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'ごみ処理概要'!$A$2:$AQ$91</definedName>
    <definedName name="_xlnm.Print_Area" localSheetId="2">'ごみ処理量内訳'!$A$2:$AJ$91</definedName>
    <definedName name="_xlnm.Print_Area" localSheetId="1">'ごみ搬入量内訳'!$A$2:$AH$91</definedName>
    <definedName name="_xlnm.Print_Area" localSheetId="3">'資源化量内訳'!$A$2:$BW$91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<sst xmlns="http://schemas.openxmlformats.org/spreadsheetml/2006/main" count="1498" uniqueCount="273">
  <si>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</si>
  <si>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</si>
  <si>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</si>
  <si>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</si>
  <si>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</si>
  <si>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</si>
  <si>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</si>
  <si>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</si>
  <si>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</si>
  <si>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</si>
  <si>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</si>
  <si>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</si>
  <si>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</si>
  <si>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</si>
  <si>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</si>
  <si>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</si>
  <si>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</si>
  <si>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</si>
  <si>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</si>
  <si>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</si>
  <si>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</si>
  <si>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</si>
  <si>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</si>
  <si>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</si>
  <si>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</si>
  <si>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</si>
  <si>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</si>
  <si>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</si>
  <si>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</si>
  <si>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</si>
  <si>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</si>
  <si>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</si>
  <si>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</si>
  <si>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</si>
  <si>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</si>
  <si>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</si>
  <si>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</si>
  <si>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</si>
  <si>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</si>
  <si>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</si>
  <si>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08206</t>
  </si>
  <si>
    <t>下館市</t>
  </si>
  <si>
    <t>08207</t>
  </si>
  <si>
    <t>結城市</t>
  </si>
  <si>
    <t>08208</t>
  </si>
  <si>
    <t>龍ケ崎市</t>
  </si>
  <si>
    <t>08210</t>
  </si>
  <si>
    <t>下妻市</t>
  </si>
  <si>
    <t>08211</t>
  </si>
  <si>
    <t>水海道市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</si>
  <si>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</si>
  <si>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</si>
  <si>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</si>
  <si>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</si>
  <si>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</si>
  <si>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</si>
  <si>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</si>
  <si>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</si>
  <si>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</si>
  <si>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</si>
  <si>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08218</t>
  </si>
  <si>
    <t>岩井市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</si>
  <si>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</si>
  <si>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</si>
  <si>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</si>
  <si>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</si>
  <si>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</si>
  <si>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</si>
  <si>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</si>
  <si>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</si>
  <si>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08302</t>
  </si>
  <si>
    <t>茨城町</t>
  </si>
  <si>
    <t>08303</t>
  </si>
  <si>
    <t>小川町</t>
  </si>
  <si>
    <t>08304</t>
  </si>
  <si>
    <t>美野里町</t>
  </si>
  <si>
    <t>08305</t>
  </si>
  <si>
    <t>内原町</t>
  </si>
  <si>
    <t>08306</t>
  </si>
  <si>
    <t>常北町</t>
  </si>
  <si>
    <t>08307</t>
  </si>
  <si>
    <t>桂村</t>
  </si>
  <si>
    <t>08308</t>
  </si>
  <si>
    <t>御前山村</t>
  </si>
  <si>
    <t>08309</t>
  </si>
  <si>
    <t>大洗町</t>
  </si>
  <si>
    <t>08321</t>
  </si>
  <si>
    <t>友部町</t>
  </si>
  <si>
    <t>08322</t>
  </si>
  <si>
    <t>岩間町</t>
  </si>
  <si>
    <t>08323</t>
  </si>
  <si>
    <t>七会村</t>
  </si>
  <si>
    <t>08324</t>
  </si>
  <si>
    <t>岩瀬町</t>
  </si>
  <si>
    <t>08341</t>
  </si>
  <si>
    <t>東海村</t>
  </si>
  <si>
    <t>08342</t>
  </si>
  <si>
    <t>那珂町</t>
  </si>
  <si>
    <t>08343</t>
  </si>
  <si>
    <t>瓜連町</t>
  </si>
  <si>
    <t>08344</t>
  </si>
  <si>
    <t>大宮町</t>
  </si>
  <si>
    <t>08345</t>
  </si>
  <si>
    <t>山方町</t>
  </si>
  <si>
    <t>08346</t>
  </si>
  <si>
    <t>美和村</t>
  </si>
  <si>
    <t>08347</t>
  </si>
  <si>
    <t>緒川村</t>
  </si>
  <si>
    <t>08361</t>
  </si>
  <si>
    <t>金砂郷町</t>
  </si>
  <si>
    <t>08362</t>
  </si>
  <si>
    <t>水府村</t>
  </si>
  <si>
    <t>08363</t>
  </si>
  <si>
    <t>里美村</t>
  </si>
  <si>
    <t>08364</t>
  </si>
  <si>
    <t>大子町</t>
  </si>
  <si>
    <t>08381</t>
  </si>
  <si>
    <t>十王町</t>
  </si>
  <si>
    <t>08401</t>
  </si>
  <si>
    <t>旭村</t>
  </si>
  <si>
    <t>08402</t>
  </si>
  <si>
    <t>鉾田町</t>
  </si>
  <si>
    <t>08403</t>
  </si>
  <si>
    <t>大洋村</t>
  </si>
  <si>
    <t>08406</t>
  </si>
  <si>
    <t>神栖町</t>
  </si>
  <si>
    <t>08407</t>
  </si>
  <si>
    <t>波崎町</t>
  </si>
  <si>
    <t>08421</t>
  </si>
  <si>
    <t>麻生町</t>
  </si>
  <si>
    <t>08424</t>
  </si>
  <si>
    <t>北浦町</t>
  </si>
  <si>
    <t>08425</t>
  </si>
  <si>
    <t>玉造町</t>
  </si>
  <si>
    <t>08441</t>
  </si>
  <si>
    <t>江戸崎町</t>
  </si>
  <si>
    <t>08442</t>
  </si>
  <si>
    <t>美浦村</t>
  </si>
  <si>
    <t>08443</t>
  </si>
  <si>
    <t>阿見町</t>
  </si>
  <si>
    <t>08445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</si>
  <si>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</si>
  <si>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</si>
  <si>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</si>
  <si>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</si>
  <si>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</si>
  <si>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</si>
  <si>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</si>
  <si>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</si>
  <si>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</si>
  <si>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</si>
  <si>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</si>
  <si>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</si>
  <si>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</si>
  <si>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</si>
  <si>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</si>
  <si>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</si>
  <si>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</si>
  <si>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</si>
  <si>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</si>
  <si>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</si>
  <si>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</si>
  <si>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</si>
  <si>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</si>
  <si>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</si>
  <si>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</si>
  <si>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</si>
  <si>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</si>
  <si>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</si>
  <si>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</si>
  <si>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</si>
  <si>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</si>
  <si>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</si>
  <si>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</si>
  <si>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</si>
  <si>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</si>
  <si>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</si>
  <si>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</si>
  <si>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</si>
  <si>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</si>
  <si>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</si>
  <si>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潮来市</t>
  </si>
  <si>
    <t>守谷市</t>
  </si>
  <si>
    <t>08223</t>
  </si>
  <si>
    <t>布類</t>
  </si>
  <si>
    <t>08224</t>
  </si>
  <si>
    <t>茨城県合計</t>
  </si>
  <si>
    <t>ﾍﾟｯﾄﾎﾞﾄﾙ</t>
  </si>
  <si>
    <t>ﾌﾟﾗｽﾁｯｸ類</t>
  </si>
  <si>
    <t>協和町</t>
  </si>
  <si>
    <t>08505</t>
  </si>
  <si>
    <t>08521</t>
  </si>
  <si>
    <t>八千代町</t>
  </si>
  <si>
    <t>08522</t>
  </si>
  <si>
    <t>千代川村</t>
  </si>
  <si>
    <t>08523</t>
  </si>
  <si>
    <t>石下町</t>
  </si>
  <si>
    <t>08541</t>
  </si>
  <si>
    <t>総和町</t>
  </si>
  <si>
    <t>08542</t>
  </si>
  <si>
    <t>五霞町</t>
  </si>
  <si>
    <t>08543</t>
  </si>
  <si>
    <t>三和町</t>
  </si>
  <si>
    <t>08544</t>
  </si>
  <si>
    <t>猿島町</t>
  </si>
  <si>
    <t>-</t>
  </si>
  <si>
    <t>茎崎町</t>
  </si>
  <si>
    <t>08446</t>
  </si>
  <si>
    <t>新利根町</t>
  </si>
  <si>
    <t>08447</t>
  </si>
  <si>
    <t>河内町</t>
  </si>
  <si>
    <t>08448</t>
  </si>
  <si>
    <t>桜川村</t>
  </si>
  <si>
    <t>08449</t>
  </si>
  <si>
    <t>東町</t>
  </si>
  <si>
    <t>08461</t>
  </si>
  <si>
    <t>霞ヶ浦町</t>
  </si>
  <si>
    <t>08462</t>
  </si>
  <si>
    <t>玉里村</t>
  </si>
  <si>
    <t>08463</t>
  </si>
  <si>
    <t>八郷町</t>
  </si>
  <si>
    <t>08464</t>
  </si>
  <si>
    <t>千代田町</t>
  </si>
  <si>
    <t>08465</t>
  </si>
  <si>
    <t>新治村</t>
  </si>
  <si>
    <t>08482</t>
  </si>
  <si>
    <t>伊奈町</t>
  </si>
  <si>
    <t>08483</t>
  </si>
  <si>
    <t>谷和原村</t>
  </si>
  <si>
    <t>08501</t>
  </si>
  <si>
    <t>関城町</t>
  </si>
  <si>
    <t>08502</t>
  </si>
  <si>
    <t>明野町</t>
  </si>
  <si>
    <t>08503</t>
  </si>
  <si>
    <t>真壁町</t>
  </si>
  <si>
    <t>08504</t>
  </si>
  <si>
    <t>大和村</t>
  </si>
  <si>
    <t>08546</t>
  </si>
  <si>
    <t>境町</t>
  </si>
  <si>
    <t>08563</t>
  </si>
  <si>
    <t>藤代町</t>
  </si>
  <si>
    <t>08564</t>
  </si>
  <si>
    <t>利根町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</si>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</sst>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3" fillId="0" borderId="9" xfId="21" applyNumberFormat="1" applyFont="1" applyBorder="1" applyAlignment="1" quotePrefix="1">
      <alignment horizontal="center" vertical="center"/>
      <protection/>
    </xf>
    <xf numFmtId="0" fontId="6" fillId="0" borderId="7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9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146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3" t="s">
        <v>168</v>
      </c>
      <c r="B2" s="63" t="s">
        <v>169</v>
      </c>
      <c r="C2" s="68" t="s">
        <v>170</v>
      </c>
      <c r="D2" s="60" t="s">
        <v>243</v>
      </c>
      <c r="E2" s="61"/>
      <c r="F2" s="60" t="s">
        <v>244</v>
      </c>
      <c r="G2" s="61"/>
      <c r="H2" s="61"/>
      <c r="I2" s="62"/>
      <c r="J2" s="58" t="s">
        <v>13</v>
      </c>
      <c r="K2" s="59"/>
      <c r="L2" s="54"/>
      <c r="M2" s="68" t="s">
        <v>14</v>
      </c>
      <c r="N2" s="9" t="s">
        <v>245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2" t="s">
        <v>246</v>
      </c>
      <c r="AF2" s="60" t="s">
        <v>247</v>
      </c>
      <c r="AG2" s="78"/>
      <c r="AH2" s="78"/>
      <c r="AI2" s="78"/>
      <c r="AJ2" s="78"/>
      <c r="AK2" s="78"/>
      <c r="AL2" s="79"/>
      <c r="AM2" s="72" t="s">
        <v>248</v>
      </c>
      <c r="AN2" s="60" t="s">
        <v>249</v>
      </c>
      <c r="AO2" s="74"/>
      <c r="AP2" s="74"/>
      <c r="AQ2" s="75"/>
    </row>
    <row r="3" spans="1:43" ht="22.5" customHeight="1">
      <c r="A3" s="64"/>
      <c r="B3" s="66"/>
      <c r="C3" s="69"/>
      <c r="D3" s="13"/>
      <c r="E3" s="68" t="s">
        <v>250</v>
      </c>
      <c r="F3" s="68" t="s">
        <v>251</v>
      </c>
      <c r="G3" s="68" t="s">
        <v>252</v>
      </c>
      <c r="H3" s="68" t="s">
        <v>253</v>
      </c>
      <c r="I3" s="14" t="s">
        <v>15</v>
      </c>
      <c r="J3" s="72" t="s">
        <v>254</v>
      </c>
      <c r="K3" s="72" t="s">
        <v>255</v>
      </c>
      <c r="L3" s="72" t="s">
        <v>256</v>
      </c>
      <c r="M3" s="71"/>
      <c r="N3" s="68" t="s">
        <v>257</v>
      </c>
      <c r="O3" s="68" t="s">
        <v>156</v>
      </c>
      <c r="P3" s="83" t="s">
        <v>16</v>
      </c>
      <c r="Q3" s="84"/>
      <c r="R3" s="84"/>
      <c r="S3" s="84"/>
      <c r="T3" s="84"/>
      <c r="U3" s="85"/>
      <c r="V3" s="16" t="s">
        <v>265</v>
      </c>
      <c r="W3" s="10"/>
      <c r="X3" s="10"/>
      <c r="Y3" s="10"/>
      <c r="Z3" s="10"/>
      <c r="AA3" s="10"/>
      <c r="AB3" s="10"/>
      <c r="AC3" s="17"/>
      <c r="AD3" s="14" t="s">
        <v>15</v>
      </c>
      <c r="AE3" s="77"/>
      <c r="AF3" s="68" t="s">
        <v>171</v>
      </c>
      <c r="AG3" s="68" t="s">
        <v>23</v>
      </c>
      <c r="AH3" s="68" t="s">
        <v>172</v>
      </c>
      <c r="AI3" s="68" t="s">
        <v>173</v>
      </c>
      <c r="AJ3" s="68" t="s">
        <v>174</v>
      </c>
      <c r="AK3" s="68" t="s">
        <v>175</v>
      </c>
      <c r="AL3" s="14" t="s">
        <v>17</v>
      </c>
      <c r="AM3" s="77"/>
      <c r="AN3" s="68" t="s">
        <v>176</v>
      </c>
      <c r="AO3" s="68" t="s">
        <v>177</v>
      </c>
      <c r="AP3" s="68" t="s">
        <v>178</v>
      </c>
      <c r="AQ3" s="14" t="s">
        <v>15</v>
      </c>
    </row>
    <row r="4" spans="1:43" ht="22.5" customHeight="1">
      <c r="A4" s="64"/>
      <c r="B4" s="66"/>
      <c r="C4" s="69"/>
      <c r="D4" s="13"/>
      <c r="E4" s="71"/>
      <c r="F4" s="71"/>
      <c r="G4" s="71"/>
      <c r="H4" s="71"/>
      <c r="I4" s="18"/>
      <c r="J4" s="73"/>
      <c r="K4" s="73"/>
      <c r="L4" s="73"/>
      <c r="M4" s="71"/>
      <c r="N4" s="76"/>
      <c r="O4" s="76"/>
      <c r="P4" s="14" t="s">
        <v>15</v>
      </c>
      <c r="Q4" s="8" t="s">
        <v>179</v>
      </c>
      <c r="R4" s="8" t="s">
        <v>180</v>
      </c>
      <c r="S4" s="8" t="s">
        <v>259</v>
      </c>
      <c r="T4" s="8" t="s">
        <v>260</v>
      </c>
      <c r="U4" s="8" t="s">
        <v>261</v>
      </c>
      <c r="V4" s="14" t="s">
        <v>15</v>
      </c>
      <c r="W4" s="8" t="s">
        <v>18</v>
      </c>
      <c r="X4" s="8" t="s">
        <v>151</v>
      </c>
      <c r="Y4" s="8" t="s">
        <v>19</v>
      </c>
      <c r="Z4" s="20" t="s">
        <v>158</v>
      </c>
      <c r="AA4" s="8" t="s">
        <v>20</v>
      </c>
      <c r="AB4" s="20" t="s">
        <v>184</v>
      </c>
      <c r="AC4" s="8" t="s">
        <v>152</v>
      </c>
      <c r="AD4" s="21"/>
      <c r="AE4" s="77"/>
      <c r="AF4" s="76"/>
      <c r="AG4" s="76"/>
      <c r="AH4" s="76"/>
      <c r="AI4" s="76"/>
      <c r="AJ4" s="76"/>
      <c r="AK4" s="76"/>
      <c r="AL4" s="21"/>
      <c r="AM4" s="77"/>
      <c r="AN4" s="76"/>
      <c r="AO4" s="76"/>
      <c r="AP4" s="76"/>
      <c r="AQ4" s="21"/>
    </row>
    <row r="5" spans="1:43" ht="22.5" customHeight="1">
      <c r="A5" s="64"/>
      <c r="B5" s="66"/>
      <c r="C5" s="69"/>
      <c r="D5" s="13"/>
      <c r="E5" s="15"/>
      <c r="F5" s="15"/>
      <c r="G5" s="15"/>
      <c r="H5" s="15"/>
      <c r="I5" s="18"/>
      <c r="J5" s="73"/>
      <c r="K5" s="73"/>
      <c r="L5" s="73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7"/>
      <c r="AF5" s="19"/>
      <c r="AG5" s="19"/>
      <c r="AH5" s="19"/>
      <c r="AI5" s="19"/>
      <c r="AJ5" s="19"/>
      <c r="AK5" s="19"/>
      <c r="AL5" s="21"/>
      <c r="AM5" s="77"/>
      <c r="AN5" s="19"/>
      <c r="AO5" s="19"/>
      <c r="AP5" s="19"/>
      <c r="AQ5" s="21"/>
    </row>
    <row r="6" spans="1:43" ht="22.5" customHeight="1">
      <c r="A6" s="65"/>
      <c r="B6" s="67"/>
      <c r="C6" s="70"/>
      <c r="D6" s="23" t="s">
        <v>21</v>
      </c>
      <c r="E6" s="23" t="s">
        <v>21</v>
      </c>
      <c r="F6" s="24" t="s">
        <v>262</v>
      </c>
      <c r="G6" s="24" t="s">
        <v>262</v>
      </c>
      <c r="H6" s="24" t="s">
        <v>262</v>
      </c>
      <c r="I6" s="24" t="s">
        <v>262</v>
      </c>
      <c r="J6" s="25" t="s">
        <v>22</v>
      </c>
      <c r="K6" s="25" t="s">
        <v>22</v>
      </c>
      <c r="L6" s="25" t="s">
        <v>22</v>
      </c>
      <c r="M6" s="24" t="s">
        <v>262</v>
      </c>
      <c r="N6" s="24" t="s">
        <v>262</v>
      </c>
      <c r="O6" s="24" t="s">
        <v>262</v>
      </c>
      <c r="P6" s="24" t="s">
        <v>262</v>
      </c>
      <c r="Q6" s="24" t="s">
        <v>262</v>
      </c>
      <c r="R6" s="24" t="s">
        <v>262</v>
      </c>
      <c r="S6" s="24" t="s">
        <v>262</v>
      </c>
      <c r="T6" s="24" t="s">
        <v>262</v>
      </c>
      <c r="U6" s="24" t="s">
        <v>262</v>
      </c>
      <c r="V6" s="24" t="s">
        <v>262</v>
      </c>
      <c r="W6" s="24" t="s">
        <v>262</v>
      </c>
      <c r="X6" s="24" t="s">
        <v>262</v>
      </c>
      <c r="Y6" s="24" t="s">
        <v>262</v>
      </c>
      <c r="Z6" s="24" t="s">
        <v>262</v>
      </c>
      <c r="AA6" s="24" t="s">
        <v>262</v>
      </c>
      <c r="AB6" s="24" t="s">
        <v>262</v>
      </c>
      <c r="AC6" s="24" t="s">
        <v>262</v>
      </c>
      <c r="AD6" s="24" t="s">
        <v>262</v>
      </c>
      <c r="AE6" s="24" t="s">
        <v>263</v>
      </c>
      <c r="AF6" s="24" t="s">
        <v>262</v>
      </c>
      <c r="AG6" s="24" t="s">
        <v>262</v>
      </c>
      <c r="AH6" s="24" t="s">
        <v>262</v>
      </c>
      <c r="AI6" s="24" t="s">
        <v>262</v>
      </c>
      <c r="AJ6" s="24" t="s">
        <v>262</v>
      </c>
      <c r="AK6" s="24" t="s">
        <v>262</v>
      </c>
      <c r="AL6" s="24" t="s">
        <v>262</v>
      </c>
      <c r="AM6" s="24" t="s">
        <v>263</v>
      </c>
      <c r="AN6" s="24" t="s">
        <v>262</v>
      </c>
      <c r="AO6" s="24" t="s">
        <v>262</v>
      </c>
      <c r="AP6" s="24" t="s">
        <v>262</v>
      </c>
      <c r="AQ6" s="24" t="s">
        <v>262</v>
      </c>
    </row>
    <row r="7" spans="1:43" ht="13.5">
      <c r="A7" s="26" t="s">
        <v>29</v>
      </c>
      <c r="B7" s="49" t="s">
        <v>30</v>
      </c>
      <c r="C7" s="50" t="s">
        <v>31</v>
      </c>
      <c r="D7" s="51">
        <v>246693</v>
      </c>
      <c r="E7" s="51">
        <v>246693</v>
      </c>
      <c r="F7" s="51">
        <f>'ごみ搬入量内訳'!H7</f>
        <v>108302</v>
      </c>
      <c r="G7" s="51">
        <f>'ごみ搬入量内訳'!AG7</f>
        <v>9690</v>
      </c>
      <c r="H7" s="51">
        <f>'ごみ搬入量内訳'!AH7</f>
        <v>0</v>
      </c>
      <c r="I7" s="51">
        <f aca="true" t="shared" si="0" ref="I7:I29">SUM(F7:H7)</f>
        <v>117992</v>
      </c>
      <c r="J7" s="51">
        <f aca="true" t="shared" si="1" ref="J7:J29">I7/D7/365*1000000</f>
        <v>1310.3969444802144</v>
      </c>
      <c r="K7" s="51">
        <f>('ごみ搬入量内訳'!E7+'ごみ搬入量内訳'!AH7)/'ごみ処理概要'!D7/365*1000000</f>
        <v>876.9704278330745</v>
      </c>
      <c r="L7" s="51">
        <f>'ごみ搬入量内訳'!F7/'ごみ処理概要'!D7/365*1000000</f>
        <v>433.42651664713986</v>
      </c>
      <c r="M7" s="51">
        <f>'資源化量内訳'!BP7</f>
        <v>9194</v>
      </c>
      <c r="N7" s="51">
        <f>'ごみ処理量内訳'!E7</f>
        <v>111100</v>
      </c>
      <c r="O7" s="51">
        <f>'ごみ処理量内訳'!L7</f>
        <v>0</v>
      </c>
      <c r="P7" s="51">
        <f aca="true" t="shared" si="2" ref="P7:P29">SUM(Q7:U7)</f>
        <v>9666</v>
      </c>
      <c r="Q7" s="51">
        <f>'ごみ処理量内訳'!G7</f>
        <v>5782</v>
      </c>
      <c r="R7" s="51">
        <f>'ごみ処理量内訳'!H7</f>
        <v>3884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29">SUM(W7:AC7)</f>
        <v>4009</v>
      </c>
      <c r="W7" s="51">
        <f>'資源化量内訳'!M7</f>
        <v>3931</v>
      </c>
      <c r="X7" s="51">
        <f>'資源化量内訳'!N7</f>
        <v>0</v>
      </c>
      <c r="Y7" s="51">
        <f>'資源化量内訳'!O7</f>
        <v>0</v>
      </c>
      <c r="Z7" s="51">
        <f>'資源化量内訳'!P7</f>
        <v>34</v>
      </c>
      <c r="AA7" s="51">
        <f>'資源化量内訳'!Q7</f>
        <v>0</v>
      </c>
      <c r="AB7" s="51">
        <f>'資源化量内訳'!R7</f>
        <v>44</v>
      </c>
      <c r="AC7" s="51">
        <f>'資源化量内訳'!S7</f>
        <v>0</v>
      </c>
      <c r="AD7" s="51">
        <f aca="true" t="shared" si="4" ref="AD7:AD29">N7+O7+P7+V7</f>
        <v>124775</v>
      </c>
      <c r="AE7" s="52">
        <f aca="true" t="shared" si="5" ref="AE7:AE29">(N7+P7+V7)/AD7*100</f>
        <v>100</v>
      </c>
      <c r="AF7" s="51">
        <f>'資源化量内訳'!AB7</f>
        <v>0</v>
      </c>
      <c r="AG7" s="51">
        <f>'資源化量内訳'!AJ7</f>
        <v>1689</v>
      </c>
      <c r="AH7" s="51">
        <f>'資源化量内訳'!AR7</f>
        <v>2605</v>
      </c>
      <c r="AI7" s="51">
        <f>'資源化量内訳'!AZ7</f>
        <v>0</v>
      </c>
      <c r="AJ7" s="51">
        <f>'資源化量内訳'!BH7</f>
        <v>0</v>
      </c>
      <c r="AK7" s="51" t="s">
        <v>205</v>
      </c>
      <c r="AL7" s="51">
        <f aca="true" t="shared" si="6" ref="AL7:AL29">SUM(AF7:AJ7)</f>
        <v>4294</v>
      </c>
      <c r="AM7" s="52">
        <f aca="true" t="shared" si="7" ref="AM7:AM29">(V7+AL7+M7)/(M7+AD7)*100</f>
        <v>13.060484141853712</v>
      </c>
      <c r="AN7" s="51">
        <f>'ごみ処理量内訳'!AC7</f>
        <v>0</v>
      </c>
      <c r="AO7" s="51">
        <f>'ごみ処理量内訳'!AD7</f>
        <v>15647</v>
      </c>
      <c r="AP7" s="51">
        <f>'ごみ処理量内訳'!AE7</f>
        <v>2368</v>
      </c>
      <c r="AQ7" s="51">
        <f aca="true" t="shared" si="8" ref="AQ7:AQ29">SUM(AN7:AP7)</f>
        <v>18015</v>
      </c>
    </row>
    <row r="8" spans="1:43" ht="13.5">
      <c r="A8" s="26" t="s">
        <v>29</v>
      </c>
      <c r="B8" s="49" t="s">
        <v>32</v>
      </c>
      <c r="C8" s="50" t="s">
        <v>33</v>
      </c>
      <c r="D8" s="51">
        <v>194254</v>
      </c>
      <c r="E8" s="51">
        <v>194254</v>
      </c>
      <c r="F8" s="51">
        <f>'ごみ搬入量内訳'!H8</f>
        <v>81380</v>
      </c>
      <c r="G8" s="51">
        <f>'ごみ搬入量内訳'!AG8</f>
        <v>6745</v>
      </c>
      <c r="H8" s="51">
        <f>'ごみ搬入量内訳'!AH8</f>
        <v>1493</v>
      </c>
      <c r="I8" s="51">
        <f t="shared" si="0"/>
        <v>89618</v>
      </c>
      <c r="J8" s="51">
        <f t="shared" si="1"/>
        <v>1263.9573296986816</v>
      </c>
      <c r="K8" s="51">
        <f>('ごみ搬入量内訳'!E8+'ごみ搬入量内訳'!AH8)/'ごみ処理概要'!D8/365*1000000</f>
        <v>949.9495858479881</v>
      </c>
      <c r="L8" s="51">
        <f>'ごみ搬入量内訳'!F8/'ごみ処理概要'!D8/365*1000000</f>
        <v>314.00774385069343</v>
      </c>
      <c r="M8" s="51">
        <f>'資源化量内訳'!BP8</f>
        <v>552</v>
      </c>
      <c r="N8" s="51">
        <f>'ごみ処理量内訳'!E8</f>
        <v>69458</v>
      </c>
      <c r="O8" s="51">
        <f>'ごみ処理量内訳'!L8</f>
        <v>0</v>
      </c>
      <c r="P8" s="51">
        <f t="shared" si="2"/>
        <v>8021</v>
      </c>
      <c r="Q8" s="51">
        <f>'ごみ処理量内訳'!G8</f>
        <v>8021</v>
      </c>
      <c r="R8" s="51">
        <f>'ごみ処理量内訳'!H8</f>
        <v>0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11118</v>
      </c>
      <c r="W8" s="51">
        <f>'資源化量内訳'!M8</f>
        <v>7431</v>
      </c>
      <c r="X8" s="51">
        <f>'資源化量内訳'!N8</f>
        <v>1037</v>
      </c>
      <c r="Y8" s="51">
        <f>'資源化量内訳'!O8</f>
        <v>1956</v>
      </c>
      <c r="Z8" s="51">
        <f>'資源化量内訳'!P8</f>
        <v>150</v>
      </c>
      <c r="AA8" s="51">
        <f>'資源化量内訳'!Q8</f>
        <v>0</v>
      </c>
      <c r="AB8" s="51">
        <f>'資源化量内訳'!R8</f>
        <v>499</v>
      </c>
      <c r="AC8" s="51">
        <f>'資源化量内訳'!S8</f>
        <v>45</v>
      </c>
      <c r="AD8" s="51">
        <f t="shared" si="4"/>
        <v>88597</v>
      </c>
      <c r="AE8" s="52">
        <f t="shared" si="5"/>
        <v>100</v>
      </c>
      <c r="AF8" s="51">
        <f>'資源化量内訳'!AB8</f>
        <v>208</v>
      </c>
      <c r="AG8" s="51">
        <f>'資源化量内訳'!AJ8</f>
        <v>2333</v>
      </c>
      <c r="AH8" s="51">
        <f>'資源化量内訳'!AR8</f>
        <v>0</v>
      </c>
      <c r="AI8" s="51">
        <f>'資源化量内訳'!AZ8</f>
        <v>0</v>
      </c>
      <c r="AJ8" s="51">
        <f>'資源化量内訳'!BH8</f>
        <v>0</v>
      </c>
      <c r="AK8" s="51" t="s">
        <v>205</v>
      </c>
      <c r="AL8" s="51">
        <f t="shared" si="6"/>
        <v>2541</v>
      </c>
      <c r="AM8" s="52">
        <f t="shared" si="7"/>
        <v>15.940728443392524</v>
      </c>
      <c r="AN8" s="51">
        <f>'ごみ処理量内訳'!AC8</f>
        <v>0</v>
      </c>
      <c r="AO8" s="51">
        <f>'ごみ処理量内訳'!AD8</f>
        <v>7397</v>
      </c>
      <c r="AP8" s="51">
        <f>'ごみ処理量内訳'!AE8</f>
        <v>1899</v>
      </c>
      <c r="AQ8" s="51">
        <f t="shared" si="8"/>
        <v>9296</v>
      </c>
    </row>
    <row r="9" spans="1:43" ht="13.5">
      <c r="A9" s="26" t="s">
        <v>29</v>
      </c>
      <c r="B9" s="49" t="s">
        <v>34</v>
      </c>
      <c r="C9" s="50" t="s">
        <v>35</v>
      </c>
      <c r="D9" s="51">
        <v>134672</v>
      </c>
      <c r="E9" s="51">
        <v>134672</v>
      </c>
      <c r="F9" s="51">
        <f>'ごみ搬入量内訳'!H9</f>
        <v>61618</v>
      </c>
      <c r="G9" s="51">
        <f>'ごみ搬入量内訳'!AG9</f>
        <v>2184</v>
      </c>
      <c r="H9" s="51">
        <f>'ごみ搬入量内訳'!AH9</f>
        <v>0</v>
      </c>
      <c r="I9" s="51">
        <f t="shared" si="0"/>
        <v>63802</v>
      </c>
      <c r="J9" s="51">
        <f t="shared" si="1"/>
        <v>1297.9683972911962</v>
      </c>
      <c r="K9" s="51">
        <f>('ごみ搬入量内訳'!E9+'ごみ搬入量内訳'!AH9)/'ごみ処理概要'!D9/365*1000000</f>
        <v>813.1781570565767</v>
      </c>
      <c r="L9" s="51">
        <f>'ごみ搬入量内訳'!F9/'ごみ処理概要'!D9/365*1000000</f>
        <v>484.7902402346197</v>
      </c>
      <c r="M9" s="51">
        <f>'資源化量内訳'!BP9</f>
        <v>4464</v>
      </c>
      <c r="N9" s="51">
        <f>'ごみ処理量内訳'!E9</f>
        <v>55840</v>
      </c>
      <c r="O9" s="51">
        <f>'ごみ処理量内訳'!L9</f>
        <v>0</v>
      </c>
      <c r="P9" s="51">
        <f t="shared" si="2"/>
        <v>5664</v>
      </c>
      <c r="Q9" s="51">
        <f>'ごみ処理量内訳'!G9</f>
        <v>5664</v>
      </c>
      <c r="R9" s="51">
        <f>'ごみ処理量内訳'!H9</f>
        <v>0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2302</v>
      </c>
      <c r="W9" s="51">
        <f>'資源化量内訳'!M9</f>
        <v>966</v>
      </c>
      <c r="X9" s="51">
        <f>'資源化量内訳'!N9</f>
        <v>407</v>
      </c>
      <c r="Y9" s="51">
        <f>'資源化量内訳'!O9</f>
        <v>759</v>
      </c>
      <c r="Z9" s="51">
        <f>'資源化量内訳'!P9</f>
        <v>67</v>
      </c>
      <c r="AA9" s="51">
        <f>'資源化量内訳'!Q9</f>
        <v>0</v>
      </c>
      <c r="AB9" s="51">
        <f>'資源化量内訳'!R9</f>
        <v>72</v>
      </c>
      <c r="AC9" s="51">
        <f>'資源化量内訳'!S9</f>
        <v>31</v>
      </c>
      <c r="AD9" s="51">
        <f t="shared" si="4"/>
        <v>63806</v>
      </c>
      <c r="AE9" s="52">
        <f t="shared" si="5"/>
        <v>100</v>
      </c>
      <c r="AF9" s="51">
        <f>'資源化量内訳'!AB9</f>
        <v>513</v>
      </c>
      <c r="AG9" s="51">
        <f>'資源化量内訳'!AJ9</f>
        <v>1203</v>
      </c>
      <c r="AH9" s="51">
        <f>'資源化量内訳'!AR9</f>
        <v>0</v>
      </c>
      <c r="AI9" s="51">
        <f>'資源化量内訳'!AZ9</f>
        <v>0</v>
      </c>
      <c r="AJ9" s="51">
        <f>'資源化量内訳'!BH9</f>
        <v>0</v>
      </c>
      <c r="AK9" s="51" t="s">
        <v>205</v>
      </c>
      <c r="AL9" s="51">
        <f t="shared" si="6"/>
        <v>1716</v>
      </c>
      <c r="AM9" s="52">
        <f t="shared" si="7"/>
        <v>12.424198037205214</v>
      </c>
      <c r="AN9" s="51">
        <f>'ごみ処理量内訳'!AC9</f>
        <v>0</v>
      </c>
      <c r="AO9" s="51">
        <f>'ごみ処理量内訳'!AD9</f>
        <v>9098</v>
      </c>
      <c r="AP9" s="51">
        <f>'ごみ処理量内訳'!AE9</f>
        <v>1043</v>
      </c>
      <c r="AQ9" s="51">
        <f t="shared" si="8"/>
        <v>10141</v>
      </c>
    </row>
    <row r="10" spans="1:43" ht="13.5">
      <c r="A10" s="26" t="s">
        <v>29</v>
      </c>
      <c r="B10" s="49" t="s">
        <v>36</v>
      </c>
      <c r="C10" s="50" t="s">
        <v>37</v>
      </c>
      <c r="D10" s="51">
        <v>59632</v>
      </c>
      <c r="E10" s="51">
        <v>59632</v>
      </c>
      <c r="F10" s="51">
        <f>'ごみ搬入量内訳'!H10</f>
        <v>23070</v>
      </c>
      <c r="G10" s="51">
        <f>'ごみ搬入量内訳'!AG10</f>
        <v>1064</v>
      </c>
      <c r="H10" s="51">
        <f>'ごみ搬入量内訳'!AH10</f>
        <v>0</v>
      </c>
      <c r="I10" s="51">
        <f t="shared" si="0"/>
        <v>24134</v>
      </c>
      <c r="J10" s="51">
        <f t="shared" si="1"/>
        <v>1108.8098327274868</v>
      </c>
      <c r="K10" s="51">
        <f>('ごみ搬入量内訳'!E10+'ごみ搬入量内訳'!AH10)/'ごみ処理概要'!D10/365*1000000</f>
        <v>893.9302608510279</v>
      </c>
      <c r="L10" s="51">
        <f>'ごみ搬入量内訳'!F10/'ごみ処理概要'!D10/365*1000000</f>
        <v>214.87957187645873</v>
      </c>
      <c r="M10" s="51">
        <f>'資源化量内訳'!BP10</f>
        <v>2122</v>
      </c>
      <c r="N10" s="51">
        <f>'ごみ処理量内訳'!E10</f>
        <v>21090</v>
      </c>
      <c r="O10" s="51">
        <f>'ごみ処理量内訳'!L10</f>
        <v>794</v>
      </c>
      <c r="P10" s="51">
        <f t="shared" si="2"/>
        <v>432</v>
      </c>
      <c r="Q10" s="51">
        <f>'ごみ処理量内訳'!G10</f>
        <v>0</v>
      </c>
      <c r="R10" s="51">
        <f>'ごみ処理量内訳'!H10</f>
        <v>432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1809</v>
      </c>
      <c r="W10" s="51">
        <f>'資源化量内訳'!M10</f>
        <v>0</v>
      </c>
      <c r="X10" s="51">
        <f>'資源化量内訳'!N10</f>
        <v>764</v>
      </c>
      <c r="Y10" s="51">
        <f>'資源化量内訳'!O10</f>
        <v>801</v>
      </c>
      <c r="Z10" s="51">
        <f>'資源化量内訳'!P10</f>
        <v>244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0</v>
      </c>
      <c r="AD10" s="51">
        <f t="shared" si="4"/>
        <v>24125</v>
      </c>
      <c r="AE10" s="52">
        <f t="shared" si="5"/>
        <v>96.70880829015545</v>
      </c>
      <c r="AF10" s="51">
        <f>'資源化量内訳'!AB10</f>
        <v>0</v>
      </c>
      <c r="AG10" s="51">
        <f>'資源化量内訳'!AJ10</f>
        <v>0</v>
      </c>
      <c r="AH10" s="51">
        <f>'資源化量内訳'!AR10</f>
        <v>432</v>
      </c>
      <c r="AI10" s="51">
        <f>'資源化量内訳'!AZ10</f>
        <v>0</v>
      </c>
      <c r="AJ10" s="51">
        <f>'資源化量内訳'!BH10</f>
        <v>0</v>
      </c>
      <c r="AK10" s="51" t="s">
        <v>205</v>
      </c>
      <c r="AL10" s="51">
        <f t="shared" si="6"/>
        <v>432</v>
      </c>
      <c r="AM10" s="52">
        <f t="shared" si="7"/>
        <v>16.622852135482148</v>
      </c>
      <c r="AN10" s="51">
        <f>'ごみ処理量内訳'!AC10</f>
        <v>794</v>
      </c>
      <c r="AO10" s="51">
        <f>'ごみ処理量内訳'!AD10</f>
        <v>3620</v>
      </c>
      <c r="AP10" s="51">
        <f>'ごみ処理量内訳'!AE10</f>
        <v>0</v>
      </c>
      <c r="AQ10" s="51">
        <f t="shared" si="8"/>
        <v>4414</v>
      </c>
    </row>
    <row r="11" spans="1:43" ht="13.5">
      <c r="A11" s="26" t="s">
        <v>29</v>
      </c>
      <c r="B11" s="49" t="s">
        <v>38</v>
      </c>
      <c r="C11" s="50" t="s">
        <v>39</v>
      </c>
      <c r="D11" s="51">
        <v>53216</v>
      </c>
      <c r="E11" s="51">
        <v>53216</v>
      </c>
      <c r="F11" s="51">
        <f>'ごみ搬入量内訳'!H11</f>
        <v>18130</v>
      </c>
      <c r="G11" s="51">
        <f>'ごみ搬入量内訳'!AG11</f>
        <v>3682</v>
      </c>
      <c r="H11" s="51">
        <f>'ごみ搬入量内訳'!AH11</f>
        <v>0</v>
      </c>
      <c r="I11" s="51">
        <f t="shared" si="0"/>
        <v>21812</v>
      </c>
      <c r="J11" s="51">
        <f t="shared" si="1"/>
        <v>1122.949941927034</v>
      </c>
      <c r="K11" s="51">
        <f>('ごみ搬入量内訳'!E11+'ごみ搬入量内訳'!AH11)/'ごみ処理概要'!D11/365*1000000</f>
        <v>768.6945526734158</v>
      </c>
      <c r="L11" s="51">
        <f>'ごみ搬入量内訳'!F11/'ごみ処理概要'!D11/365*1000000</f>
        <v>354.2553892536182</v>
      </c>
      <c r="M11" s="51">
        <f>'資源化量内訳'!BP11</f>
        <v>967</v>
      </c>
      <c r="N11" s="51">
        <f>'ごみ処理量内訳'!E11</f>
        <v>19239</v>
      </c>
      <c r="O11" s="51">
        <f>'ごみ処理量内訳'!L11</f>
        <v>0</v>
      </c>
      <c r="P11" s="51">
        <f t="shared" si="2"/>
        <v>2565</v>
      </c>
      <c r="Q11" s="51">
        <f>'ごみ処理量内訳'!G11</f>
        <v>1809</v>
      </c>
      <c r="R11" s="51">
        <f>'ごみ処理量内訳'!H11</f>
        <v>756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0</v>
      </c>
      <c r="W11" s="51">
        <f>'資源化量内訳'!M11</f>
        <v>0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21804</v>
      </c>
      <c r="AE11" s="52">
        <f t="shared" si="5"/>
        <v>100</v>
      </c>
      <c r="AF11" s="51">
        <f>'資源化量内訳'!AB11</f>
        <v>0</v>
      </c>
      <c r="AG11" s="51">
        <f>'資源化量内訳'!AJ11</f>
        <v>1677</v>
      </c>
      <c r="AH11" s="51">
        <f>'資源化量内訳'!AR11</f>
        <v>756</v>
      </c>
      <c r="AI11" s="51">
        <f>'資源化量内訳'!AZ11</f>
        <v>0</v>
      </c>
      <c r="AJ11" s="51">
        <f>'資源化量内訳'!BH11</f>
        <v>0</v>
      </c>
      <c r="AK11" s="51" t="s">
        <v>205</v>
      </c>
      <c r="AL11" s="51">
        <f t="shared" si="6"/>
        <v>2433</v>
      </c>
      <c r="AM11" s="52">
        <f t="shared" si="7"/>
        <v>14.931272232225199</v>
      </c>
      <c r="AN11" s="51">
        <f>'ごみ処理量内訳'!AC11</f>
        <v>0</v>
      </c>
      <c r="AO11" s="51">
        <f>'ごみ処理量内訳'!AD11</f>
        <v>2513</v>
      </c>
      <c r="AP11" s="51">
        <f>'ごみ処理量内訳'!AE11</f>
        <v>132</v>
      </c>
      <c r="AQ11" s="51">
        <f t="shared" si="8"/>
        <v>2645</v>
      </c>
    </row>
    <row r="12" spans="1:43" ht="13.5">
      <c r="A12" s="26" t="s">
        <v>29</v>
      </c>
      <c r="B12" s="49" t="s">
        <v>40</v>
      </c>
      <c r="C12" s="50" t="s">
        <v>41</v>
      </c>
      <c r="D12" s="51">
        <v>65755</v>
      </c>
      <c r="E12" s="51">
        <v>65755</v>
      </c>
      <c r="F12" s="51">
        <f>'ごみ搬入量内訳'!H12</f>
        <v>17907</v>
      </c>
      <c r="G12" s="51">
        <f>'ごみ搬入量内訳'!AG12</f>
        <v>5195</v>
      </c>
      <c r="H12" s="51">
        <f>'ごみ搬入量内訳'!AH12</f>
        <v>0</v>
      </c>
      <c r="I12" s="51">
        <f t="shared" si="0"/>
        <v>23102</v>
      </c>
      <c r="J12" s="51">
        <f t="shared" si="1"/>
        <v>962.5602719934834</v>
      </c>
      <c r="K12" s="51">
        <f>('ごみ搬入量内訳'!E12+'ごみ搬入量内訳'!AH12)/'ごみ処理概要'!D12/365*1000000</f>
        <v>749.5653749962239</v>
      </c>
      <c r="L12" s="51">
        <f>'ごみ搬入量内訳'!F12/'ごみ処理概要'!D12/365*1000000</f>
        <v>212.99489699725945</v>
      </c>
      <c r="M12" s="51">
        <f>'資源化量内訳'!BP12</f>
        <v>0</v>
      </c>
      <c r="N12" s="51">
        <f>'ごみ処理量内訳'!E12</f>
        <v>19116</v>
      </c>
      <c r="O12" s="51">
        <f>'ごみ処理量内訳'!L12</f>
        <v>0</v>
      </c>
      <c r="P12" s="51">
        <f t="shared" si="2"/>
        <v>1777</v>
      </c>
      <c r="Q12" s="51">
        <f>'ごみ処理量内訳'!G12</f>
        <v>1777</v>
      </c>
      <c r="R12" s="51">
        <f>'ごみ処理量内訳'!H12</f>
        <v>0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2209</v>
      </c>
      <c r="W12" s="51">
        <f>'資源化量内訳'!M12</f>
        <v>1591</v>
      </c>
      <c r="X12" s="51">
        <f>'資源化量内訳'!N12</f>
        <v>168</v>
      </c>
      <c r="Y12" s="51">
        <f>'資源化量内訳'!O12</f>
        <v>297</v>
      </c>
      <c r="Z12" s="51">
        <f>'資源化量内訳'!P12</f>
        <v>147</v>
      </c>
      <c r="AA12" s="51">
        <f>'資源化量内訳'!Q12</f>
        <v>0</v>
      </c>
      <c r="AB12" s="51">
        <f>'資源化量内訳'!R12</f>
        <v>6</v>
      </c>
      <c r="AC12" s="51">
        <f>'資源化量内訳'!S12</f>
        <v>0</v>
      </c>
      <c r="AD12" s="51">
        <f t="shared" si="4"/>
        <v>23102</v>
      </c>
      <c r="AE12" s="52">
        <f t="shared" si="5"/>
        <v>100</v>
      </c>
      <c r="AF12" s="51">
        <f>'資源化量内訳'!AB12</f>
        <v>0</v>
      </c>
      <c r="AG12" s="51">
        <f>'資源化量内訳'!AJ12</f>
        <v>651</v>
      </c>
      <c r="AH12" s="51">
        <f>'資源化量内訳'!AR12</f>
        <v>0</v>
      </c>
      <c r="AI12" s="51">
        <f>'資源化量内訳'!AZ12</f>
        <v>0</v>
      </c>
      <c r="AJ12" s="51">
        <f>'資源化量内訳'!BH12</f>
        <v>0</v>
      </c>
      <c r="AK12" s="51" t="s">
        <v>205</v>
      </c>
      <c r="AL12" s="51">
        <f t="shared" si="6"/>
        <v>651</v>
      </c>
      <c r="AM12" s="52">
        <f t="shared" si="7"/>
        <v>12.379880529824257</v>
      </c>
      <c r="AN12" s="51">
        <f>'ごみ処理量内訳'!AC12</f>
        <v>0</v>
      </c>
      <c r="AO12" s="51">
        <f>'ごみ処理量内訳'!AD12</f>
        <v>2805</v>
      </c>
      <c r="AP12" s="51">
        <f>'ごみ処理量内訳'!AE12</f>
        <v>775</v>
      </c>
      <c r="AQ12" s="51">
        <f t="shared" si="8"/>
        <v>3580</v>
      </c>
    </row>
    <row r="13" spans="1:43" ht="13.5">
      <c r="A13" s="26" t="s">
        <v>29</v>
      </c>
      <c r="B13" s="49" t="s">
        <v>42</v>
      </c>
      <c r="C13" s="50" t="s">
        <v>43</v>
      </c>
      <c r="D13" s="51">
        <v>53277</v>
      </c>
      <c r="E13" s="51">
        <v>53277</v>
      </c>
      <c r="F13" s="51">
        <f>'ごみ搬入量内訳'!H13</f>
        <v>14484</v>
      </c>
      <c r="G13" s="51">
        <f>'ごみ搬入量内訳'!AG13</f>
        <v>4729</v>
      </c>
      <c r="H13" s="51">
        <f>'ごみ搬入量内訳'!AH13</f>
        <v>0</v>
      </c>
      <c r="I13" s="51">
        <f t="shared" si="0"/>
        <v>19213</v>
      </c>
      <c r="J13" s="51">
        <f t="shared" si="1"/>
        <v>988.012766566878</v>
      </c>
      <c r="K13" s="51">
        <f>('ごみ搬入量内訳'!E13+'ごみ搬入量内訳'!AH13)/'ごみ処理概要'!D13/365*1000000</f>
        <v>751.6158120096544</v>
      </c>
      <c r="L13" s="51">
        <f>'ごみ搬入量内訳'!F13/'ごみ処理概要'!D13/365*1000000</f>
        <v>236.39695455722364</v>
      </c>
      <c r="M13" s="51">
        <f>'資源化量内訳'!BP13</f>
        <v>0</v>
      </c>
      <c r="N13" s="51">
        <f>'ごみ処理量内訳'!E13</f>
        <v>15301</v>
      </c>
      <c r="O13" s="51">
        <f>'ごみ処理量内訳'!L13</f>
        <v>0</v>
      </c>
      <c r="P13" s="51">
        <f t="shared" si="2"/>
        <v>1734</v>
      </c>
      <c r="Q13" s="51">
        <f>'ごみ処理量内訳'!G13</f>
        <v>1734</v>
      </c>
      <c r="R13" s="51">
        <f>'ごみ処理量内訳'!H13</f>
        <v>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2356</v>
      </c>
      <c r="W13" s="51">
        <f>'資源化量内訳'!M13</f>
        <v>1919</v>
      </c>
      <c r="X13" s="51">
        <f>'資源化量内訳'!N13</f>
        <v>142</v>
      </c>
      <c r="Y13" s="51">
        <f>'資源化量内訳'!O13</f>
        <v>98</v>
      </c>
      <c r="Z13" s="51">
        <f>'資源化量内訳'!P13</f>
        <v>81</v>
      </c>
      <c r="AA13" s="51">
        <f>'資源化量内訳'!Q13</f>
        <v>5</v>
      </c>
      <c r="AB13" s="51">
        <f>'資源化量内訳'!R13</f>
        <v>111</v>
      </c>
      <c r="AC13" s="51">
        <f>'資源化量内訳'!S13</f>
        <v>0</v>
      </c>
      <c r="AD13" s="51">
        <f t="shared" si="4"/>
        <v>19391</v>
      </c>
      <c r="AE13" s="52">
        <f t="shared" si="5"/>
        <v>100</v>
      </c>
      <c r="AF13" s="51">
        <f>'資源化量内訳'!AB13</f>
        <v>0</v>
      </c>
      <c r="AG13" s="51">
        <f>'資源化量内訳'!AJ13</f>
        <v>635</v>
      </c>
      <c r="AH13" s="51">
        <f>'資源化量内訳'!AR13</f>
        <v>0</v>
      </c>
      <c r="AI13" s="51">
        <f>'資源化量内訳'!AZ13</f>
        <v>0</v>
      </c>
      <c r="AJ13" s="51">
        <f>'資源化量内訳'!BH13</f>
        <v>0</v>
      </c>
      <c r="AK13" s="51" t="s">
        <v>205</v>
      </c>
      <c r="AL13" s="51">
        <f t="shared" si="6"/>
        <v>635</v>
      </c>
      <c r="AM13" s="52">
        <f t="shared" si="7"/>
        <v>15.424681553297923</v>
      </c>
      <c r="AN13" s="51">
        <f>'ごみ処理量内訳'!AC13</f>
        <v>0</v>
      </c>
      <c r="AO13" s="51">
        <f>'ごみ処理量内訳'!AD13</f>
        <v>2110</v>
      </c>
      <c r="AP13" s="51">
        <f>'ごみ処理量内訳'!AE13</f>
        <v>756</v>
      </c>
      <c r="AQ13" s="51">
        <f t="shared" si="8"/>
        <v>2866</v>
      </c>
    </row>
    <row r="14" spans="1:43" ht="13.5">
      <c r="A14" s="26" t="s">
        <v>29</v>
      </c>
      <c r="B14" s="49" t="s">
        <v>44</v>
      </c>
      <c r="C14" s="50" t="s">
        <v>45</v>
      </c>
      <c r="D14" s="51">
        <v>76912</v>
      </c>
      <c r="E14" s="51">
        <v>76912</v>
      </c>
      <c r="F14" s="51">
        <f>'ごみ搬入量内訳'!H14</f>
        <v>28291</v>
      </c>
      <c r="G14" s="51">
        <f>'ごみ搬入量内訳'!AG14</f>
        <v>375</v>
      </c>
      <c r="H14" s="51">
        <f>'ごみ搬入量内訳'!AH14</f>
        <v>0</v>
      </c>
      <c r="I14" s="51">
        <f t="shared" si="0"/>
        <v>28666</v>
      </c>
      <c r="J14" s="51">
        <f t="shared" si="1"/>
        <v>1021.1278643302718</v>
      </c>
      <c r="K14" s="51">
        <f>('ごみ搬入量内訳'!E14+'ごみ搬入量内訳'!AH14)/'ごみ処理概要'!D14/365*1000000</f>
        <v>778.0106636725552</v>
      </c>
      <c r="L14" s="51">
        <f>'ごみ搬入量内訳'!F14/'ごみ処理概要'!D14/365*1000000</f>
        <v>243.1172006577166</v>
      </c>
      <c r="M14" s="51">
        <f>'資源化量内訳'!BP14</f>
        <v>0</v>
      </c>
      <c r="N14" s="51">
        <f>'ごみ処理量内訳'!E14</f>
        <v>22747</v>
      </c>
      <c r="O14" s="51">
        <f>'ごみ処理量内訳'!L14</f>
        <v>0</v>
      </c>
      <c r="P14" s="51">
        <f t="shared" si="2"/>
        <v>2433</v>
      </c>
      <c r="Q14" s="51">
        <f>'ごみ処理量内訳'!G14</f>
        <v>204</v>
      </c>
      <c r="R14" s="51">
        <f>'ごみ処理量内訳'!H14</f>
        <v>2229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3486</v>
      </c>
      <c r="W14" s="51">
        <f>'資源化量内訳'!M14</f>
        <v>2749</v>
      </c>
      <c r="X14" s="51">
        <f>'資源化量内訳'!N14</f>
        <v>0</v>
      </c>
      <c r="Y14" s="51">
        <f>'資源化量内訳'!O14</f>
        <v>628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107</v>
      </c>
      <c r="AC14" s="51">
        <f>'資源化量内訳'!S14</f>
        <v>2</v>
      </c>
      <c r="AD14" s="51">
        <f t="shared" si="4"/>
        <v>28666</v>
      </c>
      <c r="AE14" s="52">
        <f t="shared" si="5"/>
        <v>100</v>
      </c>
      <c r="AF14" s="51">
        <f>'資源化量内訳'!AB14</f>
        <v>1845</v>
      </c>
      <c r="AG14" s="51">
        <f>'資源化量内訳'!AJ14</f>
        <v>74</v>
      </c>
      <c r="AH14" s="51">
        <f>'資源化量内訳'!AR14</f>
        <v>1179</v>
      </c>
      <c r="AI14" s="51">
        <f>'資源化量内訳'!AZ14</f>
        <v>0</v>
      </c>
      <c r="AJ14" s="51">
        <f>'資源化量内訳'!BH14</f>
        <v>0</v>
      </c>
      <c r="AK14" s="51" t="s">
        <v>205</v>
      </c>
      <c r="AL14" s="51">
        <f t="shared" si="6"/>
        <v>3098</v>
      </c>
      <c r="AM14" s="52">
        <f t="shared" si="7"/>
        <v>22.967975999441848</v>
      </c>
      <c r="AN14" s="51">
        <f>'ごみ処理量内訳'!AC14</f>
        <v>0</v>
      </c>
      <c r="AO14" s="51">
        <f>'ごみ処理量内訳'!AD14</f>
        <v>2491</v>
      </c>
      <c r="AP14" s="51">
        <f>'ごみ処理量内訳'!AE14</f>
        <v>497</v>
      </c>
      <c r="AQ14" s="51">
        <f t="shared" si="8"/>
        <v>2988</v>
      </c>
    </row>
    <row r="15" spans="1:43" ht="13.5">
      <c r="A15" s="26" t="s">
        <v>29</v>
      </c>
      <c r="B15" s="49" t="s">
        <v>46</v>
      </c>
      <c r="C15" s="50" t="s">
        <v>47</v>
      </c>
      <c r="D15" s="51">
        <v>36527</v>
      </c>
      <c r="E15" s="51">
        <v>36527</v>
      </c>
      <c r="F15" s="51">
        <f>'ごみ搬入量内訳'!H15</f>
        <v>10467</v>
      </c>
      <c r="G15" s="51">
        <f>'ごみ搬入量内訳'!AG15</f>
        <v>2603</v>
      </c>
      <c r="H15" s="51">
        <f>'ごみ搬入量内訳'!AH15</f>
        <v>0</v>
      </c>
      <c r="I15" s="51">
        <f t="shared" si="0"/>
        <v>13070</v>
      </c>
      <c r="J15" s="51">
        <f t="shared" si="1"/>
        <v>980.3219311216959</v>
      </c>
      <c r="K15" s="51">
        <f>('ごみ搬入量内訳'!E15+'ごみ搬入量内訳'!AH15)/'ごみ処理概要'!D15/365*1000000</f>
        <v>688.7005334016383</v>
      </c>
      <c r="L15" s="51">
        <f>'ごみ搬入量内訳'!F15/'ごみ処理概要'!D15/365*1000000</f>
        <v>291.6213977200577</v>
      </c>
      <c r="M15" s="51">
        <f>'資源化量内訳'!BP15</f>
        <v>140</v>
      </c>
      <c r="N15" s="51">
        <f>'ごみ処理量内訳'!E15</f>
        <v>10844</v>
      </c>
      <c r="O15" s="51">
        <f>'ごみ処理量内訳'!L15</f>
        <v>0</v>
      </c>
      <c r="P15" s="51">
        <f t="shared" si="2"/>
        <v>1320</v>
      </c>
      <c r="Q15" s="51">
        <f>'ごみ処理量内訳'!G15</f>
        <v>1310</v>
      </c>
      <c r="R15" s="51">
        <f>'ごみ処理量内訳'!H15</f>
        <v>0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10</v>
      </c>
      <c r="V15" s="51">
        <f t="shared" si="3"/>
        <v>928</v>
      </c>
      <c r="W15" s="51">
        <f>'資源化量内訳'!M15</f>
        <v>576</v>
      </c>
      <c r="X15" s="51">
        <f>'資源化量内訳'!N15</f>
        <v>89</v>
      </c>
      <c r="Y15" s="51">
        <f>'資源化量内訳'!O15</f>
        <v>201</v>
      </c>
      <c r="Z15" s="51">
        <f>'資源化量内訳'!P15</f>
        <v>51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11</v>
      </c>
      <c r="AD15" s="51">
        <f t="shared" si="4"/>
        <v>13092</v>
      </c>
      <c r="AE15" s="52">
        <f t="shared" si="5"/>
        <v>100</v>
      </c>
      <c r="AF15" s="51">
        <f>'資源化量内訳'!AB15</f>
        <v>27</v>
      </c>
      <c r="AG15" s="51">
        <f>'資源化量内訳'!AJ15</f>
        <v>729</v>
      </c>
      <c r="AH15" s="51">
        <f>'資源化量内訳'!AR15</f>
        <v>0</v>
      </c>
      <c r="AI15" s="51">
        <f>'資源化量内訳'!AZ15</f>
        <v>0</v>
      </c>
      <c r="AJ15" s="51">
        <f>'資源化量内訳'!BH15</f>
        <v>0</v>
      </c>
      <c r="AK15" s="51" t="s">
        <v>205</v>
      </c>
      <c r="AL15" s="51">
        <f t="shared" si="6"/>
        <v>756</v>
      </c>
      <c r="AM15" s="52">
        <f t="shared" si="7"/>
        <v>13.784764207980654</v>
      </c>
      <c r="AN15" s="51">
        <f>'ごみ処理量内訳'!AC15</f>
        <v>0</v>
      </c>
      <c r="AO15" s="51">
        <f>'ごみ処理量内訳'!AD15</f>
        <v>1409</v>
      </c>
      <c r="AP15" s="51">
        <f>'ごみ処理量内訳'!AE15</f>
        <v>591</v>
      </c>
      <c r="AQ15" s="51">
        <f t="shared" si="8"/>
        <v>2000</v>
      </c>
    </row>
    <row r="16" spans="1:43" ht="13.5">
      <c r="A16" s="26" t="s">
        <v>29</v>
      </c>
      <c r="B16" s="49" t="s">
        <v>48</v>
      </c>
      <c r="C16" s="50" t="s">
        <v>49</v>
      </c>
      <c r="D16" s="51">
        <v>41381</v>
      </c>
      <c r="E16" s="51">
        <v>41381</v>
      </c>
      <c r="F16" s="51">
        <f>'ごみ搬入量内訳'!H16</f>
        <v>11509</v>
      </c>
      <c r="G16" s="51">
        <f>'ごみ搬入量内訳'!AG16</f>
        <v>249</v>
      </c>
      <c r="H16" s="51">
        <f>'ごみ搬入量内訳'!AH16</f>
        <v>0</v>
      </c>
      <c r="I16" s="51">
        <f t="shared" si="0"/>
        <v>11758</v>
      </c>
      <c r="J16" s="51">
        <f t="shared" si="1"/>
        <v>778.4659295361878</v>
      </c>
      <c r="K16" s="51">
        <f>('ごみ搬入量内訳'!E16+'ごみ搬入量内訳'!AH16)/'ごみ処理概要'!D16/365*1000000</f>
        <v>581.168049793218</v>
      </c>
      <c r="L16" s="51">
        <f>'ごみ搬入量内訳'!F16/'ごみ処理概要'!D16/365*1000000</f>
        <v>197.29787974296983</v>
      </c>
      <c r="M16" s="51">
        <f>'資源化量内訳'!BP16</f>
        <v>1067</v>
      </c>
      <c r="N16" s="51">
        <f>'ごみ処理量内訳'!E16</f>
        <v>8559</v>
      </c>
      <c r="O16" s="51">
        <f>'ごみ処理量内訳'!L16</f>
        <v>0</v>
      </c>
      <c r="P16" s="51">
        <f t="shared" si="2"/>
        <v>3199</v>
      </c>
      <c r="Q16" s="51">
        <f>'ごみ処理量内訳'!G16</f>
        <v>1382</v>
      </c>
      <c r="R16" s="51">
        <f>'ごみ処理量内訳'!H16</f>
        <v>884</v>
      </c>
      <c r="S16" s="51">
        <f>'ごみ処理量内訳'!I16</f>
        <v>0</v>
      </c>
      <c r="T16" s="51">
        <f>'ごみ処理量内訳'!J16</f>
        <v>933</v>
      </c>
      <c r="U16" s="51">
        <f>'ごみ処理量内訳'!K16</f>
        <v>0</v>
      </c>
      <c r="V16" s="51">
        <f t="shared" si="3"/>
        <v>321</v>
      </c>
      <c r="W16" s="51">
        <f>'資源化量内訳'!M16</f>
        <v>321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12079</v>
      </c>
      <c r="AE16" s="52">
        <f t="shared" si="5"/>
        <v>100</v>
      </c>
      <c r="AF16" s="51">
        <f>'資源化量内訳'!AB16</f>
        <v>0</v>
      </c>
      <c r="AG16" s="51">
        <f>'資源化量内訳'!AJ16</f>
        <v>387</v>
      </c>
      <c r="AH16" s="51">
        <f>'資源化量内訳'!AR16</f>
        <v>884</v>
      </c>
      <c r="AI16" s="51">
        <f>'資源化量内訳'!AZ16</f>
        <v>0</v>
      </c>
      <c r="AJ16" s="51">
        <f>'資源化量内訳'!BH16</f>
        <v>933</v>
      </c>
      <c r="AK16" s="51" t="s">
        <v>205</v>
      </c>
      <c r="AL16" s="51">
        <f t="shared" si="6"/>
        <v>2204</v>
      </c>
      <c r="AM16" s="52">
        <f t="shared" si="7"/>
        <v>27.323900806328922</v>
      </c>
      <c r="AN16" s="51">
        <f>'ごみ処理量内訳'!AC16</f>
        <v>0</v>
      </c>
      <c r="AO16" s="51">
        <f>'ごみ処理量内訳'!AD16</f>
        <v>1087</v>
      </c>
      <c r="AP16" s="51">
        <f>'ごみ処理量内訳'!AE16</f>
        <v>308</v>
      </c>
      <c r="AQ16" s="51">
        <f t="shared" si="8"/>
        <v>1395</v>
      </c>
    </row>
    <row r="17" spans="1:43" ht="13.5">
      <c r="A17" s="26" t="s">
        <v>29</v>
      </c>
      <c r="B17" s="49" t="s">
        <v>50</v>
      </c>
      <c r="C17" s="50" t="s">
        <v>51</v>
      </c>
      <c r="D17" s="51">
        <v>40993</v>
      </c>
      <c r="E17" s="51">
        <v>40993</v>
      </c>
      <c r="F17" s="51">
        <f>'ごみ搬入量内訳'!H17</f>
        <v>9610</v>
      </c>
      <c r="G17" s="51">
        <f>'ごみ搬入量内訳'!AG17</f>
        <v>3004</v>
      </c>
      <c r="H17" s="51">
        <f>'ごみ搬入量内訳'!AH17</f>
        <v>172</v>
      </c>
      <c r="I17" s="51">
        <f t="shared" si="0"/>
        <v>12786</v>
      </c>
      <c r="J17" s="51">
        <f t="shared" si="1"/>
        <v>854.5394820164752</v>
      </c>
      <c r="K17" s="51">
        <f>('ごみ搬入量内訳'!E17+'ごみ搬入量内訳'!AH17)/'ごみ処理概要'!D17/365*1000000</f>
        <v>584.9979732590496</v>
      </c>
      <c r="L17" s="51">
        <f>'ごみ搬入量内訳'!F17/'ごみ処理概要'!D17/365*1000000</f>
        <v>269.54150875742573</v>
      </c>
      <c r="M17" s="51">
        <f>'資源化量内訳'!BP17</f>
        <v>1189</v>
      </c>
      <c r="N17" s="51">
        <f>'ごみ処理量内訳'!E17</f>
        <v>10942</v>
      </c>
      <c r="O17" s="51">
        <f>'ごみ処理量内訳'!L17</f>
        <v>0</v>
      </c>
      <c r="P17" s="51">
        <f t="shared" si="2"/>
        <v>1135</v>
      </c>
      <c r="Q17" s="51">
        <f>'ごみ処理量内訳'!G17</f>
        <v>0</v>
      </c>
      <c r="R17" s="51">
        <f>'ごみ処理量内訳'!H17</f>
        <v>1135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537</v>
      </c>
      <c r="W17" s="51">
        <f>'資源化量内訳'!M17</f>
        <v>215</v>
      </c>
      <c r="X17" s="51">
        <f>'資源化量内訳'!N17</f>
        <v>322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12614</v>
      </c>
      <c r="AE17" s="52">
        <f t="shared" si="5"/>
        <v>100</v>
      </c>
      <c r="AF17" s="51">
        <f>'資源化量内訳'!AB17</f>
        <v>0</v>
      </c>
      <c r="AG17" s="51">
        <f>'資源化量内訳'!AJ17</f>
        <v>0</v>
      </c>
      <c r="AH17" s="51">
        <f>'資源化量内訳'!AR17</f>
        <v>763</v>
      </c>
      <c r="AI17" s="51">
        <f>'資源化量内訳'!AZ17</f>
        <v>0</v>
      </c>
      <c r="AJ17" s="51">
        <f>'資源化量内訳'!BH17</f>
        <v>0</v>
      </c>
      <c r="AK17" s="51" t="s">
        <v>205</v>
      </c>
      <c r="AL17" s="51">
        <f t="shared" si="6"/>
        <v>763</v>
      </c>
      <c r="AM17" s="52">
        <f t="shared" si="7"/>
        <v>18.032311816271825</v>
      </c>
      <c r="AN17" s="51">
        <f>'ごみ処理量内訳'!AC17</f>
        <v>0</v>
      </c>
      <c r="AO17" s="51">
        <f>'ごみ処理量内訳'!AD17</f>
        <v>1149</v>
      </c>
      <c r="AP17" s="51">
        <f>'ごみ処理量内訳'!AE17</f>
        <v>372</v>
      </c>
      <c r="AQ17" s="51">
        <f t="shared" si="8"/>
        <v>1521</v>
      </c>
    </row>
    <row r="18" spans="1:43" ht="13.5">
      <c r="A18" s="26" t="s">
        <v>29</v>
      </c>
      <c r="B18" s="49" t="s">
        <v>52</v>
      </c>
      <c r="C18" s="50" t="s">
        <v>53</v>
      </c>
      <c r="D18" s="51">
        <v>35131</v>
      </c>
      <c r="E18" s="51">
        <v>35131</v>
      </c>
      <c r="F18" s="51">
        <f>'ごみ搬入量内訳'!H18</f>
        <v>12698</v>
      </c>
      <c r="G18" s="51">
        <f>'ごみ搬入量内訳'!AG18</f>
        <v>2131</v>
      </c>
      <c r="H18" s="51">
        <f>'ごみ搬入量内訳'!AH18</f>
        <v>259</v>
      </c>
      <c r="I18" s="51">
        <f t="shared" si="0"/>
        <v>15088</v>
      </c>
      <c r="J18" s="51">
        <f t="shared" si="1"/>
        <v>1176.6527084731395</v>
      </c>
      <c r="K18" s="51">
        <f>('ごみ搬入量内訳'!E18+'ごみ搬入量内訳'!AH18)/'ごみ処理概要'!D18/365*1000000</f>
        <v>972.8753007822385</v>
      </c>
      <c r="L18" s="51">
        <f>'ごみ搬入量内訳'!F18/'ごみ処理概要'!D18/365*1000000</f>
        <v>203.77740769090093</v>
      </c>
      <c r="M18" s="51">
        <f>'資源化量内訳'!BP18</f>
        <v>0</v>
      </c>
      <c r="N18" s="51">
        <f>'ごみ処理量内訳'!E18</f>
        <v>9907</v>
      </c>
      <c r="O18" s="51">
        <f>'ごみ処理量内訳'!L18</f>
        <v>1835</v>
      </c>
      <c r="P18" s="51">
        <f t="shared" si="2"/>
        <v>3127</v>
      </c>
      <c r="Q18" s="51">
        <f>'ごみ処理量内訳'!G18</f>
        <v>360</v>
      </c>
      <c r="R18" s="51">
        <f>'ごみ処理量内訳'!H18</f>
        <v>2767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0</v>
      </c>
      <c r="W18" s="51">
        <f>'資源化量内訳'!M18</f>
        <v>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14869</v>
      </c>
      <c r="AE18" s="52">
        <f t="shared" si="5"/>
        <v>87.6588876185352</v>
      </c>
      <c r="AF18" s="51">
        <f>'資源化量内訳'!AB18</f>
        <v>0</v>
      </c>
      <c r="AG18" s="51">
        <f>'資源化量内訳'!AJ18</f>
        <v>0</v>
      </c>
      <c r="AH18" s="51">
        <f>'資源化量内訳'!AR18</f>
        <v>1708</v>
      </c>
      <c r="AI18" s="51">
        <f>'資源化量内訳'!AZ18</f>
        <v>0</v>
      </c>
      <c r="AJ18" s="51">
        <f>'資源化量内訳'!BH18</f>
        <v>0</v>
      </c>
      <c r="AK18" s="51" t="s">
        <v>205</v>
      </c>
      <c r="AL18" s="51">
        <f t="shared" si="6"/>
        <v>1708</v>
      </c>
      <c r="AM18" s="52">
        <f t="shared" si="7"/>
        <v>11.486986347434259</v>
      </c>
      <c r="AN18" s="51">
        <f>'ごみ処理量内訳'!AC18</f>
        <v>1835</v>
      </c>
      <c r="AO18" s="51">
        <f>'ごみ処理量内訳'!AD18</f>
        <v>1637</v>
      </c>
      <c r="AP18" s="51">
        <f>'ごみ処理量内訳'!AE18</f>
        <v>328</v>
      </c>
      <c r="AQ18" s="51">
        <f t="shared" si="8"/>
        <v>3800</v>
      </c>
    </row>
    <row r="19" spans="1:43" ht="13.5">
      <c r="A19" s="26" t="s">
        <v>29</v>
      </c>
      <c r="B19" s="49" t="s">
        <v>54</v>
      </c>
      <c r="C19" s="50" t="s">
        <v>55</v>
      </c>
      <c r="D19" s="51">
        <v>52696</v>
      </c>
      <c r="E19" s="51">
        <v>52696</v>
      </c>
      <c r="F19" s="51">
        <f>'ごみ搬入量内訳'!H19</f>
        <v>13576</v>
      </c>
      <c r="G19" s="51">
        <f>'ごみ搬入量内訳'!AG19</f>
        <v>8247</v>
      </c>
      <c r="H19" s="51">
        <f>'ごみ搬入量内訳'!AH19</f>
        <v>0</v>
      </c>
      <c r="I19" s="51">
        <f t="shared" si="0"/>
        <v>21823</v>
      </c>
      <c r="J19" s="51">
        <f t="shared" si="1"/>
        <v>1134.603026717216</v>
      </c>
      <c r="K19" s="51">
        <f>('ごみ搬入量内訳'!E19+'ごみ搬入量内訳'!AH19)/'ごみ処理概要'!D19/365*1000000</f>
        <v>748.7246569103527</v>
      </c>
      <c r="L19" s="51">
        <f>'ごみ搬入量内訳'!F19/'ごみ処理概要'!D19/365*1000000</f>
        <v>385.87836980686325</v>
      </c>
      <c r="M19" s="51">
        <f>'資源化量内訳'!BP19</f>
        <v>0</v>
      </c>
      <c r="N19" s="51">
        <f>'ごみ処理量内訳'!E19</f>
        <v>15118</v>
      </c>
      <c r="O19" s="51">
        <f>'ごみ処理量内訳'!L19</f>
        <v>3701</v>
      </c>
      <c r="P19" s="51">
        <f t="shared" si="2"/>
        <v>1105</v>
      </c>
      <c r="Q19" s="51">
        <f>'ごみ処理量内訳'!G19</f>
        <v>0</v>
      </c>
      <c r="R19" s="51">
        <f>'ごみ処理量内訳'!H19</f>
        <v>1105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2172</v>
      </c>
      <c r="W19" s="51">
        <f>'資源化量内訳'!M19</f>
        <v>1547</v>
      </c>
      <c r="X19" s="51">
        <f>'資源化量内訳'!N19</f>
        <v>601</v>
      </c>
      <c r="Y19" s="51">
        <f>'資源化量内訳'!O19</f>
        <v>24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22096</v>
      </c>
      <c r="AE19" s="52">
        <f t="shared" si="5"/>
        <v>83.25036205648081</v>
      </c>
      <c r="AF19" s="51">
        <f>'資源化量内訳'!AB19</f>
        <v>0</v>
      </c>
      <c r="AG19" s="51">
        <f>'資源化量内訳'!AJ19</f>
        <v>0</v>
      </c>
      <c r="AH19" s="51">
        <f>'資源化量内訳'!AR19</f>
        <v>181</v>
      </c>
      <c r="AI19" s="51">
        <f>'資源化量内訳'!AZ19</f>
        <v>0</v>
      </c>
      <c r="AJ19" s="51">
        <f>'資源化量内訳'!BH19</f>
        <v>0</v>
      </c>
      <c r="AK19" s="51" t="s">
        <v>205</v>
      </c>
      <c r="AL19" s="51">
        <f t="shared" si="6"/>
        <v>181</v>
      </c>
      <c r="AM19" s="52">
        <f t="shared" si="7"/>
        <v>10.648986241853729</v>
      </c>
      <c r="AN19" s="51">
        <f>'ごみ処理量内訳'!AC19</f>
        <v>3701</v>
      </c>
      <c r="AO19" s="51">
        <f>'ごみ処理量内訳'!AD19</f>
        <v>1726</v>
      </c>
      <c r="AP19" s="51">
        <f>'ごみ処理量内訳'!AE19</f>
        <v>0</v>
      </c>
      <c r="AQ19" s="51">
        <f t="shared" si="8"/>
        <v>5427</v>
      </c>
    </row>
    <row r="20" spans="1:43" ht="13.5">
      <c r="A20" s="26" t="s">
        <v>29</v>
      </c>
      <c r="B20" s="49" t="s">
        <v>56</v>
      </c>
      <c r="C20" s="50" t="s">
        <v>57</v>
      </c>
      <c r="D20" s="51">
        <v>30433</v>
      </c>
      <c r="E20" s="51">
        <v>30433</v>
      </c>
      <c r="F20" s="51">
        <f>'ごみ搬入量内訳'!H20</f>
        <v>9286</v>
      </c>
      <c r="G20" s="51">
        <f>'ごみ搬入量内訳'!AG20</f>
        <v>1480</v>
      </c>
      <c r="H20" s="51">
        <f>'ごみ搬入量内訳'!AH20</f>
        <v>0</v>
      </c>
      <c r="I20" s="51">
        <f t="shared" si="0"/>
        <v>10766</v>
      </c>
      <c r="J20" s="51">
        <f t="shared" si="1"/>
        <v>969.2074527965992</v>
      </c>
      <c r="K20" s="51">
        <f>('ごみ搬入量内訳'!E20+'ごみ搬入量内訳'!AH20)/'ごみ処理概要'!D20/365*1000000</f>
        <v>733.7024651952705</v>
      </c>
      <c r="L20" s="51">
        <f>'ごみ搬入量内訳'!F20/'ごみ処理概要'!D20/365*1000000</f>
        <v>235.5049876013286</v>
      </c>
      <c r="M20" s="51">
        <f>'資源化量内訳'!BP20</f>
        <v>368</v>
      </c>
      <c r="N20" s="51">
        <f>'ごみ処理量内訳'!E20</f>
        <v>8595</v>
      </c>
      <c r="O20" s="51">
        <f>'ごみ処理量内訳'!L20</f>
        <v>0</v>
      </c>
      <c r="P20" s="51">
        <f t="shared" si="2"/>
        <v>1314</v>
      </c>
      <c r="Q20" s="51">
        <f>'ごみ処理量内訳'!G20</f>
        <v>0</v>
      </c>
      <c r="R20" s="51">
        <f>'ごみ処理量内訳'!H20</f>
        <v>1314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705</v>
      </c>
      <c r="W20" s="51">
        <f>'資源化量内訳'!M20</f>
        <v>705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10614</v>
      </c>
      <c r="AE20" s="52">
        <f t="shared" si="5"/>
        <v>100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1314</v>
      </c>
      <c r="AI20" s="51">
        <f>'資源化量内訳'!AZ20</f>
        <v>0</v>
      </c>
      <c r="AJ20" s="51">
        <f>'資源化量内訳'!BH20</f>
        <v>0</v>
      </c>
      <c r="AK20" s="51" t="s">
        <v>205</v>
      </c>
      <c r="AL20" s="51">
        <f t="shared" si="6"/>
        <v>1314</v>
      </c>
      <c r="AM20" s="52">
        <f t="shared" si="7"/>
        <v>21.735567291932252</v>
      </c>
      <c r="AN20" s="51">
        <f>'ごみ処理量内訳'!AC20</f>
        <v>0</v>
      </c>
      <c r="AO20" s="51">
        <f>'ごみ処理量内訳'!AD20</f>
        <v>823</v>
      </c>
      <c r="AP20" s="51">
        <f>'ごみ処理量内訳'!AE20</f>
        <v>0</v>
      </c>
      <c r="AQ20" s="51">
        <f t="shared" si="8"/>
        <v>823</v>
      </c>
    </row>
    <row r="21" spans="1:43" ht="13.5">
      <c r="A21" s="26" t="s">
        <v>29</v>
      </c>
      <c r="B21" s="49" t="s">
        <v>58</v>
      </c>
      <c r="C21" s="50" t="s">
        <v>59</v>
      </c>
      <c r="D21" s="51">
        <v>82115</v>
      </c>
      <c r="E21" s="51">
        <v>82115</v>
      </c>
      <c r="F21" s="51">
        <f>'ごみ搬入量内訳'!H21</f>
        <v>28866</v>
      </c>
      <c r="G21" s="51">
        <f>'ごみ搬入量内訳'!AG21</f>
        <v>328</v>
      </c>
      <c r="H21" s="51">
        <f>'ごみ搬入量内訳'!AH21</f>
        <v>0</v>
      </c>
      <c r="I21" s="51">
        <f t="shared" si="0"/>
        <v>29194</v>
      </c>
      <c r="J21" s="51">
        <f t="shared" si="1"/>
        <v>974.0432520713099</v>
      </c>
      <c r="K21" s="51">
        <f>('ごみ搬入量内訳'!E21+'ごみ搬入量内訳'!AH21)/'ごみ処理概要'!D21/365*1000000</f>
        <v>859.0358159580741</v>
      </c>
      <c r="L21" s="51">
        <f>'ごみ搬入量内訳'!F21/'ごみ処理概要'!D21/365*1000000</f>
        <v>115.00743611323578</v>
      </c>
      <c r="M21" s="51">
        <f>'資源化量内訳'!BP21</f>
        <v>1278</v>
      </c>
      <c r="N21" s="51">
        <f>'ごみ処理量内訳'!E21</f>
        <v>23221</v>
      </c>
      <c r="O21" s="51">
        <f>'ごみ処理量内訳'!L21</f>
        <v>0</v>
      </c>
      <c r="P21" s="51">
        <f t="shared" si="2"/>
        <v>6502</v>
      </c>
      <c r="Q21" s="51">
        <f>'ごみ処理量内訳'!G21</f>
        <v>2945</v>
      </c>
      <c r="R21" s="51">
        <f>'ごみ処理量内訳'!H21</f>
        <v>1366</v>
      </c>
      <c r="S21" s="51">
        <f>'ごみ処理量内訳'!I21</f>
        <v>0</v>
      </c>
      <c r="T21" s="51">
        <f>'ごみ処理量内訳'!J21</f>
        <v>2191</v>
      </c>
      <c r="U21" s="51">
        <f>'ごみ処理量内訳'!K21</f>
        <v>0</v>
      </c>
      <c r="V21" s="51">
        <f t="shared" si="3"/>
        <v>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29723</v>
      </c>
      <c r="AE21" s="52">
        <f t="shared" si="5"/>
        <v>100</v>
      </c>
      <c r="AF21" s="51">
        <f>'資源化量内訳'!AB21</f>
        <v>0</v>
      </c>
      <c r="AG21" s="51">
        <f>'資源化量内訳'!AJ21</f>
        <v>820</v>
      </c>
      <c r="AH21" s="51">
        <f>'資源化量内訳'!AR21</f>
        <v>1366</v>
      </c>
      <c r="AI21" s="51">
        <f>'資源化量内訳'!AZ21</f>
        <v>0</v>
      </c>
      <c r="AJ21" s="51">
        <f>'資源化量内訳'!BH21</f>
        <v>2191</v>
      </c>
      <c r="AK21" s="51" t="s">
        <v>205</v>
      </c>
      <c r="AL21" s="51">
        <f t="shared" si="6"/>
        <v>4377</v>
      </c>
      <c r="AM21" s="52">
        <f t="shared" si="7"/>
        <v>18.24134705332086</v>
      </c>
      <c r="AN21" s="51">
        <f>'ごみ処理量内訳'!AC21</f>
        <v>0</v>
      </c>
      <c r="AO21" s="51">
        <f>'ごみ処理量内訳'!AD21</f>
        <v>2881</v>
      </c>
      <c r="AP21" s="51">
        <f>'ごみ処理量内訳'!AE21</f>
        <v>625</v>
      </c>
      <c r="AQ21" s="51">
        <f t="shared" si="8"/>
        <v>3506</v>
      </c>
    </row>
    <row r="22" spans="1:43" ht="13.5">
      <c r="A22" s="26" t="s">
        <v>29</v>
      </c>
      <c r="B22" s="49" t="s">
        <v>60</v>
      </c>
      <c r="C22" s="50" t="s">
        <v>61</v>
      </c>
      <c r="D22" s="51">
        <v>43869</v>
      </c>
      <c r="E22" s="51">
        <v>43869</v>
      </c>
      <c r="F22" s="51">
        <f>'ごみ搬入量内訳'!H22</f>
        <v>9670</v>
      </c>
      <c r="G22" s="51">
        <f>'ごみ搬入量内訳'!AG22</f>
        <v>92</v>
      </c>
      <c r="H22" s="51">
        <f>'ごみ搬入量内訳'!AH22</f>
        <v>0</v>
      </c>
      <c r="I22" s="51">
        <f t="shared" si="0"/>
        <v>9762</v>
      </c>
      <c r="J22" s="51">
        <f t="shared" si="1"/>
        <v>609.6607052691435</v>
      </c>
      <c r="K22" s="51">
        <f>('ごみ搬入量内訳'!E22+'ごみ搬入量内訳'!AH22)/'ごみ処理概要'!D22/365*1000000</f>
        <v>508.4253023556747</v>
      </c>
      <c r="L22" s="51">
        <f>'ごみ搬入量内訳'!F22/'ごみ処理概要'!D22/365*1000000</f>
        <v>101.23540291346872</v>
      </c>
      <c r="M22" s="51">
        <f>'資源化量内訳'!BP22</f>
        <v>874</v>
      </c>
      <c r="N22" s="51">
        <f>'ごみ処理量内訳'!E22</f>
        <v>5664</v>
      </c>
      <c r="O22" s="51">
        <f>'ごみ処理量内訳'!L22</f>
        <v>0</v>
      </c>
      <c r="P22" s="51">
        <f t="shared" si="2"/>
        <v>1985</v>
      </c>
      <c r="Q22" s="51">
        <f>'ごみ処理量内訳'!G22</f>
        <v>794</v>
      </c>
      <c r="R22" s="51">
        <f>'ごみ処理量内訳'!H22</f>
        <v>523</v>
      </c>
      <c r="S22" s="51">
        <f>'ごみ処理量内訳'!I22</f>
        <v>0</v>
      </c>
      <c r="T22" s="51">
        <f>'ごみ処理量内訳'!J22</f>
        <v>668</v>
      </c>
      <c r="U22" s="51">
        <f>'ごみ処理量内訳'!K22</f>
        <v>0</v>
      </c>
      <c r="V22" s="51">
        <f t="shared" si="3"/>
        <v>2895</v>
      </c>
      <c r="W22" s="51">
        <f>'資源化量内訳'!M22</f>
        <v>704</v>
      </c>
      <c r="X22" s="51">
        <f>'資源化量内訳'!N22</f>
        <v>2191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10544</v>
      </c>
      <c r="AE22" s="52">
        <f t="shared" si="5"/>
        <v>100</v>
      </c>
      <c r="AF22" s="51">
        <f>'資源化量内訳'!AB22</f>
        <v>0</v>
      </c>
      <c r="AG22" s="51">
        <f>'資源化量内訳'!AJ22</f>
        <v>217</v>
      </c>
      <c r="AH22" s="51">
        <f>'資源化量内訳'!AR22</f>
        <v>523</v>
      </c>
      <c r="AI22" s="51">
        <f>'資源化量内訳'!AZ22</f>
        <v>0</v>
      </c>
      <c r="AJ22" s="51">
        <f>'資源化量内訳'!BH22</f>
        <v>668</v>
      </c>
      <c r="AK22" s="51" t="s">
        <v>205</v>
      </c>
      <c r="AL22" s="51">
        <f t="shared" si="6"/>
        <v>1408</v>
      </c>
      <c r="AM22" s="52">
        <f t="shared" si="7"/>
        <v>45.340690138378</v>
      </c>
      <c r="AN22" s="51">
        <f>'ごみ処理量内訳'!AC22</f>
        <v>0</v>
      </c>
      <c r="AO22" s="51">
        <f>'ごみ処理量内訳'!AD22</f>
        <v>719</v>
      </c>
      <c r="AP22" s="51">
        <f>'ごみ処理量内訳'!AE22</f>
        <v>191</v>
      </c>
      <c r="AQ22" s="51">
        <f t="shared" si="8"/>
        <v>910</v>
      </c>
    </row>
    <row r="23" spans="1:43" ht="13.5">
      <c r="A23" s="26" t="s">
        <v>29</v>
      </c>
      <c r="B23" s="49" t="s">
        <v>62</v>
      </c>
      <c r="C23" s="50" t="s">
        <v>63</v>
      </c>
      <c r="D23" s="51">
        <v>74488</v>
      </c>
      <c r="E23" s="51">
        <v>74488</v>
      </c>
      <c r="F23" s="51">
        <f>'ごみ搬入量内訳'!H23</f>
        <v>21984</v>
      </c>
      <c r="G23" s="51">
        <f>'ごみ搬入量内訳'!AG23</f>
        <v>1052</v>
      </c>
      <c r="H23" s="51">
        <f>'ごみ搬入量内訳'!AH23</f>
        <v>0</v>
      </c>
      <c r="I23" s="51">
        <f t="shared" si="0"/>
        <v>23036</v>
      </c>
      <c r="J23" s="51">
        <f t="shared" si="1"/>
        <v>847.2818275040718</v>
      </c>
      <c r="K23" s="51">
        <f>('ごみ搬入量内訳'!E23+'ごみ搬入量内訳'!AH23)/'ごみ処理概要'!D23/365*1000000</f>
        <v>663.2308522987246</v>
      </c>
      <c r="L23" s="51">
        <f>'ごみ搬入量内訳'!F23/'ごみ処理概要'!D23/365*1000000</f>
        <v>184.05097520534707</v>
      </c>
      <c r="M23" s="51">
        <f>'資源化量内訳'!BP23</f>
        <v>779</v>
      </c>
      <c r="N23" s="51">
        <f>'ごみ処理量内訳'!E23</f>
        <v>20137</v>
      </c>
      <c r="O23" s="51">
        <f>'ごみ処理量内訳'!L23</f>
        <v>0</v>
      </c>
      <c r="P23" s="51">
        <f t="shared" si="2"/>
        <v>2829</v>
      </c>
      <c r="Q23" s="51">
        <f>'ごみ処理量内訳'!G23</f>
        <v>1695</v>
      </c>
      <c r="R23" s="51">
        <f>'ごみ処理量内訳'!H23</f>
        <v>1134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3716</v>
      </c>
      <c r="W23" s="51">
        <f>'資源化量内訳'!M23</f>
        <v>3499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168</v>
      </c>
      <c r="AC23" s="51">
        <f>'資源化量内訳'!S23</f>
        <v>49</v>
      </c>
      <c r="AD23" s="51">
        <f t="shared" si="4"/>
        <v>26682</v>
      </c>
      <c r="AE23" s="52">
        <f t="shared" si="5"/>
        <v>100</v>
      </c>
      <c r="AF23" s="51">
        <f>'資源化量内訳'!AB23</f>
        <v>48</v>
      </c>
      <c r="AG23" s="51">
        <f>'資源化量内訳'!AJ23</f>
        <v>553</v>
      </c>
      <c r="AH23" s="51">
        <f>'資源化量内訳'!AR23</f>
        <v>764</v>
      </c>
      <c r="AI23" s="51">
        <f>'資源化量内訳'!AZ23</f>
        <v>0</v>
      </c>
      <c r="AJ23" s="51">
        <f>'資源化量内訳'!BH23</f>
        <v>0</v>
      </c>
      <c r="AK23" s="51" t="s">
        <v>205</v>
      </c>
      <c r="AL23" s="51">
        <f t="shared" si="6"/>
        <v>1365</v>
      </c>
      <c r="AM23" s="52">
        <f t="shared" si="7"/>
        <v>21.339353992935436</v>
      </c>
      <c r="AN23" s="51">
        <f>'ごみ処理量内訳'!AC23</f>
        <v>0</v>
      </c>
      <c r="AO23" s="51">
        <f>'ごみ処理量内訳'!AD23</f>
        <v>1343</v>
      </c>
      <c r="AP23" s="51">
        <f>'ごみ処理量内訳'!AE23</f>
        <v>0</v>
      </c>
      <c r="AQ23" s="51">
        <f t="shared" si="8"/>
        <v>1343</v>
      </c>
    </row>
    <row r="24" spans="1:43" ht="13.5">
      <c r="A24" s="26" t="s">
        <v>29</v>
      </c>
      <c r="B24" s="49" t="s">
        <v>64</v>
      </c>
      <c r="C24" s="50" t="s">
        <v>65</v>
      </c>
      <c r="D24" s="51">
        <v>159156</v>
      </c>
      <c r="E24" s="51">
        <v>159156</v>
      </c>
      <c r="F24" s="51">
        <f>'ごみ搬入量内訳'!H24</f>
        <v>67710</v>
      </c>
      <c r="G24" s="51">
        <f>'ごみ搬入量内訳'!AG24</f>
        <v>956</v>
      </c>
      <c r="H24" s="51">
        <f>'ごみ搬入量内訳'!AH24</f>
        <v>0</v>
      </c>
      <c r="I24" s="51">
        <f t="shared" si="0"/>
        <v>68666</v>
      </c>
      <c r="J24" s="51">
        <f t="shared" si="1"/>
        <v>1182.0228417229655</v>
      </c>
      <c r="K24" s="51">
        <f>('ごみ搬入量内訳'!E24+'ごみ搬入量内訳'!AH24)/'ごみ処理概要'!D24/365*1000000</f>
        <v>779.9877229095808</v>
      </c>
      <c r="L24" s="51">
        <f>'ごみ搬入量内訳'!F24/'ごみ処理概要'!D24/365*1000000</f>
        <v>402.03511881338443</v>
      </c>
      <c r="M24" s="51">
        <f>'資源化量内訳'!BP24</f>
        <v>1137</v>
      </c>
      <c r="N24" s="51">
        <f>'ごみ処理量内訳'!E24</f>
        <v>55028</v>
      </c>
      <c r="O24" s="51">
        <f>'ごみ処理量内訳'!L24</f>
        <v>0</v>
      </c>
      <c r="P24" s="51">
        <f t="shared" si="2"/>
        <v>13638</v>
      </c>
      <c r="Q24" s="51">
        <f>'ごみ処理量内訳'!G24</f>
        <v>9587</v>
      </c>
      <c r="R24" s="51">
        <f>'ごみ処理量内訳'!H24</f>
        <v>4051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18</v>
      </c>
      <c r="W24" s="51">
        <f>'資源化量内訳'!M24</f>
        <v>2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16</v>
      </c>
      <c r="AD24" s="51">
        <f t="shared" si="4"/>
        <v>68684</v>
      </c>
      <c r="AE24" s="52">
        <f t="shared" si="5"/>
        <v>100</v>
      </c>
      <c r="AF24" s="51">
        <f>'資源化量内訳'!AB24</f>
        <v>0</v>
      </c>
      <c r="AG24" s="51">
        <f>'資源化量内訳'!AJ24</f>
        <v>1740</v>
      </c>
      <c r="AH24" s="51">
        <f>'資源化量内訳'!AR24</f>
        <v>3455</v>
      </c>
      <c r="AI24" s="51">
        <f>'資源化量内訳'!AZ24</f>
        <v>0</v>
      </c>
      <c r="AJ24" s="51">
        <f>'資源化量内訳'!BH24</f>
        <v>0</v>
      </c>
      <c r="AK24" s="51" t="s">
        <v>205</v>
      </c>
      <c r="AL24" s="51">
        <f t="shared" si="6"/>
        <v>5195</v>
      </c>
      <c r="AM24" s="52">
        <f t="shared" si="7"/>
        <v>9.094684980163562</v>
      </c>
      <c r="AN24" s="51">
        <f>'ごみ処理量内訳'!AC24</f>
        <v>0</v>
      </c>
      <c r="AO24" s="51">
        <f>'ごみ処理量内訳'!AD24</f>
        <v>10245</v>
      </c>
      <c r="AP24" s="51">
        <f>'ごみ処理量内訳'!AE24</f>
        <v>1585</v>
      </c>
      <c r="AQ24" s="51">
        <f t="shared" si="8"/>
        <v>11830</v>
      </c>
    </row>
    <row r="25" spans="1:43" ht="13.5">
      <c r="A25" s="26" t="s">
        <v>29</v>
      </c>
      <c r="B25" s="49" t="s">
        <v>66</v>
      </c>
      <c r="C25" s="50" t="s">
        <v>67</v>
      </c>
      <c r="D25" s="51">
        <v>153935</v>
      </c>
      <c r="E25" s="51">
        <v>153935</v>
      </c>
      <c r="F25" s="51">
        <f>'ごみ搬入量内訳'!H25</f>
        <v>58449</v>
      </c>
      <c r="G25" s="51">
        <f>'ごみ搬入量内訳'!AG25</f>
        <v>3086</v>
      </c>
      <c r="H25" s="51">
        <f>'ごみ搬入量内訳'!AH25</f>
        <v>0</v>
      </c>
      <c r="I25" s="51">
        <f t="shared" si="0"/>
        <v>61535</v>
      </c>
      <c r="J25" s="51">
        <f t="shared" si="1"/>
        <v>1095.196291265082</v>
      </c>
      <c r="K25" s="51">
        <f>('ごみ搬入量内訳'!E25+'ごみ搬入量内訳'!AH25)/'ごみ処理概要'!D25/365*1000000</f>
        <v>752.6037275117454</v>
      </c>
      <c r="L25" s="51">
        <f>'ごみ搬入量内訳'!F25/'ごみ処理概要'!D25/365*1000000</f>
        <v>342.59256375333655</v>
      </c>
      <c r="M25" s="51">
        <f>'資源化量内訳'!BP25</f>
        <v>10113</v>
      </c>
      <c r="N25" s="51">
        <f>'ごみ処理量内訳'!E25</f>
        <v>56283</v>
      </c>
      <c r="O25" s="51">
        <f>'ごみ処理量内訳'!L25</f>
        <v>2238</v>
      </c>
      <c r="P25" s="51">
        <f t="shared" si="2"/>
        <v>3014</v>
      </c>
      <c r="Q25" s="51">
        <f>'ごみ処理量内訳'!G25</f>
        <v>2912</v>
      </c>
      <c r="R25" s="51">
        <f>'ごみ処理量内訳'!H25</f>
        <v>102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0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61535</v>
      </c>
      <c r="AE25" s="52">
        <f t="shared" si="5"/>
        <v>96.36304542130495</v>
      </c>
      <c r="AF25" s="51">
        <f>'資源化量内訳'!AB25</f>
        <v>0</v>
      </c>
      <c r="AG25" s="51">
        <f>'資源化量内訳'!AJ25</f>
        <v>800</v>
      </c>
      <c r="AH25" s="51">
        <f>'資源化量内訳'!AR25</f>
        <v>102</v>
      </c>
      <c r="AI25" s="51">
        <f>'資源化量内訳'!AZ25</f>
        <v>0</v>
      </c>
      <c r="AJ25" s="51">
        <f>'資源化量内訳'!BH25</f>
        <v>0</v>
      </c>
      <c r="AK25" s="51" t="s">
        <v>205</v>
      </c>
      <c r="AL25" s="51">
        <f t="shared" si="6"/>
        <v>902</v>
      </c>
      <c r="AM25" s="52">
        <f t="shared" si="7"/>
        <v>15.373771773112995</v>
      </c>
      <c r="AN25" s="51">
        <f>'ごみ処理量内訳'!AC25</f>
        <v>2238</v>
      </c>
      <c r="AO25" s="51">
        <f>'ごみ処理量内訳'!AD25</f>
        <v>7379</v>
      </c>
      <c r="AP25" s="51">
        <f>'ごみ処理量内訳'!AE25</f>
        <v>1061</v>
      </c>
      <c r="AQ25" s="51">
        <f t="shared" si="8"/>
        <v>10678</v>
      </c>
    </row>
    <row r="26" spans="1:43" ht="13.5">
      <c r="A26" s="26" t="s">
        <v>29</v>
      </c>
      <c r="B26" s="49" t="s">
        <v>68</v>
      </c>
      <c r="C26" s="50" t="s">
        <v>69</v>
      </c>
      <c r="D26" s="51">
        <v>63321</v>
      </c>
      <c r="E26" s="51">
        <v>63321</v>
      </c>
      <c r="F26" s="51">
        <f>'ごみ搬入量内訳'!H26</f>
        <v>19210</v>
      </c>
      <c r="G26" s="51">
        <f>'ごみ搬入量内訳'!AG26</f>
        <v>2216</v>
      </c>
      <c r="H26" s="51">
        <f>'ごみ搬入量内訳'!AH26</f>
        <v>0</v>
      </c>
      <c r="I26" s="51">
        <f t="shared" si="0"/>
        <v>21426</v>
      </c>
      <c r="J26" s="51">
        <f t="shared" si="1"/>
        <v>927.0442643516952</v>
      </c>
      <c r="K26" s="51">
        <f>('ごみ搬入量内訳'!E26+'ごみ搬入量内訳'!AH26)/'ごみ処理概要'!D26/365*1000000</f>
        <v>801.9153549656643</v>
      </c>
      <c r="L26" s="51">
        <f>'ごみ搬入量内訳'!F26/'ごみ処理概要'!D26/365*1000000</f>
        <v>125.12890938603111</v>
      </c>
      <c r="M26" s="51">
        <f>'資源化量内訳'!BP26</f>
        <v>1293</v>
      </c>
      <c r="N26" s="51">
        <f>'ごみ処理量内訳'!E26</f>
        <v>0</v>
      </c>
      <c r="O26" s="51">
        <f>'ごみ処理量内訳'!L26</f>
        <v>728</v>
      </c>
      <c r="P26" s="51">
        <f t="shared" si="2"/>
        <v>18557</v>
      </c>
      <c r="Q26" s="51">
        <f>'ごみ処理量内訳'!G26</f>
        <v>3690</v>
      </c>
      <c r="R26" s="51">
        <f>'ごみ処理量内訳'!H26</f>
        <v>850</v>
      </c>
      <c r="S26" s="51">
        <f>'ごみ処理量内訳'!I26</f>
        <v>0</v>
      </c>
      <c r="T26" s="51">
        <f>'ごみ処理量内訳'!J26</f>
        <v>14017</v>
      </c>
      <c r="U26" s="51">
        <f>'ごみ処理量内訳'!K26</f>
        <v>0</v>
      </c>
      <c r="V26" s="51">
        <f t="shared" si="3"/>
        <v>881</v>
      </c>
      <c r="W26" s="51">
        <f>'資源化量内訳'!M26</f>
        <v>227</v>
      </c>
      <c r="X26" s="51">
        <f>'資源化量内訳'!N26</f>
        <v>638</v>
      </c>
      <c r="Y26" s="51">
        <f>'資源化量内訳'!O26</f>
        <v>2</v>
      </c>
      <c r="Z26" s="51">
        <f>'資源化量内訳'!P26</f>
        <v>1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13</v>
      </c>
      <c r="AD26" s="51">
        <f t="shared" si="4"/>
        <v>20166</v>
      </c>
      <c r="AE26" s="52">
        <f t="shared" si="5"/>
        <v>96.38996330457206</v>
      </c>
      <c r="AF26" s="51">
        <f>'資源化量内訳'!AB26</f>
        <v>0</v>
      </c>
      <c r="AG26" s="51">
        <f>'資源化量内訳'!AJ26</f>
        <v>0</v>
      </c>
      <c r="AH26" s="51">
        <f>'資源化量内訳'!AR26</f>
        <v>520</v>
      </c>
      <c r="AI26" s="51">
        <f>'資源化量内訳'!AZ26</f>
        <v>0</v>
      </c>
      <c r="AJ26" s="51">
        <f>'資源化量内訳'!BH26</f>
        <v>13750</v>
      </c>
      <c r="AK26" s="51" t="s">
        <v>205</v>
      </c>
      <c r="AL26" s="51">
        <f t="shared" si="6"/>
        <v>14270</v>
      </c>
      <c r="AM26" s="52">
        <f t="shared" si="7"/>
        <v>76.62985227643414</v>
      </c>
      <c r="AN26" s="51">
        <f>'ごみ処理量内訳'!AC26</f>
        <v>728</v>
      </c>
      <c r="AO26" s="51">
        <f>'ごみ処理量内訳'!AD26</f>
        <v>448</v>
      </c>
      <c r="AP26" s="51">
        <f>'ごみ処理量内訳'!AE26</f>
        <v>2750</v>
      </c>
      <c r="AQ26" s="51">
        <f t="shared" si="8"/>
        <v>3926</v>
      </c>
    </row>
    <row r="27" spans="1:43" ht="13.5">
      <c r="A27" s="26" t="s">
        <v>29</v>
      </c>
      <c r="B27" s="49" t="s">
        <v>183</v>
      </c>
      <c r="C27" s="50" t="s">
        <v>181</v>
      </c>
      <c r="D27" s="51">
        <v>32270</v>
      </c>
      <c r="E27" s="51">
        <v>32270</v>
      </c>
      <c r="F27" s="51">
        <f>'ごみ搬入量内訳'!H27</f>
        <v>10768</v>
      </c>
      <c r="G27" s="51">
        <f>'ごみ搬入量内訳'!AG27</f>
        <v>1041</v>
      </c>
      <c r="H27" s="51">
        <f>'ごみ搬入量内訳'!AH27</f>
        <v>0</v>
      </c>
      <c r="I27" s="51">
        <f t="shared" si="0"/>
        <v>11809</v>
      </c>
      <c r="J27" s="51">
        <f t="shared" si="1"/>
        <v>1002.5852078566547</v>
      </c>
      <c r="K27" s="51">
        <f>('ごみ搬入量内訳'!E27+'ごみ搬入量内訳'!AH27)/'ごみ処理概要'!D27/365*1000000</f>
        <v>870.1410615058729</v>
      </c>
      <c r="L27" s="51">
        <f>'ごみ搬入量内訳'!F27/'ごみ処理概要'!D27/365*1000000</f>
        <v>132.4441463507817</v>
      </c>
      <c r="M27" s="51">
        <f>'資源化量内訳'!BP27</f>
        <v>0</v>
      </c>
      <c r="N27" s="51">
        <f>'ごみ処理量内訳'!E27</f>
        <v>8589</v>
      </c>
      <c r="O27" s="51">
        <f>'ごみ処理量内訳'!L27</f>
        <v>0</v>
      </c>
      <c r="P27" s="51">
        <f t="shared" si="2"/>
        <v>2205</v>
      </c>
      <c r="Q27" s="51">
        <f>'ごみ処理量内訳'!G27</f>
        <v>755</v>
      </c>
      <c r="R27" s="51">
        <f>'ごみ処理量内訳'!H27</f>
        <v>1450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1015</v>
      </c>
      <c r="W27" s="51">
        <f>'資源化量内訳'!M27</f>
        <v>884</v>
      </c>
      <c r="X27" s="51">
        <f>'資源化量内訳'!N27</f>
        <v>0</v>
      </c>
      <c r="Y27" s="51">
        <f>'資源化量内訳'!O27</f>
        <v>31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100</v>
      </c>
      <c r="AC27" s="51">
        <f>'資源化量内訳'!S27</f>
        <v>0</v>
      </c>
      <c r="AD27" s="51">
        <f t="shared" si="4"/>
        <v>11809</v>
      </c>
      <c r="AE27" s="52">
        <f t="shared" si="5"/>
        <v>100</v>
      </c>
      <c r="AF27" s="51">
        <f>'資源化量内訳'!AB27</f>
        <v>116</v>
      </c>
      <c r="AG27" s="51">
        <f>'資源化量内訳'!AJ27</f>
        <v>185</v>
      </c>
      <c r="AH27" s="51">
        <f>'資源化量内訳'!AR27</f>
        <v>1158</v>
      </c>
      <c r="AI27" s="51">
        <f>'資源化量内訳'!AZ27</f>
        <v>0</v>
      </c>
      <c r="AJ27" s="51">
        <f>'資源化量内訳'!BH27</f>
        <v>0</v>
      </c>
      <c r="AK27" s="51" t="s">
        <v>205</v>
      </c>
      <c r="AL27" s="51">
        <f t="shared" si="6"/>
        <v>1459</v>
      </c>
      <c r="AM27" s="52">
        <f t="shared" si="7"/>
        <v>20.95012278770429</v>
      </c>
      <c r="AN27" s="51">
        <f>'ごみ処理量内訳'!AC27</f>
        <v>0</v>
      </c>
      <c r="AO27" s="51">
        <f>'ごみ処理量内訳'!AD27</f>
        <v>1342</v>
      </c>
      <c r="AP27" s="51">
        <f>'ごみ処理量内訳'!AE27</f>
        <v>115</v>
      </c>
      <c r="AQ27" s="51">
        <f t="shared" si="8"/>
        <v>1457</v>
      </c>
    </row>
    <row r="28" spans="1:43" ht="13.5">
      <c r="A28" s="26" t="s">
        <v>29</v>
      </c>
      <c r="B28" s="53" t="s">
        <v>185</v>
      </c>
      <c r="C28" s="50" t="s">
        <v>182</v>
      </c>
      <c r="D28" s="51">
        <v>50893</v>
      </c>
      <c r="E28" s="51">
        <v>50893</v>
      </c>
      <c r="F28" s="51">
        <f>'ごみ搬入量内訳'!H28</f>
        <v>15236</v>
      </c>
      <c r="G28" s="51">
        <f>'ごみ搬入量内訳'!AG28</f>
        <v>214</v>
      </c>
      <c r="H28" s="51">
        <f>'ごみ搬入量内訳'!AH28</f>
        <v>0</v>
      </c>
      <c r="I28" s="51">
        <f t="shared" si="0"/>
        <v>15450</v>
      </c>
      <c r="J28" s="51">
        <f t="shared" si="1"/>
        <v>831.7208088202242</v>
      </c>
      <c r="K28" s="51">
        <f>('ごみ搬入量内訳'!E28+'ごみ搬入量内訳'!AH28)/'ごみ処理概要'!D28/365*1000000</f>
        <v>661.0700020914144</v>
      </c>
      <c r="L28" s="51">
        <f>'ごみ搬入量内訳'!F28/'ごみ処理概要'!D28/365*1000000</f>
        <v>170.65080672880975</v>
      </c>
      <c r="M28" s="51">
        <f>'資源化量内訳'!BP28</f>
        <v>962</v>
      </c>
      <c r="N28" s="51">
        <f>'ごみ処理量内訳'!E28</f>
        <v>11800</v>
      </c>
      <c r="O28" s="51">
        <f>'ごみ処理量内訳'!L28</f>
        <v>0</v>
      </c>
      <c r="P28" s="51">
        <f t="shared" si="2"/>
        <v>3650</v>
      </c>
      <c r="Q28" s="51">
        <f>'ごみ処理量内訳'!G28</f>
        <v>1621</v>
      </c>
      <c r="R28" s="51">
        <f>'ごみ処理量内訳'!H28</f>
        <v>748</v>
      </c>
      <c r="S28" s="51">
        <f>'ごみ処理量内訳'!I28</f>
        <v>0</v>
      </c>
      <c r="T28" s="51">
        <f>'ごみ処理量内訳'!J28</f>
        <v>1281</v>
      </c>
      <c r="U28" s="51">
        <f>'ごみ処理量内訳'!K28</f>
        <v>0</v>
      </c>
      <c r="V28" s="51">
        <f t="shared" si="3"/>
        <v>1514</v>
      </c>
      <c r="W28" s="51">
        <f>'資源化量内訳'!M28</f>
        <v>1381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133</v>
      </c>
      <c r="AC28" s="51">
        <f>'資源化量内訳'!S28</f>
        <v>0</v>
      </c>
      <c r="AD28" s="51">
        <f t="shared" si="4"/>
        <v>16964</v>
      </c>
      <c r="AE28" s="52">
        <f t="shared" si="5"/>
        <v>100</v>
      </c>
      <c r="AF28" s="51">
        <f>'資源化量内訳'!AB28</f>
        <v>0</v>
      </c>
      <c r="AG28" s="51">
        <f>'資源化量内訳'!AJ28</f>
        <v>449</v>
      </c>
      <c r="AH28" s="51">
        <f>'資源化量内訳'!AR28</f>
        <v>748</v>
      </c>
      <c r="AI28" s="51">
        <f>'資源化量内訳'!AZ28</f>
        <v>0</v>
      </c>
      <c r="AJ28" s="51">
        <f>'資源化量内訳'!BH28</f>
        <v>1281</v>
      </c>
      <c r="AK28" s="51" t="s">
        <v>205</v>
      </c>
      <c r="AL28" s="51">
        <f t="shared" si="6"/>
        <v>2478</v>
      </c>
      <c r="AM28" s="52">
        <f t="shared" si="7"/>
        <v>27.63583621555283</v>
      </c>
      <c r="AN28" s="51">
        <f>'ごみ処理量内訳'!AC28</f>
        <v>0</v>
      </c>
      <c r="AO28" s="51">
        <f>'ごみ処理量内訳'!AD28</f>
        <v>1499</v>
      </c>
      <c r="AP28" s="51">
        <f>'ごみ処理量内訳'!AE28</f>
        <v>351</v>
      </c>
      <c r="AQ28" s="51">
        <f t="shared" si="8"/>
        <v>1850</v>
      </c>
    </row>
    <row r="29" spans="1:43" ht="13.5">
      <c r="A29" s="26" t="s">
        <v>29</v>
      </c>
      <c r="B29" s="49" t="s">
        <v>70</v>
      </c>
      <c r="C29" s="50" t="s">
        <v>71</v>
      </c>
      <c r="D29" s="51">
        <v>35912</v>
      </c>
      <c r="E29" s="51">
        <v>35912</v>
      </c>
      <c r="F29" s="51">
        <f>'ごみ搬入量内訳'!H29</f>
        <v>8477</v>
      </c>
      <c r="G29" s="51">
        <f>'ごみ搬入量内訳'!AG29</f>
        <v>564</v>
      </c>
      <c r="H29" s="51">
        <f>'ごみ搬入量内訳'!AH29</f>
        <v>136</v>
      </c>
      <c r="I29" s="51">
        <f t="shared" si="0"/>
        <v>9177</v>
      </c>
      <c r="J29" s="51">
        <f t="shared" si="1"/>
        <v>700.1132143412971</v>
      </c>
      <c r="K29" s="51">
        <f>('ごみ搬入量内訳'!E29+'ごみ搬入量内訳'!AH29)/'ごみ処理概要'!D29/365*1000000</f>
        <v>635.9533349405091</v>
      </c>
      <c r="L29" s="51">
        <f>'ごみ搬入量内訳'!F29/'ごみ処理概要'!D29/365*1000000</f>
        <v>64.15987940078791</v>
      </c>
      <c r="M29" s="51">
        <f>'資源化量内訳'!BP29</f>
        <v>0</v>
      </c>
      <c r="N29" s="51">
        <f>'ごみ処理量内訳'!E29</f>
        <v>7153</v>
      </c>
      <c r="O29" s="51">
        <f>'ごみ処理量内訳'!L29</f>
        <v>0</v>
      </c>
      <c r="P29" s="51">
        <f t="shared" si="2"/>
        <v>1295</v>
      </c>
      <c r="Q29" s="51">
        <f>'ごみ処理量内訳'!G29</f>
        <v>1085</v>
      </c>
      <c r="R29" s="51">
        <f>'ごみ処理量内訳'!H29</f>
        <v>210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665</v>
      </c>
      <c r="W29" s="51">
        <f>'資源化量内訳'!M29</f>
        <v>611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54</v>
      </c>
      <c r="AD29" s="51">
        <f t="shared" si="4"/>
        <v>9113</v>
      </c>
      <c r="AE29" s="52">
        <f t="shared" si="5"/>
        <v>100</v>
      </c>
      <c r="AF29" s="51">
        <f>'資源化量内訳'!AB29</f>
        <v>0</v>
      </c>
      <c r="AG29" s="51">
        <f>'資源化量内訳'!AJ29</f>
        <v>348</v>
      </c>
      <c r="AH29" s="51">
        <f>'資源化量内訳'!AR29</f>
        <v>210</v>
      </c>
      <c r="AI29" s="51">
        <f>'資源化量内訳'!AZ29</f>
        <v>0</v>
      </c>
      <c r="AJ29" s="51">
        <f>'資源化量内訳'!BH29</f>
        <v>0</v>
      </c>
      <c r="AK29" s="51" t="s">
        <v>205</v>
      </c>
      <c r="AL29" s="51">
        <f t="shared" si="6"/>
        <v>558</v>
      </c>
      <c r="AM29" s="52">
        <f t="shared" si="7"/>
        <v>13.420388456051793</v>
      </c>
      <c r="AN29" s="51">
        <f>'ごみ処理量内訳'!AC29</f>
        <v>0</v>
      </c>
      <c r="AO29" s="51">
        <f>'ごみ処理量内訳'!AD29</f>
        <v>842</v>
      </c>
      <c r="AP29" s="51">
        <f>'ごみ処理量内訳'!AE29</f>
        <v>737</v>
      </c>
      <c r="AQ29" s="51">
        <f t="shared" si="8"/>
        <v>1579</v>
      </c>
    </row>
    <row r="30" spans="1:43" ht="13.5">
      <c r="A30" s="26" t="s">
        <v>29</v>
      </c>
      <c r="B30" s="49" t="s">
        <v>72</v>
      </c>
      <c r="C30" s="50" t="s">
        <v>73</v>
      </c>
      <c r="D30" s="51">
        <v>19959</v>
      </c>
      <c r="E30" s="51">
        <v>19959</v>
      </c>
      <c r="F30" s="51">
        <f>'ごみ搬入量内訳'!H30</f>
        <v>4099</v>
      </c>
      <c r="G30" s="51">
        <f>'ごみ搬入量内訳'!AG30</f>
        <v>1071</v>
      </c>
      <c r="H30" s="51">
        <f>'ごみ搬入量内訳'!AH30</f>
        <v>0</v>
      </c>
      <c r="I30" s="51">
        <f aca="true" t="shared" si="9" ref="I30:I90">SUM(F30:H30)</f>
        <v>5170</v>
      </c>
      <c r="J30" s="51">
        <f aca="true" t="shared" si="10" ref="J30:J90">I30/D30/365*1000000</f>
        <v>709.6740098022864</v>
      </c>
      <c r="K30" s="51">
        <f>('ごみ搬入量内訳'!E30+'ごみ搬入量内訳'!AH30)/'ごみ処理概要'!D30/365*1000000</f>
        <v>540.5602032111034</v>
      </c>
      <c r="L30" s="51">
        <f>'ごみ搬入量内訳'!F30/'ごみ処理概要'!D30/365*1000000</f>
        <v>169.11380659118313</v>
      </c>
      <c r="M30" s="51">
        <f>'資源化量内訳'!BP30</f>
        <v>133</v>
      </c>
      <c r="N30" s="51">
        <f>'ごみ処理量内訳'!E30</f>
        <v>4300</v>
      </c>
      <c r="O30" s="51">
        <f>'ごみ処理量内訳'!L30</f>
        <v>0</v>
      </c>
      <c r="P30" s="51">
        <f aca="true" t="shared" si="11" ref="P30:P90">SUM(Q30:U30)</f>
        <v>870</v>
      </c>
      <c r="Q30" s="51">
        <f>'ごみ処理量内訳'!G30</f>
        <v>692</v>
      </c>
      <c r="R30" s="51">
        <f>'ごみ処理量内訳'!H30</f>
        <v>178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aca="true" t="shared" si="12" ref="V30:V90">SUM(W30:AC30)</f>
        <v>0</v>
      </c>
      <c r="W30" s="51">
        <f>'資源化量内訳'!M30</f>
        <v>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aca="true" t="shared" si="13" ref="AD30:AD90">N30+O30+P30+V30</f>
        <v>5170</v>
      </c>
      <c r="AE30" s="52">
        <f aca="true" t="shared" si="14" ref="AE30:AE91">(N30+P30+V30)/AD30*100</f>
        <v>100</v>
      </c>
      <c r="AF30" s="51">
        <f>'資源化量内訳'!AB30</f>
        <v>0</v>
      </c>
      <c r="AG30" s="51">
        <f>'資源化量内訳'!AJ30</f>
        <v>637</v>
      </c>
      <c r="AH30" s="51">
        <f>'資源化量内訳'!AR30</f>
        <v>178</v>
      </c>
      <c r="AI30" s="51">
        <f>'資源化量内訳'!AZ30</f>
        <v>0</v>
      </c>
      <c r="AJ30" s="51">
        <f>'資源化量内訳'!BH30</f>
        <v>0</v>
      </c>
      <c r="AK30" s="51" t="s">
        <v>205</v>
      </c>
      <c r="AL30" s="51">
        <f aca="true" t="shared" si="15" ref="AL30:AL90">SUM(AF30:AJ30)</f>
        <v>815</v>
      </c>
      <c r="AM30" s="52">
        <f aca="true" t="shared" si="16" ref="AM30:AM90">(V30+AL30+M30)/(M30+AD30)*100</f>
        <v>17.87667358099189</v>
      </c>
      <c r="AN30" s="51">
        <f>'ごみ処理量内訳'!AC30</f>
        <v>0</v>
      </c>
      <c r="AO30" s="51">
        <f>'ごみ処理量内訳'!AD30</f>
        <v>531</v>
      </c>
      <c r="AP30" s="51">
        <f>'ごみ処理量内訳'!AE30</f>
        <v>55</v>
      </c>
      <c r="AQ30" s="51">
        <f aca="true" t="shared" si="17" ref="AQ30:AQ90">SUM(AN30:AP30)</f>
        <v>586</v>
      </c>
    </row>
    <row r="31" spans="1:43" ht="13.5">
      <c r="A31" s="26" t="s">
        <v>29</v>
      </c>
      <c r="B31" s="49" t="s">
        <v>74</v>
      </c>
      <c r="C31" s="50" t="s">
        <v>75</v>
      </c>
      <c r="D31" s="51">
        <v>24922</v>
      </c>
      <c r="E31" s="51">
        <v>24922</v>
      </c>
      <c r="F31" s="51">
        <f>'ごみ搬入量内訳'!H31</f>
        <v>6466</v>
      </c>
      <c r="G31" s="51">
        <f>'ごみ搬入量内訳'!AG31</f>
        <v>1184</v>
      </c>
      <c r="H31" s="51">
        <f>'ごみ搬入量内訳'!AH31</f>
        <v>111</v>
      </c>
      <c r="I31" s="51">
        <f t="shared" si="9"/>
        <v>7761</v>
      </c>
      <c r="J31" s="51">
        <f t="shared" si="10"/>
        <v>853.1824772743013</v>
      </c>
      <c r="K31" s="51">
        <f>('ごみ搬入量内訳'!E31+'ごみ搬入量内訳'!AH31)/'ごみ処理概要'!D31/365*1000000</f>
        <v>628.591341973258</v>
      </c>
      <c r="L31" s="51">
        <f>'ごみ搬入量内訳'!F31/'ごみ処理概要'!D31/365*1000000</f>
        <v>224.59113530104338</v>
      </c>
      <c r="M31" s="51">
        <f>'資源化量内訳'!BP31</f>
        <v>532</v>
      </c>
      <c r="N31" s="51">
        <f>'ごみ処理量内訳'!E31</f>
        <v>6287</v>
      </c>
      <c r="O31" s="51">
        <f>'ごみ処理量内訳'!L31</f>
        <v>0</v>
      </c>
      <c r="P31" s="51">
        <f t="shared" si="11"/>
        <v>971</v>
      </c>
      <c r="Q31" s="51">
        <f>'ごみ処理量内訳'!G31</f>
        <v>816</v>
      </c>
      <c r="R31" s="51">
        <f>'ごみ処理量内訳'!H31</f>
        <v>155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12"/>
        <v>352</v>
      </c>
      <c r="W31" s="51">
        <f>'資源化量内訳'!M31</f>
        <v>310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42</v>
      </c>
      <c r="AD31" s="51">
        <f t="shared" si="13"/>
        <v>7610</v>
      </c>
      <c r="AE31" s="52">
        <f t="shared" si="14"/>
        <v>100</v>
      </c>
      <c r="AF31" s="51">
        <f>'資源化量内訳'!AB31</f>
        <v>0</v>
      </c>
      <c r="AG31" s="51">
        <f>'資源化量内訳'!AJ31</f>
        <v>263</v>
      </c>
      <c r="AH31" s="51">
        <f>'資源化量内訳'!AR31</f>
        <v>155</v>
      </c>
      <c r="AI31" s="51">
        <f>'資源化量内訳'!AZ31</f>
        <v>0</v>
      </c>
      <c r="AJ31" s="51">
        <f>'資源化量内訳'!BH31</f>
        <v>0</v>
      </c>
      <c r="AK31" s="51" t="s">
        <v>205</v>
      </c>
      <c r="AL31" s="51">
        <f t="shared" si="15"/>
        <v>418</v>
      </c>
      <c r="AM31" s="52">
        <f t="shared" si="16"/>
        <v>15.991156963890935</v>
      </c>
      <c r="AN31" s="51">
        <f>'ごみ処理量内訳'!AC31</f>
        <v>0</v>
      </c>
      <c r="AO31" s="51">
        <f>'ごみ処理量内訳'!AD31</f>
        <v>753</v>
      </c>
      <c r="AP31" s="51">
        <f>'ごみ処理量内訳'!AE31</f>
        <v>553</v>
      </c>
      <c r="AQ31" s="51">
        <f t="shared" si="17"/>
        <v>1306</v>
      </c>
    </row>
    <row r="32" spans="1:43" ht="13.5">
      <c r="A32" s="26" t="s">
        <v>29</v>
      </c>
      <c r="B32" s="49" t="s">
        <v>76</v>
      </c>
      <c r="C32" s="50" t="s">
        <v>77</v>
      </c>
      <c r="D32" s="51">
        <v>15136</v>
      </c>
      <c r="E32" s="51">
        <v>15136</v>
      </c>
      <c r="F32" s="51">
        <f>'ごみ搬入量内訳'!H32</f>
        <v>2465</v>
      </c>
      <c r="G32" s="51">
        <f>'ごみ搬入量内訳'!AG32</f>
        <v>1239</v>
      </c>
      <c r="H32" s="51">
        <f>'ごみ搬入量内訳'!AH32</f>
        <v>0</v>
      </c>
      <c r="I32" s="51">
        <f t="shared" si="9"/>
        <v>3704</v>
      </c>
      <c r="J32" s="51">
        <f t="shared" si="10"/>
        <v>670.4509253091604</v>
      </c>
      <c r="K32" s="51">
        <f>('ごみ搬入量内訳'!E32+'ごみ搬入量内訳'!AH32)/'ごみ処理概要'!D32/365*1000000</f>
        <v>495.235888673289</v>
      </c>
      <c r="L32" s="51">
        <f>'ごみ搬入量内訳'!F32/'ごみ処理概要'!D32/365*1000000</f>
        <v>175.21503663587131</v>
      </c>
      <c r="M32" s="51">
        <f>'資源化量内訳'!BP32</f>
        <v>303</v>
      </c>
      <c r="N32" s="51">
        <f>'ごみ処理量内訳'!E32</f>
        <v>3002</v>
      </c>
      <c r="O32" s="51">
        <f>'ごみ処理量内訳'!L32</f>
        <v>0</v>
      </c>
      <c r="P32" s="51">
        <f t="shared" si="11"/>
        <v>427</v>
      </c>
      <c r="Q32" s="51">
        <f>'ごみ処理量内訳'!G32</f>
        <v>406</v>
      </c>
      <c r="R32" s="51">
        <f>'ごみ処理量内訳'!H32</f>
        <v>21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12"/>
        <v>323</v>
      </c>
      <c r="W32" s="51">
        <f>'資源化量内訳'!M32</f>
        <v>298</v>
      </c>
      <c r="X32" s="51">
        <f>'資源化量内訳'!N32</f>
        <v>0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19</v>
      </c>
      <c r="AC32" s="51">
        <f>'資源化量内訳'!S32</f>
        <v>6</v>
      </c>
      <c r="AD32" s="51">
        <f t="shared" si="13"/>
        <v>3752</v>
      </c>
      <c r="AE32" s="52">
        <f t="shared" si="14"/>
        <v>100</v>
      </c>
      <c r="AF32" s="51">
        <f>'資源化量内訳'!AB32</f>
        <v>0</v>
      </c>
      <c r="AG32" s="51">
        <f>'資源化量内訳'!AJ32</f>
        <v>235</v>
      </c>
      <c r="AH32" s="51">
        <f>'資源化量内訳'!AR32</f>
        <v>21</v>
      </c>
      <c r="AI32" s="51">
        <f>'資源化量内訳'!AZ32</f>
        <v>0</v>
      </c>
      <c r="AJ32" s="51">
        <f>'資源化量内訳'!BH32</f>
        <v>0</v>
      </c>
      <c r="AK32" s="51" t="s">
        <v>205</v>
      </c>
      <c r="AL32" s="51">
        <f t="shared" si="15"/>
        <v>256</v>
      </c>
      <c r="AM32" s="52">
        <f t="shared" si="16"/>
        <v>21.750924784217016</v>
      </c>
      <c r="AN32" s="51">
        <f>'ごみ処理量内訳'!AC32</f>
        <v>0</v>
      </c>
      <c r="AO32" s="51">
        <f>'ごみ処理量内訳'!AD32</f>
        <v>368</v>
      </c>
      <c r="AP32" s="51">
        <f>'ごみ処理量内訳'!AE32</f>
        <v>124</v>
      </c>
      <c r="AQ32" s="51">
        <f t="shared" si="17"/>
        <v>492</v>
      </c>
    </row>
    <row r="33" spans="1:43" ht="13.5">
      <c r="A33" s="26" t="s">
        <v>29</v>
      </c>
      <c r="B33" s="49" t="s">
        <v>78</v>
      </c>
      <c r="C33" s="50" t="s">
        <v>79</v>
      </c>
      <c r="D33" s="51">
        <v>13826</v>
      </c>
      <c r="E33" s="51">
        <v>13826</v>
      </c>
      <c r="F33" s="51">
        <f>'ごみ搬入量内訳'!H33</f>
        <v>3689</v>
      </c>
      <c r="G33" s="51">
        <f>'ごみ搬入量内訳'!AG33</f>
        <v>287</v>
      </c>
      <c r="H33" s="51">
        <f>'ごみ搬入量内訳'!AH33</f>
        <v>871</v>
      </c>
      <c r="I33" s="51">
        <f t="shared" si="9"/>
        <v>4847</v>
      </c>
      <c r="J33" s="51">
        <f t="shared" si="10"/>
        <v>960.4695540861073</v>
      </c>
      <c r="K33" s="51">
        <f>('ごみ搬入量内訳'!E33+'ごみ搬入量内訳'!AH33)/'ごみ処理概要'!D33/365*1000000</f>
        <v>874.0728704505508</v>
      </c>
      <c r="L33" s="51">
        <f>'ごみ搬入量内訳'!F33/'ごみ処理概要'!D33/365*1000000</f>
        <v>86.39668363555658</v>
      </c>
      <c r="M33" s="51">
        <f>'資源化量内訳'!BP33</f>
        <v>243</v>
      </c>
      <c r="N33" s="51">
        <f>'ごみ処理量内訳'!E33</f>
        <v>3126</v>
      </c>
      <c r="O33" s="51">
        <f>'ごみ処理量内訳'!L33</f>
        <v>0</v>
      </c>
      <c r="P33" s="51">
        <f t="shared" si="11"/>
        <v>334</v>
      </c>
      <c r="Q33" s="51">
        <f>'ごみ処理量内訳'!G33</f>
        <v>42</v>
      </c>
      <c r="R33" s="51">
        <f>'ごみ処理量内訳'!H33</f>
        <v>292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12"/>
        <v>134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134</v>
      </c>
      <c r="AD33" s="51">
        <f t="shared" si="13"/>
        <v>3594</v>
      </c>
      <c r="AE33" s="52">
        <f t="shared" si="14"/>
        <v>100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263</v>
      </c>
      <c r="AI33" s="51">
        <f>'資源化量内訳'!AZ33</f>
        <v>0</v>
      </c>
      <c r="AJ33" s="51">
        <f>'資源化量内訳'!BH33</f>
        <v>0</v>
      </c>
      <c r="AK33" s="51" t="s">
        <v>205</v>
      </c>
      <c r="AL33" s="51">
        <f t="shared" si="15"/>
        <v>263</v>
      </c>
      <c r="AM33" s="52">
        <f t="shared" si="16"/>
        <v>16.679697680479542</v>
      </c>
      <c r="AN33" s="51">
        <f>'ごみ処理量内訳'!AC33</f>
        <v>0</v>
      </c>
      <c r="AO33" s="51">
        <f>'ごみ処理量内訳'!AD33</f>
        <v>375</v>
      </c>
      <c r="AP33" s="51">
        <f>'ごみ処理量内訳'!AE33</f>
        <v>29</v>
      </c>
      <c r="AQ33" s="51">
        <f t="shared" si="17"/>
        <v>404</v>
      </c>
    </row>
    <row r="34" spans="1:43" ht="13.5">
      <c r="A34" s="26" t="s">
        <v>29</v>
      </c>
      <c r="B34" s="49" t="s">
        <v>80</v>
      </c>
      <c r="C34" s="50" t="s">
        <v>81</v>
      </c>
      <c r="D34" s="51">
        <v>7304</v>
      </c>
      <c r="E34" s="51">
        <v>7304</v>
      </c>
      <c r="F34" s="51">
        <f>'ごみ搬入量内訳'!H34</f>
        <v>1367</v>
      </c>
      <c r="G34" s="51">
        <f>'ごみ搬入量内訳'!AG34</f>
        <v>109</v>
      </c>
      <c r="H34" s="51">
        <f>'ごみ搬入量内訳'!AH34</f>
        <v>306</v>
      </c>
      <c r="I34" s="51">
        <f t="shared" si="9"/>
        <v>1782</v>
      </c>
      <c r="J34" s="51">
        <f t="shared" si="10"/>
        <v>668.4271331902954</v>
      </c>
      <c r="K34" s="51">
        <f>('ごみ搬入量内訳'!E34+'ごみ搬入量内訳'!AH34)/'ごみ処理概要'!D34/365*1000000</f>
        <v>610.6618253837268</v>
      </c>
      <c r="L34" s="51">
        <f>'ごみ搬入量内訳'!F34/'ごみ処理概要'!D34/365*1000000</f>
        <v>57.76530780656874</v>
      </c>
      <c r="M34" s="51">
        <f>'資源化量内訳'!BP34</f>
        <v>169</v>
      </c>
      <c r="N34" s="51">
        <f>'ごみ処理量内訳'!E34</f>
        <v>1094</v>
      </c>
      <c r="O34" s="51">
        <f>'ごみ処理量内訳'!L34</f>
        <v>0</v>
      </c>
      <c r="P34" s="51">
        <f t="shared" si="11"/>
        <v>176</v>
      </c>
      <c r="Q34" s="51">
        <f>'ごみ処理量内訳'!G34</f>
        <v>21</v>
      </c>
      <c r="R34" s="51">
        <f>'ごみ処理量内訳'!H34</f>
        <v>155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12"/>
        <v>67</v>
      </c>
      <c r="W34" s="51">
        <f>'資源化量内訳'!M34</f>
        <v>0</v>
      </c>
      <c r="X34" s="51">
        <f>'資源化量内訳'!N34</f>
        <v>0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67</v>
      </c>
      <c r="AD34" s="51">
        <f t="shared" si="13"/>
        <v>1337</v>
      </c>
      <c r="AE34" s="52">
        <f t="shared" si="14"/>
        <v>100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140</v>
      </c>
      <c r="AI34" s="51">
        <f>'資源化量内訳'!AZ34</f>
        <v>0</v>
      </c>
      <c r="AJ34" s="51">
        <f>'資源化量内訳'!BH34</f>
        <v>0</v>
      </c>
      <c r="AK34" s="51" t="s">
        <v>205</v>
      </c>
      <c r="AL34" s="51">
        <f t="shared" si="15"/>
        <v>140</v>
      </c>
      <c r="AM34" s="52">
        <f t="shared" si="16"/>
        <v>24.9667994687915</v>
      </c>
      <c r="AN34" s="51">
        <f>'ごみ処理量内訳'!AC34</f>
        <v>0</v>
      </c>
      <c r="AO34" s="51">
        <f>'ごみ処理量内訳'!AD34</f>
        <v>132</v>
      </c>
      <c r="AP34" s="51">
        <f>'ごみ処理量内訳'!AE34</f>
        <v>15</v>
      </c>
      <c r="AQ34" s="51">
        <f t="shared" si="17"/>
        <v>147</v>
      </c>
    </row>
    <row r="35" spans="1:43" ht="13.5">
      <c r="A35" s="26" t="s">
        <v>29</v>
      </c>
      <c r="B35" s="49" t="s">
        <v>82</v>
      </c>
      <c r="C35" s="50" t="s">
        <v>83</v>
      </c>
      <c r="D35" s="51">
        <v>4618</v>
      </c>
      <c r="E35" s="51">
        <v>4618</v>
      </c>
      <c r="F35" s="51">
        <f>'ごみ搬入量内訳'!H35</f>
        <v>1180</v>
      </c>
      <c r="G35" s="51">
        <f>'ごみ搬入量内訳'!AG35</f>
        <v>92</v>
      </c>
      <c r="H35" s="51">
        <f>'ごみ搬入量内訳'!AH35</f>
        <v>260</v>
      </c>
      <c r="I35" s="51">
        <f t="shared" si="9"/>
        <v>1532</v>
      </c>
      <c r="J35" s="51">
        <f t="shared" si="10"/>
        <v>908.8913542599832</v>
      </c>
      <c r="K35" s="51">
        <f>('ごみ搬入量内訳'!E35+'ごみ搬入量内訳'!AH35)/'ごみ処理概要'!D35/365*1000000</f>
        <v>831.172837675089</v>
      </c>
      <c r="L35" s="51">
        <f>'ごみ搬入量内訳'!F35/'ごみ処理概要'!D35/365*1000000</f>
        <v>77.71851658489413</v>
      </c>
      <c r="M35" s="51">
        <f>'資源化量内訳'!BP35</f>
        <v>57</v>
      </c>
      <c r="N35" s="51">
        <f>'ごみ処理量内訳'!E35</f>
        <v>944</v>
      </c>
      <c r="O35" s="51">
        <f>'ごみ処理量内訳'!L35</f>
        <v>0</v>
      </c>
      <c r="P35" s="51">
        <f t="shared" si="11"/>
        <v>150</v>
      </c>
      <c r="Q35" s="51">
        <f>'ごみ処理量内訳'!G35</f>
        <v>16</v>
      </c>
      <c r="R35" s="51">
        <f>'ごみ処理量内訳'!H35</f>
        <v>134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12"/>
        <v>53</v>
      </c>
      <c r="W35" s="51">
        <f>'資源化量内訳'!M35</f>
        <v>0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53</v>
      </c>
      <c r="AD35" s="51">
        <f t="shared" si="13"/>
        <v>1147</v>
      </c>
      <c r="AE35" s="52">
        <f t="shared" si="14"/>
        <v>100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117</v>
      </c>
      <c r="AI35" s="51">
        <f>'資源化量内訳'!AZ35</f>
        <v>0</v>
      </c>
      <c r="AJ35" s="51">
        <f>'資源化量内訳'!BH35</f>
        <v>0</v>
      </c>
      <c r="AK35" s="51" t="s">
        <v>205</v>
      </c>
      <c r="AL35" s="51">
        <f t="shared" si="15"/>
        <v>117</v>
      </c>
      <c r="AM35" s="52">
        <f t="shared" si="16"/>
        <v>18.853820598006646</v>
      </c>
      <c r="AN35" s="51">
        <f>'ごみ処理量内訳'!AC35</f>
        <v>0</v>
      </c>
      <c r="AO35" s="51">
        <f>'ごみ処理量内訳'!AD35</f>
        <v>112</v>
      </c>
      <c r="AP35" s="51">
        <f>'ごみ処理量内訳'!AE35</f>
        <v>17</v>
      </c>
      <c r="AQ35" s="51">
        <f t="shared" si="17"/>
        <v>129</v>
      </c>
    </row>
    <row r="36" spans="1:43" ht="13.5">
      <c r="A36" s="26" t="s">
        <v>29</v>
      </c>
      <c r="B36" s="49" t="s">
        <v>84</v>
      </c>
      <c r="C36" s="50" t="s">
        <v>85</v>
      </c>
      <c r="D36" s="51">
        <v>19849</v>
      </c>
      <c r="E36" s="51">
        <v>19849</v>
      </c>
      <c r="F36" s="51">
        <f>'ごみ搬入量内訳'!H36</f>
        <v>10896</v>
      </c>
      <c r="G36" s="51">
        <f>'ごみ搬入量内訳'!AG36</f>
        <v>1774</v>
      </c>
      <c r="H36" s="51">
        <f>'ごみ搬入量内訳'!AH36</f>
        <v>0</v>
      </c>
      <c r="I36" s="51">
        <f t="shared" si="9"/>
        <v>12670</v>
      </c>
      <c r="J36" s="51">
        <f t="shared" si="10"/>
        <v>1748.8200295794895</v>
      </c>
      <c r="K36" s="51">
        <f>('ごみ搬入量内訳'!E36+'ごみ搬入量内訳'!AH36)/'ごみ処理概要'!D36/365*1000000</f>
        <v>1403.0588477249812</v>
      </c>
      <c r="L36" s="51">
        <f>'ごみ搬入量内訳'!F36/'ごみ処理概要'!D36/365*1000000</f>
        <v>345.7611818545084</v>
      </c>
      <c r="M36" s="51">
        <f>'資源化量内訳'!BP36</f>
        <v>0</v>
      </c>
      <c r="N36" s="51">
        <f>'ごみ処理量内訳'!E36</f>
        <v>11838</v>
      </c>
      <c r="O36" s="51">
        <f>'ごみ処理量内訳'!L36</f>
        <v>0</v>
      </c>
      <c r="P36" s="51">
        <f t="shared" si="11"/>
        <v>740</v>
      </c>
      <c r="Q36" s="51">
        <f>'ごみ処理量内訳'!G36</f>
        <v>740</v>
      </c>
      <c r="R36" s="51">
        <f>'ごみ処理量内訳'!H36</f>
        <v>0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12"/>
        <v>442</v>
      </c>
      <c r="W36" s="51">
        <f>'資源化量内訳'!M36</f>
        <v>326</v>
      </c>
      <c r="X36" s="51">
        <f>'資源化量内訳'!N36</f>
        <v>31</v>
      </c>
      <c r="Y36" s="51">
        <f>'資源化量内訳'!O36</f>
        <v>66</v>
      </c>
      <c r="Z36" s="51">
        <f>'資源化量内訳'!P36</f>
        <v>16</v>
      </c>
      <c r="AA36" s="51">
        <f>'資源化量内訳'!Q36</f>
        <v>0</v>
      </c>
      <c r="AB36" s="51">
        <f>'資源化量内訳'!R36</f>
        <v>3</v>
      </c>
      <c r="AC36" s="51">
        <f>'資源化量内訳'!S36</f>
        <v>0</v>
      </c>
      <c r="AD36" s="51">
        <f t="shared" si="13"/>
        <v>13020</v>
      </c>
      <c r="AE36" s="52">
        <f t="shared" si="14"/>
        <v>100</v>
      </c>
      <c r="AF36" s="51">
        <f>'資源化量内訳'!AB36</f>
        <v>0</v>
      </c>
      <c r="AG36" s="51">
        <f>'資源化量内訳'!AJ36</f>
        <v>371</v>
      </c>
      <c r="AH36" s="51">
        <f>'資源化量内訳'!AR36</f>
        <v>0</v>
      </c>
      <c r="AI36" s="51">
        <f>'資源化量内訳'!AZ36</f>
        <v>0</v>
      </c>
      <c r="AJ36" s="51">
        <f>'資源化量内訳'!BH36</f>
        <v>0</v>
      </c>
      <c r="AK36" s="51" t="s">
        <v>205</v>
      </c>
      <c r="AL36" s="51">
        <f t="shared" si="15"/>
        <v>371</v>
      </c>
      <c r="AM36" s="52">
        <f t="shared" si="16"/>
        <v>6.244239631336406</v>
      </c>
      <c r="AN36" s="51">
        <f>'ごみ処理量内訳'!AC36</f>
        <v>0</v>
      </c>
      <c r="AO36" s="51">
        <f>'ごみ処理量内訳'!AD36</f>
        <v>1518</v>
      </c>
      <c r="AP36" s="51">
        <f>'ごみ処理量内訳'!AE36</f>
        <v>185</v>
      </c>
      <c r="AQ36" s="51">
        <f t="shared" si="17"/>
        <v>1703</v>
      </c>
    </row>
    <row r="37" spans="1:43" ht="13.5">
      <c r="A37" s="26" t="s">
        <v>29</v>
      </c>
      <c r="B37" s="49" t="s">
        <v>86</v>
      </c>
      <c r="C37" s="50" t="s">
        <v>87</v>
      </c>
      <c r="D37" s="51">
        <v>35673</v>
      </c>
      <c r="E37" s="51">
        <v>35673</v>
      </c>
      <c r="F37" s="51">
        <f>'ごみ搬入量内訳'!H37</f>
        <v>8420</v>
      </c>
      <c r="G37" s="51">
        <f>'ごみ搬入量内訳'!AG37</f>
        <v>4110</v>
      </c>
      <c r="H37" s="51">
        <f>'ごみ搬入量内訳'!AH37</f>
        <v>0</v>
      </c>
      <c r="I37" s="51">
        <f t="shared" si="9"/>
        <v>12530</v>
      </c>
      <c r="J37" s="51">
        <f t="shared" si="10"/>
        <v>962.3179189663799</v>
      </c>
      <c r="K37" s="51">
        <f>('ごみ搬入量内訳'!E37+'ごみ搬入量内訳'!AH37)/'ごみ処理概要'!D37/365*1000000</f>
        <v>708.7974520463465</v>
      </c>
      <c r="L37" s="51">
        <f>'ごみ搬入量内訳'!F37/'ごみ処理概要'!D37/365*1000000</f>
        <v>253.52046692003353</v>
      </c>
      <c r="M37" s="51">
        <f>'資源化量内訳'!BP37</f>
        <v>587</v>
      </c>
      <c r="N37" s="51">
        <f>'ごみ処理量内訳'!E37</f>
        <v>10596</v>
      </c>
      <c r="O37" s="51">
        <f>'ごみ処理量内訳'!L37</f>
        <v>0</v>
      </c>
      <c r="P37" s="51">
        <f t="shared" si="11"/>
        <v>1217</v>
      </c>
      <c r="Q37" s="51">
        <f>'ごみ処理量内訳'!G37</f>
        <v>1164</v>
      </c>
      <c r="R37" s="51">
        <f>'ごみ処理量内訳'!H37</f>
        <v>53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12"/>
        <v>1043</v>
      </c>
      <c r="W37" s="51">
        <f>'資源化量内訳'!M37</f>
        <v>961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60</v>
      </c>
      <c r="AC37" s="51">
        <f>'資源化量内訳'!S37</f>
        <v>22</v>
      </c>
      <c r="AD37" s="51">
        <f t="shared" si="13"/>
        <v>12856</v>
      </c>
      <c r="AE37" s="52">
        <f t="shared" si="14"/>
        <v>100</v>
      </c>
      <c r="AF37" s="51">
        <f>'資源化量内訳'!AB37</f>
        <v>0</v>
      </c>
      <c r="AG37" s="51">
        <f>'資源化量内訳'!AJ37</f>
        <v>680</v>
      </c>
      <c r="AH37" s="51">
        <f>'資源化量内訳'!AR37</f>
        <v>53</v>
      </c>
      <c r="AI37" s="51">
        <f>'資源化量内訳'!AZ37</f>
        <v>0</v>
      </c>
      <c r="AJ37" s="51">
        <f>'資源化量内訳'!BH37</f>
        <v>0</v>
      </c>
      <c r="AK37" s="51" t="s">
        <v>205</v>
      </c>
      <c r="AL37" s="51">
        <f t="shared" si="15"/>
        <v>733</v>
      </c>
      <c r="AM37" s="52">
        <f t="shared" si="16"/>
        <v>17.577921594882095</v>
      </c>
      <c r="AN37" s="51">
        <f>'ごみ処理量内訳'!AC37</f>
        <v>0</v>
      </c>
      <c r="AO37" s="51">
        <f>'ごみ処理量内訳'!AD37</f>
        <v>1300</v>
      </c>
      <c r="AP37" s="51">
        <f>'ごみ処理量内訳'!AE37</f>
        <v>335</v>
      </c>
      <c r="AQ37" s="51">
        <f t="shared" si="17"/>
        <v>1635</v>
      </c>
    </row>
    <row r="38" spans="1:43" ht="13.5">
      <c r="A38" s="26" t="s">
        <v>29</v>
      </c>
      <c r="B38" s="49" t="s">
        <v>88</v>
      </c>
      <c r="C38" s="50" t="s">
        <v>89</v>
      </c>
      <c r="D38" s="51">
        <v>16717</v>
      </c>
      <c r="E38" s="51">
        <v>16717</v>
      </c>
      <c r="F38" s="51">
        <f>'ごみ搬入量内訳'!H38</f>
        <v>2987</v>
      </c>
      <c r="G38" s="51">
        <f>'ごみ搬入量内訳'!AG38</f>
        <v>1974</v>
      </c>
      <c r="H38" s="51">
        <f>'ごみ搬入量内訳'!AH38</f>
        <v>0</v>
      </c>
      <c r="I38" s="51">
        <f t="shared" si="9"/>
        <v>4961</v>
      </c>
      <c r="J38" s="51">
        <f t="shared" si="10"/>
        <v>813.0514339844356</v>
      </c>
      <c r="K38" s="51">
        <f>('ごみ搬入量内訳'!E38+'ごみ搬入量内訳'!AH38)/'ごみ処理概要'!D38/365*1000000</f>
        <v>552.3046427187155</v>
      </c>
      <c r="L38" s="51">
        <f>'ごみ搬入量内訳'!F38/'ごみ処理概要'!D38/365*1000000</f>
        <v>260.74679126571993</v>
      </c>
      <c r="M38" s="51">
        <f>'資源化量内訳'!BP38</f>
        <v>148</v>
      </c>
      <c r="N38" s="51">
        <f>'ごみ処理量内訳'!E38</f>
        <v>4062</v>
      </c>
      <c r="O38" s="51">
        <f>'ごみ処理量内訳'!L38</f>
        <v>0</v>
      </c>
      <c r="P38" s="51">
        <f t="shared" si="11"/>
        <v>573</v>
      </c>
      <c r="Q38" s="51">
        <f>'ごみ処理量内訳'!G38</f>
        <v>542</v>
      </c>
      <c r="R38" s="51">
        <f>'ごみ処理量内訳'!H38</f>
        <v>31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12"/>
        <v>431</v>
      </c>
      <c r="W38" s="51">
        <f>'資源化量内訳'!M38</f>
        <v>397</v>
      </c>
      <c r="X38" s="51">
        <f>'資源化量内訳'!N38</f>
        <v>0</v>
      </c>
      <c r="Y38" s="51">
        <f>'資源化量内訳'!O38</f>
        <v>0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25</v>
      </c>
      <c r="AC38" s="51">
        <f>'資源化量内訳'!S38</f>
        <v>9</v>
      </c>
      <c r="AD38" s="51">
        <f t="shared" si="13"/>
        <v>5066</v>
      </c>
      <c r="AE38" s="52">
        <f t="shared" si="14"/>
        <v>100</v>
      </c>
      <c r="AF38" s="51">
        <f>'資源化量内訳'!AB38</f>
        <v>0</v>
      </c>
      <c r="AG38" s="51">
        <f>'資源化量内訳'!AJ38</f>
        <v>322</v>
      </c>
      <c r="AH38" s="51">
        <f>'資源化量内訳'!AR38</f>
        <v>31</v>
      </c>
      <c r="AI38" s="51">
        <f>'資源化量内訳'!AZ38</f>
        <v>0</v>
      </c>
      <c r="AJ38" s="51">
        <f>'資源化量内訳'!BH38</f>
        <v>0</v>
      </c>
      <c r="AK38" s="51" t="s">
        <v>205</v>
      </c>
      <c r="AL38" s="51">
        <f t="shared" si="15"/>
        <v>353</v>
      </c>
      <c r="AM38" s="52">
        <f t="shared" si="16"/>
        <v>17.87495205216724</v>
      </c>
      <c r="AN38" s="51">
        <f>'ごみ処理量内訳'!AC38</f>
        <v>0</v>
      </c>
      <c r="AO38" s="51">
        <f>'ごみ処理量内訳'!AD38</f>
        <v>498</v>
      </c>
      <c r="AP38" s="51">
        <f>'ごみ処理量内訳'!AE38</f>
        <v>161</v>
      </c>
      <c r="AQ38" s="51">
        <f t="shared" si="17"/>
        <v>659</v>
      </c>
    </row>
    <row r="39" spans="1:43" ht="13.5">
      <c r="A39" s="26" t="s">
        <v>29</v>
      </c>
      <c r="B39" s="49" t="s">
        <v>90</v>
      </c>
      <c r="C39" s="50" t="s">
        <v>91</v>
      </c>
      <c r="D39" s="51">
        <v>2555</v>
      </c>
      <c r="E39" s="51">
        <v>2555</v>
      </c>
      <c r="F39" s="51">
        <f>'ごみ搬入量内訳'!H39</f>
        <v>401</v>
      </c>
      <c r="G39" s="51">
        <f>'ごみ搬入量内訳'!AG39</f>
        <v>35</v>
      </c>
      <c r="H39" s="51">
        <f>'ごみ搬入量内訳'!AH39</f>
        <v>91</v>
      </c>
      <c r="I39" s="51">
        <f t="shared" si="9"/>
        <v>527</v>
      </c>
      <c r="J39" s="51">
        <f t="shared" si="10"/>
        <v>565.1020025199045</v>
      </c>
      <c r="K39" s="51">
        <f>('ごみ搬入量内訳'!E39+'ごみ搬入量内訳'!AH39)/'ごみ処理概要'!D39/365*1000000</f>
        <v>515.7762110286037</v>
      </c>
      <c r="L39" s="51">
        <f>'ごみ搬入量内訳'!F39/'ごみ処理概要'!D39/365*1000000</f>
        <v>49.32579149130097</v>
      </c>
      <c r="M39" s="51">
        <f>'資源化量内訳'!BP39</f>
        <v>66</v>
      </c>
      <c r="N39" s="51">
        <f>'ごみ処理量内訳'!E39</f>
        <v>327</v>
      </c>
      <c r="O39" s="51">
        <f>'ごみ処理量内訳'!L39</f>
        <v>0</v>
      </c>
      <c r="P39" s="51">
        <f t="shared" si="11"/>
        <v>57</v>
      </c>
      <c r="Q39" s="51">
        <f>'ごみ処理量内訳'!G39</f>
        <v>8</v>
      </c>
      <c r="R39" s="51">
        <f>'ごみ処理量内訳'!H39</f>
        <v>49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12"/>
        <v>25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25</v>
      </c>
      <c r="AD39" s="51">
        <f t="shared" si="13"/>
        <v>409</v>
      </c>
      <c r="AE39" s="52">
        <f t="shared" si="14"/>
        <v>100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45</v>
      </c>
      <c r="AI39" s="51">
        <f>'資源化量内訳'!AZ39</f>
        <v>0</v>
      </c>
      <c r="AJ39" s="51">
        <f>'資源化量内訳'!BH39</f>
        <v>0</v>
      </c>
      <c r="AK39" s="51" t="s">
        <v>205</v>
      </c>
      <c r="AL39" s="51">
        <f t="shared" si="15"/>
        <v>45</v>
      </c>
      <c r="AM39" s="52">
        <f t="shared" si="16"/>
        <v>28.631578947368418</v>
      </c>
      <c r="AN39" s="51">
        <f>'ごみ処理量内訳'!AC39</f>
        <v>0</v>
      </c>
      <c r="AO39" s="51">
        <f>'ごみ処理量内訳'!AD39</f>
        <v>39</v>
      </c>
      <c r="AP39" s="51">
        <f>'ごみ処理量内訳'!AE39</f>
        <v>4</v>
      </c>
      <c r="AQ39" s="51">
        <f t="shared" si="17"/>
        <v>43</v>
      </c>
    </row>
    <row r="40" spans="1:43" ht="13.5">
      <c r="A40" s="26" t="s">
        <v>29</v>
      </c>
      <c r="B40" s="49" t="s">
        <v>92</v>
      </c>
      <c r="C40" s="50" t="s">
        <v>93</v>
      </c>
      <c r="D40" s="51">
        <v>23148</v>
      </c>
      <c r="E40" s="51">
        <v>23148</v>
      </c>
      <c r="F40" s="51">
        <f>'ごみ搬入量内訳'!H40</f>
        <v>6688</v>
      </c>
      <c r="G40" s="51">
        <f>'ごみ搬入量内訳'!AG40</f>
        <v>591</v>
      </c>
      <c r="H40" s="51">
        <f>'ごみ搬入量内訳'!AH40</f>
        <v>0</v>
      </c>
      <c r="I40" s="51">
        <f t="shared" si="9"/>
        <v>7279</v>
      </c>
      <c r="J40" s="51">
        <f t="shared" si="10"/>
        <v>861.5200342761647</v>
      </c>
      <c r="K40" s="51">
        <f>('ごみ搬入量内訳'!E40+'ごみ搬入量内訳'!AH40)/'ごみ処理概要'!D40/365*1000000</f>
        <v>692.8614206144618</v>
      </c>
      <c r="L40" s="51">
        <f>'ごみ搬入量内訳'!F40/'ごみ処理概要'!D40/365*1000000</f>
        <v>168.6586136617028</v>
      </c>
      <c r="M40" s="51">
        <f>'資源化量内訳'!BP40</f>
        <v>963</v>
      </c>
      <c r="N40" s="51">
        <f>'ごみ処理量内訳'!E40</f>
        <v>5587</v>
      </c>
      <c r="O40" s="51">
        <f>'ごみ処理量内訳'!L40</f>
        <v>229</v>
      </c>
      <c r="P40" s="51">
        <f t="shared" si="11"/>
        <v>742</v>
      </c>
      <c r="Q40" s="51">
        <f>'ごみ処理量内訳'!G40</f>
        <v>113</v>
      </c>
      <c r="R40" s="51">
        <f>'ごみ処理量内訳'!H40</f>
        <v>0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629</v>
      </c>
      <c r="V40" s="51">
        <f t="shared" si="12"/>
        <v>1214</v>
      </c>
      <c r="W40" s="51">
        <f>'資源化量内訳'!M40</f>
        <v>597</v>
      </c>
      <c r="X40" s="51">
        <f>'資源化量内訳'!N40</f>
        <v>344</v>
      </c>
      <c r="Y40" s="51">
        <f>'資源化量内訳'!O40</f>
        <v>261</v>
      </c>
      <c r="Z40" s="51">
        <f>'資源化量内訳'!P40</f>
        <v>12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13"/>
        <v>7772</v>
      </c>
      <c r="AE40" s="52">
        <f t="shared" si="14"/>
        <v>97.05352547606793</v>
      </c>
      <c r="AF40" s="51">
        <f>'資源化量内訳'!AB40</f>
        <v>0</v>
      </c>
      <c r="AG40" s="51">
        <f>'資源化量内訳'!AJ40</f>
        <v>42</v>
      </c>
      <c r="AH40" s="51">
        <f>'資源化量内訳'!AR40</f>
        <v>0</v>
      </c>
      <c r="AI40" s="51">
        <f>'資源化量内訳'!AZ40</f>
        <v>0</v>
      </c>
      <c r="AJ40" s="51">
        <f>'資源化量内訳'!BH40</f>
        <v>0</v>
      </c>
      <c r="AK40" s="51" t="s">
        <v>205</v>
      </c>
      <c r="AL40" s="51">
        <f t="shared" si="15"/>
        <v>42</v>
      </c>
      <c r="AM40" s="52">
        <f t="shared" si="16"/>
        <v>25.403548941041787</v>
      </c>
      <c r="AN40" s="51">
        <f>'ごみ処理量内訳'!AC40</f>
        <v>229</v>
      </c>
      <c r="AO40" s="51">
        <f>'ごみ処理量内訳'!AD40</f>
        <v>343</v>
      </c>
      <c r="AP40" s="51">
        <f>'ごみ処理量内訳'!AE40</f>
        <v>678</v>
      </c>
      <c r="AQ40" s="51">
        <f t="shared" si="17"/>
        <v>1250</v>
      </c>
    </row>
    <row r="41" spans="1:43" ht="13.5">
      <c r="A41" s="26" t="s">
        <v>29</v>
      </c>
      <c r="B41" s="49" t="s">
        <v>94</v>
      </c>
      <c r="C41" s="50" t="s">
        <v>95</v>
      </c>
      <c r="D41" s="51">
        <v>34690</v>
      </c>
      <c r="E41" s="51">
        <v>34690</v>
      </c>
      <c r="F41" s="51">
        <f>'ごみ搬入量内訳'!H41</f>
        <v>12939</v>
      </c>
      <c r="G41" s="51">
        <f>'ごみ搬入量内訳'!AG41</f>
        <v>1464</v>
      </c>
      <c r="H41" s="51">
        <f>'ごみ搬入量内訳'!AH41</f>
        <v>0</v>
      </c>
      <c r="I41" s="51">
        <f t="shared" si="9"/>
        <v>14403</v>
      </c>
      <c r="J41" s="51">
        <f t="shared" si="10"/>
        <v>1137.5115010839647</v>
      </c>
      <c r="K41" s="51">
        <f>('ごみ搬入量内訳'!E41+'ごみ搬入量内訳'!AH41)/'ごみ処理概要'!D41/365*1000000</f>
        <v>804.8586896859464</v>
      </c>
      <c r="L41" s="51">
        <f>'ごみ搬入量内訳'!F41/'ごみ処理概要'!D41/365*1000000</f>
        <v>332.65281139801846</v>
      </c>
      <c r="M41" s="51">
        <f>'資源化量内訳'!BP41</f>
        <v>339</v>
      </c>
      <c r="N41" s="51">
        <f>'ごみ処理量内訳'!E41</f>
        <v>11116</v>
      </c>
      <c r="O41" s="51">
        <f>'ごみ処理量内訳'!L41</f>
        <v>0</v>
      </c>
      <c r="P41" s="51">
        <f t="shared" si="11"/>
        <v>1432</v>
      </c>
      <c r="Q41" s="51">
        <f>'ごみ処理量内訳'!G41</f>
        <v>1386</v>
      </c>
      <c r="R41" s="51">
        <f>'ごみ処理量内訳'!H41</f>
        <v>46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1851</v>
      </c>
      <c r="W41" s="51">
        <f>'資源化量内訳'!M41</f>
        <v>1518</v>
      </c>
      <c r="X41" s="51">
        <f>'資源化量内訳'!N41</f>
        <v>0</v>
      </c>
      <c r="Y41" s="51">
        <f>'資源化量内訳'!O41</f>
        <v>262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71</v>
      </c>
      <c r="AC41" s="51">
        <f>'資源化量内訳'!S41</f>
        <v>0</v>
      </c>
      <c r="AD41" s="51">
        <f t="shared" si="13"/>
        <v>14399</v>
      </c>
      <c r="AE41" s="52">
        <f t="shared" si="14"/>
        <v>100</v>
      </c>
      <c r="AF41" s="51">
        <f>'資源化量内訳'!AB41</f>
        <v>0</v>
      </c>
      <c r="AG41" s="51">
        <f>'資源化量内訳'!AJ41</f>
        <v>637</v>
      </c>
      <c r="AH41" s="51">
        <f>'資源化量内訳'!AR41</f>
        <v>46</v>
      </c>
      <c r="AI41" s="51">
        <f>'資源化量内訳'!AZ41</f>
        <v>0</v>
      </c>
      <c r="AJ41" s="51">
        <f>'資源化量内訳'!BH41</f>
        <v>0</v>
      </c>
      <c r="AK41" s="51" t="s">
        <v>205</v>
      </c>
      <c r="AL41" s="51">
        <f t="shared" si="15"/>
        <v>683</v>
      </c>
      <c r="AM41" s="52">
        <f t="shared" si="16"/>
        <v>19.493825485140455</v>
      </c>
      <c r="AN41" s="51">
        <f>'ごみ処理量内訳'!AC41</f>
        <v>0</v>
      </c>
      <c r="AO41" s="51">
        <f>'ごみ処理量内訳'!AD41</f>
        <v>1622</v>
      </c>
      <c r="AP41" s="51">
        <f>'ごみ処理量内訳'!AE41</f>
        <v>674</v>
      </c>
      <c r="AQ41" s="51">
        <f t="shared" si="17"/>
        <v>2296</v>
      </c>
    </row>
    <row r="42" spans="1:43" ht="13.5">
      <c r="A42" s="26" t="s">
        <v>29</v>
      </c>
      <c r="B42" s="49" t="s">
        <v>96</v>
      </c>
      <c r="C42" s="50" t="s">
        <v>97</v>
      </c>
      <c r="D42" s="51">
        <v>47118</v>
      </c>
      <c r="E42" s="51">
        <v>47118</v>
      </c>
      <c r="F42" s="51">
        <f>'ごみ搬入量内訳'!H42</f>
        <v>13624</v>
      </c>
      <c r="G42" s="51">
        <f>'ごみ搬入量内訳'!AG42</f>
        <v>1915</v>
      </c>
      <c r="H42" s="51">
        <f>'ごみ搬入量内訳'!AH42</f>
        <v>360</v>
      </c>
      <c r="I42" s="51">
        <f t="shared" si="9"/>
        <v>15899</v>
      </c>
      <c r="J42" s="51">
        <f t="shared" si="10"/>
        <v>924.4641985990289</v>
      </c>
      <c r="K42" s="51">
        <f>('ごみ搬入量内訳'!E42+'ごみ搬入量内訳'!AH42)/'ごみ処理概要'!D42/365*1000000</f>
        <v>668.1563687088144</v>
      </c>
      <c r="L42" s="51">
        <f>'ごみ搬入量内訳'!F42/'ごみ処理概要'!D42/365*1000000</f>
        <v>256.3078298902144</v>
      </c>
      <c r="M42" s="51">
        <f>'資源化量内訳'!BP42</f>
        <v>801</v>
      </c>
      <c r="N42" s="51">
        <f>'ごみ処理量内訳'!E42</f>
        <v>12044</v>
      </c>
      <c r="O42" s="51">
        <f>'ごみ処理量内訳'!L42</f>
        <v>0</v>
      </c>
      <c r="P42" s="51">
        <f t="shared" si="11"/>
        <v>1352</v>
      </c>
      <c r="Q42" s="51">
        <f>'ごみ処理量内訳'!G42</f>
        <v>1352</v>
      </c>
      <c r="R42" s="51">
        <f>'ごみ処理量内訳'!H42</f>
        <v>0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12"/>
        <v>1773</v>
      </c>
      <c r="W42" s="51">
        <f>'資源化量内訳'!M42</f>
        <v>942</v>
      </c>
      <c r="X42" s="51">
        <f>'資源化量内訳'!N42</f>
        <v>0</v>
      </c>
      <c r="Y42" s="51">
        <f>'資源化量内訳'!O42</f>
        <v>738</v>
      </c>
      <c r="Z42" s="51">
        <f>'資源化量内訳'!P42</f>
        <v>71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22</v>
      </c>
      <c r="AD42" s="51">
        <f t="shared" si="13"/>
        <v>15169</v>
      </c>
      <c r="AE42" s="52">
        <f t="shared" si="14"/>
        <v>100</v>
      </c>
      <c r="AF42" s="51">
        <f>'資源化量内訳'!AB42</f>
        <v>0</v>
      </c>
      <c r="AG42" s="51">
        <f>'資源化量内訳'!AJ42</f>
        <v>769</v>
      </c>
      <c r="AH42" s="51">
        <f>'資源化量内訳'!AR42</f>
        <v>0</v>
      </c>
      <c r="AI42" s="51">
        <f>'資源化量内訳'!AZ42</f>
        <v>0</v>
      </c>
      <c r="AJ42" s="51">
        <f>'資源化量内訳'!BH42</f>
        <v>0</v>
      </c>
      <c r="AK42" s="51" t="s">
        <v>205</v>
      </c>
      <c r="AL42" s="51">
        <f t="shared" si="15"/>
        <v>769</v>
      </c>
      <c r="AM42" s="52">
        <f t="shared" si="16"/>
        <v>20.932999373825922</v>
      </c>
      <c r="AN42" s="51">
        <f>'ごみ処理量内訳'!AC42</f>
        <v>0</v>
      </c>
      <c r="AO42" s="51">
        <f>'ごみ処理量内訳'!AD42</f>
        <v>1467</v>
      </c>
      <c r="AP42" s="51">
        <f>'ごみ処理量内訳'!AE42</f>
        <v>214</v>
      </c>
      <c r="AQ42" s="51">
        <f t="shared" si="17"/>
        <v>1681</v>
      </c>
    </row>
    <row r="43" spans="1:43" ht="13.5">
      <c r="A43" s="26" t="s">
        <v>29</v>
      </c>
      <c r="B43" s="49" t="s">
        <v>98</v>
      </c>
      <c r="C43" s="50" t="s">
        <v>99</v>
      </c>
      <c r="D43" s="51">
        <v>9363</v>
      </c>
      <c r="E43" s="51">
        <v>9363</v>
      </c>
      <c r="F43" s="51">
        <f>'ごみ搬入量内訳'!H43</f>
        <v>1978</v>
      </c>
      <c r="G43" s="51">
        <f>'ごみ搬入量内訳'!AG43</f>
        <v>769</v>
      </c>
      <c r="H43" s="51">
        <f>'ごみ搬入量内訳'!AH43</f>
        <v>63</v>
      </c>
      <c r="I43" s="51">
        <f t="shared" si="9"/>
        <v>2810</v>
      </c>
      <c r="J43" s="51">
        <f t="shared" si="10"/>
        <v>822.2396814040693</v>
      </c>
      <c r="K43" s="51">
        <f>('ごみ搬入量内訳'!E43+'ごみ搬入量内訳'!AH43)/'ごみ処理概要'!D43/365*1000000</f>
        <v>653.1099533430188</v>
      </c>
      <c r="L43" s="51">
        <f>'ごみ搬入量内訳'!F43/'ごみ処理概要'!D43/365*1000000</f>
        <v>169.12972806105057</v>
      </c>
      <c r="M43" s="51">
        <f>'資源化量内訳'!BP43</f>
        <v>55</v>
      </c>
      <c r="N43" s="51">
        <f>'ごみ処理量内訳'!E43</f>
        <v>2169</v>
      </c>
      <c r="O43" s="51">
        <f>'ごみ処理量内訳'!L43</f>
        <v>0</v>
      </c>
      <c r="P43" s="51">
        <f t="shared" si="11"/>
        <v>260</v>
      </c>
      <c r="Q43" s="51">
        <f>'ごみ処理量内訳'!G43</f>
        <v>260</v>
      </c>
      <c r="R43" s="51">
        <f>'ごみ処理量内訳'!H43</f>
        <v>0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12"/>
        <v>319</v>
      </c>
      <c r="W43" s="51">
        <f>'資源化量内訳'!M43</f>
        <v>166</v>
      </c>
      <c r="X43" s="51">
        <f>'資源化量内訳'!N43</f>
        <v>0</v>
      </c>
      <c r="Y43" s="51">
        <f>'資源化量内訳'!O43</f>
        <v>143</v>
      </c>
      <c r="Z43" s="51">
        <f>'資源化量内訳'!P43</f>
        <v>6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4</v>
      </c>
      <c r="AD43" s="51">
        <f t="shared" si="13"/>
        <v>2748</v>
      </c>
      <c r="AE43" s="52">
        <f t="shared" si="14"/>
        <v>100</v>
      </c>
      <c r="AF43" s="51">
        <f>'資源化量内訳'!AB43</f>
        <v>0</v>
      </c>
      <c r="AG43" s="51">
        <f>'資源化量内訳'!AJ43</f>
        <v>172</v>
      </c>
      <c r="AH43" s="51">
        <f>'資源化量内訳'!AR43</f>
        <v>0</v>
      </c>
      <c r="AI43" s="51">
        <f>'資源化量内訳'!AZ43</f>
        <v>0</v>
      </c>
      <c r="AJ43" s="51">
        <f>'資源化量内訳'!BH43</f>
        <v>0</v>
      </c>
      <c r="AK43" s="51" t="s">
        <v>205</v>
      </c>
      <c r="AL43" s="51">
        <f t="shared" si="15"/>
        <v>172</v>
      </c>
      <c r="AM43" s="52">
        <f t="shared" si="16"/>
        <v>19.479129504102747</v>
      </c>
      <c r="AN43" s="51">
        <f>'ごみ処理量内訳'!AC43</f>
        <v>0</v>
      </c>
      <c r="AO43" s="51">
        <f>'ごみ処理量内訳'!AD43</f>
        <v>258</v>
      </c>
      <c r="AP43" s="51">
        <f>'ごみ処理量内訳'!AE43</f>
        <v>41</v>
      </c>
      <c r="AQ43" s="51">
        <f t="shared" si="17"/>
        <v>299</v>
      </c>
    </row>
    <row r="44" spans="1:43" ht="13.5">
      <c r="A44" s="26" t="s">
        <v>29</v>
      </c>
      <c r="B44" s="49" t="s">
        <v>100</v>
      </c>
      <c r="C44" s="50" t="s">
        <v>101</v>
      </c>
      <c r="D44" s="51">
        <v>27470</v>
      </c>
      <c r="E44" s="51">
        <v>27470</v>
      </c>
      <c r="F44" s="51">
        <f>'ごみ搬入量内訳'!H44</f>
        <v>8234</v>
      </c>
      <c r="G44" s="51">
        <f>'ごみ搬入量内訳'!AG44</f>
        <v>1495</v>
      </c>
      <c r="H44" s="51">
        <f>'ごみ搬入量内訳'!AH44</f>
        <v>239</v>
      </c>
      <c r="I44" s="51">
        <f t="shared" si="9"/>
        <v>9968</v>
      </c>
      <c r="J44" s="51">
        <f t="shared" si="10"/>
        <v>994.1605038622457</v>
      </c>
      <c r="K44" s="51">
        <f>('ごみ搬入量内訳'!E44+'ごみ搬入量内訳'!AH44)/'ごみ処理概要'!D44/365*1000000</f>
        <v>599.308835042961</v>
      </c>
      <c r="L44" s="51">
        <f>'ごみ搬入量内訳'!F44/'ごみ処理概要'!D44/365*1000000</f>
        <v>394.85166881928484</v>
      </c>
      <c r="M44" s="51">
        <f>'資源化量内訳'!BP44</f>
        <v>378</v>
      </c>
      <c r="N44" s="51">
        <f>'ごみ処理量内訳'!E44</f>
        <v>8217</v>
      </c>
      <c r="O44" s="51">
        <f>'ごみ処理量内訳'!L44</f>
        <v>0</v>
      </c>
      <c r="P44" s="51">
        <f t="shared" si="11"/>
        <v>980</v>
      </c>
      <c r="Q44" s="51">
        <f>'ごみ処理量内訳'!G44</f>
        <v>980</v>
      </c>
      <c r="R44" s="51">
        <f>'ごみ処理量内訳'!H44</f>
        <v>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12"/>
        <v>532</v>
      </c>
      <c r="W44" s="51">
        <f>'資源化量内訳'!M44</f>
        <v>24</v>
      </c>
      <c r="X44" s="51">
        <f>'資源化量内訳'!N44</f>
        <v>0</v>
      </c>
      <c r="Y44" s="51">
        <f>'資源化量内訳'!O44</f>
        <v>460</v>
      </c>
      <c r="Z44" s="51">
        <f>'資源化量内訳'!P44</f>
        <v>38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10</v>
      </c>
      <c r="AD44" s="51">
        <f t="shared" si="13"/>
        <v>9729</v>
      </c>
      <c r="AE44" s="52">
        <f t="shared" si="14"/>
        <v>100</v>
      </c>
      <c r="AF44" s="51">
        <f>'資源化量内訳'!AB44</f>
        <v>0</v>
      </c>
      <c r="AG44" s="51">
        <f>'資源化量内訳'!AJ44</f>
        <v>624</v>
      </c>
      <c r="AH44" s="51">
        <f>'資源化量内訳'!AR44</f>
        <v>0</v>
      </c>
      <c r="AI44" s="51">
        <f>'資源化量内訳'!AZ44</f>
        <v>0</v>
      </c>
      <c r="AJ44" s="51">
        <f>'資源化量内訳'!BH44</f>
        <v>0</v>
      </c>
      <c r="AK44" s="51" t="s">
        <v>205</v>
      </c>
      <c r="AL44" s="51">
        <f t="shared" si="15"/>
        <v>624</v>
      </c>
      <c r="AM44" s="52">
        <f t="shared" si="16"/>
        <v>15.177599683387752</v>
      </c>
      <c r="AN44" s="51">
        <f>'ごみ処理量内訳'!AC44</f>
        <v>0</v>
      </c>
      <c r="AO44" s="51">
        <f>'ごみ処理量内訳'!AD44</f>
        <v>969</v>
      </c>
      <c r="AP44" s="51">
        <f>'ごみ処理量内訳'!AE44</f>
        <v>155</v>
      </c>
      <c r="AQ44" s="51">
        <f t="shared" si="17"/>
        <v>1124</v>
      </c>
    </row>
    <row r="45" spans="1:43" ht="13.5">
      <c r="A45" s="26" t="s">
        <v>29</v>
      </c>
      <c r="B45" s="49" t="s">
        <v>102</v>
      </c>
      <c r="C45" s="50" t="s">
        <v>103</v>
      </c>
      <c r="D45" s="51">
        <v>8317</v>
      </c>
      <c r="E45" s="51">
        <v>8317</v>
      </c>
      <c r="F45" s="51">
        <f>'ごみ搬入量内訳'!H45</f>
        <v>1935</v>
      </c>
      <c r="G45" s="51">
        <f>'ごみ搬入量内訳'!AG45</f>
        <v>110</v>
      </c>
      <c r="H45" s="51">
        <f>'ごみ搬入量内訳'!AH45</f>
        <v>42</v>
      </c>
      <c r="I45" s="51">
        <f t="shared" si="9"/>
        <v>2087</v>
      </c>
      <c r="J45" s="51">
        <f t="shared" si="10"/>
        <v>687.4844558348061</v>
      </c>
      <c r="K45" s="51">
        <f>('ごみ搬入量内訳'!E45+'ごみ搬入量内訳'!AH45)/'ごみ処理概要'!D45/365*1000000</f>
        <v>593.2724029508796</v>
      </c>
      <c r="L45" s="51">
        <f>'ごみ搬入量内訳'!F45/'ごみ処理概要'!D45/365*1000000</f>
        <v>94.21205288392648</v>
      </c>
      <c r="M45" s="51">
        <f>'資源化量内訳'!BP45</f>
        <v>56</v>
      </c>
      <c r="N45" s="51">
        <f>'ごみ処理量内訳'!E45</f>
        <v>1457</v>
      </c>
      <c r="O45" s="51">
        <f>'ごみ処理量内訳'!L45</f>
        <v>0</v>
      </c>
      <c r="P45" s="51">
        <f t="shared" si="11"/>
        <v>220</v>
      </c>
      <c r="Q45" s="51">
        <f>'ごみ処理量内訳'!G45</f>
        <v>220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368</v>
      </c>
      <c r="W45" s="51">
        <f>'資源化量内訳'!M45</f>
        <v>192</v>
      </c>
      <c r="X45" s="51">
        <f>'資源化量内訳'!N45</f>
        <v>0</v>
      </c>
      <c r="Y45" s="51">
        <f>'資源化量内訳'!O45</f>
        <v>164</v>
      </c>
      <c r="Z45" s="51">
        <f>'資源化量内訳'!P45</f>
        <v>6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6</v>
      </c>
      <c r="AD45" s="51">
        <f t="shared" si="13"/>
        <v>2045</v>
      </c>
      <c r="AE45" s="52">
        <f t="shared" si="14"/>
        <v>100</v>
      </c>
      <c r="AF45" s="51">
        <f>'資源化量内訳'!AB45</f>
        <v>0</v>
      </c>
      <c r="AG45" s="51">
        <f>'資源化量内訳'!AJ45</f>
        <v>132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205</v>
      </c>
      <c r="AL45" s="51">
        <f t="shared" si="15"/>
        <v>132</v>
      </c>
      <c r="AM45" s="52">
        <f t="shared" si="16"/>
        <v>26.463588767253686</v>
      </c>
      <c r="AN45" s="51">
        <f>'ごみ処理量内訳'!AC45</f>
        <v>0</v>
      </c>
      <c r="AO45" s="51">
        <f>'ごみ処理量内訳'!AD45</f>
        <v>171</v>
      </c>
      <c r="AP45" s="51">
        <f>'ごみ処理量内訳'!AE45</f>
        <v>35</v>
      </c>
      <c r="AQ45" s="51">
        <f t="shared" si="17"/>
        <v>206</v>
      </c>
    </row>
    <row r="46" spans="1:43" ht="13.5">
      <c r="A46" s="26" t="s">
        <v>29</v>
      </c>
      <c r="B46" s="49" t="s">
        <v>104</v>
      </c>
      <c r="C46" s="50" t="s">
        <v>105</v>
      </c>
      <c r="D46" s="51">
        <v>4779</v>
      </c>
      <c r="E46" s="51">
        <v>4779</v>
      </c>
      <c r="F46" s="51">
        <f>'ごみ搬入量内訳'!H46</f>
        <v>892</v>
      </c>
      <c r="G46" s="51">
        <f>'ごみ搬入量内訳'!AG46</f>
        <v>65</v>
      </c>
      <c r="H46" s="51">
        <f>'ごみ搬入量内訳'!AH46</f>
        <v>18</v>
      </c>
      <c r="I46" s="51">
        <f t="shared" si="9"/>
        <v>975</v>
      </c>
      <c r="J46" s="51">
        <f t="shared" si="10"/>
        <v>558.9522654765283</v>
      </c>
      <c r="K46" s="51">
        <f>('ごみ搬入量内訳'!E46+'ごみ搬入量内訳'!AH46)/'ごみ処理概要'!D46/365*1000000</f>
        <v>519.3956436120355</v>
      </c>
      <c r="L46" s="51">
        <f>'ごみ搬入量内訳'!F46/'ごみ処理概要'!D46/365*1000000</f>
        <v>39.556621864492776</v>
      </c>
      <c r="M46" s="51">
        <f>'資源化量内訳'!BP46</f>
        <v>0</v>
      </c>
      <c r="N46" s="51">
        <f>'ごみ処理量内訳'!E46</f>
        <v>594</v>
      </c>
      <c r="O46" s="51">
        <f>'ごみ処理量内訳'!L46</f>
        <v>0</v>
      </c>
      <c r="P46" s="51">
        <f t="shared" si="11"/>
        <v>136</v>
      </c>
      <c r="Q46" s="51">
        <f>'ごみ処理量内訳'!G46</f>
        <v>136</v>
      </c>
      <c r="R46" s="51">
        <f>'ごみ処理量内訳'!H46</f>
        <v>0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227</v>
      </c>
      <c r="W46" s="51">
        <f>'資源化量内訳'!M46</f>
        <v>118</v>
      </c>
      <c r="X46" s="51">
        <f>'資源化量内訳'!N46</f>
        <v>0</v>
      </c>
      <c r="Y46" s="51">
        <f>'資源化量内訳'!O46</f>
        <v>104</v>
      </c>
      <c r="Z46" s="51">
        <f>'資源化量内訳'!P46</f>
        <v>4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1</v>
      </c>
      <c r="AD46" s="51">
        <f t="shared" si="13"/>
        <v>957</v>
      </c>
      <c r="AE46" s="52">
        <f t="shared" si="14"/>
        <v>100</v>
      </c>
      <c r="AF46" s="51">
        <f>'資源化量内訳'!AB46</f>
        <v>0</v>
      </c>
      <c r="AG46" s="51">
        <f>'資源化量内訳'!AJ46</f>
        <v>87</v>
      </c>
      <c r="AH46" s="51">
        <f>'資源化量内訳'!AR46</f>
        <v>0</v>
      </c>
      <c r="AI46" s="51">
        <f>'資源化量内訳'!AZ46</f>
        <v>0</v>
      </c>
      <c r="AJ46" s="51">
        <f>'資源化量内訳'!BH46</f>
        <v>0</v>
      </c>
      <c r="AK46" s="51" t="s">
        <v>205</v>
      </c>
      <c r="AL46" s="51">
        <f t="shared" si="15"/>
        <v>87</v>
      </c>
      <c r="AM46" s="52">
        <f t="shared" si="16"/>
        <v>32.81086729362591</v>
      </c>
      <c r="AN46" s="51">
        <f>'ごみ処理量内訳'!AC46</f>
        <v>0</v>
      </c>
      <c r="AO46" s="51">
        <f>'ごみ処理量内訳'!AD46</f>
        <v>69</v>
      </c>
      <c r="AP46" s="51">
        <f>'ごみ処理量内訳'!AE46</f>
        <v>21</v>
      </c>
      <c r="AQ46" s="51">
        <f t="shared" si="17"/>
        <v>90</v>
      </c>
    </row>
    <row r="47" spans="1:43" ht="13.5">
      <c r="A47" s="26" t="s">
        <v>29</v>
      </c>
      <c r="B47" s="49" t="s">
        <v>106</v>
      </c>
      <c r="C47" s="50" t="s">
        <v>107</v>
      </c>
      <c r="D47" s="51">
        <v>4927</v>
      </c>
      <c r="E47" s="51">
        <v>4927</v>
      </c>
      <c r="F47" s="51">
        <f>'ごみ搬入量内訳'!H47</f>
        <v>825</v>
      </c>
      <c r="G47" s="51">
        <f>'ごみ搬入量内訳'!AG47</f>
        <v>45</v>
      </c>
      <c r="H47" s="51">
        <f>'ごみ搬入量内訳'!AH47</f>
        <v>17</v>
      </c>
      <c r="I47" s="51">
        <f t="shared" si="9"/>
        <v>887</v>
      </c>
      <c r="J47" s="51">
        <f t="shared" si="10"/>
        <v>493.2285338545504</v>
      </c>
      <c r="K47" s="51">
        <f>('ごみ搬入量内訳'!E47+'ごみ搬入量内訳'!AH47)/'ごみ処理概要'!D47/365*1000000</f>
        <v>421.4963119072708</v>
      </c>
      <c r="L47" s="51">
        <f>'ごみ搬入量内訳'!F47/'ごみ処理概要'!D47/365*1000000</f>
        <v>71.7322219472796</v>
      </c>
      <c r="M47" s="51">
        <f>'資源化量内訳'!BP47</f>
        <v>0</v>
      </c>
      <c r="N47" s="51">
        <f>'ごみ処理量内訳'!E47</f>
        <v>566</v>
      </c>
      <c r="O47" s="51">
        <f>'ごみ処理量内訳'!L47</f>
        <v>0</v>
      </c>
      <c r="P47" s="51">
        <f t="shared" si="11"/>
        <v>129</v>
      </c>
      <c r="Q47" s="51">
        <f>'ごみ処理量内訳'!G47</f>
        <v>129</v>
      </c>
      <c r="R47" s="51">
        <f>'ごみ処理量内訳'!H47</f>
        <v>0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12"/>
        <v>175</v>
      </c>
      <c r="W47" s="51">
        <f>'資源化量内訳'!M47</f>
        <v>85</v>
      </c>
      <c r="X47" s="51">
        <f>'資源化量内訳'!N47</f>
        <v>0</v>
      </c>
      <c r="Y47" s="51">
        <f>'資源化量内訳'!O47</f>
        <v>82</v>
      </c>
      <c r="Z47" s="51">
        <f>'資源化量内訳'!P47</f>
        <v>7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1</v>
      </c>
      <c r="AD47" s="51">
        <f t="shared" si="13"/>
        <v>870</v>
      </c>
      <c r="AE47" s="52">
        <f t="shared" si="14"/>
        <v>100</v>
      </c>
      <c r="AF47" s="51">
        <f>'資源化量内訳'!AB47</f>
        <v>0</v>
      </c>
      <c r="AG47" s="51">
        <f>'資源化量内訳'!AJ47</f>
        <v>82</v>
      </c>
      <c r="AH47" s="51">
        <f>'資源化量内訳'!AR47</f>
        <v>0</v>
      </c>
      <c r="AI47" s="51">
        <f>'資源化量内訳'!AZ47</f>
        <v>0</v>
      </c>
      <c r="AJ47" s="51">
        <f>'資源化量内訳'!BH47</f>
        <v>0</v>
      </c>
      <c r="AK47" s="51" t="s">
        <v>205</v>
      </c>
      <c r="AL47" s="51">
        <f t="shared" si="15"/>
        <v>82</v>
      </c>
      <c r="AM47" s="52">
        <f t="shared" si="16"/>
        <v>29.540229885057474</v>
      </c>
      <c r="AN47" s="51">
        <f>'ごみ処理量内訳'!AC47</f>
        <v>0</v>
      </c>
      <c r="AO47" s="51">
        <f>'ごみ処理量内訳'!AD47</f>
        <v>66</v>
      </c>
      <c r="AP47" s="51">
        <f>'ごみ処理量内訳'!AE47</f>
        <v>20</v>
      </c>
      <c r="AQ47" s="51">
        <f t="shared" si="17"/>
        <v>86</v>
      </c>
    </row>
    <row r="48" spans="1:43" ht="13.5">
      <c r="A48" s="26" t="s">
        <v>29</v>
      </c>
      <c r="B48" s="49" t="s">
        <v>108</v>
      </c>
      <c r="C48" s="50" t="s">
        <v>109</v>
      </c>
      <c r="D48" s="51">
        <v>11709</v>
      </c>
      <c r="E48" s="51">
        <v>11709</v>
      </c>
      <c r="F48" s="51">
        <f>'ごみ搬入量内訳'!H48</f>
        <v>2143</v>
      </c>
      <c r="G48" s="51">
        <f>'ごみ搬入量内訳'!AG48</f>
        <v>726</v>
      </c>
      <c r="H48" s="51">
        <f>'ごみ搬入量内訳'!AH48</f>
        <v>0</v>
      </c>
      <c r="I48" s="51">
        <f t="shared" si="9"/>
        <v>2869</v>
      </c>
      <c r="J48" s="51">
        <f t="shared" si="10"/>
        <v>671.3019021780459</v>
      </c>
      <c r="K48" s="51">
        <f>('ごみ搬入量内訳'!E48+'ごみ搬入量内訳'!AH48)/'ごみ処理概要'!D48/365*1000000</f>
        <v>456.27002762188556</v>
      </c>
      <c r="L48" s="51">
        <f>'ごみ搬入量内訳'!F48/'ごみ処理概要'!D48/365*1000000</f>
        <v>215.0318745561604</v>
      </c>
      <c r="M48" s="51">
        <f>'資源化量内訳'!BP48</f>
        <v>0</v>
      </c>
      <c r="N48" s="51">
        <f>'ごみ処理量内訳'!E48</f>
        <v>2407</v>
      </c>
      <c r="O48" s="51">
        <f>'ごみ処理量内訳'!L48</f>
        <v>0</v>
      </c>
      <c r="P48" s="51">
        <f t="shared" si="11"/>
        <v>323</v>
      </c>
      <c r="Q48" s="51">
        <f>'ごみ処理量内訳'!G48</f>
        <v>0</v>
      </c>
      <c r="R48" s="51">
        <f>'ごみ処理量内訳'!H48</f>
        <v>323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139</v>
      </c>
      <c r="W48" s="51">
        <f>'資源化量内訳'!M48</f>
        <v>52</v>
      </c>
      <c r="X48" s="51">
        <f>'資源化量内訳'!N48</f>
        <v>87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2869</v>
      </c>
      <c r="AE48" s="52">
        <f t="shared" si="14"/>
        <v>100</v>
      </c>
      <c r="AF48" s="51">
        <f>'資源化量内訳'!AB48</f>
        <v>0</v>
      </c>
      <c r="AG48" s="51">
        <f>'資源化量内訳'!AJ48</f>
        <v>0</v>
      </c>
      <c r="AH48" s="51">
        <f>'資源化量内訳'!AR48</f>
        <v>211</v>
      </c>
      <c r="AI48" s="51">
        <f>'資源化量内訳'!AZ48</f>
        <v>0</v>
      </c>
      <c r="AJ48" s="51">
        <f>'資源化量内訳'!BH48</f>
        <v>0</v>
      </c>
      <c r="AK48" s="51" t="s">
        <v>205</v>
      </c>
      <c r="AL48" s="51">
        <f t="shared" si="15"/>
        <v>211</v>
      </c>
      <c r="AM48" s="52">
        <f t="shared" si="16"/>
        <v>12.199372603694666</v>
      </c>
      <c r="AN48" s="51">
        <f>'ごみ処理量内訳'!AC48</f>
        <v>0</v>
      </c>
      <c r="AO48" s="51">
        <f>'ごみ処理量内訳'!AD48</f>
        <v>253</v>
      </c>
      <c r="AP48" s="51">
        <f>'ごみ処理量内訳'!AE48</f>
        <v>112</v>
      </c>
      <c r="AQ48" s="51">
        <f t="shared" si="17"/>
        <v>365</v>
      </c>
    </row>
    <row r="49" spans="1:43" ht="13.5">
      <c r="A49" s="26" t="s">
        <v>29</v>
      </c>
      <c r="B49" s="49" t="s">
        <v>110</v>
      </c>
      <c r="C49" s="50" t="s">
        <v>111</v>
      </c>
      <c r="D49" s="51">
        <v>6669</v>
      </c>
      <c r="E49" s="51">
        <v>6669</v>
      </c>
      <c r="F49" s="51">
        <f>'ごみ搬入量内訳'!H49</f>
        <v>1065</v>
      </c>
      <c r="G49" s="51">
        <f>'ごみ搬入量内訳'!AG49</f>
        <v>184</v>
      </c>
      <c r="H49" s="51">
        <f>'ごみ搬入量内訳'!AH49</f>
        <v>0</v>
      </c>
      <c r="I49" s="51">
        <f t="shared" si="9"/>
        <v>1249</v>
      </c>
      <c r="J49" s="51">
        <f t="shared" si="10"/>
        <v>513.1080834036854</v>
      </c>
      <c r="K49" s="51">
        <f>('ごみ搬入量内訳'!E49+'ごみ搬入量内訳'!AH49)/'ごみ処理概要'!D49/365*1000000</f>
        <v>401.36637108518875</v>
      </c>
      <c r="L49" s="51">
        <f>'ごみ搬入量内訳'!F49/'ごみ処理概要'!D49/365*1000000</f>
        <v>111.74171231849675</v>
      </c>
      <c r="M49" s="51">
        <f>'資源化量内訳'!BP49</f>
        <v>0</v>
      </c>
      <c r="N49" s="51">
        <f>'ごみ処理量内訳'!E49</f>
        <v>1031</v>
      </c>
      <c r="O49" s="51">
        <f>'ごみ処理量内訳'!L49</f>
        <v>0</v>
      </c>
      <c r="P49" s="51">
        <f t="shared" si="11"/>
        <v>182</v>
      </c>
      <c r="Q49" s="51">
        <f>'ごみ処理量内訳'!G49</f>
        <v>0</v>
      </c>
      <c r="R49" s="51">
        <f>'ごみ処理量内訳'!H49</f>
        <v>182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12"/>
        <v>36</v>
      </c>
      <c r="W49" s="51">
        <f>'資源化量内訳'!M49</f>
        <v>13</v>
      </c>
      <c r="X49" s="51">
        <f>'資源化量内訳'!N49</f>
        <v>23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13"/>
        <v>1249</v>
      </c>
      <c r="AE49" s="52">
        <f t="shared" si="14"/>
        <v>100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121</v>
      </c>
      <c r="AI49" s="51">
        <f>'資源化量内訳'!AZ49</f>
        <v>0</v>
      </c>
      <c r="AJ49" s="51">
        <f>'資源化量内訳'!BH49</f>
        <v>0</v>
      </c>
      <c r="AK49" s="51" t="s">
        <v>205</v>
      </c>
      <c r="AL49" s="51">
        <f t="shared" si="15"/>
        <v>121</v>
      </c>
      <c r="AM49" s="52">
        <f t="shared" si="16"/>
        <v>12.57005604483587</v>
      </c>
      <c r="AN49" s="51">
        <f>'ごみ処理量内訳'!AC49</f>
        <v>0</v>
      </c>
      <c r="AO49" s="51">
        <f>'ごみ処理量内訳'!AD49</f>
        <v>108</v>
      </c>
      <c r="AP49" s="51">
        <f>'ごみ処理量内訳'!AE49</f>
        <v>61</v>
      </c>
      <c r="AQ49" s="51">
        <f t="shared" si="17"/>
        <v>169</v>
      </c>
    </row>
    <row r="50" spans="1:43" ht="13.5">
      <c r="A50" s="26" t="s">
        <v>29</v>
      </c>
      <c r="B50" s="49" t="s">
        <v>112</v>
      </c>
      <c r="C50" s="50" t="s">
        <v>113</v>
      </c>
      <c r="D50" s="51">
        <v>4575</v>
      </c>
      <c r="E50" s="51">
        <v>4507</v>
      </c>
      <c r="F50" s="51">
        <f>'ごみ搬入量内訳'!H50</f>
        <v>668</v>
      </c>
      <c r="G50" s="51">
        <f>'ごみ搬入量内訳'!AG50</f>
        <v>83</v>
      </c>
      <c r="H50" s="51">
        <f>'ごみ搬入量内訳'!AH50</f>
        <v>70</v>
      </c>
      <c r="I50" s="51">
        <f t="shared" si="9"/>
        <v>821</v>
      </c>
      <c r="J50" s="51">
        <f t="shared" si="10"/>
        <v>491.6535668837488</v>
      </c>
      <c r="K50" s="51">
        <f>('ごみ搬入量内訳'!E50+'ごみ搬入量内訳'!AH50)/'ごみ処理概要'!D50/365*1000000</f>
        <v>435.96077550714875</v>
      </c>
      <c r="L50" s="51">
        <f>'ごみ搬入量内訳'!F50/'ごみ処理概要'!D50/365*1000000</f>
        <v>55.69279137660004</v>
      </c>
      <c r="M50" s="51">
        <f>'資源化量内訳'!BP50</f>
        <v>68</v>
      </c>
      <c r="N50" s="51">
        <f>'ごみ処理量内訳'!E50</f>
        <v>627</v>
      </c>
      <c r="O50" s="51">
        <f>'ごみ処理量内訳'!L50</f>
        <v>0</v>
      </c>
      <c r="P50" s="51">
        <f t="shared" si="11"/>
        <v>105</v>
      </c>
      <c r="Q50" s="51">
        <f>'ごみ処理量内訳'!G50</f>
        <v>0</v>
      </c>
      <c r="R50" s="51">
        <f>'ごみ処理量内訳'!H50</f>
        <v>105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19</v>
      </c>
      <c r="W50" s="51">
        <f>'資源化量内訳'!M50</f>
        <v>6</v>
      </c>
      <c r="X50" s="51">
        <f>'資源化量内訳'!N50</f>
        <v>13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13"/>
        <v>751</v>
      </c>
      <c r="AE50" s="52">
        <f t="shared" si="14"/>
        <v>100</v>
      </c>
      <c r="AF50" s="51">
        <f>'資源化量内訳'!AB50</f>
        <v>0</v>
      </c>
      <c r="AG50" s="51">
        <f>'資源化量内訳'!AJ50</f>
        <v>0</v>
      </c>
      <c r="AH50" s="51">
        <f>'資源化量内訳'!AR50</f>
        <v>66</v>
      </c>
      <c r="AI50" s="51">
        <f>'資源化量内訳'!AZ50</f>
        <v>0</v>
      </c>
      <c r="AJ50" s="51">
        <f>'資源化量内訳'!BH50</f>
        <v>0</v>
      </c>
      <c r="AK50" s="51" t="s">
        <v>205</v>
      </c>
      <c r="AL50" s="51">
        <f t="shared" si="15"/>
        <v>66</v>
      </c>
      <c r="AM50" s="52">
        <f t="shared" si="16"/>
        <v>18.681318681318682</v>
      </c>
      <c r="AN50" s="51">
        <f>'ごみ処理量内訳'!AC50</f>
        <v>0</v>
      </c>
      <c r="AO50" s="51">
        <f>'ごみ処理量内訳'!AD50</f>
        <v>66</v>
      </c>
      <c r="AP50" s="51">
        <f>'ごみ処理量内訳'!AE50</f>
        <v>39</v>
      </c>
      <c r="AQ50" s="51">
        <f t="shared" si="17"/>
        <v>105</v>
      </c>
    </row>
    <row r="51" spans="1:43" ht="13.5">
      <c r="A51" s="26" t="s">
        <v>29</v>
      </c>
      <c r="B51" s="49" t="s">
        <v>114</v>
      </c>
      <c r="C51" s="50" t="s">
        <v>115</v>
      </c>
      <c r="D51" s="51">
        <v>24226</v>
      </c>
      <c r="E51" s="51">
        <v>24226</v>
      </c>
      <c r="F51" s="51">
        <f>'ごみ搬入量内訳'!H51</f>
        <v>6618</v>
      </c>
      <c r="G51" s="51">
        <f>'ごみ搬入量内訳'!AG51</f>
        <v>1552</v>
      </c>
      <c r="H51" s="51">
        <f>'ごみ搬入量内訳'!AH51</f>
        <v>0</v>
      </c>
      <c r="I51" s="51">
        <f t="shared" si="9"/>
        <v>8170</v>
      </c>
      <c r="J51" s="51">
        <f t="shared" si="10"/>
        <v>923.9478925053915</v>
      </c>
      <c r="K51" s="51">
        <f>('ごみ搬入量内訳'!E51+'ごみ搬入量内訳'!AH51)/'ごみ処理概要'!D51/365*1000000</f>
        <v>766.9785320650631</v>
      </c>
      <c r="L51" s="51">
        <f>'ごみ搬入量内訳'!F51/'ごみ処理概要'!D51/365*1000000</f>
        <v>156.96936044032844</v>
      </c>
      <c r="M51" s="51">
        <f>'資源化量内訳'!BP51</f>
        <v>0</v>
      </c>
      <c r="N51" s="51">
        <f>'ごみ処理量内訳'!E51</f>
        <v>5959</v>
      </c>
      <c r="O51" s="51">
        <f>'ごみ処理量内訳'!L51</f>
        <v>0</v>
      </c>
      <c r="P51" s="51">
        <f t="shared" si="11"/>
        <v>223</v>
      </c>
      <c r="Q51" s="51">
        <f>'ごみ処理量内訳'!G51</f>
        <v>201</v>
      </c>
      <c r="R51" s="51">
        <f>'ごみ処理量内訳'!H51</f>
        <v>22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12"/>
        <v>1025</v>
      </c>
      <c r="W51" s="51">
        <f>'資源化量内訳'!M51</f>
        <v>577</v>
      </c>
      <c r="X51" s="51">
        <f>'資源化量内訳'!N51</f>
        <v>388</v>
      </c>
      <c r="Y51" s="51">
        <f>'資源化量内訳'!O51</f>
        <v>60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0</v>
      </c>
      <c r="AD51" s="51">
        <f t="shared" si="13"/>
        <v>7207</v>
      </c>
      <c r="AE51" s="52">
        <f t="shared" si="14"/>
        <v>100</v>
      </c>
      <c r="AF51" s="51">
        <f>'資源化量内訳'!AB51</f>
        <v>0</v>
      </c>
      <c r="AG51" s="51">
        <f>'資源化量内訳'!AJ51</f>
        <v>201</v>
      </c>
      <c r="AH51" s="51">
        <f>'資源化量内訳'!AR51</f>
        <v>22</v>
      </c>
      <c r="AI51" s="51">
        <f>'資源化量内訳'!AZ51</f>
        <v>0</v>
      </c>
      <c r="AJ51" s="51">
        <f>'資源化量内訳'!BH51</f>
        <v>0</v>
      </c>
      <c r="AK51" s="51" t="s">
        <v>205</v>
      </c>
      <c r="AL51" s="51">
        <f t="shared" si="15"/>
        <v>223</v>
      </c>
      <c r="AM51" s="52">
        <f t="shared" si="16"/>
        <v>17.316497849313166</v>
      </c>
      <c r="AN51" s="51">
        <f>'ごみ処理量内訳'!AC51</f>
        <v>0</v>
      </c>
      <c r="AO51" s="51">
        <f>'ごみ処理量内訳'!AD51</f>
        <v>875</v>
      </c>
      <c r="AP51" s="51">
        <f>'ごみ処理量内訳'!AE51</f>
        <v>0</v>
      </c>
      <c r="AQ51" s="51">
        <f t="shared" si="17"/>
        <v>875</v>
      </c>
    </row>
    <row r="52" spans="1:43" ht="13.5">
      <c r="A52" s="26" t="s">
        <v>29</v>
      </c>
      <c r="B52" s="49" t="s">
        <v>116</v>
      </c>
      <c r="C52" s="50" t="s">
        <v>117</v>
      </c>
      <c r="D52" s="51">
        <v>13798</v>
      </c>
      <c r="E52" s="51">
        <v>13798</v>
      </c>
      <c r="F52" s="51">
        <f>'ごみ搬入量内訳'!H52</f>
        <v>4992</v>
      </c>
      <c r="G52" s="51">
        <f>'ごみ搬入量内訳'!AG52</f>
        <v>839</v>
      </c>
      <c r="H52" s="51">
        <f>'ごみ搬入量内訳'!AH52</f>
        <v>0</v>
      </c>
      <c r="I52" s="51">
        <f t="shared" si="9"/>
        <v>5831</v>
      </c>
      <c r="J52" s="51">
        <f t="shared" si="10"/>
        <v>1157.801309302321</v>
      </c>
      <c r="K52" s="51">
        <f>('ごみ搬入量内訳'!E52+'ごみ搬入量内訳'!AH52)/'ごみ処理概要'!D52/365*1000000</f>
        <v>953.6819908384579</v>
      </c>
      <c r="L52" s="51">
        <f>'ごみ搬入量内訳'!F52/'ごみ処理概要'!D52/365*1000000</f>
        <v>204.11931846386315</v>
      </c>
      <c r="M52" s="51">
        <f>'資源化量内訳'!BP52</f>
        <v>0</v>
      </c>
      <c r="N52" s="51">
        <f>'ごみ処理量内訳'!E52</f>
        <v>3895</v>
      </c>
      <c r="O52" s="51">
        <f>'ごみ処理量内訳'!L52</f>
        <v>751</v>
      </c>
      <c r="P52" s="51">
        <f t="shared" si="11"/>
        <v>1230</v>
      </c>
      <c r="Q52" s="51">
        <f>'ごみ処理量内訳'!G52</f>
        <v>142</v>
      </c>
      <c r="R52" s="51">
        <f>'ごみ処理量内訳'!H52</f>
        <v>1088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12"/>
        <v>0</v>
      </c>
      <c r="W52" s="51">
        <f>'資源化量内訳'!M52</f>
        <v>0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0</v>
      </c>
      <c r="AD52" s="51">
        <f t="shared" si="13"/>
        <v>5876</v>
      </c>
      <c r="AE52" s="52">
        <f t="shared" si="14"/>
        <v>87.21919673247108</v>
      </c>
      <c r="AF52" s="51">
        <f>'資源化量内訳'!AB52</f>
        <v>0</v>
      </c>
      <c r="AG52" s="51">
        <f>'資源化量内訳'!AJ52</f>
        <v>0</v>
      </c>
      <c r="AH52" s="51">
        <f>'資源化量内訳'!AR52</f>
        <v>671</v>
      </c>
      <c r="AI52" s="51">
        <f>'資源化量内訳'!AZ52</f>
        <v>0</v>
      </c>
      <c r="AJ52" s="51">
        <f>'資源化量内訳'!BH52</f>
        <v>0</v>
      </c>
      <c r="AK52" s="51" t="s">
        <v>205</v>
      </c>
      <c r="AL52" s="51">
        <f t="shared" si="15"/>
        <v>671</v>
      </c>
      <c r="AM52" s="52">
        <f t="shared" si="16"/>
        <v>11.41933287950987</v>
      </c>
      <c r="AN52" s="51">
        <f>'ごみ処理量内訳'!AC52</f>
        <v>751</v>
      </c>
      <c r="AO52" s="51">
        <f>'ごみ処理量内訳'!AD52</f>
        <v>644</v>
      </c>
      <c r="AP52" s="51">
        <f>'ごみ処理量内訳'!AE52</f>
        <v>129</v>
      </c>
      <c r="AQ52" s="51">
        <f t="shared" si="17"/>
        <v>1524</v>
      </c>
    </row>
    <row r="53" spans="1:43" ht="13.5">
      <c r="A53" s="26" t="s">
        <v>29</v>
      </c>
      <c r="B53" s="49" t="s">
        <v>118</v>
      </c>
      <c r="C53" s="50" t="s">
        <v>119</v>
      </c>
      <c r="D53" s="51">
        <v>11966</v>
      </c>
      <c r="E53" s="51">
        <v>11966</v>
      </c>
      <c r="F53" s="51">
        <f>'ごみ搬入量内訳'!H53</f>
        <v>2111</v>
      </c>
      <c r="G53" s="51">
        <f>'ごみ搬入量内訳'!AG53</f>
        <v>44</v>
      </c>
      <c r="H53" s="51">
        <f>'ごみ搬入量内訳'!AH53</f>
        <v>0</v>
      </c>
      <c r="I53" s="51">
        <f t="shared" si="9"/>
        <v>2155</v>
      </c>
      <c r="J53" s="51">
        <f t="shared" si="10"/>
        <v>493.407119257989</v>
      </c>
      <c r="K53" s="51">
        <f>('ごみ搬入量内訳'!E53+'ごみ搬入量内訳'!AH53)/'ごみ処理概要'!D53/365*1000000</f>
        <v>468.22160504992456</v>
      </c>
      <c r="L53" s="51">
        <f>'ごみ搬入量内訳'!F53/'ごみ処理概要'!D53/365*1000000</f>
        <v>25.185514208064404</v>
      </c>
      <c r="M53" s="51">
        <f>'資源化量内訳'!BP53</f>
        <v>0</v>
      </c>
      <c r="N53" s="51">
        <f>'ごみ処理量内訳'!E53</f>
        <v>2005</v>
      </c>
      <c r="O53" s="51">
        <f>'ごみ処理量内訳'!L53</f>
        <v>0</v>
      </c>
      <c r="P53" s="51">
        <f t="shared" si="11"/>
        <v>125</v>
      </c>
      <c r="Q53" s="51">
        <f>'ごみ処理量内訳'!G53</f>
        <v>125</v>
      </c>
      <c r="R53" s="51">
        <f>'ごみ処理量内訳'!H53</f>
        <v>0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12"/>
        <v>0</v>
      </c>
      <c r="W53" s="51">
        <f>'資源化量内訳'!M53</f>
        <v>0</v>
      </c>
      <c r="X53" s="51">
        <f>'資源化量内訳'!N53</f>
        <v>0</v>
      </c>
      <c r="Y53" s="51">
        <f>'資源化量内訳'!O53</f>
        <v>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0</v>
      </c>
      <c r="AD53" s="51">
        <f t="shared" si="13"/>
        <v>2130</v>
      </c>
      <c r="AE53" s="52">
        <f t="shared" si="14"/>
        <v>100</v>
      </c>
      <c r="AF53" s="51">
        <f>'資源化量内訳'!AB53</f>
        <v>0</v>
      </c>
      <c r="AG53" s="51">
        <f>'資源化量内訳'!AJ53</f>
        <v>63</v>
      </c>
      <c r="AH53" s="51">
        <f>'資源化量内訳'!AR53</f>
        <v>0</v>
      </c>
      <c r="AI53" s="51">
        <f>'資源化量内訳'!AZ53</f>
        <v>0</v>
      </c>
      <c r="AJ53" s="51">
        <f>'資源化量内訳'!BH53</f>
        <v>0</v>
      </c>
      <c r="AK53" s="51" t="s">
        <v>205</v>
      </c>
      <c r="AL53" s="51">
        <f t="shared" si="15"/>
        <v>63</v>
      </c>
      <c r="AM53" s="52">
        <f t="shared" si="16"/>
        <v>2.9577464788732395</v>
      </c>
      <c r="AN53" s="51">
        <f>'ごみ処理量内訳'!AC53</f>
        <v>0</v>
      </c>
      <c r="AO53" s="51">
        <f>'ごみ処理量内訳'!AD53</f>
        <v>257</v>
      </c>
      <c r="AP53" s="51">
        <f>'ごみ処理量内訳'!AE53</f>
        <v>31</v>
      </c>
      <c r="AQ53" s="51">
        <f t="shared" si="17"/>
        <v>288</v>
      </c>
    </row>
    <row r="54" spans="1:43" ht="13.5">
      <c r="A54" s="26" t="s">
        <v>29</v>
      </c>
      <c r="B54" s="49" t="s">
        <v>120</v>
      </c>
      <c r="C54" s="50" t="s">
        <v>121</v>
      </c>
      <c r="D54" s="51">
        <v>29346</v>
      </c>
      <c r="E54" s="51">
        <v>29346</v>
      </c>
      <c r="F54" s="51">
        <f>'ごみ搬入量内訳'!H54</f>
        <v>5902</v>
      </c>
      <c r="G54" s="51">
        <f>'ごみ搬入量内訳'!AG54</f>
        <v>1431</v>
      </c>
      <c r="H54" s="51">
        <f>'ごみ搬入量内訳'!AH54</f>
        <v>0</v>
      </c>
      <c r="I54" s="51">
        <f t="shared" si="9"/>
        <v>7333</v>
      </c>
      <c r="J54" s="51">
        <f t="shared" si="10"/>
        <v>684.6047488211037</v>
      </c>
      <c r="K54" s="51">
        <f>('ごみ搬入量内訳'!E54+'ごみ搬入量内訳'!AH54)/'ごみ処理概要'!D54/365*1000000</f>
        <v>477.06672118857773</v>
      </c>
      <c r="L54" s="51">
        <f>'ごみ搬入量内訳'!F54/'ごみ処理概要'!D54/365*1000000</f>
        <v>207.53802763252605</v>
      </c>
      <c r="M54" s="51">
        <f>'資源化量内訳'!BP54</f>
        <v>0</v>
      </c>
      <c r="N54" s="51">
        <f>'ごみ処理量内訳'!E54</f>
        <v>5790</v>
      </c>
      <c r="O54" s="51">
        <f>'ごみ処理量内訳'!L54</f>
        <v>0</v>
      </c>
      <c r="P54" s="51">
        <f t="shared" si="11"/>
        <v>897</v>
      </c>
      <c r="Q54" s="51">
        <f>'ごみ処理量内訳'!G54</f>
        <v>0</v>
      </c>
      <c r="R54" s="51">
        <f>'ごみ処理量内訳'!H54</f>
        <v>399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498</v>
      </c>
      <c r="V54" s="51">
        <f t="shared" si="12"/>
        <v>528</v>
      </c>
      <c r="W54" s="51">
        <f>'資源化量内訳'!M54</f>
        <v>438</v>
      </c>
      <c r="X54" s="51">
        <f>'資源化量内訳'!N54</f>
        <v>0</v>
      </c>
      <c r="Y54" s="51">
        <f>'資源化量内訳'!O54</f>
        <v>90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13"/>
        <v>7215</v>
      </c>
      <c r="AE54" s="52">
        <f t="shared" si="14"/>
        <v>100</v>
      </c>
      <c r="AF54" s="51">
        <f>'資源化量内訳'!AB54</f>
        <v>0</v>
      </c>
      <c r="AG54" s="51">
        <f>'資源化量内訳'!AJ54</f>
        <v>0</v>
      </c>
      <c r="AH54" s="51">
        <f>'資源化量内訳'!AR54</f>
        <v>399</v>
      </c>
      <c r="AI54" s="51">
        <f>'資源化量内訳'!AZ54</f>
        <v>0</v>
      </c>
      <c r="AJ54" s="51">
        <f>'資源化量内訳'!BH54</f>
        <v>0</v>
      </c>
      <c r="AK54" s="51" t="s">
        <v>205</v>
      </c>
      <c r="AL54" s="51">
        <f t="shared" si="15"/>
        <v>399</v>
      </c>
      <c r="AM54" s="52">
        <f t="shared" si="16"/>
        <v>12.848232848232849</v>
      </c>
      <c r="AN54" s="51">
        <f>'ごみ処理量内訳'!AC54</f>
        <v>0</v>
      </c>
      <c r="AO54" s="51">
        <f>'ごみ処理量内訳'!AD54</f>
        <v>698</v>
      </c>
      <c r="AP54" s="51">
        <f>'ごみ処理量内訳'!AE54</f>
        <v>498</v>
      </c>
      <c r="AQ54" s="51">
        <f t="shared" si="17"/>
        <v>1196</v>
      </c>
    </row>
    <row r="55" spans="1:43" ht="13.5">
      <c r="A55" s="26" t="s">
        <v>29</v>
      </c>
      <c r="B55" s="49" t="s">
        <v>122</v>
      </c>
      <c r="C55" s="50" t="s">
        <v>123</v>
      </c>
      <c r="D55" s="51">
        <v>11872</v>
      </c>
      <c r="E55" s="51">
        <v>11872</v>
      </c>
      <c r="F55" s="51">
        <f>'ごみ搬入量内訳'!H55</f>
        <v>2338</v>
      </c>
      <c r="G55" s="51">
        <f>'ごみ搬入量内訳'!AG55</f>
        <v>360</v>
      </c>
      <c r="H55" s="51">
        <f>'ごみ搬入量内訳'!AH55</f>
        <v>0</v>
      </c>
      <c r="I55" s="51">
        <f t="shared" si="9"/>
        <v>2698</v>
      </c>
      <c r="J55" s="51">
        <f t="shared" si="10"/>
        <v>622.623047668279</v>
      </c>
      <c r="K55" s="51">
        <f>('ごみ搬入量内訳'!E55+'ごみ搬入量内訳'!AH55)/'ごみ処理概要'!D55/365*1000000</f>
        <v>592.3919063619245</v>
      </c>
      <c r="L55" s="51">
        <f>'ごみ搬入量内訳'!F55/'ごみ処理概要'!D55/365*1000000</f>
        <v>30.231141306354537</v>
      </c>
      <c r="M55" s="51">
        <f>'資源化量内訳'!BP55</f>
        <v>0</v>
      </c>
      <c r="N55" s="51">
        <f>'ごみ処理量内訳'!E55</f>
        <v>2215</v>
      </c>
      <c r="O55" s="51">
        <f>'ごみ処理量内訳'!L55</f>
        <v>0</v>
      </c>
      <c r="P55" s="51">
        <f t="shared" si="11"/>
        <v>145</v>
      </c>
      <c r="Q55" s="51">
        <f>'ごみ処理量内訳'!G55</f>
        <v>0</v>
      </c>
      <c r="R55" s="51">
        <f>'ごみ処理量内訳'!H55</f>
        <v>145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12"/>
        <v>156</v>
      </c>
      <c r="W55" s="51">
        <f>'資源化量内訳'!M55</f>
        <v>0</v>
      </c>
      <c r="X55" s="51">
        <f>'資源化量内訳'!N55</f>
        <v>140</v>
      </c>
      <c r="Y55" s="51">
        <f>'資源化量内訳'!O55</f>
        <v>11</v>
      </c>
      <c r="Z55" s="51">
        <f>'資源化量内訳'!P55</f>
        <v>5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13"/>
        <v>2516</v>
      </c>
      <c r="AE55" s="52">
        <f t="shared" si="14"/>
        <v>100</v>
      </c>
      <c r="AF55" s="51">
        <f>'資源化量内訳'!AB55</f>
        <v>0</v>
      </c>
      <c r="AG55" s="51">
        <f>'資源化量内訳'!AJ55</f>
        <v>0</v>
      </c>
      <c r="AH55" s="51">
        <f>'資源化量内訳'!AR55</f>
        <v>145</v>
      </c>
      <c r="AI55" s="51">
        <f>'資源化量内訳'!AZ55</f>
        <v>0</v>
      </c>
      <c r="AJ55" s="51">
        <f>'資源化量内訳'!BH55</f>
        <v>0</v>
      </c>
      <c r="AK55" s="51" t="s">
        <v>205</v>
      </c>
      <c r="AL55" s="51">
        <f t="shared" si="15"/>
        <v>145</v>
      </c>
      <c r="AM55" s="52">
        <f t="shared" si="16"/>
        <v>11.963434022257552</v>
      </c>
      <c r="AN55" s="51">
        <f>'ごみ処理量内訳'!AC55</f>
        <v>0</v>
      </c>
      <c r="AO55" s="51">
        <f>'ごみ処理量内訳'!AD55</f>
        <v>279</v>
      </c>
      <c r="AP55" s="51">
        <f>'ごみ処理量内訳'!AE55</f>
        <v>0</v>
      </c>
      <c r="AQ55" s="51">
        <f t="shared" si="17"/>
        <v>279</v>
      </c>
    </row>
    <row r="56" spans="1:43" ht="13.5">
      <c r="A56" s="26" t="s">
        <v>29</v>
      </c>
      <c r="B56" s="49" t="s">
        <v>124</v>
      </c>
      <c r="C56" s="50" t="s">
        <v>125</v>
      </c>
      <c r="D56" s="51">
        <v>47918</v>
      </c>
      <c r="E56" s="51">
        <v>47918</v>
      </c>
      <c r="F56" s="51">
        <f>'ごみ搬入量内訳'!H56</f>
        <v>18771</v>
      </c>
      <c r="G56" s="51">
        <f>'ごみ搬入量内訳'!AG56</f>
        <v>1112</v>
      </c>
      <c r="H56" s="51">
        <f>'ごみ搬入量内訳'!AH56</f>
        <v>0</v>
      </c>
      <c r="I56" s="51">
        <f t="shared" si="9"/>
        <v>19883</v>
      </c>
      <c r="J56" s="51">
        <f t="shared" si="10"/>
        <v>1136.8164907287392</v>
      </c>
      <c r="K56" s="51">
        <f>('ごみ搬入量内訳'!E56+'ごみ搬入量内訳'!AH56)/'ごみ処理概要'!D56/365*1000000</f>
        <v>672.0956519899578</v>
      </c>
      <c r="L56" s="51">
        <f>'ごみ搬入量内訳'!F56/'ごみ処理概要'!D56/365*1000000</f>
        <v>464.7208387387815</v>
      </c>
      <c r="M56" s="51">
        <f>'資源化量内訳'!BP56</f>
        <v>87</v>
      </c>
      <c r="N56" s="51">
        <f>'ごみ処理量内訳'!E56</f>
        <v>0</v>
      </c>
      <c r="O56" s="51">
        <f>'ごみ処理量内訳'!L56</f>
        <v>0</v>
      </c>
      <c r="P56" s="51">
        <f t="shared" si="11"/>
        <v>20463</v>
      </c>
      <c r="Q56" s="51">
        <f>'ごみ処理量内訳'!G56</f>
        <v>6981</v>
      </c>
      <c r="R56" s="51">
        <f>'ごみ処理量内訳'!H56</f>
        <v>0</v>
      </c>
      <c r="S56" s="51">
        <f>'ごみ処理量内訳'!I56</f>
        <v>0</v>
      </c>
      <c r="T56" s="51">
        <f>'ごみ処理量内訳'!J56</f>
        <v>12858</v>
      </c>
      <c r="U56" s="51">
        <f>'ごみ処理量内訳'!K56</f>
        <v>624</v>
      </c>
      <c r="V56" s="51">
        <f t="shared" si="12"/>
        <v>98</v>
      </c>
      <c r="W56" s="51">
        <f>'資源化量内訳'!M56</f>
        <v>0</v>
      </c>
      <c r="X56" s="51">
        <f>'資源化量内訳'!N56</f>
        <v>0</v>
      </c>
      <c r="Y56" s="51">
        <f>'資源化量内訳'!O56</f>
        <v>0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98</v>
      </c>
      <c r="AD56" s="51">
        <f t="shared" si="13"/>
        <v>20561</v>
      </c>
      <c r="AE56" s="52">
        <f t="shared" si="14"/>
        <v>100</v>
      </c>
      <c r="AF56" s="51">
        <f>'資源化量内訳'!AB56</f>
        <v>0</v>
      </c>
      <c r="AG56" s="51">
        <f>'資源化量内訳'!AJ56</f>
        <v>1714</v>
      </c>
      <c r="AH56" s="51">
        <f>'資源化量内訳'!AR56</f>
        <v>0</v>
      </c>
      <c r="AI56" s="51">
        <f>'資源化量内訳'!AZ56</f>
        <v>0</v>
      </c>
      <c r="AJ56" s="51">
        <f>'資源化量内訳'!BH56</f>
        <v>12858</v>
      </c>
      <c r="AK56" s="51" t="s">
        <v>205</v>
      </c>
      <c r="AL56" s="51">
        <f t="shared" si="15"/>
        <v>14572</v>
      </c>
      <c r="AM56" s="52">
        <f t="shared" si="16"/>
        <v>71.46939170864006</v>
      </c>
      <c r="AN56" s="51">
        <f>'ごみ処理量内訳'!AC56</f>
        <v>0</v>
      </c>
      <c r="AO56" s="51">
        <f>'ごみ処理量内訳'!AD56</f>
        <v>0</v>
      </c>
      <c r="AP56" s="51">
        <f>'ごみ処理量内訳'!AE56</f>
        <v>5267</v>
      </c>
      <c r="AQ56" s="51">
        <f t="shared" si="17"/>
        <v>5267</v>
      </c>
    </row>
    <row r="57" spans="1:43" ht="13.5">
      <c r="A57" s="26" t="s">
        <v>29</v>
      </c>
      <c r="B57" s="49" t="s">
        <v>126</v>
      </c>
      <c r="C57" s="50" t="s">
        <v>127</v>
      </c>
      <c r="D57" s="51">
        <v>39247</v>
      </c>
      <c r="E57" s="51">
        <v>39247</v>
      </c>
      <c r="F57" s="51">
        <f>'ごみ搬入量内訳'!H57</f>
        <v>12723</v>
      </c>
      <c r="G57" s="51">
        <f>'ごみ搬入量内訳'!AG57</f>
        <v>1507</v>
      </c>
      <c r="H57" s="51">
        <f>'ごみ搬入量内訳'!AH57</f>
        <v>887</v>
      </c>
      <c r="I57" s="51">
        <f t="shared" si="9"/>
        <v>15117</v>
      </c>
      <c r="J57" s="51">
        <f t="shared" si="10"/>
        <v>1055.2765397651892</v>
      </c>
      <c r="K57" s="51">
        <f>('ごみ搬入量内訳'!E57+'ごみ搬入量内訳'!AH57)/'ごみ処理概要'!D57/365*1000000</f>
        <v>798.1065475382289</v>
      </c>
      <c r="L57" s="51">
        <f>'ごみ搬入量内訳'!F57/'ごみ処理概要'!D57/365*1000000</f>
        <v>257.1699922269602</v>
      </c>
      <c r="M57" s="51">
        <f>'資源化量内訳'!BP57</f>
        <v>0</v>
      </c>
      <c r="N57" s="51">
        <f>'ごみ処理量内訳'!E57</f>
        <v>3067</v>
      </c>
      <c r="O57" s="51">
        <f>'ごみ処理量内訳'!L57</f>
        <v>879</v>
      </c>
      <c r="P57" s="51">
        <f t="shared" si="11"/>
        <v>8874</v>
      </c>
      <c r="Q57" s="51">
        <f>'ごみ処理量内訳'!G57</f>
        <v>3856</v>
      </c>
      <c r="R57" s="51">
        <f>'ごみ処理量内訳'!H57</f>
        <v>113</v>
      </c>
      <c r="S57" s="51">
        <f>'ごみ処理量内訳'!I57</f>
        <v>0</v>
      </c>
      <c r="T57" s="51">
        <f>'ごみ処理量内訳'!J57</f>
        <v>4905</v>
      </c>
      <c r="U57" s="51">
        <f>'ごみ処理量内訳'!K57</f>
        <v>0</v>
      </c>
      <c r="V57" s="51">
        <f t="shared" si="12"/>
        <v>2361</v>
      </c>
      <c r="W57" s="51">
        <f>'資源化量内訳'!M57</f>
        <v>1817</v>
      </c>
      <c r="X57" s="51">
        <f>'資源化量内訳'!N57</f>
        <v>210</v>
      </c>
      <c r="Y57" s="51">
        <f>'資源化量内訳'!O57</f>
        <v>269</v>
      </c>
      <c r="Z57" s="51">
        <f>'資源化量内訳'!P57</f>
        <v>0</v>
      </c>
      <c r="AA57" s="51">
        <f>'資源化量内訳'!Q57</f>
        <v>65</v>
      </c>
      <c r="AB57" s="51">
        <f>'資源化量内訳'!R57</f>
        <v>0</v>
      </c>
      <c r="AC57" s="51">
        <f>'資源化量内訳'!S57</f>
        <v>0</v>
      </c>
      <c r="AD57" s="51">
        <f t="shared" si="13"/>
        <v>15181</v>
      </c>
      <c r="AE57" s="52">
        <f t="shared" si="14"/>
        <v>94.20986759765496</v>
      </c>
      <c r="AF57" s="51">
        <f>'資源化量内訳'!AB57</f>
        <v>0</v>
      </c>
      <c r="AG57" s="51">
        <f>'資源化量内訳'!AJ57</f>
        <v>0</v>
      </c>
      <c r="AH57" s="51">
        <f>'資源化量内訳'!AR57</f>
        <v>93</v>
      </c>
      <c r="AI57" s="51">
        <f>'資源化量内訳'!AZ57</f>
        <v>0</v>
      </c>
      <c r="AJ57" s="51">
        <f>'資源化量内訳'!BH57</f>
        <v>0</v>
      </c>
      <c r="AK57" s="51" t="s">
        <v>205</v>
      </c>
      <c r="AL57" s="51">
        <f t="shared" si="15"/>
        <v>93</v>
      </c>
      <c r="AM57" s="52">
        <f t="shared" si="16"/>
        <v>16.164943020881363</v>
      </c>
      <c r="AN57" s="51">
        <f>'ごみ処理量内訳'!AC57</f>
        <v>879</v>
      </c>
      <c r="AO57" s="51">
        <f>'ごみ処理量内訳'!AD57</f>
        <v>391</v>
      </c>
      <c r="AP57" s="51">
        <f>'ごみ処理量内訳'!AE57</f>
        <v>547</v>
      </c>
      <c r="AQ57" s="51">
        <f t="shared" si="17"/>
        <v>1817</v>
      </c>
    </row>
    <row r="58" spans="1:43" ht="13.5">
      <c r="A58" s="26" t="s">
        <v>29</v>
      </c>
      <c r="B58" s="49" t="s">
        <v>128</v>
      </c>
      <c r="C58" s="50" t="s">
        <v>129</v>
      </c>
      <c r="D58" s="51">
        <v>16827</v>
      </c>
      <c r="E58" s="51">
        <v>16827</v>
      </c>
      <c r="F58" s="51">
        <f>'ごみ搬入量内訳'!H58</f>
        <v>3375</v>
      </c>
      <c r="G58" s="51">
        <f>'ごみ搬入量内訳'!AG58</f>
        <v>980</v>
      </c>
      <c r="H58" s="51">
        <f>'ごみ搬入量内訳'!AH58</f>
        <v>736</v>
      </c>
      <c r="I58" s="51">
        <f t="shared" si="9"/>
        <v>5091</v>
      </c>
      <c r="J58" s="51">
        <f t="shared" si="10"/>
        <v>828.9026686562935</v>
      </c>
      <c r="K58" s="51">
        <f>('ごみ搬入量内訳'!E58+'ごみ搬入量内訳'!AH58)/'ごみ処理概要'!D58/365*1000000</f>
        <v>740.0044449111873</v>
      </c>
      <c r="L58" s="51">
        <f>'ごみ搬入量内訳'!F58/'ごみ処理概要'!D58/365*1000000</f>
        <v>88.89822374510634</v>
      </c>
      <c r="M58" s="51">
        <f>'資源化量内訳'!BP58</f>
        <v>71</v>
      </c>
      <c r="N58" s="51">
        <f>'ごみ処理量内訳'!E58</f>
        <v>3646</v>
      </c>
      <c r="O58" s="51">
        <f>'ごみ処理量内訳'!L58</f>
        <v>0</v>
      </c>
      <c r="P58" s="51">
        <f t="shared" si="11"/>
        <v>709</v>
      </c>
      <c r="Q58" s="51">
        <f>'ごみ処理量内訳'!G58</f>
        <v>709</v>
      </c>
      <c r="R58" s="51">
        <f>'ごみ処理量内訳'!H58</f>
        <v>0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12"/>
        <v>196</v>
      </c>
      <c r="W58" s="51">
        <f>'資源化量内訳'!M58</f>
        <v>195</v>
      </c>
      <c r="X58" s="51">
        <f>'資源化量内訳'!N58</f>
        <v>0</v>
      </c>
      <c r="Y58" s="51">
        <f>'資源化量内訳'!O58</f>
        <v>0</v>
      </c>
      <c r="Z58" s="51">
        <f>'資源化量内訳'!P58</f>
        <v>0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1</v>
      </c>
      <c r="AD58" s="51">
        <f t="shared" si="13"/>
        <v>4551</v>
      </c>
      <c r="AE58" s="52">
        <f t="shared" si="14"/>
        <v>100</v>
      </c>
      <c r="AF58" s="51">
        <f>'資源化量内訳'!AB58</f>
        <v>0</v>
      </c>
      <c r="AG58" s="51">
        <f>'資源化量内訳'!AJ58</f>
        <v>380</v>
      </c>
      <c r="AH58" s="51">
        <f>'資源化量内訳'!AR58</f>
        <v>0</v>
      </c>
      <c r="AI58" s="51">
        <f>'資源化量内訳'!AZ58</f>
        <v>0</v>
      </c>
      <c r="AJ58" s="51">
        <f>'資源化量内訳'!BH58</f>
        <v>0</v>
      </c>
      <c r="AK58" s="51" t="s">
        <v>205</v>
      </c>
      <c r="AL58" s="51">
        <f t="shared" si="15"/>
        <v>380</v>
      </c>
      <c r="AM58" s="52">
        <f t="shared" si="16"/>
        <v>13.99826914755517</v>
      </c>
      <c r="AN58" s="51">
        <f>'ごみ処理量内訳'!AC58</f>
        <v>0</v>
      </c>
      <c r="AO58" s="51">
        <f>'ごみ処理量内訳'!AD58</f>
        <v>560</v>
      </c>
      <c r="AP58" s="51">
        <f>'ごみ処理量内訳'!AE58</f>
        <v>189</v>
      </c>
      <c r="AQ58" s="51">
        <f t="shared" si="17"/>
        <v>749</v>
      </c>
    </row>
    <row r="59" spans="1:43" ht="13.5">
      <c r="A59" s="26" t="s">
        <v>29</v>
      </c>
      <c r="B59" s="49" t="s">
        <v>130</v>
      </c>
      <c r="C59" s="50" t="s">
        <v>131</v>
      </c>
      <c r="D59" s="51">
        <v>10887</v>
      </c>
      <c r="E59" s="51">
        <v>10887</v>
      </c>
      <c r="F59" s="51">
        <f>'ごみ搬入量内訳'!H59</f>
        <v>1808</v>
      </c>
      <c r="G59" s="51">
        <f>'ごみ搬入量内訳'!AG59</f>
        <v>158</v>
      </c>
      <c r="H59" s="51">
        <f>'ごみ搬入量内訳'!AH59</f>
        <v>1311</v>
      </c>
      <c r="I59" s="51">
        <f t="shared" si="9"/>
        <v>3277</v>
      </c>
      <c r="J59" s="51">
        <f t="shared" si="10"/>
        <v>824.6608057114745</v>
      </c>
      <c r="K59" s="51">
        <f>('ごみ搬入量内訳'!E59+'ごみ搬入量内訳'!AH59)/'ごみ処理概要'!D59/365*1000000</f>
        <v>764.0128795056564</v>
      </c>
      <c r="L59" s="51">
        <f>'ごみ搬入量内訳'!F59/'ごみ処理概要'!D59/365*1000000</f>
        <v>60.647926205817924</v>
      </c>
      <c r="M59" s="51">
        <f>'資源化量内訳'!BP59</f>
        <v>0</v>
      </c>
      <c r="N59" s="51">
        <f>'ごみ処理量内訳'!E59</f>
        <v>1513</v>
      </c>
      <c r="O59" s="51">
        <f>'ごみ処理量内訳'!L59</f>
        <v>0</v>
      </c>
      <c r="P59" s="51">
        <f t="shared" si="11"/>
        <v>453</v>
      </c>
      <c r="Q59" s="51">
        <f>'ごみ処理量内訳'!G59</f>
        <v>453</v>
      </c>
      <c r="R59" s="51">
        <f>'ごみ処理量内訳'!H59</f>
        <v>0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12"/>
        <v>141</v>
      </c>
      <c r="W59" s="51">
        <f>'資源化量内訳'!M59</f>
        <v>141</v>
      </c>
      <c r="X59" s="51">
        <f>'資源化量内訳'!N59</f>
        <v>0</v>
      </c>
      <c r="Y59" s="51">
        <f>'資源化量内訳'!O59</f>
        <v>0</v>
      </c>
      <c r="Z59" s="51">
        <f>'資源化量内訳'!P59</f>
        <v>0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13"/>
        <v>2107</v>
      </c>
      <c r="AE59" s="52">
        <f t="shared" si="14"/>
        <v>100</v>
      </c>
      <c r="AF59" s="51">
        <f>'資源化量内訳'!AB59</f>
        <v>0</v>
      </c>
      <c r="AG59" s="51">
        <f>'資源化量内訳'!AJ59</f>
        <v>242</v>
      </c>
      <c r="AH59" s="51">
        <f>'資源化量内訳'!AR59</f>
        <v>0</v>
      </c>
      <c r="AI59" s="51">
        <f>'資源化量内訳'!AZ59</f>
        <v>0</v>
      </c>
      <c r="AJ59" s="51">
        <f>'資源化量内訳'!BH59</f>
        <v>0</v>
      </c>
      <c r="AK59" s="51" t="s">
        <v>205</v>
      </c>
      <c r="AL59" s="51">
        <f t="shared" si="15"/>
        <v>242</v>
      </c>
      <c r="AM59" s="52">
        <f t="shared" si="16"/>
        <v>18.17750355956336</v>
      </c>
      <c r="AN59" s="51">
        <f>'ごみ処理量内訳'!AC59</f>
        <v>0</v>
      </c>
      <c r="AO59" s="51">
        <f>'ごみ処理量内訳'!AD59</f>
        <v>232</v>
      </c>
      <c r="AP59" s="51">
        <f>'ごみ処理量内訳'!AE59</f>
        <v>121</v>
      </c>
      <c r="AQ59" s="51">
        <f t="shared" si="17"/>
        <v>353</v>
      </c>
    </row>
    <row r="60" spans="1:43" ht="13.5">
      <c r="A60" s="26" t="s">
        <v>29</v>
      </c>
      <c r="B60" s="49" t="s">
        <v>132</v>
      </c>
      <c r="C60" s="50" t="s">
        <v>133</v>
      </c>
      <c r="D60" s="51">
        <v>14160</v>
      </c>
      <c r="E60" s="51">
        <v>14160</v>
      </c>
      <c r="F60" s="51">
        <f>'ごみ搬入量内訳'!H60</f>
        <v>3702</v>
      </c>
      <c r="G60" s="51">
        <f>'ごみ搬入量内訳'!AG60</f>
        <v>526</v>
      </c>
      <c r="H60" s="51">
        <f>'ごみ搬入量内訳'!AH60</f>
        <v>355</v>
      </c>
      <c r="I60" s="51">
        <f t="shared" si="9"/>
        <v>4583</v>
      </c>
      <c r="J60" s="51">
        <f t="shared" si="10"/>
        <v>886.7347728503986</v>
      </c>
      <c r="K60" s="51">
        <f>('ごみ搬入量内訳'!E60+'ごみ搬入量内訳'!AH60)/'ごみ処理概要'!D60/365*1000000</f>
        <v>750.328921910069</v>
      </c>
      <c r="L60" s="51">
        <f>'ごみ搬入量内訳'!F60/'ごみ処理概要'!D60/365*1000000</f>
        <v>136.40585094032969</v>
      </c>
      <c r="M60" s="51">
        <f>'資源化量内訳'!BP60</f>
        <v>37</v>
      </c>
      <c r="N60" s="51">
        <f>'ごみ処理量内訳'!E60</f>
        <v>3301</v>
      </c>
      <c r="O60" s="51">
        <f>'ごみ処理量内訳'!L60</f>
        <v>0</v>
      </c>
      <c r="P60" s="51">
        <f t="shared" si="11"/>
        <v>725</v>
      </c>
      <c r="Q60" s="51">
        <f>'ごみ処理量内訳'!G60</f>
        <v>579</v>
      </c>
      <c r="R60" s="51">
        <f>'ごみ処理量内訳'!H60</f>
        <v>0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146</v>
      </c>
      <c r="V60" s="51">
        <f t="shared" si="12"/>
        <v>202</v>
      </c>
      <c r="W60" s="51">
        <f>'資源化量内訳'!M60</f>
        <v>202</v>
      </c>
      <c r="X60" s="51">
        <f>'資源化量内訳'!N60</f>
        <v>0</v>
      </c>
      <c r="Y60" s="51">
        <f>'資源化量内訳'!O60</f>
        <v>0</v>
      </c>
      <c r="Z60" s="51">
        <f>'資源化量内訳'!P60</f>
        <v>0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0</v>
      </c>
      <c r="AD60" s="51">
        <f t="shared" si="13"/>
        <v>4228</v>
      </c>
      <c r="AE60" s="52">
        <f t="shared" si="14"/>
        <v>100</v>
      </c>
      <c r="AF60" s="51">
        <f>'資源化量内訳'!AB60</f>
        <v>0</v>
      </c>
      <c r="AG60" s="51">
        <f>'資源化量内訳'!AJ60</f>
        <v>309</v>
      </c>
      <c r="AH60" s="51">
        <f>'資源化量内訳'!AR60</f>
        <v>0</v>
      </c>
      <c r="AI60" s="51">
        <f>'資源化量内訳'!AZ60</f>
        <v>0</v>
      </c>
      <c r="AJ60" s="51">
        <f>'資源化量内訳'!BH60</f>
        <v>0</v>
      </c>
      <c r="AK60" s="51" t="s">
        <v>205</v>
      </c>
      <c r="AL60" s="51">
        <f t="shared" si="15"/>
        <v>309</v>
      </c>
      <c r="AM60" s="52">
        <f t="shared" si="16"/>
        <v>12.848769050410317</v>
      </c>
      <c r="AN60" s="51">
        <f>'ごみ処理量内訳'!AC60</f>
        <v>0</v>
      </c>
      <c r="AO60" s="51">
        <f>'ごみ処理量内訳'!AD60</f>
        <v>507</v>
      </c>
      <c r="AP60" s="51">
        <f>'ごみ処理量内訳'!AE60</f>
        <v>301</v>
      </c>
      <c r="AQ60" s="51">
        <f t="shared" si="17"/>
        <v>808</v>
      </c>
    </row>
    <row r="61" spans="1:43" ht="13.5">
      <c r="A61" s="26" t="s">
        <v>29</v>
      </c>
      <c r="B61" s="49" t="s">
        <v>134</v>
      </c>
      <c r="C61" s="50" t="s">
        <v>135</v>
      </c>
      <c r="D61" s="51">
        <v>20455</v>
      </c>
      <c r="E61" s="51">
        <v>20455</v>
      </c>
      <c r="F61" s="51">
        <f>'ごみ搬入量内訳'!H61</f>
        <v>5618</v>
      </c>
      <c r="G61" s="51">
        <f>'ごみ搬入量内訳'!AG61</f>
        <v>422</v>
      </c>
      <c r="H61" s="51">
        <f>'ごみ搬入量内訳'!AH61</f>
        <v>0</v>
      </c>
      <c r="I61" s="51">
        <f t="shared" si="9"/>
        <v>6040</v>
      </c>
      <c r="J61" s="51">
        <f t="shared" si="10"/>
        <v>808.9926768750648</v>
      </c>
      <c r="K61" s="51">
        <f>('ごみ搬入量内訳'!E61+'ごみ搬入量内訳'!AH61)/'ごみ処理概要'!D61/365*1000000</f>
        <v>699.8322411708965</v>
      </c>
      <c r="L61" s="51">
        <f>'ごみ搬入量内訳'!F61/'ごみ処理概要'!D61/365*1000000</f>
        <v>109.16043570416852</v>
      </c>
      <c r="M61" s="51">
        <f>'資源化量内訳'!BP61</f>
        <v>65</v>
      </c>
      <c r="N61" s="51">
        <f>'ごみ処理量内訳'!E61</f>
        <v>5052</v>
      </c>
      <c r="O61" s="51">
        <f>'ごみ処理量内訳'!L61</f>
        <v>0</v>
      </c>
      <c r="P61" s="51">
        <f t="shared" si="11"/>
        <v>791</v>
      </c>
      <c r="Q61" s="51">
        <f>'ごみ処理量内訳'!G61</f>
        <v>282</v>
      </c>
      <c r="R61" s="51">
        <f>'ごみ処理量内訳'!H61</f>
        <v>509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12"/>
        <v>237</v>
      </c>
      <c r="W61" s="51">
        <f>'資源化量内訳'!M61</f>
        <v>0</v>
      </c>
      <c r="X61" s="51">
        <f>'資源化量内訳'!N61</f>
        <v>188</v>
      </c>
      <c r="Y61" s="51">
        <f>'資源化量内訳'!O61</f>
        <v>0</v>
      </c>
      <c r="Z61" s="51">
        <f>'資源化量内訳'!P61</f>
        <v>6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43</v>
      </c>
      <c r="AD61" s="51">
        <f t="shared" si="13"/>
        <v>6080</v>
      </c>
      <c r="AE61" s="52">
        <f t="shared" si="14"/>
        <v>100</v>
      </c>
      <c r="AF61" s="51">
        <f>'資源化量内訳'!AB61</f>
        <v>0</v>
      </c>
      <c r="AG61" s="51">
        <f>'資源化量内訳'!AJ61</f>
        <v>0</v>
      </c>
      <c r="AH61" s="51">
        <f>'資源化量内訳'!AR61</f>
        <v>359</v>
      </c>
      <c r="AI61" s="51">
        <f>'資源化量内訳'!AZ61</f>
        <v>0</v>
      </c>
      <c r="AJ61" s="51">
        <f>'資源化量内訳'!BH61</f>
        <v>0</v>
      </c>
      <c r="AK61" s="51" t="s">
        <v>205</v>
      </c>
      <c r="AL61" s="51">
        <f t="shared" si="15"/>
        <v>359</v>
      </c>
      <c r="AM61" s="52">
        <f t="shared" si="16"/>
        <v>10.756712774613506</v>
      </c>
      <c r="AN61" s="51">
        <f>'ごみ処理量内訳'!AC61</f>
        <v>0</v>
      </c>
      <c r="AO61" s="51">
        <f>'ごみ処理量内訳'!AD61</f>
        <v>429</v>
      </c>
      <c r="AP61" s="51">
        <f>'ごみ処理量内訳'!AE61</f>
        <v>150</v>
      </c>
      <c r="AQ61" s="51">
        <f t="shared" si="17"/>
        <v>579</v>
      </c>
    </row>
    <row r="62" spans="1:43" ht="13.5">
      <c r="A62" s="26" t="s">
        <v>29</v>
      </c>
      <c r="B62" s="49" t="s">
        <v>136</v>
      </c>
      <c r="C62" s="50" t="s">
        <v>137</v>
      </c>
      <c r="D62" s="51">
        <v>18467</v>
      </c>
      <c r="E62" s="51">
        <v>18467</v>
      </c>
      <c r="F62" s="51">
        <f>'ごみ搬入量内訳'!H62</f>
        <v>6631</v>
      </c>
      <c r="G62" s="51">
        <f>'ごみ搬入量内訳'!AG62</f>
        <v>321</v>
      </c>
      <c r="H62" s="51">
        <f>'ごみ搬入量内訳'!AH62</f>
        <v>0</v>
      </c>
      <c r="I62" s="51">
        <f t="shared" si="9"/>
        <v>6952</v>
      </c>
      <c r="J62" s="51">
        <f t="shared" si="10"/>
        <v>1031.3843798378598</v>
      </c>
      <c r="K62" s="51">
        <f>('ごみ搬入量内訳'!E62+'ごみ搬入量内訳'!AH62)/'ごみ処理概要'!D62/365*1000000</f>
        <v>828.8757954767148</v>
      </c>
      <c r="L62" s="51">
        <f>'ごみ搬入量内訳'!F62/'ごみ処理概要'!D62/365*1000000</f>
        <v>202.50858436114476</v>
      </c>
      <c r="M62" s="51">
        <f>'資源化量内訳'!BP62</f>
        <v>135</v>
      </c>
      <c r="N62" s="51">
        <f>'ごみ処理量内訳'!E62</f>
        <v>5996</v>
      </c>
      <c r="O62" s="51">
        <f>'ごみ処理量内訳'!L62</f>
        <v>0</v>
      </c>
      <c r="P62" s="51">
        <f t="shared" si="11"/>
        <v>758</v>
      </c>
      <c r="Q62" s="51">
        <f>'ごみ処理量内訳'!G62</f>
        <v>263</v>
      </c>
      <c r="R62" s="51">
        <f>'ごみ処理量内訳'!H62</f>
        <v>495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12"/>
        <v>235</v>
      </c>
      <c r="W62" s="51">
        <f>'資源化量内訳'!M62</f>
        <v>0</v>
      </c>
      <c r="X62" s="51">
        <f>'資源化量内訳'!N62</f>
        <v>184</v>
      </c>
      <c r="Y62" s="51">
        <f>'資源化量内訳'!O62</f>
        <v>0</v>
      </c>
      <c r="Z62" s="51">
        <f>'資源化量内訳'!P62</f>
        <v>10</v>
      </c>
      <c r="AA62" s="51">
        <f>'資源化量内訳'!Q62</f>
        <v>0</v>
      </c>
      <c r="AB62" s="51">
        <f>'資源化量内訳'!R62</f>
        <v>0</v>
      </c>
      <c r="AC62" s="51">
        <f>'資源化量内訳'!S62</f>
        <v>41</v>
      </c>
      <c r="AD62" s="51">
        <f t="shared" si="13"/>
        <v>6989</v>
      </c>
      <c r="AE62" s="52">
        <f t="shared" si="14"/>
        <v>100</v>
      </c>
      <c r="AF62" s="51">
        <f>'資源化量内訳'!AB62</f>
        <v>0</v>
      </c>
      <c r="AG62" s="51">
        <f>'資源化量内訳'!AJ62</f>
        <v>0</v>
      </c>
      <c r="AH62" s="51">
        <f>'資源化量内訳'!AR62</f>
        <v>350</v>
      </c>
      <c r="AI62" s="51">
        <f>'資源化量内訳'!AZ62</f>
        <v>0</v>
      </c>
      <c r="AJ62" s="51">
        <f>'資源化量内訳'!BH62</f>
        <v>0</v>
      </c>
      <c r="AK62" s="51" t="s">
        <v>205</v>
      </c>
      <c r="AL62" s="51">
        <f t="shared" si="15"/>
        <v>350</v>
      </c>
      <c r="AM62" s="52">
        <f t="shared" si="16"/>
        <v>10.106681639528354</v>
      </c>
      <c r="AN62" s="51">
        <f>'ごみ処理量内訳'!AC62</f>
        <v>0</v>
      </c>
      <c r="AO62" s="51">
        <f>'ごみ処理量内訳'!AD62</f>
        <v>504</v>
      </c>
      <c r="AP62" s="51">
        <f>'ごみ処理量内訳'!AE62</f>
        <v>146</v>
      </c>
      <c r="AQ62" s="51">
        <f t="shared" si="17"/>
        <v>650</v>
      </c>
    </row>
    <row r="63" spans="1:43" ht="13.5">
      <c r="A63" s="26" t="s">
        <v>29</v>
      </c>
      <c r="B63" s="49" t="s">
        <v>138</v>
      </c>
      <c r="C63" s="50" t="s">
        <v>139</v>
      </c>
      <c r="D63" s="51">
        <v>46603</v>
      </c>
      <c r="E63" s="51">
        <v>46603</v>
      </c>
      <c r="F63" s="51">
        <f>'ごみ搬入量内訳'!H63</f>
        <v>17263</v>
      </c>
      <c r="G63" s="51">
        <f>'ごみ搬入量内訳'!AG63</f>
        <v>1204</v>
      </c>
      <c r="H63" s="51">
        <f>'ごみ搬入量内訳'!AH63</f>
        <v>0</v>
      </c>
      <c r="I63" s="51">
        <f t="shared" si="9"/>
        <v>18467</v>
      </c>
      <c r="J63" s="51">
        <f t="shared" si="10"/>
        <v>1085.6494334687725</v>
      </c>
      <c r="K63" s="51">
        <f>('ごみ搬入量内訳'!E63+'ごみ搬入量内訳'!AH63)/'ごみ処理概要'!D63/365*1000000</f>
        <v>807.8732070573386</v>
      </c>
      <c r="L63" s="51">
        <f>'ごみ搬入量内訳'!F63/'ごみ処理概要'!D63/365*1000000</f>
        <v>277.7762264114339</v>
      </c>
      <c r="M63" s="51">
        <f>'資源化量内訳'!BP63</f>
        <v>1035</v>
      </c>
      <c r="N63" s="51">
        <f>'ごみ処理量内訳'!E63</f>
        <v>15837</v>
      </c>
      <c r="O63" s="51">
        <f>'ごみ処理量内訳'!L63</f>
        <v>0</v>
      </c>
      <c r="P63" s="51">
        <f t="shared" si="11"/>
        <v>1724</v>
      </c>
      <c r="Q63" s="51">
        <f>'ごみ処理量内訳'!G63</f>
        <v>1659</v>
      </c>
      <c r="R63" s="51">
        <f>'ごみ処理量内訳'!H63</f>
        <v>65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12"/>
        <v>901</v>
      </c>
      <c r="W63" s="51">
        <f>'資源化量内訳'!M63</f>
        <v>856</v>
      </c>
      <c r="X63" s="51">
        <f>'資源化量内訳'!N63</f>
        <v>0</v>
      </c>
      <c r="Y63" s="51">
        <f>'資源化量内訳'!O63</f>
        <v>0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45</v>
      </c>
      <c r="AC63" s="51">
        <f>'資源化量内訳'!S63</f>
        <v>0</v>
      </c>
      <c r="AD63" s="51">
        <f t="shared" si="13"/>
        <v>18462</v>
      </c>
      <c r="AE63" s="52">
        <f t="shared" si="14"/>
        <v>100</v>
      </c>
      <c r="AF63" s="51">
        <f>'資源化量内訳'!AB63</f>
        <v>0</v>
      </c>
      <c r="AG63" s="51">
        <f>'資源化量内訳'!AJ63</f>
        <v>1192</v>
      </c>
      <c r="AH63" s="51">
        <f>'資源化量内訳'!AR63</f>
        <v>54</v>
      </c>
      <c r="AI63" s="51">
        <f>'資源化量内訳'!AZ63</f>
        <v>0</v>
      </c>
      <c r="AJ63" s="51">
        <f>'資源化量内訳'!BH63</f>
        <v>0</v>
      </c>
      <c r="AK63" s="51" t="s">
        <v>205</v>
      </c>
      <c r="AL63" s="51">
        <f t="shared" si="15"/>
        <v>1246</v>
      </c>
      <c r="AM63" s="52">
        <f t="shared" si="16"/>
        <v>16.3204595578807</v>
      </c>
      <c r="AN63" s="51">
        <f>'ごみ処理量内訳'!AC63</f>
        <v>0</v>
      </c>
      <c r="AO63" s="51">
        <f>'ごみ処理量内訳'!AD63</f>
        <v>1967</v>
      </c>
      <c r="AP63" s="51">
        <f>'ごみ処理量内訳'!AE63</f>
        <v>442</v>
      </c>
      <c r="AQ63" s="51">
        <f t="shared" si="17"/>
        <v>2409</v>
      </c>
    </row>
    <row r="64" spans="1:43" ht="13.5">
      <c r="A64" s="26" t="s">
        <v>29</v>
      </c>
      <c r="B64" s="49" t="s">
        <v>140</v>
      </c>
      <c r="C64" s="50" t="s">
        <v>206</v>
      </c>
      <c r="D64" s="51">
        <v>25818</v>
      </c>
      <c r="E64" s="51">
        <v>25818</v>
      </c>
      <c r="F64" s="51">
        <f>'ごみ搬入量内訳'!H64</f>
        <v>7212</v>
      </c>
      <c r="G64" s="51">
        <f>'ごみ搬入量内訳'!AG64</f>
        <v>32</v>
      </c>
      <c r="H64" s="51">
        <f>'ごみ搬入量内訳'!AH64</f>
        <v>0</v>
      </c>
      <c r="I64" s="51">
        <f t="shared" si="9"/>
        <v>7244</v>
      </c>
      <c r="J64" s="51">
        <f t="shared" si="10"/>
        <v>768.7107964391414</v>
      </c>
      <c r="K64" s="51">
        <f>('ごみ搬入量内訳'!E64+'ごみ搬入量内訳'!AH64)/'ごみ処理概要'!D64/365*1000000</f>
        <v>668.1119787935994</v>
      </c>
      <c r="L64" s="51">
        <f>'ごみ搬入量内訳'!F64/'ごみ処理概要'!D64/365*1000000</f>
        <v>100.59881764554198</v>
      </c>
      <c r="M64" s="51">
        <f>'資源化量内訳'!BP64</f>
        <v>639</v>
      </c>
      <c r="N64" s="51">
        <f>'ごみ処理量内訳'!E64</f>
        <v>6019</v>
      </c>
      <c r="O64" s="51">
        <f>'ごみ処理量内訳'!L64</f>
        <v>0</v>
      </c>
      <c r="P64" s="51">
        <f t="shared" si="11"/>
        <v>1226</v>
      </c>
      <c r="Q64" s="51">
        <f>'ごみ処理量内訳'!G64</f>
        <v>836</v>
      </c>
      <c r="R64" s="51">
        <f>'ごみ処理量内訳'!H64</f>
        <v>390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12"/>
        <v>677</v>
      </c>
      <c r="W64" s="51">
        <f>'資源化量内訳'!M64</f>
        <v>582</v>
      </c>
      <c r="X64" s="51">
        <f>'資源化量内訳'!N64</f>
        <v>0</v>
      </c>
      <c r="Y64" s="51">
        <f>'資源化量内訳'!O64</f>
        <v>39</v>
      </c>
      <c r="Z64" s="51">
        <f>'資源化量内訳'!P64</f>
        <v>0</v>
      </c>
      <c r="AA64" s="51">
        <f>'資源化量内訳'!Q64</f>
        <v>0</v>
      </c>
      <c r="AB64" s="51">
        <f>'資源化量内訳'!R64</f>
        <v>54</v>
      </c>
      <c r="AC64" s="51">
        <f>'資源化量内訳'!S64</f>
        <v>2</v>
      </c>
      <c r="AD64" s="51">
        <f t="shared" si="13"/>
        <v>7922</v>
      </c>
      <c r="AE64" s="52">
        <f t="shared" si="14"/>
        <v>100</v>
      </c>
      <c r="AF64" s="51">
        <f>'資源化量内訳'!AB64</f>
        <v>0</v>
      </c>
      <c r="AG64" s="51">
        <f>'資源化量内訳'!AJ64</f>
        <v>152</v>
      </c>
      <c r="AH64" s="51">
        <f>'資源化量内訳'!AR64</f>
        <v>350</v>
      </c>
      <c r="AI64" s="51">
        <f>'資源化量内訳'!AZ64</f>
        <v>0</v>
      </c>
      <c r="AJ64" s="51">
        <f>'資源化量内訳'!BH64</f>
        <v>0</v>
      </c>
      <c r="AK64" s="51" t="s">
        <v>205</v>
      </c>
      <c r="AL64" s="51">
        <f t="shared" si="15"/>
        <v>502</v>
      </c>
      <c r="AM64" s="52">
        <f t="shared" si="16"/>
        <v>21.235836934937506</v>
      </c>
      <c r="AN64" s="51">
        <f>'ごみ処理量内訳'!AC64</f>
        <v>0</v>
      </c>
      <c r="AO64" s="51">
        <f>'ごみ処理量内訳'!AD64</f>
        <v>1121</v>
      </c>
      <c r="AP64" s="51">
        <f>'ごみ処理量内訳'!AE64</f>
        <v>138</v>
      </c>
      <c r="AQ64" s="51">
        <f t="shared" si="17"/>
        <v>1259</v>
      </c>
    </row>
    <row r="65" spans="1:43" ht="13.5">
      <c r="A65" s="26" t="s">
        <v>29</v>
      </c>
      <c r="B65" s="49" t="s">
        <v>207</v>
      </c>
      <c r="C65" s="50" t="s">
        <v>208</v>
      </c>
      <c r="D65" s="51">
        <v>10251</v>
      </c>
      <c r="E65" s="51">
        <v>10251</v>
      </c>
      <c r="F65" s="51">
        <f>'ごみ搬入量内訳'!H65</f>
        <v>2846</v>
      </c>
      <c r="G65" s="51">
        <f>'ごみ搬入量内訳'!AG65</f>
        <v>275</v>
      </c>
      <c r="H65" s="51">
        <f>'ごみ搬入量内訳'!AH65</f>
        <v>0</v>
      </c>
      <c r="I65" s="51">
        <f t="shared" si="9"/>
        <v>3121</v>
      </c>
      <c r="J65" s="51">
        <f t="shared" si="10"/>
        <v>834.1317853386839</v>
      </c>
      <c r="K65" s="51">
        <f>('ごみ搬入量内訳'!E65+'ごみ搬入量内訳'!AH65)/'ごみ処理概要'!D65/365*1000000</f>
        <v>668.1606739335821</v>
      </c>
      <c r="L65" s="51">
        <f>'ごみ搬入量内訳'!F65/'ごみ処理概要'!D65/365*1000000</f>
        <v>165.9711114051018</v>
      </c>
      <c r="M65" s="51">
        <f>'資源化量内訳'!BP65</f>
        <v>58</v>
      </c>
      <c r="N65" s="51">
        <f>'ごみ処理量内訳'!E65</f>
        <v>2591</v>
      </c>
      <c r="O65" s="51">
        <f>'ごみ処理量内訳'!L65</f>
        <v>0</v>
      </c>
      <c r="P65" s="51">
        <f t="shared" si="11"/>
        <v>417</v>
      </c>
      <c r="Q65" s="51">
        <f>'ごみ処理量内訳'!G65</f>
        <v>126</v>
      </c>
      <c r="R65" s="51">
        <f>'ごみ処理量内訳'!H65</f>
        <v>291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0</v>
      </c>
      <c r="V65" s="51">
        <f t="shared" si="12"/>
        <v>135</v>
      </c>
      <c r="W65" s="51">
        <f>'資源化量内訳'!M65</f>
        <v>0</v>
      </c>
      <c r="X65" s="51">
        <f>'資源化量内訳'!N65</f>
        <v>108</v>
      </c>
      <c r="Y65" s="51">
        <f>'資源化量内訳'!O65</f>
        <v>0</v>
      </c>
      <c r="Z65" s="51">
        <f>'資源化量内訳'!P65</f>
        <v>3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24</v>
      </c>
      <c r="AD65" s="51">
        <f t="shared" si="13"/>
        <v>3143</v>
      </c>
      <c r="AE65" s="52">
        <f t="shared" si="14"/>
        <v>100</v>
      </c>
      <c r="AF65" s="51">
        <f>'資源化量内訳'!AB65</f>
        <v>0</v>
      </c>
      <c r="AG65" s="51">
        <f>'資源化量内訳'!AJ65</f>
        <v>0</v>
      </c>
      <c r="AH65" s="51">
        <f>'資源化量内訳'!AR65</f>
        <v>205</v>
      </c>
      <c r="AI65" s="51">
        <f>'資源化量内訳'!AZ65</f>
        <v>0</v>
      </c>
      <c r="AJ65" s="51">
        <f>'資源化量内訳'!BH65</f>
        <v>0</v>
      </c>
      <c r="AK65" s="51" t="s">
        <v>205</v>
      </c>
      <c r="AL65" s="51">
        <f t="shared" si="15"/>
        <v>205</v>
      </c>
      <c r="AM65" s="52">
        <f t="shared" si="16"/>
        <v>12.433614495470167</v>
      </c>
      <c r="AN65" s="51">
        <f>'ごみ処理量内訳'!AC65</f>
        <v>0</v>
      </c>
      <c r="AO65" s="51">
        <f>'ごみ処理量内訳'!AD65</f>
        <v>219</v>
      </c>
      <c r="AP65" s="51">
        <f>'ごみ処理量内訳'!AE65</f>
        <v>86</v>
      </c>
      <c r="AQ65" s="51">
        <f t="shared" si="17"/>
        <v>305</v>
      </c>
    </row>
    <row r="66" spans="1:43" ht="13.5">
      <c r="A66" s="26" t="s">
        <v>29</v>
      </c>
      <c r="B66" s="49" t="s">
        <v>209</v>
      </c>
      <c r="C66" s="50" t="s">
        <v>210</v>
      </c>
      <c r="D66" s="51">
        <v>11814</v>
      </c>
      <c r="E66" s="51">
        <v>11814</v>
      </c>
      <c r="F66" s="51">
        <f>'ごみ搬入量内訳'!H66</f>
        <v>2299</v>
      </c>
      <c r="G66" s="51">
        <f>'ごみ搬入量内訳'!AG66</f>
        <v>9</v>
      </c>
      <c r="H66" s="51">
        <f>'ごみ搬入量内訳'!AH66</f>
        <v>0</v>
      </c>
      <c r="I66" s="51">
        <f t="shared" si="9"/>
        <v>2308</v>
      </c>
      <c r="J66" s="51">
        <f t="shared" si="10"/>
        <v>535.2368098216418</v>
      </c>
      <c r="K66" s="51">
        <f>('ごみ搬入量内訳'!E66+'ごみ搬入量内訳'!AH66)/'ごみ処理概要'!D66/365*1000000</f>
        <v>490.2472339527517</v>
      </c>
      <c r="L66" s="51">
        <f>'ごみ搬入量内訳'!F66/'ごみ処理概要'!D66/365*1000000</f>
        <v>44.98957586889018</v>
      </c>
      <c r="M66" s="51">
        <f>'資源化量内訳'!BP66</f>
        <v>0</v>
      </c>
      <c r="N66" s="51">
        <f>'ごみ処理量内訳'!E66</f>
        <v>1557</v>
      </c>
      <c r="O66" s="51">
        <f>'ごみ処理量内訳'!L66</f>
        <v>0</v>
      </c>
      <c r="P66" s="51">
        <f t="shared" si="11"/>
        <v>310</v>
      </c>
      <c r="Q66" s="51">
        <f>'ごみ処理量内訳'!G66</f>
        <v>25</v>
      </c>
      <c r="R66" s="51">
        <f>'ごみ処理量内訳'!H66</f>
        <v>285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12"/>
        <v>441</v>
      </c>
      <c r="W66" s="51">
        <f>'資源化量内訳'!M66</f>
        <v>348</v>
      </c>
      <c r="X66" s="51">
        <f>'資源化量内訳'!N66</f>
        <v>0</v>
      </c>
      <c r="Y66" s="51">
        <f>'資源化量内訳'!O66</f>
        <v>80</v>
      </c>
      <c r="Z66" s="51">
        <f>'資源化量内訳'!P66</f>
        <v>0</v>
      </c>
      <c r="AA66" s="51">
        <f>'資源化量内訳'!Q66</f>
        <v>0</v>
      </c>
      <c r="AB66" s="51">
        <f>'資源化量内訳'!R66</f>
        <v>13</v>
      </c>
      <c r="AC66" s="51">
        <f>'資源化量内訳'!S66</f>
        <v>0</v>
      </c>
      <c r="AD66" s="51">
        <f t="shared" si="13"/>
        <v>2308</v>
      </c>
      <c r="AE66" s="52">
        <f t="shared" si="14"/>
        <v>100</v>
      </c>
      <c r="AF66" s="51">
        <f>'資源化量内訳'!AB66</f>
        <v>129</v>
      </c>
      <c r="AG66" s="51">
        <f>'資源化量内訳'!AJ66</f>
        <v>9</v>
      </c>
      <c r="AH66" s="51">
        <f>'資源化量内訳'!AR66</f>
        <v>150</v>
      </c>
      <c r="AI66" s="51">
        <f>'資源化量内訳'!AZ66</f>
        <v>0</v>
      </c>
      <c r="AJ66" s="51">
        <f>'資源化量内訳'!BH66</f>
        <v>0</v>
      </c>
      <c r="AK66" s="51" t="s">
        <v>205</v>
      </c>
      <c r="AL66" s="51">
        <f t="shared" si="15"/>
        <v>288</v>
      </c>
      <c r="AM66" s="52">
        <f t="shared" si="16"/>
        <v>31.58578856152513</v>
      </c>
      <c r="AN66" s="51">
        <f>'ごみ処理量内訳'!AC66</f>
        <v>0</v>
      </c>
      <c r="AO66" s="51">
        <f>'ごみ処理量内訳'!AD66</f>
        <v>174</v>
      </c>
      <c r="AP66" s="51">
        <f>'ごみ処理量内訳'!AE66</f>
        <v>63</v>
      </c>
      <c r="AQ66" s="51">
        <f t="shared" si="17"/>
        <v>237</v>
      </c>
    </row>
    <row r="67" spans="1:43" ht="13.5">
      <c r="A67" s="26" t="s">
        <v>29</v>
      </c>
      <c r="B67" s="49" t="s">
        <v>211</v>
      </c>
      <c r="C67" s="50" t="s">
        <v>212</v>
      </c>
      <c r="D67" s="51">
        <v>7449</v>
      </c>
      <c r="E67" s="51">
        <v>7449</v>
      </c>
      <c r="F67" s="51">
        <f>'ごみ搬入量内訳'!H67</f>
        <v>2104</v>
      </c>
      <c r="G67" s="51">
        <f>'ごみ搬入量内訳'!AG67</f>
        <v>193</v>
      </c>
      <c r="H67" s="51">
        <f>'ごみ搬入量内訳'!AH67</f>
        <v>0</v>
      </c>
      <c r="I67" s="51">
        <f t="shared" si="9"/>
        <v>2297</v>
      </c>
      <c r="J67" s="51">
        <f t="shared" si="10"/>
        <v>844.8316129589887</v>
      </c>
      <c r="K67" s="51">
        <f>('ごみ搬入量内訳'!E67+'ごみ搬入量内訳'!AH67)/'ごみ処理概要'!D67/365*1000000</f>
        <v>663.5072833165066</v>
      </c>
      <c r="L67" s="51">
        <f>'ごみ搬入量内訳'!F67/'ごみ処理概要'!D67/365*1000000</f>
        <v>181.32432964248213</v>
      </c>
      <c r="M67" s="51">
        <f>'資源化量内訳'!BP67</f>
        <v>61</v>
      </c>
      <c r="N67" s="51">
        <f>'ごみ処理量内訳'!E67</f>
        <v>1903</v>
      </c>
      <c r="O67" s="51">
        <f>'ごみ処理量内訳'!L67</f>
        <v>0</v>
      </c>
      <c r="P67" s="51">
        <f t="shared" si="11"/>
        <v>312</v>
      </c>
      <c r="Q67" s="51">
        <f>'ごみ処理量内訳'!G67</f>
        <v>100</v>
      </c>
      <c r="R67" s="51">
        <f>'ごみ処理量内訳'!H67</f>
        <v>212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12"/>
        <v>101</v>
      </c>
      <c r="W67" s="51">
        <f>'資源化量内訳'!M67</f>
        <v>0</v>
      </c>
      <c r="X67" s="51">
        <f>'資源化量内訳'!N67</f>
        <v>79</v>
      </c>
      <c r="Y67" s="51">
        <f>'資源化量内訳'!O67</f>
        <v>0</v>
      </c>
      <c r="Z67" s="51">
        <f>'資源化量内訳'!P67</f>
        <v>3</v>
      </c>
      <c r="AA67" s="51">
        <f>'資源化量内訳'!Q67</f>
        <v>0</v>
      </c>
      <c r="AB67" s="51">
        <f>'資源化量内訳'!R67</f>
        <v>0</v>
      </c>
      <c r="AC67" s="51">
        <f>'資源化量内訳'!S67</f>
        <v>19</v>
      </c>
      <c r="AD67" s="51">
        <f t="shared" si="13"/>
        <v>2316</v>
      </c>
      <c r="AE67" s="52">
        <f t="shared" si="14"/>
        <v>100</v>
      </c>
      <c r="AF67" s="51">
        <f>'資源化量内訳'!AB67</f>
        <v>0</v>
      </c>
      <c r="AG67" s="51">
        <f>'資源化量内訳'!AJ67</f>
        <v>0</v>
      </c>
      <c r="AH67" s="51">
        <f>'資源化量内訳'!AR67</f>
        <v>149</v>
      </c>
      <c r="AI67" s="51">
        <f>'資源化量内訳'!AZ67</f>
        <v>0</v>
      </c>
      <c r="AJ67" s="51">
        <f>'資源化量内訳'!BH67</f>
        <v>0</v>
      </c>
      <c r="AK67" s="51" t="s">
        <v>205</v>
      </c>
      <c r="AL67" s="51">
        <f t="shared" si="15"/>
        <v>149</v>
      </c>
      <c r="AM67" s="52">
        <f t="shared" si="16"/>
        <v>13.083718973496003</v>
      </c>
      <c r="AN67" s="51">
        <f>'ごみ処理量内訳'!AC67</f>
        <v>0</v>
      </c>
      <c r="AO67" s="51">
        <f>'ごみ処理量内訳'!AD67</f>
        <v>161</v>
      </c>
      <c r="AP67" s="51">
        <f>'ごみ処理量内訳'!AE67</f>
        <v>62</v>
      </c>
      <c r="AQ67" s="51">
        <f t="shared" si="17"/>
        <v>223</v>
      </c>
    </row>
    <row r="68" spans="1:43" ht="13.5">
      <c r="A68" s="26" t="s">
        <v>29</v>
      </c>
      <c r="B68" s="49" t="s">
        <v>213</v>
      </c>
      <c r="C68" s="50" t="s">
        <v>214</v>
      </c>
      <c r="D68" s="51">
        <v>12861</v>
      </c>
      <c r="E68" s="51">
        <v>12861</v>
      </c>
      <c r="F68" s="51">
        <f>'ごみ搬入量内訳'!H68</f>
        <v>3592</v>
      </c>
      <c r="G68" s="51">
        <f>'ごみ搬入量内訳'!AG68</f>
        <v>308</v>
      </c>
      <c r="H68" s="51">
        <f>'ごみ搬入量内訳'!AH68</f>
        <v>0</v>
      </c>
      <c r="I68" s="51">
        <f t="shared" si="9"/>
        <v>3900</v>
      </c>
      <c r="J68" s="51">
        <f t="shared" si="10"/>
        <v>830.800988014098</v>
      </c>
      <c r="K68" s="51">
        <f>('ごみ搬入量内訳'!E68+'ごみ搬入量内訳'!AH68)/'ごみ処理概要'!D68/365*1000000</f>
        <v>644.1903045524699</v>
      </c>
      <c r="L68" s="51">
        <f>'ごみ搬入量内訳'!F68/'ごみ処理概要'!D68/365*1000000</f>
        <v>186.61068346162818</v>
      </c>
      <c r="M68" s="51">
        <f>'資源化量内訳'!BP68</f>
        <v>46</v>
      </c>
      <c r="N68" s="51">
        <f>'ごみ処理量内訳'!E68</f>
        <v>3185</v>
      </c>
      <c r="O68" s="51">
        <f>'ごみ処理量内訳'!L68</f>
        <v>0</v>
      </c>
      <c r="P68" s="51">
        <f t="shared" si="11"/>
        <v>434</v>
      </c>
      <c r="Q68" s="51">
        <f>'ごみ処理量内訳'!G68</f>
        <v>64</v>
      </c>
      <c r="R68" s="51">
        <f>'ごみ処理量内訳'!H68</f>
        <v>370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0</v>
      </c>
      <c r="V68" s="51">
        <f t="shared" si="12"/>
        <v>170</v>
      </c>
      <c r="W68" s="51">
        <f>'資源化量内訳'!M68</f>
        <v>0</v>
      </c>
      <c r="X68" s="51">
        <f>'資源化量内訳'!N68</f>
        <v>137</v>
      </c>
      <c r="Y68" s="51">
        <f>'資源化量内訳'!O68</f>
        <v>0</v>
      </c>
      <c r="Z68" s="51">
        <f>'資源化量内訳'!P68</f>
        <v>3</v>
      </c>
      <c r="AA68" s="51">
        <f>'資源化量内訳'!Q68</f>
        <v>0</v>
      </c>
      <c r="AB68" s="51">
        <f>'資源化量内訳'!R68</f>
        <v>0</v>
      </c>
      <c r="AC68" s="51">
        <f>'資源化量内訳'!S68</f>
        <v>30</v>
      </c>
      <c r="AD68" s="51">
        <f t="shared" si="13"/>
        <v>3789</v>
      </c>
      <c r="AE68" s="52">
        <f t="shared" si="14"/>
        <v>100</v>
      </c>
      <c r="AF68" s="51">
        <f>'資源化量内訳'!AB68</f>
        <v>0</v>
      </c>
      <c r="AG68" s="51">
        <f>'資源化量内訳'!AJ68</f>
        <v>0</v>
      </c>
      <c r="AH68" s="51">
        <f>'資源化量内訳'!AR68</f>
        <v>261</v>
      </c>
      <c r="AI68" s="51">
        <f>'資源化量内訳'!AZ68</f>
        <v>0</v>
      </c>
      <c r="AJ68" s="51">
        <f>'資源化量内訳'!BH68</f>
        <v>0</v>
      </c>
      <c r="AK68" s="51" t="s">
        <v>205</v>
      </c>
      <c r="AL68" s="51">
        <f t="shared" si="15"/>
        <v>261</v>
      </c>
      <c r="AM68" s="52">
        <f t="shared" si="16"/>
        <v>12.4380704041721</v>
      </c>
      <c r="AN68" s="51">
        <f>'ごみ処理量内訳'!AC68</f>
        <v>0</v>
      </c>
      <c r="AO68" s="51">
        <f>'ごみ処理量内訳'!AD68</f>
        <v>261</v>
      </c>
      <c r="AP68" s="51">
        <f>'ごみ処理量内訳'!AE68</f>
        <v>109</v>
      </c>
      <c r="AQ68" s="51">
        <f t="shared" si="17"/>
        <v>370</v>
      </c>
    </row>
    <row r="69" spans="1:43" ht="13.5">
      <c r="A69" s="26" t="s">
        <v>29</v>
      </c>
      <c r="B69" s="49" t="s">
        <v>215</v>
      </c>
      <c r="C69" s="50" t="s">
        <v>216</v>
      </c>
      <c r="D69" s="51">
        <v>18900</v>
      </c>
      <c r="E69" s="51">
        <v>18900</v>
      </c>
      <c r="F69" s="51">
        <f>'ごみ搬入量内訳'!H69</f>
        <v>4106</v>
      </c>
      <c r="G69" s="51">
        <f>'ごみ搬入量内訳'!AG69</f>
        <v>1645</v>
      </c>
      <c r="H69" s="51">
        <f>'ごみ搬入量内訳'!AH69</f>
        <v>0</v>
      </c>
      <c r="I69" s="51">
        <f t="shared" si="9"/>
        <v>5751</v>
      </c>
      <c r="J69" s="51">
        <f t="shared" si="10"/>
        <v>833.6594911937377</v>
      </c>
      <c r="K69" s="51">
        <f>('ごみ搬入量内訳'!E69+'ごみ搬入量内訳'!AH69)/'ごみ処理概要'!D69/365*1000000</f>
        <v>694.4988040878451</v>
      </c>
      <c r="L69" s="51">
        <f>'ごみ搬入量内訳'!F69/'ごみ処理概要'!D69/365*1000000</f>
        <v>139.1606871058926</v>
      </c>
      <c r="M69" s="51">
        <f>'資源化量内訳'!BP69</f>
        <v>0</v>
      </c>
      <c r="N69" s="51">
        <f>'ごみ処理量内訳'!E69</f>
        <v>4492</v>
      </c>
      <c r="O69" s="51">
        <f>'ごみ処理量内訳'!L69</f>
        <v>0</v>
      </c>
      <c r="P69" s="51">
        <f t="shared" si="11"/>
        <v>1051</v>
      </c>
      <c r="Q69" s="51">
        <f>'ごみ処理量内訳'!G69</f>
        <v>747</v>
      </c>
      <c r="R69" s="51">
        <f>'ごみ処理量内訳'!H69</f>
        <v>304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12"/>
        <v>192</v>
      </c>
      <c r="W69" s="51">
        <f>'資源化量内訳'!M69</f>
        <v>192</v>
      </c>
      <c r="X69" s="51">
        <f>'資源化量内訳'!N69</f>
        <v>0</v>
      </c>
      <c r="Y69" s="51">
        <f>'資源化量内訳'!O69</f>
        <v>0</v>
      </c>
      <c r="Z69" s="51">
        <f>'資源化量内訳'!P69</f>
        <v>0</v>
      </c>
      <c r="AA69" s="51">
        <f>'資源化量内訳'!Q69</f>
        <v>0</v>
      </c>
      <c r="AB69" s="51">
        <f>'資源化量内訳'!R69</f>
        <v>0</v>
      </c>
      <c r="AC69" s="51">
        <f>'資源化量内訳'!S69</f>
        <v>0</v>
      </c>
      <c r="AD69" s="51">
        <f t="shared" si="13"/>
        <v>5735</v>
      </c>
      <c r="AE69" s="52">
        <f t="shared" si="14"/>
        <v>100</v>
      </c>
      <c r="AF69" s="51">
        <f>'資源化量内訳'!AB69</f>
        <v>0</v>
      </c>
      <c r="AG69" s="51">
        <f>'資源化量内訳'!AJ69</f>
        <v>450</v>
      </c>
      <c r="AH69" s="51">
        <f>'資源化量内訳'!AR69</f>
        <v>291</v>
      </c>
      <c r="AI69" s="51">
        <f>'資源化量内訳'!AZ69</f>
        <v>0</v>
      </c>
      <c r="AJ69" s="51">
        <f>'資源化量内訳'!BH69</f>
        <v>0</v>
      </c>
      <c r="AK69" s="51" t="s">
        <v>205</v>
      </c>
      <c r="AL69" s="51">
        <f t="shared" si="15"/>
        <v>741</v>
      </c>
      <c r="AM69" s="52">
        <f t="shared" si="16"/>
        <v>16.268526591107236</v>
      </c>
      <c r="AN69" s="51">
        <f>'ごみ処理量内訳'!AC69</f>
        <v>0</v>
      </c>
      <c r="AO69" s="51">
        <f>'ごみ処理量内訳'!AD69</f>
        <v>561</v>
      </c>
      <c r="AP69" s="51">
        <f>'ごみ処理量内訳'!AE69</f>
        <v>110</v>
      </c>
      <c r="AQ69" s="51">
        <f t="shared" si="17"/>
        <v>671</v>
      </c>
    </row>
    <row r="70" spans="1:43" ht="13.5">
      <c r="A70" s="26" t="s">
        <v>29</v>
      </c>
      <c r="B70" s="49" t="s">
        <v>217</v>
      </c>
      <c r="C70" s="50" t="s">
        <v>218</v>
      </c>
      <c r="D70" s="51">
        <v>8599</v>
      </c>
      <c r="E70" s="51">
        <v>8599</v>
      </c>
      <c r="F70" s="51">
        <f>'ごみ搬入量内訳'!H70</f>
        <v>2687</v>
      </c>
      <c r="G70" s="51">
        <f>'ごみ搬入量内訳'!AG70</f>
        <v>1906</v>
      </c>
      <c r="H70" s="51">
        <f>'ごみ搬入量内訳'!AH70</f>
        <v>0</v>
      </c>
      <c r="I70" s="51">
        <f t="shared" si="9"/>
        <v>4593</v>
      </c>
      <c r="J70" s="51">
        <f t="shared" si="10"/>
        <v>1463.3750021904427</v>
      </c>
      <c r="K70" s="51">
        <f>('ごみ搬入量内訳'!E70+'ごみ搬入量内訳'!AH70)/'ごみ処理概要'!D70/365*1000000</f>
        <v>670.3551065988878</v>
      </c>
      <c r="L70" s="51">
        <f>'ごみ搬入量内訳'!F70/'ごみ処理概要'!D70/365*1000000</f>
        <v>793.0198955915549</v>
      </c>
      <c r="M70" s="51">
        <f>'資源化量内訳'!BP70</f>
        <v>0</v>
      </c>
      <c r="N70" s="51">
        <f>'ごみ処理量内訳'!E70</f>
        <v>4083</v>
      </c>
      <c r="O70" s="51">
        <f>'ごみ処理量内訳'!L70</f>
        <v>0</v>
      </c>
      <c r="P70" s="51">
        <f t="shared" si="11"/>
        <v>510</v>
      </c>
      <c r="Q70" s="51">
        <f>'ごみ処理量内訳'!G70</f>
        <v>352</v>
      </c>
      <c r="R70" s="51">
        <f>'ごみ処理量内訳'!H70</f>
        <v>158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12"/>
        <v>0</v>
      </c>
      <c r="W70" s="51">
        <f>'資源化量内訳'!M70</f>
        <v>0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0</v>
      </c>
      <c r="AB70" s="51">
        <f>'資源化量内訳'!R70</f>
        <v>0</v>
      </c>
      <c r="AC70" s="51">
        <f>'資源化量内訳'!S70</f>
        <v>0</v>
      </c>
      <c r="AD70" s="51">
        <f t="shared" si="13"/>
        <v>4593</v>
      </c>
      <c r="AE70" s="52">
        <f t="shared" si="14"/>
        <v>100</v>
      </c>
      <c r="AF70" s="51">
        <f>'資源化量内訳'!AB70</f>
        <v>0</v>
      </c>
      <c r="AG70" s="51">
        <f>'資源化量内訳'!AJ70</f>
        <v>326</v>
      </c>
      <c r="AH70" s="51">
        <f>'資源化量内訳'!AR70</f>
        <v>158</v>
      </c>
      <c r="AI70" s="51">
        <f>'資源化量内訳'!AZ70</f>
        <v>0</v>
      </c>
      <c r="AJ70" s="51">
        <f>'資源化量内訳'!BH70</f>
        <v>0</v>
      </c>
      <c r="AK70" s="51" t="s">
        <v>205</v>
      </c>
      <c r="AL70" s="51">
        <f t="shared" si="15"/>
        <v>484</v>
      </c>
      <c r="AM70" s="52">
        <f t="shared" si="16"/>
        <v>10.537774874809493</v>
      </c>
      <c r="AN70" s="51">
        <f>'ごみ処理量内訳'!AC70</f>
        <v>0</v>
      </c>
      <c r="AO70" s="51">
        <f>'ごみ処理量内訳'!AD70</f>
        <v>502</v>
      </c>
      <c r="AP70" s="51">
        <f>'ごみ処理量内訳'!AE70</f>
        <v>26</v>
      </c>
      <c r="AQ70" s="51">
        <f t="shared" si="17"/>
        <v>528</v>
      </c>
    </row>
    <row r="71" spans="1:43" ht="13.5">
      <c r="A71" s="26" t="s">
        <v>29</v>
      </c>
      <c r="B71" s="49" t="s">
        <v>219</v>
      </c>
      <c r="C71" s="50" t="s">
        <v>220</v>
      </c>
      <c r="D71" s="51">
        <v>30714</v>
      </c>
      <c r="E71" s="51">
        <v>30714</v>
      </c>
      <c r="F71" s="51">
        <f>'ごみ搬入量内訳'!H71</f>
        <v>6118</v>
      </c>
      <c r="G71" s="51">
        <f>'ごみ搬入量内訳'!AG71</f>
        <v>2064</v>
      </c>
      <c r="H71" s="51">
        <f>'ごみ搬入量内訳'!AH71</f>
        <v>0</v>
      </c>
      <c r="I71" s="51">
        <f t="shared" si="9"/>
        <v>8182</v>
      </c>
      <c r="J71" s="51">
        <f t="shared" si="10"/>
        <v>729.8443171245812</v>
      </c>
      <c r="K71" s="51">
        <f>('ごみ搬入量内訳'!E71+'ごみ搬入量内訳'!AH71)/'ごみ処理概要'!D71/365*1000000</f>
        <v>622.1784541608351</v>
      </c>
      <c r="L71" s="51">
        <f>'ごみ搬入量内訳'!F71/'ごみ処理概要'!D71/365*1000000</f>
        <v>107.66586296374595</v>
      </c>
      <c r="M71" s="51">
        <f>'資源化量内訳'!BP71</f>
        <v>0</v>
      </c>
      <c r="N71" s="51">
        <f>'ごみ処理量内訳'!E71</f>
        <v>6344</v>
      </c>
      <c r="O71" s="51">
        <f>'ごみ処理量内訳'!L71</f>
        <v>0</v>
      </c>
      <c r="P71" s="51">
        <f t="shared" si="11"/>
        <v>1393</v>
      </c>
      <c r="Q71" s="51">
        <f>'ごみ処理量内訳'!G71</f>
        <v>927</v>
      </c>
      <c r="R71" s="51">
        <f>'ごみ処理量内訳'!H71</f>
        <v>466</v>
      </c>
      <c r="S71" s="51">
        <f>'ごみ処理量内訳'!I71</f>
        <v>0</v>
      </c>
      <c r="T71" s="51">
        <f>'ごみ処理量内訳'!J71</f>
        <v>0</v>
      </c>
      <c r="U71" s="51">
        <f>'ごみ処理量内訳'!K71</f>
        <v>0</v>
      </c>
      <c r="V71" s="51">
        <f t="shared" si="12"/>
        <v>451</v>
      </c>
      <c r="W71" s="51">
        <f>'資源化量内訳'!M71</f>
        <v>451</v>
      </c>
      <c r="X71" s="51">
        <f>'資源化量内訳'!N71</f>
        <v>0</v>
      </c>
      <c r="Y71" s="51">
        <f>'資源化量内訳'!O71</f>
        <v>0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0</v>
      </c>
      <c r="AC71" s="51">
        <f>'資源化量内訳'!S71</f>
        <v>0</v>
      </c>
      <c r="AD71" s="51">
        <f t="shared" si="13"/>
        <v>8188</v>
      </c>
      <c r="AE71" s="52">
        <f t="shared" si="14"/>
        <v>100</v>
      </c>
      <c r="AF71" s="51">
        <f>'資源化量内訳'!AB71</f>
        <v>0</v>
      </c>
      <c r="AG71" s="51">
        <f>'資源化量内訳'!AJ71</f>
        <v>554</v>
      </c>
      <c r="AH71" s="51">
        <f>'資源化量内訳'!AR71</f>
        <v>446</v>
      </c>
      <c r="AI71" s="51">
        <f>'資源化量内訳'!AZ71</f>
        <v>0</v>
      </c>
      <c r="AJ71" s="51">
        <f>'資源化量内訳'!BH71</f>
        <v>0</v>
      </c>
      <c r="AK71" s="51" t="s">
        <v>205</v>
      </c>
      <c r="AL71" s="51">
        <f t="shared" si="15"/>
        <v>1000</v>
      </c>
      <c r="AM71" s="52">
        <f t="shared" si="16"/>
        <v>17.721055202735712</v>
      </c>
      <c r="AN71" s="51">
        <f>'ごみ処理量内訳'!AC71</f>
        <v>0</v>
      </c>
      <c r="AO71" s="51">
        <f>'ごみ処理量内訳'!AD71</f>
        <v>792</v>
      </c>
      <c r="AP71" s="51">
        <f>'ごみ処理量内訳'!AE71</f>
        <v>139</v>
      </c>
      <c r="AQ71" s="51">
        <f t="shared" si="17"/>
        <v>931</v>
      </c>
    </row>
    <row r="72" spans="1:43" ht="13.5">
      <c r="A72" s="26" t="s">
        <v>29</v>
      </c>
      <c r="B72" s="49" t="s">
        <v>221</v>
      </c>
      <c r="C72" s="50" t="s">
        <v>222</v>
      </c>
      <c r="D72" s="51">
        <v>26807</v>
      </c>
      <c r="E72" s="51">
        <v>26807</v>
      </c>
      <c r="F72" s="51">
        <f>'ごみ搬入量内訳'!H72</f>
        <v>7089</v>
      </c>
      <c r="G72" s="51">
        <f>'ごみ搬入量内訳'!AG72</f>
        <v>3386</v>
      </c>
      <c r="H72" s="51">
        <f>'ごみ搬入量内訳'!AH72</f>
        <v>0</v>
      </c>
      <c r="I72" s="51">
        <f t="shared" si="9"/>
        <v>10475</v>
      </c>
      <c r="J72" s="51">
        <f t="shared" si="10"/>
        <v>1070.5647829666245</v>
      </c>
      <c r="K72" s="51">
        <f>('ごみ搬入量内訳'!E72+'ごみ搬入量内訳'!AH72)/'ごみ処理概要'!D72/365*1000000</f>
        <v>861.4597189141457</v>
      </c>
      <c r="L72" s="51">
        <f>'ごみ搬入量内訳'!F72/'ごみ処理概要'!D72/365*1000000</f>
        <v>209.1050640524786</v>
      </c>
      <c r="M72" s="51">
        <f>'資源化量内訳'!BP72</f>
        <v>0</v>
      </c>
      <c r="N72" s="51">
        <f>'ごみ処理量内訳'!E72</f>
        <v>8784</v>
      </c>
      <c r="O72" s="51">
        <f>'ごみ処理量内訳'!L72</f>
        <v>0</v>
      </c>
      <c r="P72" s="51">
        <f t="shared" si="11"/>
        <v>1391</v>
      </c>
      <c r="Q72" s="51">
        <f>'ごみ処理量内訳'!G72</f>
        <v>936</v>
      </c>
      <c r="R72" s="51">
        <f>'ごみ処理量内訳'!H72</f>
        <v>455</v>
      </c>
      <c r="S72" s="51">
        <f>'ごみ処理量内訳'!I72</f>
        <v>0</v>
      </c>
      <c r="T72" s="51">
        <f>'ごみ処理量内訳'!J72</f>
        <v>0</v>
      </c>
      <c r="U72" s="51">
        <f>'ごみ処理量内訳'!K72</f>
        <v>0</v>
      </c>
      <c r="V72" s="51">
        <f t="shared" si="12"/>
        <v>300</v>
      </c>
      <c r="W72" s="51">
        <f>'資源化量内訳'!M72</f>
        <v>300</v>
      </c>
      <c r="X72" s="51">
        <f>'資源化量内訳'!N72</f>
        <v>0</v>
      </c>
      <c r="Y72" s="51">
        <f>'資源化量内訳'!O72</f>
        <v>0</v>
      </c>
      <c r="Z72" s="51">
        <f>'資源化量内訳'!P72</f>
        <v>0</v>
      </c>
      <c r="AA72" s="51">
        <f>'資源化量内訳'!Q72</f>
        <v>0</v>
      </c>
      <c r="AB72" s="51">
        <f>'資源化量内訳'!R72</f>
        <v>0</v>
      </c>
      <c r="AC72" s="51">
        <f>'資源化量内訳'!S72</f>
        <v>0</v>
      </c>
      <c r="AD72" s="51">
        <f t="shared" si="13"/>
        <v>10475</v>
      </c>
      <c r="AE72" s="52">
        <f t="shared" si="14"/>
        <v>100</v>
      </c>
      <c r="AF72" s="51">
        <f>'資源化量内訳'!AB72</f>
        <v>0</v>
      </c>
      <c r="AG72" s="51">
        <f>'資源化量内訳'!AJ72</f>
        <v>563</v>
      </c>
      <c r="AH72" s="51">
        <f>'資源化量内訳'!AR72</f>
        <v>438</v>
      </c>
      <c r="AI72" s="51">
        <f>'資源化量内訳'!AZ72</f>
        <v>0</v>
      </c>
      <c r="AJ72" s="51">
        <f>'資源化量内訳'!BH72</f>
        <v>0</v>
      </c>
      <c r="AK72" s="51" t="s">
        <v>205</v>
      </c>
      <c r="AL72" s="51">
        <f t="shared" si="15"/>
        <v>1001</v>
      </c>
      <c r="AM72" s="52">
        <f t="shared" si="16"/>
        <v>12.420047732696897</v>
      </c>
      <c r="AN72" s="51">
        <f>'ごみ処理量内訳'!AC72</f>
        <v>0</v>
      </c>
      <c r="AO72" s="51">
        <f>'ごみ処理量内訳'!AD72</f>
        <v>1097</v>
      </c>
      <c r="AP72" s="51">
        <f>'ごみ処理量内訳'!AE72</f>
        <v>138</v>
      </c>
      <c r="AQ72" s="51">
        <f t="shared" si="17"/>
        <v>1235</v>
      </c>
    </row>
    <row r="73" spans="1:43" ht="13.5">
      <c r="A73" s="26" t="s">
        <v>29</v>
      </c>
      <c r="B73" s="49" t="s">
        <v>223</v>
      </c>
      <c r="C73" s="50" t="s">
        <v>224</v>
      </c>
      <c r="D73" s="51">
        <v>9642</v>
      </c>
      <c r="E73" s="51">
        <v>9642</v>
      </c>
      <c r="F73" s="51">
        <f>'ごみ搬入量内訳'!H73</f>
        <v>2152</v>
      </c>
      <c r="G73" s="51">
        <f>'ごみ搬入量内訳'!AG73</f>
        <v>907</v>
      </c>
      <c r="H73" s="51">
        <f>'ごみ搬入量内訳'!AH73</f>
        <v>0</v>
      </c>
      <c r="I73" s="51">
        <f t="shared" si="9"/>
        <v>3059</v>
      </c>
      <c r="J73" s="51">
        <f t="shared" si="10"/>
        <v>869.1995351387906</v>
      </c>
      <c r="K73" s="51">
        <f>('ごみ搬入量内訳'!E73+'ごみ搬入量内訳'!AH73)/'ごみ処理概要'!D73/365*1000000</f>
        <v>686.2101593200979</v>
      </c>
      <c r="L73" s="51">
        <f>'ごみ搬入量内訳'!F73/'ごみ処理概要'!D73/365*1000000</f>
        <v>182.98937581869276</v>
      </c>
      <c r="M73" s="51">
        <f>'資源化量内訳'!BP73</f>
        <v>0</v>
      </c>
      <c r="N73" s="51">
        <f>'ごみ処理量内訳'!E73</f>
        <v>2562</v>
      </c>
      <c r="O73" s="51">
        <f>'ごみ処理量内訳'!L73</f>
        <v>0</v>
      </c>
      <c r="P73" s="51">
        <f t="shared" si="11"/>
        <v>515</v>
      </c>
      <c r="Q73" s="51">
        <f>'ごみ処理量内訳'!G73</f>
        <v>364</v>
      </c>
      <c r="R73" s="51">
        <f>'ごみ処理量内訳'!H73</f>
        <v>151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0</v>
      </c>
      <c r="V73" s="51">
        <f t="shared" si="12"/>
        <v>77</v>
      </c>
      <c r="W73" s="51">
        <f>'資源化量内訳'!M73</f>
        <v>77</v>
      </c>
      <c r="X73" s="51">
        <f>'資源化量内訳'!N73</f>
        <v>0</v>
      </c>
      <c r="Y73" s="51">
        <f>'資源化量内訳'!O73</f>
        <v>0</v>
      </c>
      <c r="Z73" s="51">
        <f>'資源化量内訳'!P73</f>
        <v>0</v>
      </c>
      <c r="AA73" s="51">
        <f>'資源化量内訳'!Q73</f>
        <v>0</v>
      </c>
      <c r="AB73" s="51">
        <f>'資源化量内訳'!R73</f>
        <v>0</v>
      </c>
      <c r="AC73" s="51">
        <f>'資源化量内訳'!S73</f>
        <v>0</v>
      </c>
      <c r="AD73" s="51">
        <f t="shared" si="13"/>
        <v>3154</v>
      </c>
      <c r="AE73" s="52">
        <f t="shared" si="14"/>
        <v>100</v>
      </c>
      <c r="AF73" s="51">
        <f>'資源化量内訳'!AB73</f>
        <v>0</v>
      </c>
      <c r="AG73" s="51">
        <f>'資源化量内訳'!AJ73</f>
        <v>219</v>
      </c>
      <c r="AH73" s="51">
        <f>'資源化量内訳'!AR73</f>
        <v>145</v>
      </c>
      <c r="AI73" s="51">
        <f>'資源化量内訳'!AZ73</f>
        <v>0</v>
      </c>
      <c r="AJ73" s="51">
        <f>'資源化量内訳'!BH73</f>
        <v>0</v>
      </c>
      <c r="AK73" s="51" t="s">
        <v>205</v>
      </c>
      <c r="AL73" s="51">
        <f t="shared" si="15"/>
        <v>364</v>
      </c>
      <c r="AM73" s="52">
        <f t="shared" si="16"/>
        <v>13.982244768547874</v>
      </c>
      <c r="AN73" s="51">
        <f>'ごみ処理量内訳'!AC73</f>
        <v>0</v>
      </c>
      <c r="AO73" s="51">
        <f>'ごみ処理量内訳'!AD73</f>
        <v>308</v>
      </c>
      <c r="AP73" s="51">
        <f>'ごみ処理量内訳'!AE73</f>
        <v>53</v>
      </c>
      <c r="AQ73" s="51">
        <f t="shared" si="17"/>
        <v>361</v>
      </c>
    </row>
    <row r="74" spans="1:43" ht="13.5">
      <c r="A74" s="26" t="s">
        <v>29</v>
      </c>
      <c r="B74" s="49" t="s">
        <v>225</v>
      </c>
      <c r="C74" s="50" t="s">
        <v>226</v>
      </c>
      <c r="D74" s="51">
        <v>26036</v>
      </c>
      <c r="E74" s="51">
        <v>26036</v>
      </c>
      <c r="F74" s="51">
        <f>'ごみ搬入量内訳'!H74</f>
        <v>6661</v>
      </c>
      <c r="G74" s="51">
        <f>'ごみ搬入量内訳'!AG74</f>
        <v>14</v>
      </c>
      <c r="H74" s="51">
        <f>'ごみ搬入量内訳'!AH74</f>
        <v>0</v>
      </c>
      <c r="I74" s="51">
        <f t="shared" si="9"/>
        <v>6675</v>
      </c>
      <c r="J74" s="51">
        <f t="shared" si="10"/>
        <v>702.399417455704</v>
      </c>
      <c r="K74" s="51">
        <f>('ごみ搬入量内訳'!E74+'ごみ搬入量内訳'!AH74)/'ごみ処理概要'!D74/365*1000000</f>
        <v>640.2094465618732</v>
      </c>
      <c r="L74" s="51">
        <f>'ごみ搬入量内訳'!F74/'ごみ処理概要'!D74/365*1000000</f>
        <v>62.189970893830875</v>
      </c>
      <c r="M74" s="51">
        <f>'資源化量内訳'!BP74</f>
        <v>0</v>
      </c>
      <c r="N74" s="51">
        <f>'ごみ処理量内訳'!E74</f>
        <v>4676</v>
      </c>
      <c r="O74" s="51">
        <f>'ごみ処理量内訳'!L74</f>
        <v>0</v>
      </c>
      <c r="P74" s="51">
        <f t="shared" si="11"/>
        <v>1999</v>
      </c>
      <c r="Q74" s="51">
        <f>'ごみ処理量内訳'!G74</f>
        <v>1015</v>
      </c>
      <c r="R74" s="51">
        <f>'ごみ処理量内訳'!H74</f>
        <v>421</v>
      </c>
      <c r="S74" s="51">
        <f>'ごみ処理量内訳'!I74</f>
        <v>0</v>
      </c>
      <c r="T74" s="51">
        <f>'ごみ処理量内訳'!J74</f>
        <v>563</v>
      </c>
      <c r="U74" s="51">
        <f>'ごみ処理量内訳'!K74</f>
        <v>0</v>
      </c>
      <c r="V74" s="51">
        <f t="shared" si="12"/>
        <v>0</v>
      </c>
      <c r="W74" s="51">
        <f>'資源化量内訳'!M74</f>
        <v>0</v>
      </c>
      <c r="X74" s="51">
        <f>'資源化量内訳'!N74</f>
        <v>0</v>
      </c>
      <c r="Y74" s="51">
        <f>'資源化量内訳'!O74</f>
        <v>0</v>
      </c>
      <c r="Z74" s="51">
        <f>'資源化量内訳'!P74</f>
        <v>0</v>
      </c>
      <c r="AA74" s="51">
        <f>'資源化量内訳'!Q74</f>
        <v>0</v>
      </c>
      <c r="AB74" s="51">
        <f>'資源化量内訳'!R74</f>
        <v>0</v>
      </c>
      <c r="AC74" s="51">
        <f>'資源化量内訳'!S74</f>
        <v>0</v>
      </c>
      <c r="AD74" s="51">
        <f t="shared" si="13"/>
        <v>6675</v>
      </c>
      <c r="AE74" s="52">
        <f t="shared" si="14"/>
        <v>100</v>
      </c>
      <c r="AF74" s="51">
        <f>'資源化量内訳'!AB74</f>
        <v>0</v>
      </c>
      <c r="AG74" s="51">
        <f>'資源化量内訳'!AJ74</f>
        <v>290</v>
      </c>
      <c r="AH74" s="51">
        <f>'資源化量内訳'!AR74</f>
        <v>421</v>
      </c>
      <c r="AI74" s="51">
        <f>'資源化量内訳'!AZ74</f>
        <v>0</v>
      </c>
      <c r="AJ74" s="51">
        <f>'資源化量内訳'!BH74</f>
        <v>563</v>
      </c>
      <c r="AK74" s="51" t="s">
        <v>205</v>
      </c>
      <c r="AL74" s="51">
        <f t="shared" si="15"/>
        <v>1274</v>
      </c>
      <c r="AM74" s="52">
        <f t="shared" si="16"/>
        <v>19.086142322097377</v>
      </c>
      <c r="AN74" s="51">
        <f>'ごみ処理量内訳'!AC74</f>
        <v>0</v>
      </c>
      <c r="AO74" s="51">
        <f>'ごみ処理量内訳'!AD74</f>
        <v>594</v>
      </c>
      <c r="AP74" s="51">
        <f>'ごみ処理量内訳'!AE74</f>
        <v>192</v>
      </c>
      <c r="AQ74" s="51">
        <f t="shared" si="17"/>
        <v>786</v>
      </c>
    </row>
    <row r="75" spans="1:43" ht="13.5">
      <c r="A75" s="26" t="s">
        <v>29</v>
      </c>
      <c r="B75" s="49" t="s">
        <v>227</v>
      </c>
      <c r="C75" s="50" t="s">
        <v>228</v>
      </c>
      <c r="D75" s="51">
        <v>15254</v>
      </c>
      <c r="E75" s="51">
        <v>15254</v>
      </c>
      <c r="F75" s="51">
        <f>'ごみ搬入量内訳'!H75</f>
        <v>4254</v>
      </c>
      <c r="G75" s="51">
        <f>'ごみ搬入量内訳'!AG75</f>
        <v>19</v>
      </c>
      <c r="H75" s="51">
        <f>'ごみ搬入量内訳'!AH75</f>
        <v>0</v>
      </c>
      <c r="I75" s="51">
        <f t="shared" si="9"/>
        <v>4273</v>
      </c>
      <c r="J75" s="51">
        <f t="shared" si="10"/>
        <v>767.4609489359179</v>
      </c>
      <c r="K75" s="51">
        <f>('ごみ搬入量内訳'!E75+'ごみ搬入量内訳'!AH75)/'ごみ処理概要'!D75/365*1000000</f>
        <v>680.5311339850674</v>
      </c>
      <c r="L75" s="51">
        <f>'ごみ搬入量内訳'!F75/'ごみ処理概要'!D75/365*1000000</f>
        <v>86.92981495085053</v>
      </c>
      <c r="M75" s="51">
        <f>'資源化量内訳'!BP75</f>
        <v>0</v>
      </c>
      <c r="N75" s="51">
        <f>'ごみ処理量内訳'!E75</f>
        <v>2525</v>
      </c>
      <c r="O75" s="51">
        <f>'ごみ処理量内訳'!L75</f>
        <v>0</v>
      </c>
      <c r="P75" s="51">
        <f t="shared" si="11"/>
        <v>1132</v>
      </c>
      <c r="Q75" s="51">
        <f>'ごみ処理量内訳'!G75</f>
        <v>539</v>
      </c>
      <c r="R75" s="51">
        <f>'ごみ処理量内訳'!H75</f>
        <v>266</v>
      </c>
      <c r="S75" s="51">
        <f>'ごみ処理量内訳'!I75</f>
        <v>0</v>
      </c>
      <c r="T75" s="51">
        <f>'ごみ処理量内訳'!J75</f>
        <v>327</v>
      </c>
      <c r="U75" s="51">
        <f>'ごみ処理量内訳'!K75</f>
        <v>0</v>
      </c>
      <c r="V75" s="51">
        <f t="shared" si="12"/>
        <v>616</v>
      </c>
      <c r="W75" s="51">
        <f>'資源化量内訳'!M75</f>
        <v>612</v>
      </c>
      <c r="X75" s="51">
        <f>'資源化量内訳'!N75</f>
        <v>0</v>
      </c>
      <c r="Y75" s="51">
        <f>'資源化量内訳'!O75</f>
        <v>0</v>
      </c>
      <c r="Z75" s="51">
        <f>'資源化量内訳'!P75</f>
        <v>0</v>
      </c>
      <c r="AA75" s="51">
        <f>'資源化量内訳'!Q75</f>
        <v>0</v>
      </c>
      <c r="AB75" s="51">
        <f>'資源化量内訳'!R75</f>
        <v>4</v>
      </c>
      <c r="AC75" s="51">
        <f>'資源化量内訳'!S75</f>
        <v>0</v>
      </c>
      <c r="AD75" s="51">
        <f t="shared" si="13"/>
        <v>4273</v>
      </c>
      <c r="AE75" s="52">
        <f t="shared" si="14"/>
        <v>100</v>
      </c>
      <c r="AF75" s="51">
        <f>'資源化量内訳'!AB75</f>
        <v>0</v>
      </c>
      <c r="AG75" s="51">
        <f>'資源化量内訳'!AJ75</f>
        <v>153</v>
      </c>
      <c r="AH75" s="51">
        <f>'資源化量内訳'!AR75</f>
        <v>266</v>
      </c>
      <c r="AI75" s="51">
        <f>'資源化量内訳'!AZ75</f>
        <v>0</v>
      </c>
      <c r="AJ75" s="51">
        <f>'資源化量内訳'!BH75</f>
        <v>327</v>
      </c>
      <c r="AK75" s="51" t="s">
        <v>205</v>
      </c>
      <c r="AL75" s="51">
        <f t="shared" si="15"/>
        <v>746</v>
      </c>
      <c r="AM75" s="52">
        <f t="shared" si="16"/>
        <v>31.87456119822139</v>
      </c>
      <c r="AN75" s="51">
        <f>'ごみ処理量内訳'!AC75</f>
        <v>0</v>
      </c>
      <c r="AO75" s="51">
        <f>'ごみ処理量内訳'!AD75</f>
        <v>321</v>
      </c>
      <c r="AP75" s="51">
        <f>'ごみ処理量内訳'!AE75</f>
        <v>109</v>
      </c>
      <c r="AQ75" s="51">
        <f t="shared" si="17"/>
        <v>430</v>
      </c>
    </row>
    <row r="76" spans="1:43" ht="13.5">
      <c r="A76" s="26" t="s">
        <v>29</v>
      </c>
      <c r="B76" s="49" t="s">
        <v>229</v>
      </c>
      <c r="C76" s="50" t="s">
        <v>230</v>
      </c>
      <c r="D76" s="51">
        <v>16464</v>
      </c>
      <c r="E76" s="51">
        <v>16464</v>
      </c>
      <c r="F76" s="51">
        <f>'ごみ搬入量内訳'!H76</f>
        <v>3144</v>
      </c>
      <c r="G76" s="51">
        <f>'ごみ搬入量内訳'!AG76</f>
        <v>108</v>
      </c>
      <c r="H76" s="51">
        <f>'ごみ搬入量内訳'!AH76</f>
        <v>0</v>
      </c>
      <c r="I76" s="51">
        <f t="shared" si="9"/>
        <v>3252</v>
      </c>
      <c r="J76" s="51">
        <f t="shared" si="10"/>
        <v>541.1557969567475</v>
      </c>
      <c r="K76" s="51">
        <f>('ごみ搬入量内訳'!E76+'ごみ搬入量内訳'!AH76)/'ごみ処理概要'!D76/365*1000000</f>
        <v>529.5073019423033</v>
      </c>
      <c r="L76" s="51">
        <f>'ごみ搬入量内訳'!F76/'ごみ処理概要'!D76/365*1000000</f>
        <v>11.648495014444135</v>
      </c>
      <c r="M76" s="51">
        <f>'資源化量内訳'!BP76</f>
        <v>0</v>
      </c>
      <c r="N76" s="51">
        <f>'ごみ処理量内訳'!E76</f>
        <v>2138</v>
      </c>
      <c r="O76" s="51">
        <f>'ごみ処理量内訳'!L76</f>
        <v>0</v>
      </c>
      <c r="P76" s="51">
        <f t="shared" si="11"/>
        <v>512</v>
      </c>
      <c r="Q76" s="51">
        <f>'ごみ処理量内訳'!G76</f>
        <v>394</v>
      </c>
      <c r="R76" s="51">
        <f>'ごみ処理量内訳'!H76</f>
        <v>17</v>
      </c>
      <c r="S76" s="51">
        <f>'ごみ処理量内訳'!I76</f>
        <v>0</v>
      </c>
      <c r="T76" s="51">
        <f>'ごみ処理量内訳'!J76</f>
        <v>0</v>
      </c>
      <c r="U76" s="51">
        <f>'ごみ処理量内訳'!K76</f>
        <v>101</v>
      </c>
      <c r="V76" s="51">
        <f t="shared" si="12"/>
        <v>621</v>
      </c>
      <c r="W76" s="51">
        <f>'資源化量内訳'!M76</f>
        <v>379</v>
      </c>
      <c r="X76" s="51">
        <f>'資源化量内訳'!N76</f>
        <v>39</v>
      </c>
      <c r="Y76" s="51">
        <f>'資源化量内訳'!O76</f>
        <v>103</v>
      </c>
      <c r="Z76" s="51">
        <f>'資源化量内訳'!P76</f>
        <v>0</v>
      </c>
      <c r="AA76" s="51">
        <f>'資源化量内訳'!Q76</f>
        <v>0</v>
      </c>
      <c r="AB76" s="51">
        <f>'資源化量内訳'!R76</f>
        <v>9</v>
      </c>
      <c r="AC76" s="51">
        <f>'資源化量内訳'!S76</f>
        <v>91</v>
      </c>
      <c r="AD76" s="51">
        <f t="shared" si="13"/>
        <v>3271</v>
      </c>
      <c r="AE76" s="52">
        <f t="shared" si="14"/>
        <v>100</v>
      </c>
      <c r="AF76" s="51">
        <f>'資源化量内訳'!AB76</f>
        <v>0</v>
      </c>
      <c r="AG76" s="51">
        <f>'資源化量内訳'!AJ76</f>
        <v>144</v>
      </c>
      <c r="AH76" s="51">
        <f>'資源化量内訳'!AR76</f>
        <v>17</v>
      </c>
      <c r="AI76" s="51">
        <f>'資源化量内訳'!AZ76</f>
        <v>0</v>
      </c>
      <c r="AJ76" s="51">
        <f>'資源化量内訳'!BH76</f>
        <v>0</v>
      </c>
      <c r="AK76" s="51" t="s">
        <v>205</v>
      </c>
      <c r="AL76" s="51">
        <f t="shared" si="15"/>
        <v>161</v>
      </c>
      <c r="AM76" s="52">
        <f t="shared" si="16"/>
        <v>23.90706206053195</v>
      </c>
      <c r="AN76" s="51">
        <f>'ごみ処理量内訳'!AC76</f>
        <v>0</v>
      </c>
      <c r="AO76" s="51">
        <f>'ごみ処理量内訳'!AD76</f>
        <v>229</v>
      </c>
      <c r="AP76" s="51">
        <f>'ごみ処理量内訳'!AE76</f>
        <v>273</v>
      </c>
      <c r="AQ76" s="51">
        <f t="shared" si="17"/>
        <v>502</v>
      </c>
    </row>
    <row r="77" spans="1:43" ht="13.5">
      <c r="A77" s="26" t="s">
        <v>29</v>
      </c>
      <c r="B77" s="49" t="s">
        <v>231</v>
      </c>
      <c r="C77" s="50" t="s">
        <v>232</v>
      </c>
      <c r="D77" s="51">
        <v>17997</v>
      </c>
      <c r="E77" s="51">
        <v>17997</v>
      </c>
      <c r="F77" s="51">
        <f>'ごみ搬入量内訳'!H77</f>
        <v>3202</v>
      </c>
      <c r="G77" s="51">
        <f>'ごみ搬入量内訳'!AG77</f>
        <v>9</v>
      </c>
      <c r="H77" s="51">
        <f>'ごみ搬入量内訳'!AH77</f>
        <v>10</v>
      </c>
      <c r="I77" s="51">
        <f t="shared" si="9"/>
        <v>3221</v>
      </c>
      <c r="J77" s="51">
        <f t="shared" si="10"/>
        <v>490.34047531514005</v>
      </c>
      <c r="K77" s="51">
        <f>('ごみ搬入量内訳'!E77+'ごみ搬入量内訳'!AH77)/'ごみ処理概要'!D77/365*1000000</f>
        <v>462.6341833227913</v>
      </c>
      <c r="L77" s="51">
        <f>'ごみ搬入量内訳'!F77/'ごみ処理概要'!D77/365*1000000</f>
        <v>27.7062919923488</v>
      </c>
      <c r="M77" s="51">
        <f>'資源化量内訳'!BP77</f>
        <v>0</v>
      </c>
      <c r="N77" s="51">
        <f>'ごみ処理量内訳'!E77</f>
        <v>2041</v>
      </c>
      <c r="O77" s="51">
        <f>'ごみ処理量内訳'!L77</f>
        <v>0</v>
      </c>
      <c r="P77" s="51">
        <f t="shared" si="11"/>
        <v>318</v>
      </c>
      <c r="Q77" s="51">
        <f>'ごみ処理量内訳'!G77</f>
        <v>295</v>
      </c>
      <c r="R77" s="51">
        <f>'ごみ処理量内訳'!H77</f>
        <v>23</v>
      </c>
      <c r="S77" s="51">
        <f>'ごみ処理量内訳'!I77</f>
        <v>0</v>
      </c>
      <c r="T77" s="51">
        <f>'ごみ処理量内訳'!J77</f>
        <v>0</v>
      </c>
      <c r="U77" s="51">
        <f>'ごみ処理量内訳'!K77</f>
        <v>0</v>
      </c>
      <c r="V77" s="51">
        <f t="shared" si="12"/>
        <v>755</v>
      </c>
      <c r="W77" s="51">
        <f>'資源化量内訳'!M77</f>
        <v>504</v>
      </c>
      <c r="X77" s="51">
        <f>'資源化量内訳'!N77</f>
        <v>90</v>
      </c>
      <c r="Y77" s="51">
        <f>'資源化量内訳'!O77</f>
        <v>149</v>
      </c>
      <c r="Z77" s="51">
        <f>'資源化量内訳'!P77</f>
        <v>0</v>
      </c>
      <c r="AA77" s="51">
        <f>'資源化量内訳'!Q77</f>
        <v>0</v>
      </c>
      <c r="AB77" s="51">
        <f>'資源化量内訳'!R77</f>
        <v>12</v>
      </c>
      <c r="AC77" s="51">
        <f>'資源化量内訳'!S77</f>
        <v>0</v>
      </c>
      <c r="AD77" s="51">
        <f t="shared" si="13"/>
        <v>3114</v>
      </c>
      <c r="AE77" s="52">
        <f t="shared" si="14"/>
        <v>100</v>
      </c>
      <c r="AF77" s="51">
        <f>'資源化量内訳'!AB77</f>
        <v>0</v>
      </c>
      <c r="AG77" s="51">
        <f>'資源化量内訳'!AJ77</f>
        <v>108</v>
      </c>
      <c r="AH77" s="51">
        <f>'資源化量内訳'!AR77</f>
        <v>23</v>
      </c>
      <c r="AI77" s="51">
        <f>'資源化量内訳'!AZ77</f>
        <v>0</v>
      </c>
      <c r="AJ77" s="51">
        <f>'資源化量内訳'!BH77</f>
        <v>0</v>
      </c>
      <c r="AK77" s="51" t="s">
        <v>205</v>
      </c>
      <c r="AL77" s="51">
        <f t="shared" si="15"/>
        <v>131</v>
      </c>
      <c r="AM77" s="52">
        <f t="shared" si="16"/>
        <v>28.45215157353886</v>
      </c>
      <c r="AN77" s="51">
        <f>'ごみ処理量内訳'!AC77</f>
        <v>0</v>
      </c>
      <c r="AO77" s="51">
        <f>'ごみ処理量内訳'!AD77</f>
        <v>254</v>
      </c>
      <c r="AP77" s="51">
        <f>'ごみ処理量内訳'!AE77</f>
        <v>129</v>
      </c>
      <c r="AQ77" s="51">
        <f t="shared" si="17"/>
        <v>383</v>
      </c>
    </row>
    <row r="78" spans="1:43" ht="13.5">
      <c r="A78" s="26" t="s">
        <v>29</v>
      </c>
      <c r="B78" s="49" t="s">
        <v>233</v>
      </c>
      <c r="C78" s="50" t="s">
        <v>234</v>
      </c>
      <c r="D78" s="51">
        <v>20479</v>
      </c>
      <c r="E78" s="51">
        <v>20479</v>
      </c>
      <c r="F78" s="51">
        <f>'ごみ搬入量内訳'!H78</f>
        <v>4124</v>
      </c>
      <c r="G78" s="51">
        <f>'ごみ搬入量内訳'!AG78</f>
        <v>380</v>
      </c>
      <c r="H78" s="51">
        <f>'ごみ搬入量内訳'!AH78</f>
        <v>0</v>
      </c>
      <c r="I78" s="51">
        <f t="shared" si="9"/>
        <v>4504</v>
      </c>
      <c r="J78" s="51">
        <f t="shared" si="10"/>
        <v>602.5551065675697</v>
      </c>
      <c r="K78" s="51">
        <f>('ごみ搬入量内訳'!E78+'ごみ搬入量内訳'!AH78)/'ごみ処理概要'!D78/365*1000000</f>
        <v>602.5551065675697</v>
      </c>
      <c r="L78" s="51">
        <f>'ごみ搬入量内訳'!F78/'ごみ処理概要'!D78/365*1000000</f>
        <v>0</v>
      </c>
      <c r="M78" s="51">
        <f>'資源化量内訳'!BP78</f>
        <v>615</v>
      </c>
      <c r="N78" s="51">
        <f>'ごみ処理量内訳'!E78</f>
        <v>3994</v>
      </c>
      <c r="O78" s="51">
        <f>'ごみ処理量内訳'!L78</f>
        <v>0</v>
      </c>
      <c r="P78" s="51">
        <f t="shared" si="11"/>
        <v>510</v>
      </c>
      <c r="Q78" s="51">
        <f>'ごみ処理量内訳'!G78</f>
        <v>510</v>
      </c>
      <c r="R78" s="51">
        <f>'ごみ処理量内訳'!H78</f>
        <v>0</v>
      </c>
      <c r="S78" s="51">
        <f>'ごみ処理量内訳'!I78</f>
        <v>0</v>
      </c>
      <c r="T78" s="51">
        <f>'ごみ処理量内訳'!J78</f>
        <v>0</v>
      </c>
      <c r="U78" s="51">
        <f>'ごみ処理量内訳'!K78</f>
        <v>0</v>
      </c>
      <c r="V78" s="51">
        <f t="shared" si="12"/>
        <v>23</v>
      </c>
      <c r="W78" s="51">
        <f>'資源化量内訳'!M78</f>
        <v>0</v>
      </c>
      <c r="X78" s="51">
        <f>'資源化量内訳'!N78</f>
        <v>23</v>
      </c>
      <c r="Y78" s="51">
        <f>'資源化量内訳'!O78</f>
        <v>0</v>
      </c>
      <c r="Z78" s="51">
        <f>'資源化量内訳'!P78</f>
        <v>0</v>
      </c>
      <c r="AA78" s="51">
        <f>'資源化量内訳'!Q78</f>
        <v>0</v>
      </c>
      <c r="AB78" s="51">
        <f>'資源化量内訳'!R78</f>
        <v>0</v>
      </c>
      <c r="AC78" s="51">
        <f>'資源化量内訳'!S78</f>
        <v>0</v>
      </c>
      <c r="AD78" s="51">
        <f t="shared" si="13"/>
        <v>4527</v>
      </c>
      <c r="AE78" s="52">
        <f t="shared" si="14"/>
        <v>100</v>
      </c>
      <c r="AF78" s="51">
        <f>'資源化量内訳'!AB78</f>
        <v>0</v>
      </c>
      <c r="AG78" s="51">
        <f>'資源化量内訳'!AJ78</f>
        <v>187</v>
      </c>
      <c r="AH78" s="51">
        <f>'資源化量内訳'!AR78</f>
        <v>0</v>
      </c>
      <c r="AI78" s="51">
        <f>'資源化量内訳'!AZ78</f>
        <v>0</v>
      </c>
      <c r="AJ78" s="51">
        <f>'資源化量内訳'!BH78</f>
        <v>0</v>
      </c>
      <c r="AK78" s="51" t="s">
        <v>205</v>
      </c>
      <c r="AL78" s="51">
        <f t="shared" si="15"/>
        <v>187</v>
      </c>
      <c r="AM78" s="52">
        <f t="shared" si="16"/>
        <v>16.04434072345391</v>
      </c>
      <c r="AN78" s="51">
        <f>'ごみ処理量内訳'!AC78</f>
        <v>0</v>
      </c>
      <c r="AO78" s="51">
        <f>'ごみ処理量内訳'!AD78</f>
        <v>527</v>
      </c>
      <c r="AP78" s="51">
        <f>'ごみ処理量内訳'!AE78</f>
        <v>222</v>
      </c>
      <c r="AQ78" s="51">
        <f t="shared" si="17"/>
        <v>749</v>
      </c>
    </row>
    <row r="79" spans="1:43" ht="13.5">
      <c r="A79" s="26" t="s">
        <v>29</v>
      </c>
      <c r="B79" s="49" t="s">
        <v>235</v>
      </c>
      <c r="C79" s="50" t="s">
        <v>236</v>
      </c>
      <c r="D79" s="51">
        <v>7763</v>
      </c>
      <c r="E79" s="51">
        <v>7763</v>
      </c>
      <c r="F79" s="51">
        <f>'ごみ搬入量内訳'!H79</f>
        <v>1453</v>
      </c>
      <c r="G79" s="51">
        <f>'ごみ搬入量内訳'!AG79</f>
        <v>3</v>
      </c>
      <c r="H79" s="51">
        <f>'ごみ搬入量内訳'!AH79</f>
        <v>300</v>
      </c>
      <c r="I79" s="51">
        <f t="shared" si="9"/>
        <v>1756</v>
      </c>
      <c r="J79" s="51">
        <f t="shared" si="10"/>
        <v>619.7293448550288</v>
      </c>
      <c r="K79" s="51">
        <f>('ごみ搬入量内訳'!E79+'ごみ搬入量内訳'!AH79)/'ごみ処理概要'!D79/365*1000000</f>
        <v>619.7293448550288</v>
      </c>
      <c r="L79" s="51">
        <f>'ごみ搬入量内訳'!F79/'ごみ処理概要'!D79/365*1000000</f>
        <v>0</v>
      </c>
      <c r="M79" s="51">
        <f>'資源化量内訳'!BP79</f>
        <v>0</v>
      </c>
      <c r="N79" s="51">
        <f>'ごみ処理量内訳'!E79</f>
        <v>1019</v>
      </c>
      <c r="O79" s="51">
        <f>'ごみ処理量内訳'!L79</f>
        <v>0</v>
      </c>
      <c r="P79" s="51">
        <f t="shared" si="11"/>
        <v>166</v>
      </c>
      <c r="Q79" s="51">
        <f>'ごみ処理量内訳'!G79</f>
        <v>121</v>
      </c>
      <c r="R79" s="51">
        <f>'ごみ処理量内訳'!H79</f>
        <v>45</v>
      </c>
      <c r="S79" s="51">
        <f>'ごみ処理量内訳'!I79</f>
        <v>0</v>
      </c>
      <c r="T79" s="51">
        <f>'ごみ処理量内訳'!J79</f>
        <v>0</v>
      </c>
      <c r="U79" s="51">
        <f>'ごみ処理量内訳'!K79</f>
        <v>0</v>
      </c>
      <c r="V79" s="51">
        <f t="shared" si="12"/>
        <v>271</v>
      </c>
      <c r="W79" s="51">
        <f>'資源化量内訳'!M79</f>
        <v>182</v>
      </c>
      <c r="X79" s="51">
        <f>'資源化量内訳'!N79</f>
        <v>28</v>
      </c>
      <c r="Y79" s="51">
        <f>'資源化量内訳'!O79</f>
        <v>50</v>
      </c>
      <c r="Z79" s="51">
        <f>'資源化量内訳'!P79</f>
        <v>8</v>
      </c>
      <c r="AA79" s="51">
        <f>'資源化量内訳'!Q79</f>
        <v>0</v>
      </c>
      <c r="AB79" s="51">
        <f>'資源化量内訳'!R79</f>
        <v>3</v>
      </c>
      <c r="AC79" s="51">
        <f>'資源化量内訳'!S79</f>
        <v>0</v>
      </c>
      <c r="AD79" s="51">
        <f t="shared" si="13"/>
        <v>1456</v>
      </c>
      <c r="AE79" s="52">
        <f t="shared" si="14"/>
        <v>100</v>
      </c>
      <c r="AF79" s="51">
        <f>'資源化量内訳'!AB79</f>
        <v>0</v>
      </c>
      <c r="AG79" s="51">
        <f>'資源化量内訳'!AJ79</f>
        <v>44</v>
      </c>
      <c r="AH79" s="51">
        <f>'資源化量内訳'!AR79</f>
        <v>36</v>
      </c>
      <c r="AI79" s="51">
        <f>'資源化量内訳'!AZ79</f>
        <v>0</v>
      </c>
      <c r="AJ79" s="51">
        <f>'資源化量内訳'!BH79</f>
        <v>0</v>
      </c>
      <c r="AK79" s="51" t="s">
        <v>205</v>
      </c>
      <c r="AL79" s="51">
        <f t="shared" si="15"/>
        <v>80</v>
      </c>
      <c r="AM79" s="52">
        <f t="shared" si="16"/>
        <v>24.107142857142858</v>
      </c>
      <c r="AN79" s="51">
        <f>'ごみ処理量内訳'!AC79</f>
        <v>0</v>
      </c>
      <c r="AO79" s="51">
        <f>'ごみ処理量内訳'!AD79</f>
        <v>138</v>
      </c>
      <c r="AP79" s="51">
        <f>'ごみ処理量内訳'!AE79</f>
        <v>62</v>
      </c>
      <c r="AQ79" s="51">
        <f t="shared" si="17"/>
        <v>200</v>
      </c>
    </row>
    <row r="80" spans="1:43" ht="13.5">
      <c r="A80" s="26" t="s">
        <v>29</v>
      </c>
      <c r="B80" s="49" t="s">
        <v>190</v>
      </c>
      <c r="C80" s="50" t="s">
        <v>189</v>
      </c>
      <c r="D80" s="51">
        <v>17280</v>
      </c>
      <c r="E80" s="51">
        <v>17280</v>
      </c>
      <c r="F80" s="51">
        <f>'ごみ搬入量内訳'!H80</f>
        <v>4226</v>
      </c>
      <c r="G80" s="51">
        <f>'ごみ搬入量内訳'!AG80</f>
        <v>557</v>
      </c>
      <c r="H80" s="51">
        <f>'ごみ搬入量内訳'!AH80</f>
        <v>0</v>
      </c>
      <c r="I80" s="51">
        <f t="shared" si="9"/>
        <v>4783</v>
      </c>
      <c r="J80" s="51">
        <f t="shared" si="10"/>
        <v>758.3396752917301</v>
      </c>
      <c r="K80" s="51">
        <f>('ごみ搬入量内訳'!E80+'ごみ搬入量内訳'!AH80)/'ごみ処理概要'!D80/365*1000000</f>
        <v>671.2962962962963</v>
      </c>
      <c r="L80" s="51">
        <f>'ごみ搬入量内訳'!F80/'ごみ処理概要'!D80/365*1000000</f>
        <v>87.04337899543378</v>
      </c>
      <c r="M80" s="51">
        <f>'資源化量内訳'!BP80</f>
        <v>0</v>
      </c>
      <c r="N80" s="51">
        <f>'ごみ処理量内訳'!E80</f>
        <v>3788</v>
      </c>
      <c r="O80" s="51">
        <f>'ごみ処理量内訳'!L80</f>
        <v>0</v>
      </c>
      <c r="P80" s="51">
        <f t="shared" si="11"/>
        <v>429</v>
      </c>
      <c r="Q80" s="51">
        <f>'ごみ処理量内訳'!G80</f>
        <v>429</v>
      </c>
      <c r="R80" s="51">
        <f>'ごみ処理量内訳'!H80</f>
        <v>0</v>
      </c>
      <c r="S80" s="51">
        <f>'ごみ処理量内訳'!I80</f>
        <v>0</v>
      </c>
      <c r="T80" s="51">
        <f>'ごみ処理量内訳'!J80</f>
        <v>0</v>
      </c>
      <c r="U80" s="51">
        <f>'ごみ処理量内訳'!K80</f>
        <v>0</v>
      </c>
      <c r="V80" s="51">
        <f t="shared" si="12"/>
        <v>581</v>
      </c>
      <c r="W80" s="51">
        <f>'資源化量内訳'!M80</f>
        <v>436</v>
      </c>
      <c r="X80" s="51">
        <f>'資源化量内訳'!N80</f>
        <v>36</v>
      </c>
      <c r="Y80" s="51">
        <f>'資源化量内訳'!O80</f>
        <v>90</v>
      </c>
      <c r="Z80" s="51">
        <f>'資源化量内訳'!P80</f>
        <v>15</v>
      </c>
      <c r="AA80" s="51">
        <f>'資源化量内訳'!Q80</f>
        <v>0</v>
      </c>
      <c r="AB80" s="51">
        <f>'資源化量内訳'!R80</f>
        <v>4</v>
      </c>
      <c r="AC80" s="51">
        <f>'資源化量内訳'!S80</f>
        <v>0</v>
      </c>
      <c r="AD80" s="51">
        <f t="shared" si="13"/>
        <v>4798</v>
      </c>
      <c r="AE80" s="52">
        <f t="shared" si="14"/>
        <v>100</v>
      </c>
      <c r="AF80" s="51">
        <f>'資源化量内訳'!AB80</f>
        <v>0</v>
      </c>
      <c r="AG80" s="51">
        <f>'資源化量内訳'!AJ80</f>
        <v>157</v>
      </c>
      <c r="AH80" s="51">
        <f>'資源化量内訳'!AR80</f>
        <v>0</v>
      </c>
      <c r="AI80" s="51">
        <f>'資源化量内訳'!AZ80</f>
        <v>0</v>
      </c>
      <c r="AJ80" s="51">
        <f>'資源化量内訳'!BH80</f>
        <v>0</v>
      </c>
      <c r="AK80" s="51" t="s">
        <v>205</v>
      </c>
      <c r="AL80" s="51">
        <f t="shared" si="15"/>
        <v>157</v>
      </c>
      <c r="AM80" s="52">
        <f t="shared" si="16"/>
        <v>15.381408920383494</v>
      </c>
      <c r="AN80" s="51">
        <f>'ごみ処理量内訳'!AC80</f>
        <v>0</v>
      </c>
      <c r="AO80" s="51">
        <f>'ごみ処理量内訳'!AD80</f>
        <v>522</v>
      </c>
      <c r="AP80" s="51">
        <f>'ごみ処理量内訳'!AE80</f>
        <v>187</v>
      </c>
      <c r="AQ80" s="51">
        <f t="shared" si="17"/>
        <v>709</v>
      </c>
    </row>
    <row r="81" spans="1:43" ht="13.5">
      <c r="A81" s="26" t="s">
        <v>29</v>
      </c>
      <c r="B81" s="49" t="s">
        <v>191</v>
      </c>
      <c r="C81" s="50" t="s">
        <v>192</v>
      </c>
      <c r="D81" s="51">
        <v>24846</v>
      </c>
      <c r="E81" s="51">
        <v>24846</v>
      </c>
      <c r="F81" s="51">
        <f>'ごみ搬入量内訳'!H81</f>
        <v>3500</v>
      </c>
      <c r="G81" s="51">
        <f>'ごみ搬入量内訳'!AG81</f>
        <v>474</v>
      </c>
      <c r="H81" s="51">
        <f>'ごみ搬入量内訳'!AH81</f>
        <v>0</v>
      </c>
      <c r="I81" s="51">
        <f t="shared" si="9"/>
        <v>3974</v>
      </c>
      <c r="J81" s="51">
        <f t="shared" si="10"/>
        <v>438.2061995040132</v>
      </c>
      <c r="K81" s="51">
        <f>('ごみ搬入量内訳'!E81+'ごみ搬入量内訳'!AH81)/'ごみ処理概要'!D81/365*1000000</f>
        <v>337.97232045289394</v>
      </c>
      <c r="L81" s="51">
        <f>'ごみ搬入量内訳'!F81/'ごみ処理概要'!D81/365*1000000</f>
        <v>100.23387905111927</v>
      </c>
      <c r="M81" s="51">
        <f>'資源化量内訳'!BP81</f>
        <v>0</v>
      </c>
      <c r="N81" s="51">
        <f>'ごみ処理量内訳'!E81</f>
        <v>2802</v>
      </c>
      <c r="O81" s="51">
        <f>'ごみ処理量内訳'!L81</f>
        <v>0</v>
      </c>
      <c r="P81" s="51">
        <f t="shared" si="11"/>
        <v>322</v>
      </c>
      <c r="Q81" s="51">
        <f>'ごみ処理量内訳'!G81</f>
        <v>319</v>
      </c>
      <c r="R81" s="51">
        <f>'ごみ処理量内訳'!H81</f>
        <v>0</v>
      </c>
      <c r="S81" s="51">
        <f>'ごみ処理量内訳'!I81</f>
        <v>0</v>
      </c>
      <c r="T81" s="51">
        <f>'ごみ処理量内訳'!J81</f>
        <v>0</v>
      </c>
      <c r="U81" s="51">
        <f>'ごみ処理量内訳'!K81</f>
        <v>3</v>
      </c>
      <c r="V81" s="51">
        <f t="shared" si="12"/>
        <v>856</v>
      </c>
      <c r="W81" s="51">
        <f>'資源化量内訳'!M81</f>
        <v>370</v>
      </c>
      <c r="X81" s="51">
        <f>'資源化量内訳'!N81</f>
        <v>238</v>
      </c>
      <c r="Y81" s="51">
        <f>'資源化量内訳'!O81</f>
        <v>221</v>
      </c>
      <c r="Z81" s="51">
        <f>'資源化量内訳'!P81</f>
        <v>24</v>
      </c>
      <c r="AA81" s="51">
        <f>'資源化量内訳'!Q81</f>
        <v>0</v>
      </c>
      <c r="AB81" s="51">
        <f>'資源化量内訳'!R81</f>
        <v>0</v>
      </c>
      <c r="AC81" s="51">
        <f>'資源化量内訳'!S81</f>
        <v>3</v>
      </c>
      <c r="AD81" s="51">
        <f t="shared" si="13"/>
        <v>3980</v>
      </c>
      <c r="AE81" s="52">
        <f t="shared" si="14"/>
        <v>100</v>
      </c>
      <c r="AF81" s="51">
        <f>'資源化量内訳'!AB81</f>
        <v>7</v>
      </c>
      <c r="AG81" s="51">
        <f>'資源化量内訳'!AJ81</f>
        <v>173</v>
      </c>
      <c r="AH81" s="51">
        <f>'資源化量内訳'!AR81</f>
        <v>0</v>
      </c>
      <c r="AI81" s="51">
        <f>'資源化量内訳'!AZ81</f>
        <v>0</v>
      </c>
      <c r="AJ81" s="51">
        <f>'資源化量内訳'!BH81</f>
        <v>0</v>
      </c>
      <c r="AK81" s="51" t="s">
        <v>205</v>
      </c>
      <c r="AL81" s="51">
        <f t="shared" si="15"/>
        <v>180</v>
      </c>
      <c r="AM81" s="52">
        <f t="shared" si="16"/>
        <v>26.030150753768844</v>
      </c>
      <c r="AN81" s="51">
        <f>'ごみ処理量内訳'!AC81</f>
        <v>0</v>
      </c>
      <c r="AO81" s="51">
        <f>'ごみ処理量内訳'!AD81</f>
        <v>364</v>
      </c>
      <c r="AP81" s="51">
        <f>'ごみ処理量内訳'!AE81</f>
        <v>145</v>
      </c>
      <c r="AQ81" s="51">
        <f t="shared" si="17"/>
        <v>509</v>
      </c>
    </row>
    <row r="82" spans="1:43" ht="13.5">
      <c r="A82" s="26" t="s">
        <v>29</v>
      </c>
      <c r="B82" s="49" t="s">
        <v>193</v>
      </c>
      <c r="C82" s="50" t="s">
        <v>194</v>
      </c>
      <c r="D82" s="51">
        <v>9503</v>
      </c>
      <c r="E82" s="51">
        <v>9503</v>
      </c>
      <c r="F82" s="51">
        <f>'ごみ搬入量内訳'!H82</f>
        <v>1977</v>
      </c>
      <c r="G82" s="51">
        <f>'ごみ搬入量内訳'!AG82</f>
        <v>339</v>
      </c>
      <c r="H82" s="51">
        <f>'ごみ搬入量内訳'!AH82</f>
        <v>0</v>
      </c>
      <c r="I82" s="51">
        <f t="shared" si="9"/>
        <v>2316</v>
      </c>
      <c r="J82" s="51">
        <f t="shared" si="10"/>
        <v>667.7055118859365</v>
      </c>
      <c r="K82" s="51">
        <f>('ごみ搬入量内訳'!E82+'ごみ搬入量内訳'!AH82)/'ごみ処理概要'!D82/365*1000000</f>
        <v>588.9992922206253</v>
      </c>
      <c r="L82" s="51">
        <f>'ごみ搬入量内訳'!F82/'ごみ処理概要'!D82/365*1000000</f>
        <v>78.70621966531117</v>
      </c>
      <c r="M82" s="51">
        <f>'資源化量内訳'!BP82</f>
        <v>209</v>
      </c>
      <c r="N82" s="51">
        <f>'ごみ処理量内訳'!E82</f>
        <v>1825</v>
      </c>
      <c r="O82" s="51">
        <f>'ごみ処理量内訳'!L82</f>
        <v>0</v>
      </c>
      <c r="P82" s="51">
        <f t="shared" si="11"/>
        <v>182</v>
      </c>
      <c r="Q82" s="51">
        <f>'ごみ処理量内訳'!G82</f>
        <v>180</v>
      </c>
      <c r="R82" s="51">
        <f>'ごみ処理量内訳'!H82</f>
        <v>0</v>
      </c>
      <c r="S82" s="51">
        <f>'ごみ処理量内訳'!I82</f>
        <v>0</v>
      </c>
      <c r="T82" s="51">
        <f>'ごみ処理量内訳'!J82</f>
        <v>0</v>
      </c>
      <c r="U82" s="51">
        <f>'ごみ処理量内訳'!K82</f>
        <v>2</v>
      </c>
      <c r="V82" s="51">
        <f t="shared" si="12"/>
        <v>311</v>
      </c>
      <c r="W82" s="51">
        <f>'資源化量内訳'!M82</f>
        <v>132</v>
      </c>
      <c r="X82" s="51">
        <f>'資源化量内訳'!N82</f>
        <v>49</v>
      </c>
      <c r="Y82" s="51">
        <f>'資源化量内訳'!O82</f>
        <v>108</v>
      </c>
      <c r="Z82" s="51">
        <f>'資源化量内訳'!P82</f>
        <v>20</v>
      </c>
      <c r="AA82" s="51">
        <f>'資源化量内訳'!Q82</f>
        <v>0</v>
      </c>
      <c r="AB82" s="51">
        <f>'資源化量内訳'!R82</f>
        <v>0</v>
      </c>
      <c r="AC82" s="51">
        <f>'資源化量内訳'!S82</f>
        <v>2</v>
      </c>
      <c r="AD82" s="51">
        <f t="shared" si="13"/>
        <v>2318</v>
      </c>
      <c r="AE82" s="52">
        <f t="shared" si="14"/>
        <v>100</v>
      </c>
      <c r="AF82" s="51">
        <f>'資源化量内訳'!AB82</f>
        <v>5</v>
      </c>
      <c r="AG82" s="51">
        <f>'資源化量内訳'!AJ82</f>
        <v>99</v>
      </c>
      <c r="AH82" s="51">
        <f>'資源化量内訳'!AR82</f>
        <v>0</v>
      </c>
      <c r="AI82" s="51">
        <f>'資源化量内訳'!AZ82</f>
        <v>0</v>
      </c>
      <c r="AJ82" s="51">
        <f>'資源化量内訳'!BH82</f>
        <v>0</v>
      </c>
      <c r="AK82" s="51" t="s">
        <v>205</v>
      </c>
      <c r="AL82" s="51">
        <f t="shared" si="15"/>
        <v>104</v>
      </c>
      <c r="AM82" s="52">
        <f t="shared" si="16"/>
        <v>24.693312227938264</v>
      </c>
      <c r="AN82" s="51">
        <f>'ごみ処理量内訳'!AC82</f>
        <v>0</v>
      </c>
      <c r="AO82" s="51">
        <f>'ごみ処理量内訳'!AD82</f>
        <v>237</v>
      </c>
      <c r="AP82" s="51">
        <f>'ごみ処理量内訳'!AE82</f>
        <v>82</v>
      </c>
      <c r="AQ82" s="51">
        <f t="shared" si="17"/>
        <v>319</v>
      </c>
    </row>
    <row r="83" spans="1:43" ht="13.5">
      <c r="A83" s="26" t="s">
        <v>29</v>
      </c>
      <c r="B83" s="49" t="s">
        <v>195</v>
      </c>
      <c r="C83" s="50" t="s">
        <v>196</v>
      </c>
      <c r="D83" s="51">
        <v>23986</v>
      </c>
      <c r="E83" s="51">
        <v>23986</v>
      </c>
      <c r="F83" s="51">
        <f>'ごみ搬入量内訳'!H83</f>
        <v>5441</v>
      </c>
      <c r="G83" s="51">
        <f>'ごみ搬入量内訳'!AG83</f>
        <v>398</v>
      </c>
      <c r="H83" s="51">
        <f>'ごみ搬入量内訳'!AH83</f>
        <v>0</v>
      </c>
      <c r="I83" s="51">
        <f t="shared" si="9"/>
        <v>5839</v>
      </c>
      <c r="J83" s="51">
        <f t="shared" si="10"/>
        <v>666.941560659243</v>
      </c>
      <c r="K83" s="51">
        <f>('ごみ搬入量内訳'!E83+'ごみ搬入量内訳'!AH83)/'ごみ処理概要'!D83/365*1000000</f>
        <v>516.511343946069</v>
      </c>
      <c r="L83" s="51">
        <f>'ごみ搬入量内訳'!F83/'ごみ処理概要'!D83/365*1000000</f>
        <v>150.43021671317402</v>
      </c>
      <c r="M83" s="51">
        <f>'資源化量内訳'!BP83</f>
        <v>748</v>
      </c>
      <c r="N83" s="51">
        <f>'ごみ処理量内訳'!E83</f>
        <v>5240</v>
      </c>
      <c r="O83" s="51">
        <f>'ごみ処理量内訳'!L83</f>
        <v>0</v>
      </c>
      <c r="P83" s="51">
        <f t="shared" si="11"/>
        <v>649</v>
      </c>
      <c r="Q83" s="51">
        <f>'ごみ処理量内訳'!G83</f>
        <v>599</v>
      </c>
      <c r="R83" s="51">
        <f>'ごみ処理量内訳'!H83</f>
        <v>45</v>
      </c>
      <c r="S83" s="51">
        <f>'ごみ処理量内訳'!I83</f>
        <v>0</v>
      </c>
      <c r="T83" s="51">
        <f>'ごみ処理量内訳'!J83</f>
        <v>0</v>
      </c>
      <c r="U83" s="51">
        <f>'ごみ処理量内訳'!K83</f>
        <v>5</v>
      </c>
      <c r="V83" s="51">
        <f t="shared" si="12"/>
        <v>374</v>
      </c>
      <c r="W83" s="51">
        <f>'資源化量内訳'!M83</f>
        <v>0</v>
      </c>
      <c r="X83" s="51">
        <f>'資源化量内訳'!N83</f>
        <v>82</v>
      </c>
      <c r="Y83" s="51">
        <f>'資源化量内訳'!O83</f>
        <v>264</v>
      </c>
      <c r="Z83" s="51">
        <f>'資源化量内訳'!P83</f>
        <v>0</v>
      </c>
      <c r="AA83" s="51">
        <f>'資源化量内訳'!Q83</f>
        <v>0</v>
      </c>
      <c r="AB83" s="51">
        <f>'資源化量内訳'!R83</f>
        <v>0</v>
      </c>
      <c r="AC83" s="51">
        <f>'資源化量内訳'!S83</f>
        <v>28</v>
      </c>
      <c r="AD83" s="51">
        <f t="shared" si="13"/>
        <v>6263</v>
      </c>
      <c r="AE83" s="52">
        <f t="shared" si="14"/>
        <v>100</v>
      </c>
      <c r="AF83" s="51">
        <f>'資源化量内訳'!AB83</f>
        <v>13</v>
      </c>
      <c r="AG83" s="51">
        <f>'資源化量内訳'!AJ83</f>
        <v>328</v>
      </c>
      <c r="AH83" s="51">
        <f>'資源化量内訳'!AR83</f>
        <v>45</v>
      </c>
      <c r="AI83" s="51">
        <f>'資源化量内訳'!AZ83</f>
        <v>0</v>
      </c>
      <c r="AJ83" s="51">
        <f>'資源化量内訳'!BH83</f>
        <v>0</v>
      </c>
      <c r="AK83" s="51" t="s">
        <v>205</v>
      </c>
      <c r="AL83" s="51">
        <f t="shared" si="15"/>
        <v>386</v>
      </c>
      <c r="AM83" s="52">
        <f t="shared" si="16"/>
        <v>21.509057195835116</v>
      </c>
      <c r="AN83" s="51">
        <f>'ごみ処理量内訳'!AC83</f>
        <v>0</v>
      </c>
      <c r="AO83" s="51">
        <f>'ごみ処理量内訳'!AD83</f>
        <v>681</v>
      </c>
      <c r="AP83" s="51">
        <f>'ごみ処理量内訳'!AE83</f>
        <v>272</v>
      </c>
      <c r="AQ83" s="51">
        <f t="shared" si="17"/>
        <v>953</v>
      </c>
    </row>
    <row r="84" spans="1:43" ht="13.5">
      <c r="A84" s="26" t="s">
        <v>29</v>
      </c>
      <c r="B84" s="49" t="s">
        <v>197</v>
      </c>
      <c r="C84" s="50" t="s">
        <v>198</v>
      </c>
      <c r="D84" s="51">
        <v>47846</v>
      </c>
      <c r="E84" s="51">
        <v>47846</v>
      </c>
      <c r="F84" s="51">
        <f>'ごみ搬入量内訳'!H84</f>
        <v>15702</v>
      </c>
      <c r="G84" s="51">
        <f>'ごみ搬入量内訳'!AG84</f>
        <v>117</v>
      </c>
      <c r="H84" s="51">
        <f>'ごみ搬入量内訳'!AH84</f>
        <v>0</v>
      </c>
      <c r="I84" s="51">
        <f t="shared" si="9"/>
        <v>15819</v>
      </c>
      <c r="J84" s="51">
        <f t="shared" si="10"/>
        <v>905.8171221710752</v>
      </c>
      <c r="K84" s="51">
        <f>('ごみ搬入量内訳'!E84+'ごみ搬入量内訳'!AH84)/'ごみ処理概要'!D84/365*1000000</f>
        <v>680.7227984303521</v>
      </c>
      <c r="L84" s="51">
        <f>'ごみ搬入量内訳'!F84/'ごみ処理概要'!D84/365*1000000</f>
        <v>225.09432374072296</v>
      </c>
      <c r="M84" s="51">
        <f>'資源化量内訳'!BP84</f>
        <v>680</v>
      </c>
      <c r="N84" s="51">
        <f>'ごみ処理量内訳'!E84</f>
        <v>12529</v>
      </c>
      <c r="O84" s="51">
        <f>'ごみ処理量内訳'!L84</f>
        <v>0</v>
      </c>
      <c r="P84" s="51">
        <f t="shared" si="11"/>
        <v>1735</v>
      </c>
      <c r="Q84" s="51">
        <f>'ごみ処理量内訳'!G84</f>
        <v>1729</v>
      </c>
      <c r="R84" s="51">
        <f>'ごみ処理量内訳'!H84</f>
        <v>0</v>
      </c>
      <c r="S84" s="51">
        <f>'ごみ処理量内訳'!I84</f>
        <v>0</v>
      </c>
      <c r="T84" s="51">
        <f>'ごみ処理量内訳'!J84</f>
        <v>0</v>
      </c>
      <c r="U84" s="51">
        <f>'ごみ処理量内訳'!K84</f>
        <v>6</v>
      </c>
      <c r="V84" s="51">
        <f t="shared" si="12"/>
        <v>1643</v>
      </c>
      <c r="W84" s="51">
        <f>'資源化量内訳'!M84</f>
        <v>1643</v>
      </c>
      <c r="X84" s="51">
        <f>'資源化量内訳'!N84</f>
        <v>0</v>
      </c>
      <c r="Y84" s="51">
        <f>'資源化量内訳'!O84</f>
        <v>0</v>
      </c>
      <c r="Z84" s="51">
        <f>'資源化量内訳'!P84</f>
        <v>0</v>
      </c>
      <c r="AA84" s="51">
        <f>'資源化量内訳'!Q84</f>
        <v>0</v>
      </c>
      <c r="AB84" s="51">
        <f>'資源化量内訳'!R84</f>
        <v>0</v>
      </c>
      <c r="AC84" s="51">
        <f>'資源化量内訳'!S84</f>
        <v>0</v>
      </c>
      <c r="AD84" s="51">
        <f t="shared" si="13"/>
        <v>15907</v>
      </c>
      <c r="AE84" s="52">
        <f t="shared" si="14"/>
        <v>100</v>
      </c>
      <c r="AF84" s="51">
        <f>'資源化量内訳'!AB84</f>
        <v>0</v>
      </c>
      <c r="AG84" s="51">
        <f>'資源化量内訳'!AJ84</f>
        <v>810</v>
      </c>
      <c r="AH84" s="51">
        <f>'資源化量内訳'!AR84</f>
        <v>0</v>
      </c>
      <c r="AI84" s="51">
        <f>'資源化量内訳'!AZ84</f>
        <v>0</v>
      </c>
      <c r="AJ84" s="51">
        <f>'資源化量内訳'!BH84</f>
        <v>0</v>
      </c>
      <c r="AK84" s="51" t="s">
        <v>205</v>
      </c>
      <c r="AL84" s="51">
        <f t="shared" si="15"/>
        <v>810</v>
      </c>
      <c r="AM84" s="52">
        <f t="shared" si="16"/>
        <v>18.888286007114004</v>
      </c>
      <c r="AN84" s="51">
        <f>'ごみ処理量内訳'!AC84</f>
        <v>0</v>
      </c>
      <c r="AO84" s="51">
        <f>'ごみ処理量内訳'!AD84</f>
        <v>753</v>
      </c>
      <c r="AP84" s="51">
        <f>'ごみ処理量内訳'!AE84</f>
        <v>818</v>
      </c>
      <c r="AQ84" s="51">
        <f t="shared" si="17"/>
        <v>1571</v>
      </c>
    </row>
    <row r="85" spans="1:43" ht="13.5">
      <c r="A85" s="26" t="s">
        <v>29</v>
      </c>
      <c r="B85" s="49" t="s">
        <v>199</v>
      </c>
      <c r="C85" s="50" t="s">
        <v>200</v>
      </c>
      <c r="D85" s="51">
        <v>10346</v>
      </c>
      <c r="E85" s="51">
        <v>10346</v>
      </c>
      <c r="F85" s="51">
        <f>'ごみ搬入量内訳'!H85</f>
        <v>3438</v>
      </c>
      <c r="G85" s="51">
        <f>'ごみ搬入量内訳'!AG85</f>
        <v>53</v>
      </c>
      <c r="H85" s="51">
        <f>'ごみ搬入量内訳'!AH85</f>
        <v>0</v>
      </c>
      <c r="I85" s="51">
        <f t="shared" si="9"/>
        <v>3491</v>
      </c>
      <c r="J85" s="51">
        <f t="shared" si="10"/>
        <v>924.4523063641828</v>
      </c>
      <c r="K85" s="51">
        <f>('ごみ搬入量内訳'!E85+'ごみ搬入量内訳'!AH85)/'ごみ処理概要'!D85/365*1000000</f>
        <v>581.5231351405745</v>
      </c>
      <c r="L85" s="51">
        <f>'ごみ搬入量内訳'!F85/'ごみ処理概要'!D85/365*1000000</f>
        <v>342.92917122360836</v>
      </c>
      <c r="M85" s="51">
        <f>'資源化量内訳'!BP85</f>
        <v>15</v>
      </c>
      <c r="N85" s="51">
        <f>'ごみ処理量内訳'!E85</f>
        <v>2928</v>
      </c>
      <c r="O85" s="51">
        <f>'ごみ処理量内訳'!L85</f>
        <v>189</v>
      </c>
      <c r="P85" s="51">
        <f t="shared" si="11"/>
        <v>405</v>
      </c>
      <c r="Q85" s="51">
        <f>'ごみ処理量内訳'!G85</f>
        <v>403</v>
      </c>
      <c r="R85" s="51">
        <f>'ごみ処理量内訳'!H85</f>
        <v>0</v>
      </c>
      <c r="S85" s="51">
        <f>'ごみ処理量内訳'!I85</f>
        <v>0</v>
      </c>
      <c r="T85" s="51">
        <f>'ごみ処理量内訳'!J85</f>
        <v>0</v>
      </c>
      <c r="U85" s="51">
        <f>'ごみ処理量内訳'!K85</f>
        <v>2</v>
      </c>
      <c r="V85" s="51">
        <f t="shared" si="12"/>
        <v>158</v>
      </c>
      <c r="W85" s="51">
        <f>'資源化量内訳'!M85</f>
        <v>158</v>
      </c>
      <c r="X85" s="51">
        <f>'資源化量内訳'!N85</f>
        <v>0</v>
      </c>
      <c r="Y85" s="51">
        <f>'資源化量内訳'!O85</f>
        <v>0</v>
      </c>
      <c r="Z85" s="51">
        <f>'資源化量内訳'!P85</f>
        <v>0</v>
      </c>
      <c r="AA85" s="51">
        <f>'資源化量内訳'!Q85</f>
        <v>0</v>
      </c>
      <c r="AB85" s="51">
        <f>'資源化量内訳'!R85</f>
        <v>0</v>
      </c>
      <c r="AC85" s="51">
        <f>'資源化量内訳'!S85</f>
        <v>0</v>
      </c>
      <c r="AD85" s="51">
        <f t="shared" si="13"/>
        <v>3680</v>
      </c>
      <c r="AE85" s="52">
        <f t="shared" si="14"/>
        <v>94.86413043478261</v>
      </c>
      <c r="AF85" s="51">
        <f>'資源化量内訳'!AB85</f>
        <v>0</v>
      </c>
      <c r="AG85" s="51">
        <f>'資源化量内訳'!AJ85</f>
        <v>188</v>
      </c>
      <c r="AH85" s="51">
        <f>'資源化量内訳'!AR85</f>
        <v>0</v>
      </c>
      <c r="AI85" s="51">
        <f>'資源化量内訳'!AZ85</f>
        <v>0</v>
      </c>
      <c r="AJ85" s="51">
        <f>'資源化量内訳'!BH85</f>
        <v>0</v>
      </c>
      <c r="AK85" s="51" t="s">
        <v>205</v>
      </c>
      <c r="AL85" s="51">
        <f t="shared" si="15"/>
        <v>188</v>
      </c>
      <c r="AM85" s="52">
        <f t="shared" si="16"/>
        <v>9.769959404600812</v>
      </c>
      <c r="AN85" s="51">
        <f>'ごみ処理量内訳'!AC85</f>
        <v>189</v>
      </c>
      <c r="AO85" s="51">
        <f>'ごみ処理量内訳'!AD85</f>
        <v>202</v>
      </c>
      <c r="AP85" s="51">
        <f>'ごみ処理量内訳'!AE85</f>
        <v>191</v>
      </c>
      <c r="AQ85" s="51">
        <f t="shared" si="17"/>
        <v>582</v>
      </c>
    </row>
    <row r="86" spans="1:43" ht="13.5">
      <c r="A86" s="26" t="s">
        <v>29</v>
      </c>
      <c r="B86" s="49" t="s">
        <v>201</v>
      </c>
      <c r="C86" s="50" t="s">
        <v>202</v>
      </c>
      <c r="D86" s="51">
        <v>39964</v>
      </c>
      <c r="E86" s="51">
        <v>36889</v>
      </c>
      <c r="F86" s="51">
        <f>'ごみ搬入量内訳'!H86</f>
        <v>10558</v>
      </c>
      <c r="G86" s="51">
        <f>'ごみ搬入量内訳'!AG86</f>
        <v>478</v>
      </c>
      <c r="H86" s="51">
        <f>'ごみ搬入量内訳'!AH86</f>
        <v>773</v>
      </c>
      <c r="I86" s="51">
        <f t="shared" si="9"/>
        <v>11809</v>
      </c>
      <c r="J86" s="51">
        <f t="shared" si="10"/>
        <v>809.5642242401723</v>
      </c>
      <c r="K86" s="51">
        <f>('ごみ搬入量内訳'!E86+'ごみ搬入量内訳'!AH86)/'ごみ処理概要'!D86/365*1000000</f>
        <v>593.3422271825465</v>
      </c>
      <c r="L86" s="51">
        <f>'ごみ搬入量内訳'!F86/'ごみ処理概要'!D86/365*1000000</f>
        <v>216.22199705762583</v>
      </c>
      <c r="M86" s="51">
        <f>'資源化量内訳'!BP86</f>
        <v>0</v>
      </c>
      <c r="N86" s="51">
        <f>'ごみ処理量内訳'!E86</f>
        <v>8226</v>
      </c>
      <c r="O86" s="51">
        <f>'ごみ処理量内訳'!L86</f>
        <v>0</v>
      </c>
      <c r="P86" s="51">
        <f t="shared" si="11"/>
        <v>1503</v>
      </c>
      <c r="Q86" s="51">
        <f>'ごみ処理量内訳'!G86</f>
        <v>1498</v>
      </c>
      <c r="R86" s="51">
        <f>'ごみ処理量内訳'!H86</f>
        <v>0</v>
      </c>
      <c r="S86" s="51">
        <f>'ごみ処理量内訳'!I86</f>
        <v>0</v>
      </c>
      <c r="T86" s="51">
        <f>'ごみ処理量内訳'!J86</f>
        <v>0</v>
      </c>
      <c r="U86" s="51">
        <f>'ごみ処理量内訳'!K86</f>
        <v>5</v>
      </c>
      <c r="V86" s="51">
        <f t="shared" si="12"/>
        <v>1278</v>
      </c>
      <c r="W86" s="51">
        <f>'資源化量内訳'!M86</f>
        <v>1278</v>
      </c>
      <c r="X86" s="51">
        <f>'資源化量内訳'!N86</f>
        <v>0</v>
      </c>
      <c r="Y86" s="51">
        <f>'資源化量内訳'!O86</f>
        <v>0</v>
      </c>
      <c r="Z86" s="51">
        <f>'資源化量内訳'!P86</f>
        <v>0</v>
      </c>
      <c r="AA86" s="51">
        <f>'資源化量内訳'!Q86</f>
        <v>0</v>
      </c>
      <c r="AB86" s="51">
        <f>'資源化量内訳'!R86</f>
        <v>0</v>
      </c>
      <c r="AC86" s="51">
        <f>'資源化量内訳'!S86</f>
        <v>0</v>
      </c>
      <c r="AD86" s="51">
        <f t="shared" si="13"/>
        <v>11007</v>
      </c>
      <c r="AE86" s="52">
        <f t="shared" si="14"/>
        <v>100</v>
      </c>
      <c r="AF86" s="51">
        <f>'資源化量内訳'!AB86</f>
        <v>0</v>
      </c>
      <c r="AG86" s="51">
        <f>'資源化量内訳'!AJ86</f>
        <v>703</v>
      </c>
      <c r="AH86" s="51">
        <f>'資源化量内訳'!AR86</f>
        <v>0</v>
      </c>
      <c r="AI86" s="51">
        <f>'資源化量内訳'!AZ86</f>
        <v>0</v>
      </c>
      <c r="AJ86" s="51">
        <f>'資源化量内訳'!BH86</f>
        <v>0</v>
      </c>
      <c r="AK86" s="51" t="s">
        <v>205</v>
      </c>
      <c r="AL86" s="51">
        <f t="shared" si="15"/>
        <v>703</v>
      </c>
      <c r="AM86" s="52">
        <f t="shared" si="16"/>
        <v>17.997637866812028</v>
      </c>
      <c r="AN86" s="51">
        <f>'ごみ処理量内訳'!AC86</f>
        <v>0</v>
      </c>
      <c r="AO86" s="51">
        <f>'ごみ処理量内訳'!AD86</f>
        <v>494</v>
      </c>
      <c r="AP86" s="51">
        <f>'ごみ処理量内訳'!AE86</f>
        <v>704</v>
      </c>
      <c r="AQ86" s="51">
        <f t="shared" si="17"/>
        <v>1198</v>
      </c>
    </row>
    <row r="87" spans="1:43" ht="13.5">
      <c r="A87" s="26" t="s">
        <v>29</v>
      </c>
      <c r="B87" s="49" t="s">
        <v>203</v>
      </c>
      <c r="C87" s="50" t="s">
        <v>204</v>
      </c>
      <c r="D87" s="51">
        <v>15161</v>
      </c>
      <c r="E87" s="51">
        <v>15161</v>
      </c>
      <c r="F87" s="51">
        <f>'ごみ搬入量内訳'!H87</f>
        <v>2531</v>
      </c>
      <c r="G87" s="51">
        <f>'ごみ搬入量内訳'!AG87</f>
        <v>28</v>
      </c>
      <c r="H87" s="51">
        <f>'ごみ搬入量内訳'!AH87</f>
        <v>0</v>
      </c>
      <c r="I87" s="51">
        <f t="shared" si="9"/>
        <v>2559</v>
      </c>
      <c r="J87" s="51">
        <f t="shared" si="10"/>
        <v>462.43380410986015</v>
      </c>
      <c r="K87" s="51">
        <f>('ごみ搬入量内訳'!E87+'ごみ搬入量内訳'!AH87)/'ごみ処理概要'!D87/365*1000000</f>
        <v>424.3042485541038</v>
      </c>
      <c r="L87" s="51">
        <f>'ごみ搬入量内訳'!F87/'ごみ処理概要'!D87/365*1000000</f>
        <v>38.12955555575634</v>
      </c>
      <c r="M87" s="51">
        <f>'資源化量内訳'!BP87</f>
        <v>233</v>
      </c>
      <c r="N87" s="51">
        <f>'ごみ処理量内訳'!E87</f>
        <v>1320</v>
      </c>
      <c r="O87" s="51">
        <f>'ごみ処理量内訳'!L87</f>
        <v>0</v>
      </c>
      <c r="P87" s="51">
        <f t="shared" si="11"/>
        <v>432</v>
      </c>
      <c r="Q87" s="51">
        <f>'ごみ処理量内訳'!G87</f>
        <v>430</v>
      </c>
      <c r="R87" s="51">
        <f>'ごみ処理量内訳'!H87</f>
        <v>0</v>
      </c>
      <c r="S87" s="51">
        <f>'ごみ処理量内訳'!I87</f>
        <v>0</v>
      </c>
      <c r="T87" s="51">
        <f>'ごみ処理量内訳'!J87</f>
        <v>0</v>
      </c>
      <c r="U87" s="51">
        <f>'ごみ処理量内訳'!K87</f>
        <v>2</v>
      </c>
      <c r="V87" s="51">
        <f t="shared" si="12"/>
        <v>189</v>
      </c>
      <c r="W87" s="51">
        <f>'資源化量内訳'!M87</f>
        <v>189</v>
      </c>
      <c r="X87" s="51">
        <f>'資源化量内訳'!N87</f>
        <v>0</v>
      </c>
      <c r="Y87" s="51">
        <f>'資源化量内訳'!O87</f>
        <v>0</v>
      </c>
      <c r="Z87" s="51">
        <f>'資源化量内訳'!P87</f>
        <v>0</v>
      </c>
      <c r="AA87" s="51">
        <f>'資源化量内訳'!Q87</f>
        <v>0</v>
      </c>
      <c r="AB87" s="51">
        <f>'資源化量内訳'!R87</f>
        <v>0</v>
      </c>
      <c r="AC87" s="51">
        <f>'資源化量内訳'!S87</f>
        <v>0</v>
      </c>
      <c r="AD87" s="51">
        <f t="shared" si="13"/>
        <v>1941</v>
      </c>
      <c r="AE87" s="52">
        <f t="shared" si="14"/>
        <v>100</v>
      </c>
      <c r="AF87" s="51">
        <f>'資源化量内訳'!AB87</f>
        <v>0</v>
      </c>
      <c r="AG87" s="51">
        <f>'資源化量内訳'!AJ87</f>
        <v>201</v>
      </c>
      <c r="AH87" s="51">
        <f>'資源化量内訳'!AR87</f>
        <v>0</v>
      </c>
      <c r="AI87" s="51">
        <f>'資源化量内訳'!AZ87</f>
        <v>0</v>
      </c>
      <c r="AJ87" s="51">
        <f>'資源化量内訳'!BH87</f>
        <v>0</v>
      </c>
      <c r="AK87" s="51" t="s">
        <v>205</v>
      </c>
      <c r="AL87" s="51">
        <f t="shared" si="15"/>
        <v>201</v>
      </c>
      <c r="AM87" s="52">
        <f t="shared" si="16"/>
        <v>28.65685372585097</v>
      </c>
      <c r="AN87" s="51">
        <f>'ごみ処理量内訳'!AC87</f>
        <v>0</v>
      </c>
      <c r="AO87" s="51">
        <f>'ごみ処理量内訳'!AD87</f>
        <v>178</v>
      </c>
      <c r="AP87" s="51">
        <f>'ごみ処理量内訳'!AE87</f>
        <v>204</v>
      </c>
      <c r="AQ87" s="51">
        <f t="shared" si="17"/>
        <v>382</v>
      </c>
    </row>
    <row r="88" spans="1:43" ht="13.5">
      <c r="A88" s="26" t="s">
        <v>29</v>
      </c>
      <c r="B88" s="49" t="s">
        <v>237</v>
      </c>
      <c r="C88" s="50" t="s">
        <v>238</v>
      </c>
      <c r="D88" s="51">
        <v>27433</v>
      </c>
      <c r="E88" s="51">
        <v>27433</v>
      </c>
      <c r="F88" s="51">
        <f>'ごみ搬入量内訳'!H88</f>
        <v>7982</v>
      </c>
      <c r="G88" s="51">
        <f>'ごみ搬入量内訳'!AG88</f>
        <v>555</v>
      </c>
      <c r="H88" s="51">
        <f>'ごみ搬入量内訳'!AH88</f>
        <v>0</v>
      </c>
      <c r="I88" s="51">
        <f t="shared" si="9"/>
        <v>8537</v>
      </c>
      <c r="J88" s="51">
        <f t="shared" si="10"/>
        <v>852.5877992159228</v>
      </c>
      <c r="K88" s="51">
        <f>('ごみ搬入量内訳'!E88+'ごみ搬入量内訳'!AH88)/'ごみ処理概要'!D88/365*1000000</f>
        <v>581.741118710642</v>
      </c>
      <c r="L88" s="51">
        <f>'ごみ搬入量内訳'!F88/'ごみ処理概要'!D88/365*1000000</f>
        <v>270.84668050528086</v>
      </c>
      <c r="M88" s="51">
        <f>'資源化量内訳'!BP88</f>
        <v>272</v>
      </c>
      <c r="N88" s="51">
        <f>'ごみ処理量内訳'!E88</f>
        <v>7091</v>
      </c>
      <c r="O88" s="51">
        <f>'ごみ処理量内訳'!L88</f>
        <v>0</v>
      </c>
      <c r="P88" s="51">
        <f t="shared" si="11"/>
        <v>1061</v>
      </c>
      <c r="Q88" s="51">
        <f>'ごみ処理量内訳'!G88</f>
        <v>1057</v>
      </c>
      <c r="R88" s="51">
        <f>'ごみ処理量内訳'!H88</f>
        <v>0</v>
      </c>
      <c r="S88" s="51">
        <f>'ごみ処理量内訳'!I88</f>
        <v>0</v>
      </c>
      <c r="T88" s="51">
        <f>'ごみ処理量内訳'!J88</f>
        <v>0</v>
      </c>
      <c r="U88" s="51">
        <f>'ごみ処理量内訳'!K88</f>
        <v>4</v>
      </c>
      <c r="V88" s="51">
        <f t="shared" si="12"/>
        <v>385</v>
      </c>
      <c r="W88" s="51">
        <f>'資源化量内訳'!M88</f>
        <v>385</v>
      </c>
      <c r="X88" s="51">
        <f>'資源化量内訳'!N88</f>
        <v>0</v>
      </c>
      <c r="Y88" s="51">
        <f>'資源化量内訳'!O88</f>
        <v>0</v>
      </c>
      <c r="Z88" s="51">
        <f>'資源化量内訳'!P88</f>
        <v>0</v>
      </c>
      <c r="AA88" s="51">
        <f>'資源化量内訳'!Q88</f>
        <v>0</v>
      </c>
      <c r="AB88" s="51">
        <f>'資源化量内訳'!R88</f>
        <v>0</v>
      </c>
      <c r="AC88" s="51">
        <f>'資源化量内訳'!S88</f>
        <v>0</v>
      </c>
      <c r="AD88" s="51">
        <f t="shared" si="13"/>
        <v>8537</v>
      </c>
      <c r="AE88" s="52">
        <f t="shared" si="14"/>
        <v>100</v>
      </c>
      <c r="AF88" s="51">
        <f>'資源化量内訳'!AB88</f>
        <v>0</v>
      </c>
      <c r="AG88" s="51">
        <f>'資源化量内訳'!AJ88</f>
        <v>495</v>
      </c>
      <c r="AH88" s="51">
        <f>'資源化量内訳'!AR88</f>
        <v>0</v>
      </c>
      <c r="AI88" s="51">
        <f>'資源化量内訳'!AZ88</f>
        <v>0</v>
      </c>
      <c r="AJ88" s="51">
        <f>'資源化量内訳'!BH88</f>
        <v>0</v>
      </c>
      <c r="AK88" s="51" t="s">
        <v>205</v>
      </c>
      <c r="AL88" s="51">
        <f t="shared" si="15"/>
        <v>495</v>
      </c>
      <c r="AM88" s="52">
        <f t="shared" si="16"/>
        <v>13.077534339879668</v>
      </c>
      <c r="AN88" s="51">
        <f>'ごみ処理量内訳'!AC88</f>
        <v>0</v>
      </c>
      <c r="AO88" s="51">
        <f>'ごみ処理量内訳'!AD88</f>
        <v>465</v>
      </c>
      <c r="AP88" s="51">
        <f>'ごみ処理量内訳'!AE88</f>
        <v>501</v>
      </c>
      <c r="AQ88" s="51">
        <f t="shared" si="17"/>
        <v>966</v>
      </c>
    </row>
    <row r="89" spans="1:43" ht="13.5">
      <c r="A89" s="26" t="s">
        <v>29</v>
      </c>
      <c r="B89" s="49" t="s">
        <v>239</v>
      </c>
      <c r="C89" s="50" t="s">
        <v>240</v>
      </c>
      <c r="D89" s="51">
        <v>33786</v>
      </c>
      <c r="E89" s="51">
        <v>33786</v>
      </c>
      <c r="F89" s="51">
        <f>'ごみ搬入量内訳'!H89</f>
        <v>9549</v>
      </c>
      <c r="G89" s="51">
        <f>'ごみ搬入量内訳'!AG89</f>
        <v>30</v>
      </c>
      <c r="H89" s="51">
        <f>'ごみ搬入量内訳'!AH89</f>
        <v>0</v>
      </c>
      <c r="I89" s="51">
        <f t="shared" si="9"/>
        <v>9579</v>
      </c>
      <c r="J89" s="51">
        <f t="shared" si="10"/>
        <v>776.7665783590351</v>
      </c>
      <c r="K89" s="51">
        <f>('ごみ搬入量内訳'!E89+'ごみ搬入量内訳'!AH89)/'ごみ処理概要'!D89/365*1000000</f>
        <v>750.2499616847053</v>
      </c>
      <c r="L89" s="51">
        <f>'ごみ搬入量内訳'!F89/'ごみ処理概要'!D89/365*1000000</f>
        <v>26.516616674329725</v>
      </c>
      <c r="M89" s="51">
        <f>'資源化量内訳'!BP89</f>
        <v>615</v>
      </c>
      <c r="N89" s="51">
        <f>'ごみ処理量内訳'!E89</f>
        <v>7009</v>
      </c>
      <c r="O89" s="51">
        <f>'ごみ処理量内訳'!L89</f>
        <v>0</v>
      </c>
      <c r="P89" s="51">
        <f t="shared" si="11"/>
        <v>1948</v>
      </c>
      <c r="Q89" s="51">
        <f>'ごみ処理量内訳'!G89</f>
        <v>527</v>
      </c>
      <c r="R89" s="51">
        <f>'ごみ処理量内訳'!H89</f>
        <v>531</v>
      </c>
      <c r="S89" s="51">
        <f>'ごみ処理量内訳'!I89</f>
        <v>0</v>
      </c>
      <c r="T89" s="51">
        <f>'ごみ処理量内訳'!J89</f>
        <v>890</v>
      </c>
      <c r="U89" s="51">
        <f>'ごみ処理量内訳'!K89</f>
        <v>0</v>
      </c>
      <c r="V89" s="51">
        <f t="shared" si="12"/>
        <v>968</v>
      </c>
      <c r="W89" s="51">
        <f>'資源化量内訳'!M89</f>
        <v>968</v>
      </c>
      <c r="X89" s="51">
        <f>'資源化量内訳'!N89</f>
        <v>0</v>
      </c>
      <c r="Y89" s="51">
        <f>'資源化量内訳'!O89</f>
        <v>0</v>
      </c>
      <c r="Z89" s="51">
        <f>'資源化量内訳'!P89</f>
        <v>0</v>
      </c>
      <c r="AA89" s="51">
        <f>'資源化量内訳'!Q89</f>
        <v>0</v>
      </c>
      <c r="AB89" s="51">
        <f>'資源化量内訳'!R89</f>
        <v>0</v>
      </c>
      <c r="AC89" s="51">
        <f>'資源化量内訳'!S89</f>
        <v>0</v>
      </c>
      <c r="AD89" s="51">
        <f t="shared" si="13"/>
        <v>9925</v>
      </c>
      <c r="AE89" s="52">
        <f t="shared" si="14"/>
        <v>100</v>
      </c>
      <c r="AF89" s="51">
        <f>'資源化量内訳'!AB89</f>
        <v>0</v>
      </c>
      <c r="AG89" s="51">
        <f>'資源化量内訳'!AJ89</f>
        <v>318</v>
      </c>
      <c r="AH89" s="51">
        <f>'資源化量内訳'!AR89</f>
        <v>531</v>
      </c>
      <c r="AI89" s="51">
        <f>'資源化量内訳'!AZ89</f>
        <v>0</v>
      </c>
      <c r="AJ89" s="51">
        <f>'資源化量内訳'!BH89</f>
        <v>890</v>
      </c>
      <c r="AK89" s="51" t="s">
        <v>205</v>
      </c>
      <c r="AL89" s="51">
        <f t="shared" si="15"/>
        <v>1739</v>
      </c>
      <c r="AM89" s="52">
        <f t="shared" si="16"/>
        <v>31.518026565464897</v>
      </c>
      <c r="AN89" s="51">
        <f>'ごみ処理量内訳'!AC89</f>
        <v>0</v>
      </c>
      <c r="AO89" s="51">
        <f>'ごみ処理量内訳'!AD89</f>
        <v>1149</v>
      </c>
      <c r="AP89" s="51">
        <f>'ごみ処理量内訳'!AE89</f>
        <v>0</v>
      </c>
      <c r="AQ89" s="51">
        <f t="shared" si="17"/>
        <v>1149</v>
      </c>
    </row>
    <row r="90" spans="1:43" ht="13.5">
      <c r="A90" s="26" t="s">
        <v>29</v>
      </c>
      <c r="B90" s="49" t="s">
        <v>241</v>
      </c>
      <c r="C90" s="50" t="s">
        <v>242</v>
      </c>
      <c r="D90" s="51">
        <v>19441</v>
      </c>
      <c r="E90" s="51">
        <v>19441</v>
      </c>
      <c r="F90" s="51">
        <f>'ごみ搬入量内訳'!H90</f>
        <v>5514</v>
      </c>
      <c r="G90" s="51">
        <f>'ごみ搬入量内訳'!AG90</f>
        <v>20</v>
      </c>
      <c r="H90" s="51">
        <f>'ごみ搬入量内訳'!AH90</f>
        <v>0</v>
      </c>
      <c r="I90" s="51">
        <f t="shared" si="9"/>
        <v>5534</v>
      </c>
      <c r="J90" s="51">
        <f t="shared" si="10"/>
        <v>779.8798331164261</v>
      </c>
      <c r="K90" s="51">
        <f>('ごみ搬入量内訳'!E90+'ごみ搬入量内訳'!AH90)/'ごみ処理概要'!D90/365*1000000</f>
        <v>740.8435639127307</v>
      </c>
      <c r="L90" s="51">
        <f>'ごみ搬入量内訳'!F90/'ごみ処理概要'!D90/365*1000000</f>
        <v>39.03626920369534</v>
      </c>
      <c r="M90" s="51">
        <f>'資源化量内訳'!BP90</f>
        <v>192</v>
      </c>
      <c r="N90" s="51">
        <f>'ごみ処理量内訳'!E90</f>
        <v>3959</v>
      </c>
      <c r="O90" s="51">
        <f>'ごみ処理量内訳'!L90</f>
        <v>0</v>
      </c>
      <c r="P90" s="51">
        <f t="shared" si="11"/>
        <v>628</v>
      </c>
      <c r="Q90" s="51">
        <f>'ごみ処理量内訳'!G90</f>
        <v>92</v>
      </c>
      <c r="R90" s="51">
        <f>'ごみ処理量内訳'!H90</f>
        <v>536</v>
      </c>
      <c r="S90" s="51">
        <f>'ごみ処理量内訳'!I90</f>
        <v>0</v>
      </c>
      <c r="T90" s="51">
        <f>'ごみ処理量内訳'!J90</f>
        <v>0</v>
      </c>
      <c r="U90" s="51">
        <f>'ごみ処理量内訳'!K90</f>
        <v>0</v>
      </c>
      <c r="V90" s="51">
        <f t="shared" si="12"/>
        <v>947</v>
      </c>
      <c r="W90" s="51">
        <f>'資源化量内訳'!M90</f>
        <v>746</v>
      </c>
      <c r="X90" s="51">
        <f>'資源化量内訳'!N90</f>
        <v>0</v>
      </c>
      <c r="Y90" s="51">
        <f>'資源化量内訳'!O90</f>
        <v>171</v>
      </c>
      <c r="Z90" s="51">
        <f>'資源化量内訳'!P90</f>
        <v>0</v>
      </c>
      <c r="AA90" s="51">
        <f>'資源化量内訳'!Q90</f>
        <v>0</v>
      </c>
      <c r="AB90" s="51">
        <f>'資源化量内訳'!R90</f>
        <v>29</v>
      </c>
      <c r="AC90" s="51">
        <f>'資源化量内訳'!S90</f>
        <v>1</v>
      </c>
      <c r="AD90" s="51">
        <f t="shared" si="13"/>
        <v>5534</v>
      </c>
      <c r="AE90" s="52">
        <f t="shared" si="14"/>
        <v>100</v>
      </c>
      <c r="AF90" s="51">
        <f>'資源化量内訳'!AB90</f>
        <v>324</v>
      </c>
      <c r="AG90" s="51">
        <f>'資源化量内訳'!AJ90</f>
        <v>36</v>
      </c>
      <c r="AH90" s="51">
        <f>'資源化量内訳'!AR90</f>
        <v>303</v>
      </c>
      <c r="AI90" s="51">
        <f>'資源化量内訳'!AZ90</f>
        <v>0</v>
      </c>
      <c r="AJ90" s="51">
        <f>'資源化量内訳'!BH90</f>
        <v>0</v>
      </c>
      <c r="AK90" s="51" t="s">
        <v>205</v>
      </c>
      <c r="AL90" s="51">
        <f t="shared" si="15"/>
        <v>663</v>
      </c>
      <c r="AM90" s="52">
        <f t="shared" si="16"/>
        <v>31.470485504715334</v>
      </c>
      <c r="AN90" s="51">
        <f>'ごみ処理量内訳'!AC90</f>
        <v>0</v>
      </c>
      <c r="AO90" s="51">
        <f>'ごみ処理量内訳'!AD90</f>
        <v>437</v>
      </c>
      <c r="AP90" s="51">
        <f>'ごみ処理量内訳'!AE90</f>
        <v>127</v>
      </c>
      <c r="AQ90" s="51">
        <f t="shared" si="17"/>
        <v>564</v>
      </c>
    </row>
    <row r="91" spans="1:43" ht="13.5">
      <c r="A91" s="80" t="s">
        <v>186</v>
      </c>
      <c r="B91" s="81"/>
      <c r="C91" s="82"/>
      <c r="D91" s="51">
        <f>SUM(D7:D90)</f>
        <v>3003067</v>
      </c>
      <c r="E91" s="51">
        <f>SUM(E7:E90)</f>
        <v>2999924</v>
      </c>
      <c r="F91" s="51">
        <f>'ごみ搬入量内訳'!H91</f>
        <v>978972</v>
      </c>
      <c r="G91" s="51">
        <f>'ごみ搬入量内訳'!AG91</f>
        <v>105012</v>
      </c>
      <c r="H91" s="51">
        <f>'ごみ搬入量内訳'!AH91</f>
        <v>8880</v>
      </c>
      <c r="I91" s="51">
        <f>SUM(F91:H91)</f>
        <v>1092864</v>
      </c>
      <c r="J91" s="51">
        <f>I91/D91/365*1000000</f>
        <v>997.0300180467101</v>
      </c>
      <c r="K91" s="51">
        <f>('ごみ搬入量内訳'!E91+'ごみ搬入量内訳'!AH91)/'ごみ処理概要'!D91/365*1000000</f>
        <v>742.9427479690158</v>
      </c>
      <c r="L91" s="51">
        <f>'ごみ搬入量内訳'!F91/'ごみ処理概要'!D91/365*1000000</f>
        <v>254.0872700776942</v>
      </c>
      <c r="M91" s="51">
        <f>'資源化量内訳'!BP91</f>
        <v>47210</v>
      </c>
      <c r="N91" s="51">
        <f>'ごみ処理量内訳'!E91</f>
        <v>850028</v>
      </c>
      <c r="O91" s="51">
        <f>'ごみ処理量内訳'!L91</f>
        <v>11344</v>
      </c>
      <c r="P91" s="51">
        <f>SUM(Q91:U91)</f>
        <v>167150</v>
      </c>
      <c r="Q91" s="51">
        <f>'ごみ処理量内訳'!G91</f>
        <v>92014</v>
      </c>
      <c r="R91" s="51">
        <f>'ごみ処理量内訳'!H91</f>
        <v>34466</v>
      </c>
      <c r="S91" s="51">
        <f>'ごみ処理量内訳'!I91</f>
        <v>0</v>
      </c>
      <c r="T91" s="51">
        <f>'ごみ処理量内訳'!J91</f>
        <v>38633</v>
      </c>
      <c r="U91" s="51">
        <f>'ごみ処理量内訳'!K91</f>
        <v>2037</v>
      </c>
      <c r="V91" s="51">
        <f>SUM(W91:AC91)</f>
        <v>70779</v>
      </c>
      <c r="W91" s="51">
        <f>'資源化量内訳'!M91</f>
        <v>49422</v>
      </c>
      <c r="X91" s="51">
        <f>'資源化量内訳'!N91</f>
        <v>8876</v>
      </c>
      <c r="Y91" s="51">
        <f>'資源化量内訳'!O91</f>
        <v>8782</v>
      </c>
      <c r="Z91" s="51">
        <f>'資源化量内訳'!P91</f>
        <v>1032</v>
      </c>
      <c r="AA91" s="51">
        <f>'資源化量内訳'!Q91</f>
        <v>70</v>
      </c>
      <c r="AB91" s="51">
        <f>'資源化量内訳'!R91</f>
        <v>1591</v>
      </c>
      <c r="AC91" s="51">
        <f>'資源化量内訳'!S91</f>
        <v>1006</v>
      </c>
      <c r="AD91" s="51">
        <f>N91+O91+P91+V91</f>
        <v>1099301</v>
      </c>
      <c r="AE91" s="52">
        <f t="shared" si="14"/>
        <v>98.96807152908985</v>
      </c>
      <c r="AF91" s="51">
        <f>'資源化量内訳'!AB91</f>
        <v>3235</v>
      </c>
      <c r="AG91" s="51">
        <f>'資源化量内訳'!AJ91</f>
        <v>30351</v>
      </c>
      <c r="AH91" s="51">
        <f>'資源化量内訳'!AR91</f>
        <v>26443</v>
      </c>
      <c r="AI91" s="51">
        <f>'資源化量内訳'!AZ91</f>
        <v>0</v>
      </c>
      <c r="AJ91" s="51">
        <f>'資源化量内訳'!BH91</f>
        <v>33461</v>
      </c>
      <c r="AK91" s="51" t="s">
        <v>205</v>
      </c>
      <c r="AL91" s="51">
        <f>SUM(AF91:AJ91)</f>
        <v>93490</v>
      </c>
      <c r="AM91" s="52">
        <f>(V91+AL91+M91)/(M91+AD91)*100</f>
        <v>18.445440122249153</v>
      </c>
      <c r="AN91" s="51">
        <f>'ごみ処理量内訳'!AC91</f>
        <v>11344</v>
      </c>
      <c r="AO91" s="51">
        <f>'ごみ処理量内訳'!AD91</f>
        <v>111312</v>
      </c>
      <c r="AP91" s="51">
        <f>'ごみ処理量内訳'!AE91</f>
        <v>32975</v>
      </c>
      <c r="AQ91" s="51">
        <f>SUM(AN91:AP91)</f>
        <v>155631</v>
      </c>
    </row>
  </sheetData>
  <mergeCells count="31">
    <mergeCell ref="A91:C91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9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149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3" t="s">
        <v>0</v>
      </c>
      <c r="B2" s="63" t="s">
        <v>150</v>
      </c>
      <c r="C2" s="68" t="s">
        <v>153</v>
      </c>
      <c r="D2" s="60" t="s">
        <v>144</v>
      </c>
      <c r="E2" s="78"/>
      <c r="F2" s="86"/>
      <c r="G2" s="29" t="s">
        <v>145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8" t="s">
        <v>1</v>
      </c>
    </row>
    <row r="3" spans="1:34" s="30" customFormat="1" ht="22.5" customHeight="1">
      <c r="A3" s="64"/>
      <c r="B3" s="64"/>
      <c r="C3" s="56"/>
      <c r="D3" s="38"/>
      <c r="E3" s="47"/>
      <c r="F3" s="48" t="s">
        <v>2</v>
      </c>
      <c r="G3" s="12" t="s">
        <v>15</v>
      </c>
      <c r="H3" s="16" t="s">
        <v>160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161</v>
      </c>
      <c r="AH3" s="56"/>
    </row>
    <row r="4" spans="1:34" s="30" customFormat="1" ht="22.5" customHeight="1">
      <c r="A4" s="64"/>
      <c r="B4" s="64"/>
      <c r="C4" s="56"/>
      <c r="D4" s="12" t="s">
        <v>15</v>
      </c>
      <c r="E4" s="68" t="s">
        <v>162</v>
      </c>
      <c r="F4" s="68" t="s">
        <v>163</v>
      </c>
      <c r="G4" s="15"/>
      <c r="H4" s="12" t="s">
        <v>15</v>
      </c>
      <c r="I4" s="83" t="s">
        <v>164</v>
      </c>
      <c r="J4" s="88"/>
      <c r="K4" s="88"/>
      <c r="L4" s="89"/>
      <c r="M4" s="83" t="s">
        <v>3</v>
      </c>
      <c r="N4" s="88"/>
      <c r="O4" s="88"/>
      <c r="P4" s="89"/>
      <c r="Q4" s="83" t="s">
        <v>4</v>
      </c>
      <c r="R4" s="88"/>
      <c r="S4" s="88"/>
      <c r="T4" s="89"/>
      <c r="U4" s="83" t="s">
        <v>5</v>
      </c>
      <c r="V4" s="88"/>
      <c r="W4" s="88"/>
      <c r="X4" s="89"/>
      <c r="Y4" s="83" t="s">
        <v>6</v>
      </c>
      <c r="Z4" s="88"/>
      <c r="AA4" s="88"/>
      <c r="AB4" s="89"/>
      <c r="AC4" s="83" t="s">
        <v>7</v>
      </c>
      <c r="AD4" s="88"/>
      <c r="AE4" s="88"/>
      <c r="AF4" s="89"/>
      <c r="AG4" s="15"/>
      <c r="AH4" s="71"/>
    </row>
    <row r="5" spans="1:34" s="30" customFormat="1" ht="22.5" customHeight="1">
      <c r="A5" s="64"/>
      <c r="B5" s="64"/>
      <c r="C5" s="56"/>
      <c r="D5" s="18"/>
      <c r="E5" s="87"/>
      <c r="F5" s="71"/>
      <c r="G5" s="15"/>
      <c r="H5" s="18"/>
      <c r="I5" s="12" t="s">
        <v>15</v>
      </c>
      <c r="J5" s="8" t="s">
        <v>165</v>
      </c>
      <c r="K5" s="8" t="s">
        <v>166</v>
      </c>
      <c r="L5" s="8" t="s">
        <v>167</v>
      </c>
      <c r="M5" s="12" t="s">
        <v>15</v>
      </c>
      <c r="N5" s="8" t="s">
        <v>165</v>
      </c>
      <c r="O5" s="8" t="s">
        <v>166</v>
      </c>
      <c r="P5" s="8" t="s">
        <v>167</v>
      </c>
      <c r="Q5" s="12" t="s">
        <v>15</v>
      </c>
      <c r="R5" s="8" t="s">
        <v>165</v>
      </c>
      <c r="S5" s="8" t="s">
        <v>166</v>
      </c>
      <c r="T5" s="8" t="s">
        <v>167</v>
      </c>
      <c r="U5" s="12" t="s">
        <v>15</v>
      </c>
      <c r="V5" s="8" t="s">
        <v>165</v>
      </c>
      <c r="W5" s="8" t="s">
        <v>166</v>
      </c>
      <c r="X5" s="8" t="s">
        <v>167</v>
      </c>
      <c r="Y5" s="12" t="s">
        <v>15</v>
      </c>
      <c r="Z5" s="8" t="s">
        <v>165</v>
      </c>
      <c r="AA5" s="8" t="s">
        <v>166</v>
      </c>
      <c r="AB5" s="8" t="s">
        <v>167</v>
      </c>
      <c r="AC5" s="12" t="s">
        <v>15</v>
      </c>
      <c r="AD5" s="8" t="s">
        <v>165</v>
      </c>
      <c r="AE5" s="8" t="s">
        <v>166</v>
      </c>
      <c r="AF5" s="8" t="s">
        <v>167</v>
      </c>
      <c r="AG5" s="15"/>
      <c r="AH5" s="71"/>
    </row>
    <row r="6" spans="1:34" s="30" customFormat="1" ht="22.5" customHeight="1">
      <c r="A6" s="65"/>
      <c r="B6" s="55"/>
      <c r="C6" s="57"/>
      <c r="D6" s="23" t="s">
        <v>159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29</v>
      </c>
      <c r="B7" s="49" t="s">
        <v>30</v>
      </c>
      <c r="C7" s="50" t="s">
        <v>31</v>
      </c>
      <c r="D7" s="51">
        <f aca="true" t="shared" si="0" ref="D7:D38">E7+F7</f>
        <v>117992</v>
      </c>
      <c r="E7" s="51">
        <v>78965</v>
      </c>
      <c r="F7" s="51">
        <v>39027</v>
      </c>
      <c r="G7" s="51">
        <f aca="true" t="shared" si="1" ref="G7:G29">H7+AG7</f>
        <v>117992</v>
      </c>
      <c r="H7" s="51">
        <f aca="true" t="shared" si="2" ref="H7:H29">I7+M7+Q7+U7+Y7+AC7</f>
        <v>108302</v>
      </c>
      <c r="I7" s="51">
        <f aca="true" t="shared" si="3" ref="I7:I29">SUM(J7:L7)</f>
        <v>0</v>
      </c>
      <c r="J7" s="51">
        <v>0</v>
      </c>
      <c r="K7" s="51">
        <v>0</v>
      </c>
      <c r="L7" s="51">
        <v>0</v>
      </c>
      <c r="M7" s="51">
        <f aca="true" t="shared" si="4" ref="M7:M29">SUM(N7:P7)</f>
        <v>97187</v>
      </c>
      <c r="N7" s="51">
        <v>68574</v>
      </c>
      <c r="O7" s="51">
        <v>835</v>
      </c>
      <c r="P7" s="51">
        <v>27778</v>
      </c>
      <c r="Q7" s="51">
        <f aca="true" t="shared" si="5" ref="Q7:Q29">SUM(R7:T7)</f>
        <v>6032</v>
      </c>
      <c r="R7" s="51">
        <v>4182</v>
      </c>
      <c r="S7" s="51">
        <v>291</v>
      </c>
      <c r="T7" s="51">
        <v>1559</v>
      </c>
      <c r="U7" s="51">
        <f aca="true" t="shared" si="6" ref="U7:U29">SUM(V7:X7)</f>
        <v>5083</v>
      </c>
      <c r="V7" s="51">
        <v>0</v>
      </c>
      <c r="W7" s="51">
        <v>5083</v>
      </c>
      <c r="X7" s="51">
        <v>0</v>
      </c>
      <c r="Y7" s="51">
        <f aca="true" t="shared" si="7" ref="Y7:Y29">SUM(Z7:AB7)</f>
        <v>0</v>
      </c>
      <c r="Z7" s="51">
        <v>0</v>
      </c>
      <c r="AA7" s="51">
        <v>0</v>
      </c>
      <c r="AB7" s="51">
        <v>0</v>
      </c>
      <c r="AC7" s="51">
        <f aca="true" t="shared" si="8" ref="AC7:AC29">SUM(AD7:AF7)</f>
        <v>0</v>
      </c>
      <c r="AD7" s="51">
        <v>0</v>
      </c>
      <c r="AE7" s="51">
        <v>0</v>
      </c>
      <c r="AF7" s="51">
        <v>0</v>
      </c>
      <c r="AG7" s="51">
        <v>9690</v>
      </c>
      <c r="AH7" s="51">
        <v>0</v>
      </c>
    </row>
    <row r="8" spans="1:34" ht="13.5">
      <c r="A8" s="26" t="s">
        <v>29</v>
      </c>
      <c r="B8" s="49" t="s">
        <v>32</v>
      </c>
      <c r="C8" s="50" t="s">
        <v>33</v>
      </c>
      <c r="D8" s="51">
        <f t="shared" si="0"/>
        <v>88125</v>
      </c>
      <c r="E8" s="51">
        <v>65861</v>
      </c>
      <c r="F8" s="51">
        <v>22264</v>
      </c>
      <c r="G8" s="51">
        <f t="shared" si="1"/>
        <v>88125</v>
      </c>
      <c r="H8" s="51">
        <f t="shared" si="2"/>
        <v>81380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63712</v>
      </c>
      <c r="N8" s="51">
        <v>0</v>
      </c>
      <c r="O8" s="51">
        <v>54594</v>
      </c>
      <c r="P8" s="51">
        <v>9118</v>
      </c>
      <c r="Q8" s="51">
        <f t="shared" si="5"/>
        <v>0</v>
      </c>
      <c r="R8" s="51">
        <v>0</v>
      </c>
      <c r="S8" s="51">
        <v>0</v>
      </c>
      <c r="T8" s="51">
        <v>0</v>
      </c>
      <c r="U8" s="51">
        <f t="shared" si="6"/>
        <v>11073</v>
      </c>
      <c r="V8" s="51">
        <v>0</v>
      </c>
      <c r="W8" s="51">
        <v>11073</v>
      </c>
      <c r="X8" s="51">
        <v>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6595</v>
      </c>
      <c r="AD8" s="51">
        <v>194</v>
      </c>
      <c r="AE8" s="51">
        <v>5819</v>
      </c>
      <c r="AF8" s="51">
        <v>582</v>
      </c>
      <c r="AG8" s="51">
        <v>6745</v>
      </c>
      <c r="AH8" s="51">
        <v>1493</v>
      </c>
    </row>
    <row r="9" spans="1:34" ht="13.5">
      <c r="A9" s="26" t="s">
        <v>29</v>
      </c>
      <c r="B9" s="49" t="s">
        <v>34</v>
      </c>
      <c r="C9" s="50" t="s">
        <v>35</v>
      </c>
      <c r="D9" s="51">
        <f t="shared" si="0"/>
        <v>63802</v>
      </c>
      <c r="E9" s="51">
        <v>39972</v>
      </c>
      <c r="F9" s="51">
        <v>23830</v>
      </c>
      <c r="G9" s="51">
        <f t="shared" si="1"/>
        <v>63802</v>
      </c>
      <c r="H9" s="51">
        <f t="shared" si="2"/>
        <v>61618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53924</v>
      </c>
      <c r="N9" s="51">
        <v>91</v>
      </c>
      <c r="O9" s="51">
        <v>34421</v>
      </c>
      <c r="P9" s="51">
        <v>19412</v>
      </c>
      <c r="Q9" s="51">
        <f t="shared" si="5"/>
        <v>5348</v>
      </c>
      <c r="R9" s="51">
        <v>105</v>
      </c>
      <c r="S9" s="51">
        <v>3398</v>
      </c>
      <c r="T9" s="51">
        <v>1845</v>
      </c>
      <c r="U9" s="51">
        <f t="shared" si="6"/>
        <v>2180</v>
      </c>
      <c r="V9" s="51">
        <v>0</v>
      </c>
      <c r="W9" s="51">
        <v>2180</v>
      </c>
      <c r="X9" s="51">
        <v>0</v>
      </c>
      <c r="Y9" s="51">
        <f t="shared" si="7"/>
        <v>0</v>
      </c>
      <c r="Z9" s="51">
        <v>0</v>
      </c>
      <c r="AA9" s="51">
        <v>0</v>
      </c>
      <c r="AB9" s="51">
        <v>0</v>
      </c>
      <c r="AC9" s="51">
        <f t="shared" si="8"/>
        <v>166</v>
      </c>
      <c r="AD9" s="51">
        <v>0</v>
      </c>
      <c r="AE9" s="51">
        <v>166</v>
      </c>
      <c r="AF9" s="51">
        <v>0</v>
      </c>
      <c r="AG9" s="51">
        <v>2184</v>
      </c>
      <c r="AH9" s="51">
        <v>0</v>
      </c>
    </row>
    <row r="10" spans="1:34" ht="13.5">
      <c r="A10" s="26" t="s">
        <v>29</v>
      </c>
      <c r="B10" s="49" t="s">
        <v>36</v>
      </c>
      <c r="C10" s="50" t="s">
        <v>37</v>
      </c>
      <c r="D10" s="51">
        <f t="shared" si="0"/>
        <v>24134</v>
      </c>
      <c r="E10" s="51">
        <v>19457</v>
      </c>
      <c r="F10" s="51">
        <v>4677</v>
      </c>
      <c r="G10" s="51">
        <f t="shared" si="1"/>
        <v>24134</v>
      </c>
      <c r="H10" s="51">
        <f t="shared" si="2"/>
        <v>23070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20098</v>
      </c>
      <c r="N10" s="51">
        <v>4215</v>
      </c>
      <c r="O10" s="51">
        <v>12143</v>
      </c>
      <c r="P10" s="51">
        <v>3740</v>
      </c>
      <c r="Q10" s="51">
        <f t="shared" si="5"/>
        <v>778</v>
      </c>
      <c r="R10" s="51">
        <v>4</v>
      </c>
      <c r="S10" s="51">
        <v>734</v>
      </c>
      <c r="T10" s="51">
        <v>40</v>
      </c>
      <c r="U10" s="51">
        <f t="shared" si="6"/>
        <v>2130</v>
      </c>
      <c r="V10" s="51">
        <v>66</v>
      </c>
      <c r="W10" s="51">
        <v>1959</v>
      </c>
      <c r="X10" s="51">
        <v>105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64</v>
      </c>
      <c r="AD10" s="51">
        <v>64</v>
      </c>
      <c r="AE10" s="51">
        <v>0</v>
      </c>
      <c r="AF10" s="51">
        <v>0</v>
      </c>
      <c r="AG10" s="51">
        <v>1064</v>
      </c>
      <c r="AH10" s="51">
        <v>0</v>
      </c>
    </row>
    <row r="11" spans="1:34" ht="13.5">
      <c r="A11" s="26" t="s">
        <v>29</v>
      </c>
      <c r="B11" s="49" t="s">
        <v>38</v>
      </c>
      <c r="C11" s="50" t="s">
        <v>39</v>
      </c>
      <c r="D11" s="51">
        <f t="shared" si="0"/>
        <v>21812</v>
      </c>
      <c r="E11" s="51">
        <v>14931</v>
      </c>
      <c r="F11" s="51">
        <v>6881</v>
      </c>
      <c r="G11" s="51">
        <f t="shared" si="1"/>
        <v>21812</v>
      </c>
      <c r="H11" s="51">
        <f t="shared" si="2"/>
        <v>18130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16661</v>
      </c>
      <c r="N11" s="51">
        <v>567</v>
      </c>
      <c r="O11" s="51">
        <v>12248</v>
      </c>
      <c r="P11" s="51">
        <v>3846</v>
      </c>
      <c r="Q11" s="51">
        <f t="shared" si="5"/>
        <v>0</v>
      </c>
      <c r="R11" s="51">
        <v>0</v>
      </c>
      <c r="S11" s="51">
        <v>0</v>
      </c>
      <c r="T11" s="51">
        <v>0</v>
      </c>
      <c r="U11" s="51">
        <f t="shared" si="6"/>
        <v>1397</v>
      </c>
      <c r="V11" s="51">
        <v>37</v>
      </c>
      <c r="W11" s="51">
        <v>1195</v>
      </c>
      <c r="X11" s="51">
        <v>165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72</v>
      </c>
      <c r="AD11" s="51">
        <v>68</v>
      </c>
      <c r="AE11" s="51">
        <v>0</v>
      </c>
      <c r="AF11" s="51">
        <v>4</v>
      </c>
      <c r="AG11" s="51">
        <v>3682</v>
      </c>
      <c r="AH11" s="51">
        <v>0</v>
      </c>
    </row>
    <row r="12" spans="1:34" ht="13.5">
      <c r="A12" s="26" t="s">
        <v>29</v>
      </c>
      <c r="B12" s="49" t="s">
        <v>40</v>
      </c>
      <c r="C12" s="50" t="s">
        <v>41</v>
      </c>
      <c r="D12" s="51">
        <f t="shared" si="0"/>
        <v>23102</v>
      </c>
      <c r="E12" s="51">
        <v>17990</v>
      </c>
      <c r="F12" s="51">
        <v>5112</v>
      </c>
      <c r="G12" s="51">
        <f t="shared" si="1"/>
        <v>23102</v>
      </c>
      <c r="H12" s="51">
        <f t="shared" si="2"/>
        <v>17907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13921</v>
      </c>
      <c r="N12" s="51">
        <v>135</v>
      </c>
      <c r="O12" s="51">
        <v>13786</v>
      </c>
      <c r="P12" s="51">
        <v>0</v>
      </c>
      <c r="Q12" s="51">
        <f t="shared" si="5"/>
        <v>1649</v>
      </c>
      <c r="R12" s="51">
        <v>0</v>
      </c>
      <c r="S12" s="51">
        <v>1649</v>
      </c>
      <c r="T12" s="51">
        <v>0</v>
      </c>
      <c r="U12" s="51">
        <f t="shared" si="6"/>
        <v>2209</v>
      </c>
      <c r="V12" s="51">
        <v>0</v>
      </c>
      <c r="W12" s="51">
        <v>2209</v>
      </c>
      <c r="X12" s="51">
        <v>0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128</v>
      </c>
      <c r="AD12" s="51">
        <v>73</v>
      </c>
      <c r="AE12" s="51">
        <v>55</v>
      </c>
      <c r="AF12" s="51">
        <v>0</v>
      </c>
      <c r="AG12" s="51">
        <v>5195</v>
      </c>
      <c r="AH12" s="51">
        <v>0</v>
      </c>
    </row>
    <row r="13" spans="1:34" ht="13.5">
      <c r="A13" s="26" t="s">
        <v>29</v>
      </c>
      <c r="B13" s="49" t="s">
        <v>42</v>
      </c>
      <c r="C13" s="50" t="s">
        <v>43</v>
      </c>
      <c r="D13" s="51">
        <f t="shared" si="0"/>
        <v>19213</v>
      </c>
      <c r="E13" s="51">
        <v>14616</v>
      </c>
      <c r="F13" s="51">
        <v>4597</v>
      </c>
      <c r="G13" s="51">
        <f t="shared" si="1"/>
        <v>19213</v>
      </c>
      <c r="H13" s="51">
        <f t="shared" si="2"/>
        <v>14484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10572</v>
      </c>
      <c r="N13" s="51">
        <v>85</v>
      </c>
      <c r="O13" s="51">
        <v>10487</v>
      </c>
      <c r="P13" s="51">
        <v>0</v>
      </c>
      <c r="Q13" s="51">
        <f t="shared" si="5"/>
        <v>1536</v>
      </c>
      <c r="R13" s="51">
        <v>29</v>
      </c>
      <c r="S13" s="51">
        <v>1507</v>
      </c>
      <c r="T13" s="51">
        <v>0</v>
      </c>
      <c r="U13" s="51">
        <f t="shared" si="6"/>
        <v>2178</v>
      </c>
      <c r="V13" s="51">
        <v>0</v>
      </c>
      <c r="W13" s="51">
        <v>2178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198</v>
      </c>
      <c r="AD13" s="51">
        <v>0</v>
      </c>
      <c r="AE13" s="51">
        <v>198</v>
      </c>
      <c r="AF13" s="51">
        <v>0</v>
      </c>
      <c r="AG13" s="51">
        <v>4729</v>
      </c>
      <c r="AH13" s="51">
        <v>0</v>
      </c>
    </row>
    <row r="14" spans="1:34" ht="13.5">
      <c r="A14" s="26" t="s">
        <v>29</v>
      </c>
      <c r="B14" s="49" t="s">
        <v>44</v>
      </c>
      <c r="C14" s="50" t="s">
        <v>45</v>
      </c>
      <c r="D14" s="51">
        <f t="shared" si="0"/>
        <v>28666</v>
      </c>
      <c r="E14" s="51">
        <v>21841</v>
      </c>
      <c r="F14" s="51">
        <v>6825</v>
      </c>
      <c r="G14" s="51">
        <f t="shared" si="1"/>
        <v>28666</v>
      </c>
      <c r="H14" s="51">
        <f t="shared" si="2"/>
        <v>28291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22297</v>
      </c>
      <c r="N14" s="51">
        <v>78</v>
      </c>
      <c r="O14" s="51">
        <v>16030</v>
      </c>
      <c r="P14" s="51">
        <v>6189</v>
      </c>
      <c r="Q14" s="51">
        <f t="shared" si="5"/>
        <v>1632</v>
      </c>
      <c r="R14" s="51">
        <v>9</v>
      </c>
      <c r="S14" s="51">
        <v>1243</v>
      </c>
      <c r="T14" s="51">
        <v>380</v>
      </c>
      <c r="U14" s="51">
        <f t="shared" si="6"/>
        <v>4065</v>
      </c>
      <c r="V14" s="51">
        <v>6</v>
      </c>
      <c r="W14" s="51">
        <v>4059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297</v>
      </c>
      <c r="AD14" s="51">
        <v>287</v>
      </c>
      <c r="AE14" s="51">
        <v>0</v>
      </c>
      <c r="AF14" s="51">
        <v>10</v>
      </c>
      <c r="AG14" s="51">
        <v>375</v>
      </c>
      <c r="AH14" s="51">
        <v>0</v>
      </c>
    </row>
    <row r="15" spans="1:34" ht="13.5">
      <c r="A15" s="26" t="s">
        <v>29</v>
      </c>
      <c r="B15" s="49" t="s">
        <v>46</v>
      </c>
      <c r="C15" s="50" t="s">
        <v>47</v>
      </c>
      <c r="D15" s="51">
        <f t="shared" si="0"/>
        <v>13070</v>
      </c>
      <c r="E15" s="51">
        <v>9182</v>
      </c>
      <c r="F15" s="51">
        <v>3888</v>
      </c>
      <c r="G15" s="51">
        <f t="shared" si="1"/>
        <v>13070</v>
      </c>
      <c r="H15" s="51">
        <f t="shared" si="2"/>
        <v>10467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8562</v>
      </c>
      <c r="N15" s="51">
        <v>162</v>
      </c>
      <c r="O15" s="51">
        <v>6581</v>
      </c>
      <c r="P15" s="51">
        <v>1819</v>
      </c>
      <c r="Q15" s="51">
        <f t="shared" si="5"/>
        <v>949</v>
      </c>
      <c r="R15" s="51">
        <v>10</v>
      </c>
      <c r="S15" s="51">
        <v>827</v>
      </c>
      <c r="T15" s="51">
        <v>112</v>
      </c>
      <c r="U15" s="51">
        <f t="shared" si="6"/>
        <v>917</v>
      </c>
      <c r="V15" s="51">
        <v>56</v>
      </c>
      <c r="W15" s="51">
        <v>861</v>
      </c>
      <c r="X15" s="51">
        <v>0</v>
      </c>
      <c r="Y15" s="51">
        <f t="shared" si="7"/>
        <v>8</v>
      </c>
      <c r="Z15" s="51">
        <v>8</v>
      </c>
      <c r="AA15" s="51">
        <v>0</v>
      </c>
      <c r="AB15" s="51">
        <v>0</v>
      </c>
      <c r="AC15" s="51">
        <f t="shared" si="8"/>
        <v>31</v>
      </c>
      <c r="AD15" s="51">
        <v>0</v>
      </c>
      <c r="AE15" s="51">
        <v>31</v>
      </c>
      <c r="AF15" s="51">
        <v>0</v>
      </c>
      <c r="AG15" s="51">
        <v>2603</v>
      </c>
      <c r="AH15" s="51">
        <v>0</v>
      </c>
    </row>
    <row r="16" spans="1:34" ht="13.5">
      <c r="A16" s="26" t="s">
        <v>29</v>
      </c>
      <c r="B16" s="49" t="s">
        <v>48</v>
      </c>
      <c r="C16" s="50" t="s">
        <v>49</v>
      </c>
      <c r="D16" s="51">
        <f t="shared" si="0"/>
        <v>11758</v>
      </c>
      <c r="E16" s="51">
        <v>8778</v>
      </c>
      <c r="F16" s="51">
        <v>2980</v>
      </c>
      <c r="G16" s="51">
        <f t="shared" si="1"/>
        <v>11758</v>
      </c>
      <c r="H16" s="51">
        <f t="shared" si="2"/>
        <v>11509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8447</v>
      </c>
      <c r="N16" s="51">
        <v>60</v>
      </c>
      <c r="O16" s="51">
        <v>5667</v>
      </c>
      <c r="P16" s="51">
        <v>2720</v>
      </c>
      <c r="Q16" s="51">
        <f t="shared" si="5"/>
        <v>1631</v>
      </c>
      <c r="R16" s="51">
        <v>16</v>
      </c>
      <c r="S16" s="51">
        <v>1578</v>
      </c>
      <c r="T16" s="51">
        <v>37</v>
      </c>
      <c r="U16" s="51">
        <f t="shared" si="6"/>
        <v>885</v>
      </c>
      <c r="V16" s="51">
        <v>5</v>
      </c>
      <c r="W16" s="51">
        <v>781</v>
      </c>
      <c r="X16" s="51">
        <v>99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546</v>
      </c>
      <c r="AD16" s="51">
        <v>86</v>
      </c>
      <c r="AE16" s="51">
        <v>460</v>
      </c>
      <c r="AF16" s="51">
        <v>0</v>
      </c>
      <c r="AG16" s="51">
        <v>249</v>
      </c>
      <c r="AH16" s="51">
        <v>0</v>
      </c>
    </row>
    <row r="17" spans="1:34" ht="13.5">
      <c r="A17" s="26" t="s">
        <v>29</v>
      </c>
      <c r="B17" s="49" t="s">
        <v>50</v>
      </c>
      <c r="C17" s="50" t="s">
        <v>51</v>
      </c>
      <c r="D17" s="51">
        <f t="shared" si="0"/>
        <v>12614</v>
      </c>
      <c r="E17" s="51">
        <v>8581</v>
      </c>
      <c r="F17" s="51">
        <v>4033</v>
      </c>
      <c r="G17" s="51">
        <f t="shared" si="1"/>
        <v>12614</v>
      </c>
      <c r="H17" s="51">
        <f t="shared" si="2"/>
        <v>9610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8519</v>
      </c>
      <c r="N17" s="51">
        <v>0</v>
      </c>
      <c r="O17" s="51">
        <v>7628</v>
      </c>
      <c r="P17" s="51">
        <v>891</v>
      </c>
      <c r="Q17" s="51">
        <f t="shared" si="5"/>
        <v>636</v>
      </c>
      <c r="R17" s="51">
        <v>0</v>
      </c>
      <c r="S17" s="51">
        <v>587</v>
      </c>
      <c r="T17" s="51">
        <v>49</v>
      </c>
      <c r="U17" s="51">
        <f t="shared" si="6"/>
        <v>455</v>
      </c>
      <c r="V17" s="51">
        <v>0</v>
      </c>
      <c r="W17" s="51">
        <v>366</v>
      </c>
      <c r="X17" s="51">
        <v>89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0</v>
      </c>
      <c r="AD17" s="51">
        <v>0</v>
      </c>
      <c r="AE17" s="51">
        <v>0</v>
      </c>
      <c r="AF17" s="51">
        <v>0</v>
      </c>
      <c r="AG17" s="51">
        <v>3004</v>
      </c>
      <c r="AH17" s="51">
        <v>172</v>
      </c>
    </row>
    <row r="18" spans="1:34" ht="13.5">
      <c r="A18" s="26" t="s">
        <v>29</v>
      </c>
      <c r="B18" s="49" t="s">
        <v>52</v>
      </c>
      <c r="C18" s="50" t="s">
        <v>53</v>
      </c>
      <c r="D18" s="51">
        <f t="shared" si="0"/>
        <v>14829</v>
      </c>
      <c r="E18" s="51">
        <v>12216</v>
      </c>
      <c r="F18" s="51">
        <v>2613</v>
      </c>
      <c r="G18" s="51">
        <f t="shared" si="1"/>
        <v>14829</v>
      </c>
      <c r="H18" s="51">
        <f t="shared" si="2"/>
        <v>12698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8786</v>
      </c>
      <c r="N18" s="51">
        <v>0</v>
      </c>
      <c r="O18" s="51">
        <v>7383</v>
      </c>
      <c r="P18" s="51">
        <v>1403</v>
      </c>
      <c r="Q18" s="51">
        <f t="shared" si="5"/>
        <v>1264</v>
      </c>
      <c r="R18" s="51">
        <v>0</v>
      </c>
      <c r="S18" s="51">
        <v>1203</v>
      </c>
      <c r="T18" s="51">
        <v>61</v>
      </c>
      <c r="U18" s="51">
        <f t="shared" si="6"/>
        <v>2429</v>
      </c>
      <c r="V18" s="51">
        <v>0</v>
      </c>
      <c r="W18" s="51">
        <v>2330</v>
      </c>
      <c r="X18" s="51">
        <v>99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219</v>
      </c>
      <c r="AD18" s="51">
        <v>0</v>
      </c>
      <c r="AE18" s="51">
        <v>217</v>
      </c>
      <c r="AF18" s="51">
        <v>2</v>
      </c>
      <c r="AG18" s="51">
        <v>2131</v>
      </c>
      <c r="AH18" s="51">
        <v>259</v>
      </c>
    </row>
    <row r="19" spans="1:34" ht="13.5">
      <c r="A19" s="26" t="s">
        <v>29</v>
      </c>
      <c r="B19" s="49" t="s">
        <v>54</v>
      </c>
      <c r="C19" s="50" t="s">
        <v>55</v>
      </c>
      <c r="D19" s="51">
        <f t="shared" si="0"/>
        <v>21823</v>
      </c>
      <c r="E19" s="51">
        <v>14401</v>
      </c>
      <c r="F19" s="51">
        <v>7422</v>
      </c>
      <c r="G19" s="51">
        <f t="shared" si="1"/>
        <v>21823</v>
      </c>
      <c r="H19" s="51">
        <f t="shared" si="2"/>
        <v>13576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9433</v>
      </c>
      <c r="N19" s="51">
        <v>0</v>
      </c>
      <c r="O19" s="51">
        <v>9433</v>
      </c>
      <c r="P19" s="51">
        <v>0</v>
      </c>
      <c r="Q19" s="51">
        <f t="shared" si="5"/>
        <v>2432</v>
      </c>
      <c r="R19" s="51">
        <v>2432</v>
      </c>
      <c r="S19" s="51">
        <v>0</v>
      </c>
      <c r="T19" s="51">
        <v>0</v>
      </c>
      <c r="U19" s="51">
        <f t="shared" si="6"/>
        <v>1610</v>
      </c>
      <c r="V19" s="51">
        <v>0</v>
      </c>
      <c r="W19" s="51">
        <v>1610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101</v>
      </c>
      <c r="AD19" s="51">
        <v>101</v>
      </c>
      <c r="AE19" s="51">
        <v>0</v>
      </c>
      <c r="AF19" s="51">
        <v>0</v>
      </c>
      <c r="AG19" s="51">
        <v>8247</v>
      </c>
      <c r="AH19" s="51">
        <v>0</v>
      </c>
    </row>
    <row r="20" spans="1:34" ht="13.5">
      <c r="A20" s="26" t="s">
        <v>29</v>
      </c>
      <c r="B20" s="49" t="s">
        <v>56</v>
      </c>
      <c r="C20" s="50" t="s">
        <v>57</v>
      </c>
      <c r="D20" s="51">
        <f t="shared" si="0"/>
        <v>10766</v>
      </c>
      <c r="E20" s="51">
        <v>8150</v>
      </c>
      <c r="F20" s="51">
        <v>2616</v>
      </c>
      <c r="G20" s="51">
        <f t="shared" si="1"/>
        <v>10766</v>
      </c>
      <c r="H20" s="51">
        <f t="shared" si="2"/>
        <v>9286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7452</v>
      </c>
      <c r="N20" s="51">
        <v>0</v>
      </c>
      <c r="O20" s="51">
        <v>6055</v>
      </c>
      <c r="P20" s="51">
        <v>1397</v>
      </c>
      <c r="Q20" s="51">
        <f t="shared" si="5"/>
        <v>581</v>
      </c>
      <c r="R20" s="51">
        <v>0</v>
      </c>
      <c r="S20" s="51">
        <v>573</v>
      </c>
      <c r="T20" s="51">
        <v>8</v>
      </c>
      <c r="U20" s="51">
        <f t="shared" si="6"/>
        <v>1242</v>
      </c>
      <c r="V20" s="51">
        <v>0</v>
      </c>
      <c r="W20" s="51">
        <v>1214</v>
      </c>
      <c r="X20" s="51">
        <v>28</v>
      </c>
      <c r="Y20" s="51">
        <f t="shared" si="7"/>
        <v>11</v>
      </c>
      <c r="Z20" s="51">
        <v>0</v>
      </c>
      <c r="AA20" s="51">
        <v>11</v>
      </c>
      <c r="AB20" s="51">
        <v>0</v>
      </c>
      <c r="AC20" s="51">
        <f t="shared" si="8"/>
        <v>0</v>
      </c>
      <c r="AD20" s="51">
        <v>0</v>
      </c>
      <c r="AE20" s="51">
        <v>0</v>
      </c>
      <c r="AF20" s="51">
        <v>0</v>
      </c>
      <c r="AG20" s="51">
        <v>1480</v>
      </c>
      <c r="AH20" s="51">
        <v>0</v>
      </c>
    </row>
    <row r="21" spans="1:34" ht="13.5">
      <c r="A21" s="26" t="s">
        <v>29</v>
      </c>
      <c r="B21" s="49" t="s">
        <v>58</v>
      </c>
      <c r="C21" s="50" t="s">
        <v>59</v>
      </c>
      <c r="D21" s="51">
        <f t="shared" si="0"/>
        <v>29194</v>
      </c>
      <c r="E21" s="51">
        <v>25747</v>
      </c>
      <c r="F21" s="51">
        <v>3447</v>
      </c>
      <c r="G21" s="51">
        <f t="shared" si="1"/>
        <v>29194</v>
      </c>
      <c r="H21" s="51">
        <f t="shared" si="2"/>
        <v>28866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22520</v>
      </c>
      <c r="N21" s="51">
        <v>88</v>
      </c>
      <c r="O21" s="51">
        <v>19516</v>
      </c>
      <c r="P21" s="51">
        <v>2916</v>
      </c>
      <c r="Q21" s="51">
        <f t="shared" si="5"/>
        <v>3853</v>
      </c>
      <c r="R21" s="51">
        <v>13</v>
      </c>
      <c r="S21" s="51">
        <v>3640</v>
      </c>
      <c r="T21" s="51">
        <v>200</v>
      </c>
      <c r="U21" s="51">
        <f t="shared" si="6"/>
        <v>1365</v>
      </c>
      <c r="V21" s="51">
        <v>12</v>
      </c>
      <c r="W21" s="51">
        <v>1200</v>
      </c>
      <c r="X21" s="51">
        <v>153</v>
      </c>
      <c r="Y21" s="51">
        <f t="shared" si="7"/>
        <v>2</v>
      </c>
      <c r="Z21" s="51">
        <v>2</v>
      </c>
      <c r="AA21" s="51">
        <v>0</v>
      </c>
      <c r="AB21" s="51">
        <v>0</v>
      </c>
      <c r="AC21" s="51">
        <f t="shared" si="8"/>
        <v>1126</v>
      </c>
      <c r="AD21" s="51">
        <v>413</v>
      </c>
      <c r="AE21" s="51">
        <v>713</v>
      </c>
      <c r="AF21" s="51">
        <v>0</v>
      </c>
      <c r="AG21" s="51">
        <v>328</v>
      </c>
      <c r="AH21" s="51">
        <v>0</v>
      </c>
    </row>
    <row r="22" spans="1:34" ht="13.5">
      <c r="A22" s="26" t="s">
        <v>29</v>
      </c>
      <c r="B22" s="49" t="s">
        <v>60</v>
      </c>
      <c r="C22" s="50" t="s">
        <v>61</v>
      </c>
      <c r="D22" s="51">
        <f t="shared" si="0"/>
        <v>9762</v>
      </c>
      <c r="E22" s="51">
        <v>8141</v>
      </c>
      <c r="F22" s="51">
        <v>1621</v>
      </c>
      <c r="G22" s="51">
        <f t="shared" si="1"/>
        <v>9762</v>
      </c>
      <c r="H22" s="51">
        <f t="shared" si="2"/>
        <v>9670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5577</v>
      </c>
      <c r="N22" s="51">
        <v>14</v>
      </c>
      <c r="O22" s="51">
        <v>4128</v>
      </c>
      <c r="P22" s="51">
        <v>1435</v>
      </c>
      <c r="Q22" s="51">
        <f t="shared" si="5"/>
        <v>1172</v>
      </c>
      <c r="R22" s="51">
        <v>1</v>
      </c>
      <c r="S22" s="51">
        <v>1104</v>
      </c>
      <c r="T22" s="51">
        <v>67</v>
      </c>
      <c r="U22" s="51">
        <f t="shared" si="6"/>
        <v>1306</v>
      </c>
      <c r="V22" s="51">
        <v>5</v>
      </c>
      <c r="W22" s="51">
        <v>1221</v>
      </c>
      <c r="X22" s="51">
        <v>80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1615</v>
      </c>
      <c r="AD22" s="51">
        <v>50</v>
      </c>
      <c r="AE22" s="51">
        <v>1565</v>
      </c>
      <c r="AF22" s="51">
        <v>0</v>
      </c>
      <c r="AG22" s="51">
        <v>92</v>
      </c>
      <c r="AH22" s="51">
        <v>0</v>
      </c>
    </row>
    <row r="23" spans="1:34" ht="13.5">
      <c r="A23" s="26" t="s">
        <v>29</v>
      </c>
      <c r="B23" s="49" t="s">
        <v>62</v>
      </c>
      <c r="C23" s="50" t="s">
        <v>63</v>
      </c>
      <c r="D23" s="51">
        <f t="shared" si="0"/>
        <v>23036</v>
      </c>
      <c r="E23" s="51">
        <v>18032</v>
      </c>
      <c r="F23" s="51">
        <v>5004</v>
      </c>
      <c r="G23" s="51">
        <f t="shared" si="1"/>
        <v>23036</v>
      </c>
      <c r="H23" s="51">
        <f t="shared" si="2"/>
        <v>21984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17691</v>
      </c>
      <c r="N23" s="51">
        <v>0</v>
      </c>
      <c r="O23" s="51">
        <v>13526</v>
      </c>
      <c r="P23" s="51">
        <v>4165</v>
      </c>
      <c r="Q23" s="51">
        <f t="shared" si="5"/>
        <v>1046</v>
      </c>
      <c r="R23" s="51">
        <v>0</v>
      </c>
      <c r="S23" s="51">
        <v>829</v>
      </c>
      <c r="T23" s="51">
        <v>217</v>
      </c>
      <c r="U23" s="51">
        <f t="shared" si="6"/>
        <v>1133</v>
      </c>
      <c r="V23" s="51">
        <v>0</v>
      </c>
      <c r="W23" s="51">
        <v>1119</v>
      </c>
      <c r="X23" s="51">
        <v>14</v>
      </c>
      <c r="Y23" s="51">
        <f t="shared" si="7"/>
        <v>2013</v>
      </c>
      <c r="Z23" s="51">
        <v>0</v>
      </c>
      <c r="AA23" s="51">
        <v>1991</v>
      </c>
      <c r="AB23" s="51">
        <v>22</v>
      </c>
      <c r="AC23" s="51">
        <f t="shared" si="8"/>
        <v>101</v>
      </c>
      <c r="AD23" s="51">
        <v>0</v>
      </c>
      <c r="AE23" s="51">
        <v>41</v>
      </c>
      <c r="AF23" s="51">
        <v>60</v>
      </c>
      <c r="AG23" s="51">
        <v>1052</v>
      </c>
      <c r="AH23" s="51">
        <v>0</v>
      </c>
    </row>
    <row r="24" spans="1:34" ht="13.5">
      <c r="A24" s="26" t="s">
        <v>29</v>
      </c>
      <c r="B24" s="49" t="s">
        <v>64</v>
      </c>
      <c r="C24" s="50" t="s">
        <v>65</v>
      </c>
      <c r="D24" s="51">
        <f t="shared" si="0"/>
        <v>68666</v>
      </c>
      <c r="E24" s="51">
        <v>45311</v>
      </c>
      <c r="F24" s="51">
        <v>23355</v>
      </c>
      <c r="G24" s="51">
        <f t="shared" si="1"/>
        <v>68666</v>
      </c>
      <c r="H24" s="51">
        <f t="shared" si="2"/>
        <v>67710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54771</v>
      </c>
      <c r="N24" s="51">
        <v>0</v>
      </c>
      <c r="O24" s="51">
        <v>34322</v>
      </c>
      <c r="P24" s="51">
        <v>20449</v>
      </c>
      <c r="Q24" s="51">
        <f t="shared" si="5"/>
        <v>6461</v>
      </c>
      <c r="R24" s="51">
        <v>0</v>
      </c>
      <c r="S24" s="51">
        <v>4092</v>
      </c>
      <c r="T24" s="51">
        <v>2369</v>
      </c>
      <c r="U24" s="51">
        <f t="shared" si="6"/>
        <v>3995</v>
      </c>
      <c r="V24" s="51">
        <v>0</v>
      </c>
      <c r="W24" s="51">
        <v>3945</v>
      </c>
      <c r="X24" s="51">
        <v>50</v>
      </c>
      <c r="Y24" s="51">
        <f t="shared" si="7"/>
        <v>37</v>
      </c>
      <c r="Z24" s="51">
        <v>0</v>
      </c>
      <c r="AA24" s="51">
        <v>37</v>
      </c>
      <c r="AB24" s="51">
        <v>0</v>
      </c>
      <c r="AC24" s="51">
        <f t="shared" si="8"/>
        <v>2446</v>
      </c>
      <c r="AD24" s="51">
        <v>0</v>
      </c>
      <c r="AE24" s="51">
        <v>1959</v>
      </c>
      <c r="AF24" s="51">
        <v>487</v>
      </c>
      <c r="AG24" s="51">
        <v>956</v>
      </c>
      <c r="AH24" s="51">
        <v>0</v>
      </c>
    </row>
    <row r="25" spans="1:34" ht="13.5">
      <c r="A25" s="26" t="s">
        <v>29</v>
      </c>
      <c r="B25" s="49" t="s">
        <v>66</v>
      </c>
      <c r="C25" s="50" t="s">
        <v>67</v>
      </c>
      <c r="D25" s="51">
        <f t="shared" si="0"/>
        <v>61535</v>
      </c>
      <c r="E25" s="51">
        <v>42286</v>
      </c>
      <c r="F25" s="51">
        <v>19249</v>
      </c>
      <c r="G25" s="51">
        <f t="shared" si="1"/>
        <v>61535</v>
      </c>
      <c r="H25" s="51">
        <f t="shared" si="2"/>
        <v>58449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54194</v>
      </c>
      <c r="N25" s="51">
        <v>499</v>
      </c>
      <c r="O25" s="51">
        <v>37892</v>
      </c>
      <c r="P25" s="51">
        <v>15803</v>
      </c>
      <c r="Q25" s="51">
        <f t="shared" si="5"/>
        <v>4159</v>
      </c>
      <c r="R25" s="51">
        <v>528</v>
      </c>
      <c r="S25" s="51">
        <v>3271</v>
      </c>
      <c r="T25" s="51">
        <v>360</v>
      </c>
      <c r="U25" s="51">
        <f t="shared" si="6"/>
        <v>0</v>
      </c>
      <c r="V25" s="51">
        <v>0</v>
      </c>
      <c r="W25" s="51">
        <v>0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96</v>
      </c>
      <c r="AD25" s="51">
        <v>0</v>
      </c>
      <c r="AE25" s="51">
        <v>96</v>
      </c>
      <c r="AF25" s="51">
        <v>0</v>
      </c>
      <c r="AG25" s="51">
        <v>3086</v>
      </c>
      <c r="AH25" s="51">
        <v>0</v>
      </c>
    </row>
    <row r="26" spans="1:34" ht="13.5">
      <c r="A26" s="26" t="s">
        <v>29</v>
      </c>
      <c r="B26" s="49" t="s">
        <v>68</v>
      </c>
      <c r="C26" s="50" t="s">
        <v>69</v>
      </c>
      <c r="D26" s="51">
        <f t="shared" si="0"/>
        <v>21426</v>
      </c>
      <c r="E26" s="51">
        <v>18534</v>
      </c>
      <c r="F26" s="51">
        <v>2892</v>
      </c>
      <c r="G26" s="51">
        <f t="shared" si="1"/>
        <v>21426</v>
      </c>
      <c r="H26" s="51">
        <f t="shared" si="2"/>
        <v>19210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13097</v>
      </c>
      <c r="N26" s="51">
        <v>0</v>
      </c>
      <c r="O26" s="51">
        <v>11722</v>
      </c>
      <c r="P26" s="51">
        <v>1375</v>
      </c>
      <c r="Q26" s="51">
        <f t="shared" si="5"/>
        <v>4284</v>
      </c>
      <c r="R26" s="51">
        <v>0</v>
      </c>
      <c r="S26" s="51">
        <v>3036</v>
      </c>
      <c r="T26" s="51">
        <v>1248</v>
      </c>
      <c r="U26" s="51">
        <f t="shared" si="6"/>
        <v>1677</v>
      </c>
      <c r="V26" s="51">
        <v>0</v>
      </c>
      <c r="W26" s="51">
        <v>1677</v>
      </c>
      <c r="X26" s="51">
        <v>0</v>
      </c>
      <c r="Y26" s="51">
        <f t="shared" si="7"/>
        <v>5</v>
      </c>
      <c r="Z26" s="51">
        <v>0</v>
      </c>
      <c r="AA26" s="51">
        <v>5</v>
      </c>
      <c r="AB26" s="51">
        <v>0</v>
      </c>
      <c r="AC26" s="51">
        <f t="shared" si="8"/>
        <v>147</v>
      </c>
      <c r="AD26" s="51">
        <v>0</v>
      </c>
      <c r="AE26" s="51">
        <v>147</v>
      </c>
      <c r="AF26" s="51">
        <v>0</v>
      </c>
      <c r="AG26" s="51">
        <v>2216</v>
      </c>
      <c r="AH26" s="51">
        <v>0</v>
      </c>
    </row>
    <row r="27" spans="1:34" ht="13.5">
      <c r="A27" s="26" t="s">
        <v>29</v>
      </c>
      <c r="B27" s="49" t="s">
        <v>183</v>
      </c>
      <c r="C27" s="50" t="s">
        <v>181</v>
      </c>
      <c r="D27" s="51">
        <f t="shared" si="0"/>
        <v>11809</v>
      </c>
      <c r="E27" s="51">
        <v>10249</v>
      </c>
      <c r="F27" s="51">
        <v>1560</v>
      </c>
      <c r="G27" s="51">
        <f t="shared" si="1"/>
        <v>11809</v>
      </c>
      <c r="H27" s="51">
        <f t="shared" si="2"/>
        <v>10768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7829</v>
      </c>
      <c r="N27" s="51">
        <v>0</v>
      </c>
      <c r="O27" s="51">
        <v>6622</v>
      </c>
      <c r="P27" s="51">
        <v>1207</v>
      </c>
      <c r="Q27" s="51">
        <f t="shared" si="5"/>
        <v>477</v>
      </c>
      <c r="R27" s="51">
        <v>0</v>
      </c>
      <c r="S27" s="51">
        <v>439</v>
      </c>
      <c r="T27" s="51">
        <v>38</v>
      </c>
      <c r="U27" s="51">
        <f t="shared" si="6"/>
        <v>2459</v>
      </c>
      <c r="V27" s="51">
        <v>0</v>
      </c>
      <c r="W27" s="51">
        <v>2451</v>
      </c>
      <c r="X27" s="51">
        <v>8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3</v>
      </c>
      <c r="AD27" s="51">
        <v>0</v>
      </c>
      <c r="AE27" s="51">
        <v>0</v>
      </c>
      <c r="AF27" s="51">
        <v>3</v>
      </c>
      <c r="AG27" s="51">
        <v>1041</v>
      </c>
      <c r="AH27" s="51">
        <v>0</v>
      </c>
    </row>
    <row r="28" spans="1:34" ht="13.5">
      <c r="A28" s="26" t="s">
        <v>29</v>
      </c>
      <c r="B28" s="53" t="s">
        <v>185</v>
      </c>
      <c r="C28" s="50" t="s">
        <v>182</v>
      </c>
      <c r="D28" s="51">
        <f t="shared" si="0"/>
        <v>15450</v>
      </c>
      <c r="E28" s="51">
        <v>12280</v>
      </c>
      <c r="F28" s="51">
        <v>3170</v>
      </c>
      <c r="G28" s="51">
        <f t="shared" si="1"/>
        <v>15450</v>
      </c>
      <c r="H28" s="51">
        <f t="shared" si="2"/>
        <v>15236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11689</v>
      </c>
      <c r="N28" s="51">
        <v>20</v>
      </c>
      <c r="O28" s="51">
        <v>8909</v>
      </c>
      <c r="P28" s="51">
        <v>2760</v>
      </c>
      <c r="Q28" s="51">
        <f t="shared" si="5"/>
        <v>2238</v>
      </c>
      <c r="R28" s="51">
        <v>15</v>
      </c>
      <c r="S28" s="51">
        <v>2010</v>
      </c>
      <c r="T28" s="51">
        <v>213</v>
      </c>
      <c r="U28" s="51">
        <f t="shared" si="6"/>
        <v>751</v>
      </c>
      <c r="V28" s="51">
        <v>2</v>
      </c>
      <c r="W28" s="51">
        <v>675</v>
      </c>
      <c r="X28" s="51">
        <v>74</v>
      </c>
      <c r="Y28" s="51">
        <f t="shared" si="7"/>
        <v>2</v>
      </c>
      <c r="Z28" s="51">
        <v>2</v>
      </c>
      <c r="AA28" s="51">
        <v>0</v>
      </c>
      <c r="AB28" s="51">
        <v>0</v>
      </c>
      <c r="AC28" s="51">
        <f t="shared" si="8"/>
        <v>556</v>
      </c>
      <c r="AD28" s="51">
        <v>55</v>
      </c>
      <c r="AE28" s="51">
        <v>501</v>
      </c>
      <c r="AF28" s="51">
        <v>0</v>
      </c>
      <c r="AG28" s="51">
        <v>214</v>
      </c>
      <c r="AH28" s="51">
        <v>0</v>
      </c>
    </row>
    <row r="29" spans="1:34" ht="13.5">
      <c r="A29" s="26" t="s">
        <v>29</v>
      </c>
      <c r="B29" s="49" t="s">
        <v>70</v>
      </c>
      <c r="C29" s="50" t="s">
        <v>71</v>
      </c>
      <c r="D29" s="51">
        <f t="shared" si="0"/>
        <v>9041</v>
      </c>
      <c r="E29" s="51">
        <v>8200</v>
      </c>
      <c r="F29" s="51">
        <v>841</v>
      </c>
      <c r="G29" s="51">
        <f t="shared" si="1"/>
        <v>9041</v>
      </c>
      <c r="H29" s="51">
        <f t="shared" si="2"/>
        <v>8477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6686</v>
      </c>
      <c r="N29" s="51">
        <v>0</v>
      </c>
      <c r="O29" s="51">
        <v>6165</v>
      </c>
      <c r="P29" s="51">
        <v>521</v>
      </c>
      <c r="Q29" s="51">
        <f t="shared" si="5"/>
        <v>1172</v>
      </c>
      <c r="R29" s="51">
        <v>0</v>
      </c>
      <c r="S29" s="51">
        <v>1149</v>
      </c>
      <c r="T29" s="51">
        <v>23</v>
      </c>
      <c r="U29" s="51">
        <f t="shared" si="6"/>
        <v>583</v>
      </c>
      <c r="V29" s="51">
        <v>0</v>
      </c>
      <c r="W29" s="51">
        <v>583</v>
      </c>
      <c r="X29" s="51">
        <v>0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36</v>
      </c>
      <c r="AD29" s="51">
        <v>0</v>
      </c>
      <c r="AE29" s="51">
        <v>35</v>
      </c>
      <c r="AF29" s="51">
        <v>1</v>
      </c>
      <c r="AG29" s="51">
        <v>564</v>
      </c>
      <c r="AH29" s="51">
        <v>136</v>
      </c>
    </row>
    <row r="30" spans="1:34" ht="13.5">
      <c r="A30" s="26" t="s">
        <v>29</v>
      </c>
      <c r="B30" s="49" t="s">
        <v>72</v>
      </c>
      <c r="C30" s="50" t="s">
        <v>73</v>
      </c>
      <c r="D30" s="51">
        <f t="shared" si="0"/>
        <v>5170</v>
      </c>
      <c r="E30" s="51">
        <v>3938</v>
      </c>
      <c r="F30" s="51">
        <v>1232</v>
      </c>
      <c r="G30" s="51">
        <f aca="true" t="shared" si="9" ref="G30:G90">H30+AG30</f>
        <v>5170</v>
      </c>
      <c r="H30" s="51">
        <f aca="true" t="shared" si="10" ref="H30:H90">I30+M30+Q30+U30+Y30+AC30</f>
        <v>4099</v>
      </c>
      <c r="I30" s="51">
        <f aca="true" t="shared" si="11" ref="I30:I90">SUM(J30:L30)</f>
        <v>0</v>
      </c>
      <c r="J30" s="51">
        <v>0</v>
      </c>
      <c r="K30" s="51">
        <v>0</v>
      </c>
      <c r="L30" s="51">
        <v>0</v>
      </c>
      <c r="M30" s="51">
        <f aca="true" t="shared" si="12" ref="M30:M90">SUM(N30:P30)</f>
        <v>3581</v>
      </c>
      <c r="N30" s="51">
        <v>3</v>
      </c>
      <c r="O30" s="51">
        <v>2781</v>
      </c>
      <c r="P30" s="51">
        <v>797</v>
      </c>
      <c r="Q30" s="51">
        <f aca="true" t="shared" si="13" ref="Q30:Q90">SUM(R30:T30)</f>
        <v>453</v>
      </c>
      <c r="R30" s="51">
        <v>12</v>
      </c>
      <c r="S30" s="51">
        <v>408</v>
      </c>
      <c r="T30" s="51">
        <v>33</v>
      </c>
      <c r="U30" s="51">
        <f aca="true" t="shared" si="14" ref="U30:U90">SUM(V30:X30)</f>
        <v>0</v>
      </c>
      <c r="V30" s="51">
        <v>0</v>
      </c>
      <c r="W30" s="51">
        <v>0</v>
      </c>
      <c r="X30" s="51">
        <v>0</v>
      </c>
      <c r="Y30" s="51">
        <f aca="true" t="shared" si="15" ref="Y30:Y90">SUM(Z30:AB30)</f>
        <v>0</v>
      </c>
      <c r="Z30" s="51">
        <v>0</v>
      </c>
      <c r="AA30" s="51">
        <v>0</v>
      </c>
      <c r="AB30" s="51">
        <v>0</v>
      </c>
      <c r="AC30" s="51">
        <f aca="true" t="shared" si="16" ref="AC30:AC90">SUM(AD30:AF30)</f>
        <v>65</v>
      </c>
      <c r="AD30" s="51">
        <v>11</v>
      </c>
      <c r="AE30" s="51">
        <v>51</v>
      </c>
      <c r="AF30" s="51">
        <v>3</v>
      </c>
      <c r="AG30" s="51">
        <v>1071</v>
      </c>
      <c r="AH30" s="51">
        <v>0</v>
      </c>
    </row>
    <row r="31" spans="1:34" ht="13.5">
      <c r="A31" s="26" t="s">
        <v>29</v>
      </c>
      <c r="B31" s="49" t="s">
        <v>74</v>
      </c>
      <c r="C31" s="50" t="s">
        <v>75</v>
      </c>
      <c r="D31" s="51">
        <f t="shared" si="0"/>
        <v>7650</v>
      </c>
      <c r="E31" s="51">
        <v>5607</v>
      </c>
      <c r="F31" s="51">
        <v>2043</v>
      </c>
      <c r="G31" s="51">
        <f t="shared" si="9"/>
        <v>7650</v>
      </c>
      <c r="H31" s="51">
        <f t="shared" si="10"/>
        <v>6466</v>
      </c>
      <c r="I31" s="51">
        <f t="shared" si="11"/>
        <v>0</v>
      </c>
      <c r="J31" s="51">
        <v>0</v>
      </c>
      <c r="K31" s="51">
        <v>0</v>
      </c>
      <c r="L31" s="51">
        <v>0</v>
      </c>
      <c r="M31" s="51">
        <f t="shared" si="12"/>
        <v>5432</v>
      </c>
      <c r="N31" s="51">
        <v>0</v>
      </c>
      <c r="O31" s="51">
        <v>4190</v>
      </c>
      <c r="P31" s="51">
        <v>1242</v>
      </c>
      <c r="Q31" s="51">
        <f t="shared" si="13"/>
        <v>799</v>
      </c>
      <c r="R31" s="51">
        <v>0</v>
      </c>
      <c r="S31" s="51">
        <v>655</v>
      </c>
      <c r="T31" s="51">
        <v>144</v>
      </c>
      <c r="U31" s="51">
        <f t="shared" si="14"/>
        <v>210</v>
      </c>
      <c r="V31" s="51">
        <v>0</v>
      </c>
      <c r="W31" s="51">
        <v>210</v>
      </c>
      <c r="X31" s="51">
        <v>0</v>
      </c>
      <c r="Y31" s="51">
        <f t="shared" si="15"/>
        <v>0</v>
      </c>
      <c r="Z31" s="51">
        <v>0</v>
      </c>
      <c r="AA31" s="51">
        <v>0</v>
      </c>
      <c r="AB31" s="51">
        <v>0</v>
      </c>
      <c r="AC31" s="51">
        <f t="shared" si="16"/>
        <v>25</v>
      </c>
      <c r="AD31" s="51">
        <v>0</v>
      </c>
      <c r="AE31" s="51">
        <v>21</v>
      </c>
      <c r="AF31" s="51">
        <v>4</v>
      </c>
      <c r="AG31" s="51">
        <v>1184</v>
      </c>
      <c r="AH31" s="51">
        <v>111</v>
      </c>
    </row>
    <row r="32" spans="1:34" ht="13.5">
      <c r="A32" s="26" t="s">
        <v>29</v>
      </c>
      <c r="B32" s="49" t="s">
        <v>76</v>
      </c>
      <c r="C32" s="50" t="s">
        <v>77</v>
      </c>
      <c r="D32" s="51">
        <f t="shared" si="0"/>
        <v>3704</v>
      </c>
      <c r="E32" s="51">
        <v>2736</v>
      </c>
      <c r="F32" s="51">
        <v>968</v>
      </c>
      <c r="G32" s="51">
        <f t="shared" si="9"/>
        <v>3704</v>
      </c>
      <c r="H32" s="51">
        <f t="shared" si="10"/>
        <v>2465</v>
      </c>
      <c r="I32" s="51">
        <f t="shared" si="11"/>
        <v>0</v>
      </c>
      <c r="J32" s="51">
        <v>0</v>
      </c>
      <c r="K32" s="51">
        <v>0</v>
      </c>
      <c r="L32" s="51">
        <v>0</v>
      </c>
      <c r="M32" s="51">
        <f t="shared" si="12"/>
        <v>1952</v>
      </c>
      <c r="N32" s="51">
        <v>6</v>
      </c>
      <c r="O32" s="51">
        <v>1946</v>
      </c>
      <c r="P32" s="51">
        <v>0</v>
      </c>
      <c r="Q32" s="51">
        <f t="shared" si="13"/>
        <v>80</v>
      </c>
      <c r="R32" s="51">
        <v>8</v>
      </c>
      <c r="S32" s="51">
        <v>72</v>
      </c>
      <c r="T32" s="51">
        <v>0</v>
      </c>
      <c r="U32" s="51">
        <f t="shared" si="14"/>
        <v>425</v>
      </c>
      <c r="V32" s="51">
        <v>0</v>
      </c>
      <c r="W32" s="51">
        <v>425</v>
      </c>
      <c r="X32" s="51">
        <v>0</v>
      </c>
      <c r="Y32" s="51">
        <f t="shared" si="15"/>
        <v>0</v>
      </c>
      <c r="Z32" s="51">
        <v>0</v>
      </c>
      <c r="AA32" s="51">
        <v>0</v>
      </c>
      <c r="AB32" s="51">
        <v>0</v>
      </c>
      <c r="AC32" s="51">
        <f t="shared" si="16"/>
        <v>8</v>
      </c>
      <c r="AD32" s="51">
        <v>3</v>
      </c>
      <c r="AE32" s="51">
        <v>5</v>
      </c>
      <c r="AF32" s="51">
        <v>0</v>
      </c>
      <c r="AG32" s="51">
        <v>1239</v>
      </c>
      <c r="AH32" s="51">
        <v>0</v>
      </c>
    </row>
    <row r="33" spans="1:34" ht="13.5">
      <c r="A33" s="26" t="s">
        <v>29</v>
      </c>
      <c r="B33" s="49" t="s">
        <v>78</v>
      </c>
      <c r="C33" s="50" t="s">
        <v>79</v>
      </c>
      <c r="D33" s="51">
        <f t="shared" si="0"/>
        <v>3976</v>
      </c>
      <c r="E33" s="51">
        <v>3540</v>
      </c>
      <c r="F33" s="51">
        <v>436</v>
      </c>
      <c r="G33" s="51">
        <f t="shared" si="9"/>
        <v>3976</v>
      </c>
      <c r="H33" s="51">
        <f t="shared" si="10"/>
        <v>3689</v>
      </c>
      <c r="I33" s="51">
        <f t="shared" si="11"/>
        <v>0</v>
      </c>
      <c r="J33" s="51">
        <v>0</v>
      </c>
      <c r="K33" s="51">
        <v>0</v>
      </c>
      <c r="L33" s="51">
        <v>0</v>
      </c>
      <c r="M33" s="51">
        <f t="shared" si="12"/>
        <v>3229</v>
      </c>
      <c r="N33" s="51">
        <v>0</v>
      </c>
      <c r="O33" s="51">
        <v>2805</v>
      </c>
      <c r="P33" s="51">
        <v>424</v>
      </c>
      <c r="Q33" s="51">
        <f t="shared" si="13"/>
        <v>19</v>
      </c>
      <c r="R33" s="51">
        <v>0</v>
      </c>
      <c r="S33" s="51">
        <v>19</v>
      </c>
      <c r="T33" s="51">
        <v>0</v>
      </c>
      <c r="U33" s="51">
        <f t="shared" si="14"/>
        <v>281</v>
      </c>
      <c r="V33" s="51">
        <v>0</v>
      </c>
      <c r="W33" s="51">
        <v>276</v>
      </c>
      <c r="X33" s="51">
        <v>5</v>
      </c>
      <c r="Y33" s="51">
        <f t="shared" si="15"/>
        <v>4</v>
      </c>
      <c r="Z33" s="51">
        <v>0</v>
      </c>
      <c r="AA33" s="51">
        <v>4</v>
      </c>
      <c r="AB33" s="51">
        <v>0</v>
      </c>
      <c r="AC33" s="51">
        <f t="shared" si="16"/>
        <v>156</v>
      </c>
      <c r="AD33" s="51">
        <v>0</v>
      </c>
      <c r="AE33" s="51">
        <v>149</v>
      </c>
      <c r="AF33" s="51">
        <v>7</v>
      </c>
      <c r="AG33" s="51">
        <v>287</v>
      </c>
      <c r="AH33" s="51">
        <v>871</v>
      </c>
    </row>
    <row r="34" spans="1:34" ht="13.5">
      <c r="A34" s="26" t="s">
        <v>29</v>
      </c>
      <c r="B34" s="49" t="s">
        <v>80</v>
      </c>
      <c r="C34" s="50" t="s">
        <v>81</v>
      </c>
      <c r="D34" s="51">
        <f t="shared" si="0"/>
        <v>1476</v>
      </c>
      <c r="E34" s="51">
        <v>1322</v>
      </c>
      <c r="F34" s="51">
        <v>154</v>
      </c>
      <c r="G34" s="51">
        <f t="shared" si="9"/>
        <v>1476</v>
      </c>
      <c r="H34" s="51">
        <f t="shared" si="10"/>
        <v>1367</v>
      </c>
      <c r="I34" s="51">
        <f t="shared" si="11"/>
        <v>0</v>
      </c>
      <c r="J34" s="51">
        <v>0</v>
      </c>
      <c r="K34" s="51">
        <v>0</v>
      </c>
      <c r="L34" s="51">
        <v>0</v>
      </c>
      <c r="M34" s="51">
        <f t="shared" si="12"/>
        <v>1130</v>
      </c>
      <c r="N34" s="51">
        <v>0</v>
      </c>
      <c r="O34" s="51">
        <v>981</v>
      </c>
      <c r="P34" s="51">
        <v>149</v>
      </c>
      <c r="Q34" s="51">
        <f t="shared" si="13"/>
        <v>10</v>
      </c>
      <c r="R34" s="51">
        <v>0</v>
      </c>
      <c r="S34" s="51">
        <v>10</v>
      </c>
      <c r="T34" s="51">
        <v>0</v>
      </c>
      <c r="U34" s="51">
        <f t="shared" si="14"/>
        <v>149</v>
      </c>
      <c r="V34" s="51">
        <v>0</v>
      </c>
      <c r="W34" s="51">
        <v>147</v>
      </c>
      <c r="X34" s="51">
        <v>2</v>
      </c>
      <c r="Y34" s="51">
        <f t="shared" si="15"/>
        <v>2</v>
      </c>
      <c r="Z34" s="51">
        <v>0</v>
      </c>
      <c r="AA34" s="51">
        <v>2</v>
      </c>
      <c r="AB34" s="51">
        <v>0</v>
      </c>
      <c r="AC34" s="51">
        <f t="shared" si="16"/>
        <v>76</v>
      </c>
      <c r="AD34" s="51">
        <v>0</v>
      </c>
      <c r="AE34" s="51">
        <v>73</v>
      </c>
      <c r="AF34" s="51">
        <v>3</v>
      </c>
      <c r="AG34" s="51">
        <v>109</v>
      </c>
      <c r="AH34" s="51">
        <v>306</v>
      </c>
    </row>
    <row r="35" spans="1:34" ht="13.5">
      <c r="A35" s="26" t="s">
        <v>29</v>
      </c>
      <c r="B35" s="49" t="s">
        <v>82</v>
      </c>
      <c r="C35" s="50" t="s">
        <v>83</v>
      </c>
      <c r="D35" s="51">
        <f t="shared" si="0"/>
        <v>1272</v>
      </c>
      <c r="E35" s="51">
        <v>1141</v>
      </c>
      <c r="F35" s="51">
        <v>131</v>
      </c>
      <c r="G35" s="51">
        <f t="shared" si="9"/>
        <v>1272</v>
      </c>
      <c r="H35" s="51">
        <f t="shared" si="10"/>
        <v>1180</v>
      </c>
      <c r="I35" s="51">
        <f t="shared" si="11"/>
        <v>0</v>
      </c>
      <c r="J35" s="51">
        <v>0</v>
      </c>
      <c r="K35" s="51">
        <v>0</v>
      </c>
      <c r="L35" s="51">
        <v>0</v>
      </c>
      <c r="M35" s="51">
        <f t="shared" si="12"/>
        <v>980</v>
      </c>
      <c r="N35" s="51">
        <v>0</v>
      </c>
      <c r="O35" s="51">
        <v>854</v>
      </c>
      <c r="P35" s="51">
        <v>126</v>
      </c>
      <c r="Q35" s="51">
        <f t="shared" si="13"/>
        <v>9</v>
      </c>
      <c r="R35" s="51">
        <v>0</v>
      </c>
      <c r="S35" s="51">
        <v>9</v>
      </c>
      <c r="T35" s="51">
        <v>0</v>
      </c>
      <c r="U35" s="51">
        <f t="shared" si="14"/>
        <v>129</v>
      </c>
      <c r="V35" s="51">
        <v>0</v>
      </c>
      <c r="W35" s="51">
        <v>127</v>
      </c>
      <c r="X35" s="51">
        <v>2</v>
      </c>
      <c r="Y35" s="51">
        <f t="shared" si="15"/>
        <v>2</v>
      </c>
      <c r="Z35" s="51">
        <v>0</v>
      </c>
      <c r="AA35" s="51">
        <v>2</v>
      </c>
      <c r="AB35" s="51">
        <v>0</v>
      </c>
      <c r="AC35" s="51">
        <f t="shared" si="16"/>
        <v>60</v>
      </c>
      <c r="AD35" s="51">
        <v>0</v>
      </c>
      <c r="AE35" s="51">
        <v>57</v>
      </c>
      <c r="AF35" s="51">
        <v>3</v>
      </c>
      <c r="AG35" s="51">
        <v>92</v>
      </c>
      <c r="AH35" s="51">
        <v>260</v>
      </c>
    </row>
    <row r="36" spans="1:34" ht="13.5">
      <c r="A36" s="26" t="s">
        <v>29</v>
      </c>
      <c r="B36" s="49" t="s">
        <v>84</v>
      </c>
      <c r="C36" s="50" t="s">
        <v>85</v>
      </c>
      <c r="D36" s="51">
        <f t="shared" si="0"/>
        <v>12670</v>
      </c>
      <c r="E36" s="51">
        <v>10165</v>
      </c>
      <c r="F36" s="51">
        <v>2505</v>
      </c>
      <c r="G36" s="51">
        <f t="shared" si="9"/>
        <v>12670</v>
      </c>
      <c r="H36" s="51">
        <f t="shared" si="10"/>
        <v>10896</v>
      </c>
      <c r="I36" s="51">
        <f t="shared" si="11"/>
        <v>0</v>
      </c>
      <c r="J36" s="51">
        <v>0</v>
      </c>
      <c r="K36" s="51">
        <v>0</v>
      </c>
      <c r="L36" s="51">
        <v>0</v>
      </c>
      <c r="M36" s="51">
        <f t="shared" si="12"/>
        <v>9820</v>
      </c>
      <c r="N36" s="51">
        <v>36</v>
      </c>
      <c r="O36" s="51">
        <v>9082</v>
      </c>
      <c r="P36" s="51">
        <v>702</v>
      </c>
      <c r="Q36" s="51">
        <f t="shared" si="13"/>
        <v>1075</v>
      </c>
      <c r="R36" s="51">
        <v>1</v>
      </c>
      <c r="S36" s="51">
        <v>1045</v>
      </c>
      <c r="T36" s="51">
        <v>29</v>
      </c>
      <c r="U36" s="51">
        <f t="shared" si="14"/>
        <v>0</v>
      </c>
      <c r="V36" s="51">
        <v>0</v>
      </c>
      <c r="W36" s="51">
        <v>0</v>
      </c>
      <c r="X36" s="51">
        <v>0</v>
      </c>
      <c r="Y36" s="51">
        <f t="shared" si="15"/>
        <v>0</v>
      </c>
      <c r="Z36" s="51">
        <v>0</v>
      </c>
      <c r="AA36" s="51">
        <v>0</v>
      </c>
      <c r="AB36" s="51">
        <v>0</v>
      </c>
      <c r="AC36" s="51">
        <f t="shared" si="16"/>
        <v>1</v>
      </c>
      <c r="AD36" s="51">
        <v>0</v>
      </c>
      <c r="AE36" s="51">
        <v>1</v>
      </c>
      <c r="AF36" s="51">
        <v>0</v>
      </c>
      <c r="AG36" s="51">
        <v>1774</v>
      </c>
      <c r="AH36" s="51">
        <v>0</v>
      </c>
    </row>
    <row r="37" spans="1:34" ht="13.5">
      <c r="A37" s="26" t="s">
        <v>29</v>
      </c>
      <c r="B37" s="49" t="s">
        <v>86</v>
      </c>
      <c r="C37" s="50" t="s">
        <v>87</v>
      </c>
      <c r="D37" s="51">
        <f t="shared" si="0"/>
        <v>12530</v>
      </c>
      <c r="E37" s="51">
        <v>9229</v>
      </c>
      <c r="F37" s="51">
        <v>3301</v>
      </c>
      <c r="G37" s="51">
        <f t="shared" si="9"/>
        <v>12530</v>
      </c>
      <c r="H37" s="51">
        <f t="shared" si="10"/>
        <v>8420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6850</v>
      </c>
      <c r="N37" s="51">
        <v>10</v>
      </c>
      <c r="O37" s="51">
        <v>6840</v>
      </c>
      <c r="P37" s="51">
        <v>0</v>
      </c>
      <c r="Q37" s="51">
        <f t="shared" si="13"/>
        <v>186</v>
      </c>
      <c r="R37" s="51">
        <v>8</v>
      </c>
      <c r="S37" s="51">
        <v>178</v>
      </c>
      <c r="T37" s="51">
        <v>0</v>
      </c>
      <c r="U37" s="51">
        <f t="shared" si="14"/>
        <v>1360</v>
      </c>
      <c r="V37" s="51">
        <v>0</v>
      </c>
      <c r="W37" s="51">
        <v>1360</v>
      </c>
      <c r="X37" s="51">
        <v>0</v>
      </c>
      <c r="Y37" s="51">
        <f t="shared" si="15"/>
        <v>0</v>
      </c>
      <c r="Z37" s="51">
        <v>0</v>
      </c>
      <c r="AA37" s="51">
        <v>0</v>
      </c>
      <c r="AB37" s="51">
        <v>0</v>
      </c>
      <c r="AC37" s="51">
        <f t="shared" si="16"/>
        <v>24</v>
      </c>
      <c r="AD37" s="51">
        <v>7</v>
      </c>
      <c r="AE37" s="51">
        <v>17</v>
      </c>
      <c r="AF37" s="51">
        <v>0</v>
      </c>
      <c r="AG37" s="51">
        <v>4110</v>
      </c>
      <c r="AH37" s="51">
        <v>0</v>
      </c>
    </row>
    <row r="38" spans="1:34" ht="13.5">
      <c r="A38" s="26" t="s">
        <v>29</v>
      </c>
      <c r="B38" s="49" t="s">
        <v>88</v>
      </c>
      <c r="C38" s="50" t="s">
        <v>89</v>
      </c>
      <c r="D38" s="51">
        <f t="shared" si="0"/>
        <v>4961</v>
      </c>
      <c r="E38" s="51">
        <v>3370</v>
      </c>
      <c r="F38" s="51">
        <v>1591</v>
      </c>
      <c r="G38" s="51">
        <f t="shared" si="9"/>
        <v>4961</v>
      </c>
      <c r="H38" s="51">
        <f t="shared" si="10"/>
        <v>2987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2327</v>
      </c>
      <c r="N38" s="51">
        <v>8</v>
      </c>
      <c r="O38" s="51">
        <v>2319</v>
      </c>
      <c r="P38" s="51">
        <v>0</v>
      </c>
      <c r="Q38" s="51">
        <f t="shared" si="13"/>
        <v>71</v>
      </c>
      <c r="R38" s="51">
        <v>9</v>
      </c>
      <c r="S38" s="51">
        <v>62</v>
      </c>
      <c r="T38" s="51">
        <v>0</v>
      </c>
      <c r="U38" s="51">
        <f t="shared" si="14"/>
        <v>577</v>
      </c>
      <c r="V38" s="51">
        <v>0</v>
      </c>
      <c r="W38" s="51">
        <v>577</v>
      </c>
      <c r="X38" s="51">
        <v>0</v>
      </c>
      <c r="Y38" s="51">
        <f t="shared" si="15"/>
        <v>0</v>
      </c>
      <c r="Z38" s="51">
        <v>0</v>
      </c>
      <c r="AA38" s="51">
        <v>0</v>
      </c>
      <c r="AB38" s="51">
        <v>0</v>
      </c>
      <c r="AC38" s="51">
        <f t="shared" si="16"/>
        <v>12</v>
      </c>
      <c r="AD38" s="51">
        <v>9</v>
      </c>
      <c r="AE38" s="51">
        <v>3</v>
      </c>
      <c r="AF38" s="51">
        <v>0</v>
      </c>
      <c r="AG38" s="51">
        <v>1974</v>
      </c>
      <c r="AH38" s="51">
        <v>0</v>
      </c>
    </row>
    <row r="39" spans="1:34" ht="13.5">
      <c r="A39" s="26" t="s">
        <v>29</v>
      </c>
      <c r="B39" s="49" t="s">
        <v>90</v>
      </c>
      <c r="C39" s="50" t="s">
        <v>91</v>
      </c>
      <c r="D39" s="51">
        <f aca="true" t="shared" si="17" ref="D39:D70">E39+F39</f>
        <v>436</v>
      </c>
      <c r="E39" s="51">
        <v>390</v>
      </c>
      <c r="F39" s="51">
        <v>46</v>
      </c>
      <c r="G39" s="51">
        <f t="shared" si="9"/>
        <v>436</v>
      </c>
      <c r="H39" s="51">
        <f t="shared" si="10"/>
        <v>401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320</v>
      </c>
      <c r="N39" s="51">
        <v>0</v>
      </c>
      <c r="O39" s="51">
        <v>276</v>
      </c>
      <c r="P39" s="51">
        <v>44</v>
      </c>
      <c r="Q39" s="51">
        <f t="shared" si="13"/>
        <v>3</v>
      </c>
      <c r="R39" s="51">
        <v>0</v>
      </c>
      <c r="S39" s="51">
        <v>3</v>
      </c>
      <c r="T39" s="51">
        <v>0</v>
      </c>
      <c r="U39" s="51">
        <f t="shared" si="14"/>
        <v>47</v>
      </c>
      <c r="V39" s="51">
        <v>0</v>
      </c>
      <c r="W39" s="51">
        <v>46</v>
      </c>
      <c r="X39" s="51">
        <v>1</v>
      </c>
      <c r="Y39" s="51">
        <f t="shared" si="15"/>
        <v>1</v>
      </c>
      <c r="Z39" s="51">
        <v>0</v>
      </c>
      <c r="AA39" s="51">
        <v>1</v>
      </c>
      <c r="AB39" s="51">
        <v>0</v>
      </c>
      <c r="AC39" s="51">
        <f t="shared" si="16"/>
        <v>30</v>
      </c>
      <c r="AD39" s="51">
        <v>0</v>
      </c>
      <c r="AE39" s="51">
        <v>29</v>
      </c>
      <c r="AF39" s="51">
        <v>1</v>
      </c>
      <c r="AG39" s="51">
        <v>35</v>
      </c>
      <c r="AH39" s="51">
        <v>91</v>
      </c>
    </row>
    <row r="40" spans="1:34" ht="13.5">
      <c r="A40" s="26" t="s">
        <v>29</v>
      </c>
      <c r="B40" s="49" t="s">
        <v>92</v>
      </c>
      <c r="C40" s="50" t="s">
        <v>93</v>
      </c>
      <c r="D40" s="51">
        <f t="shared" si="17"/>
        <v>7279</v>
      </c>
      <c r="E40" s="51">
        <v>5854</v>
      </c>
      <c r="F40" s="51">
        <v>1425</v>
      </c>
      <c r="G40" s="51">
        <f t="shared" si="9"/>
        <v>7279</v>
      </c>
      <c r="H40" s="51">
        <f t="shared" si="10"/>
        <v>6688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5254</v>
      </c>
      <c r="N40" s="51">
        <v>0</v>
      </c>
      <c r="O40" s="51">
        <v>3912</v>
      </c>
      <c r="P40" s="51">
        <v>1342</v>
      </c>
      <c r="Q40" s="51">
        <f t="shared" si="13"/>
        <v>470</v>
      </c>
      <c r="R40" s="51">
        <v>0</v>
      </c>
      <c r="S40" s="51">
        <v>387</v>
      </c>
      <c r="T40" s="51">
        <v>83</v>
      </c>
      <c r="U40" s="51">
        <f t="shared" si="14"/>
        <v>964</v>
      </c>
      <c r="V40" s="51">
        <v>0</v>
      </c>
      <c r="W40" s="51">
        <v>964</v>
      </c>
      <c r="X40" s="51">
        <v>0</v>
      </c>
      <c r="Y40" s="51">
        <f t="shared" si="15"/>
        <v>0</v>
      </c>
      <c r="Z40" s="51">
        <v>0</v>
      </c>
      <c r="AA40" s="51">
        <v>0</v>
      </c>
      <c r="AB40" s="51">
        <v>0</v>
      </c>
      <c r="AC40" s="51">
        <f t="shared" si="16"/>
        <v>0</v>
      </c>
      <c r="AD40" s="51">
        <v>0</v>
      </c>
      <c r="AE40" s="51">
        <v>0</v>
      </c>
      <c r="AF40" s="51">
        <v>0</v>
      </c>
      <c r="AG40" s="51">
        <v>591</v>
      </c>
      <c r="AH40" s="51">
        <v>0</v>
      </c>
    </row>
    <row r="41" spans="1:34" ht="13.5">
      <c r="A41" s="26" t="s">
        <v>29</v>
      </c>
      <c r="B41" s="49" t="s">
        <v>94</v>
      </c>
      <c r="C41" s="50" t="s">
        <v>95</v>
      </c>
      <c r="D41" s="51">
        <f t="shared" si="17"/>
        <v>14403</v>
      </c>
      <c r="E41" s="51">
        <v>10191</v>
      </c>
      <c r="F41" s="51">
        <v>4212</v>
      </c>
      <c r="G41" s="51">
        <f t="shared" si="9"/>
        <v>14403</v>
      </c>
      <c r="H41" s="51">
        <f t="shared" si="10"/>
        <v>12939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9851</v>
      </c>
      <c r="N41" s="51">
        <v>1883</v>
      </c>
      <c r="O41" s="51">
        <v>5561</v>
      </c>
      <c r="P41" s="51">
        <v>2407</v>
      </c>
      <c r="Q41" s="51">
        <f t="shared" si="13"/>
        <v>833</v>
      </c>
      <c r="R41" s="51">
        <v>10</v>
      </c>
      <c r="S41" s="51">
        <v>621</v>
      </c>
      <c r="T41" s="51">
        <v>202</v>
      </c>
      <c r="U41" s="51">
        <f t="shared" si="14"/>
        <v>1897</v>
      </c>
      <c r="V41" s="51">
        <v>0</v>
      </c>
      <c r="W41" s="51">
        <v>1845</v>
      </c>
      <c r="X41" s="51">
        <v>52</v>
      </c>
      <c r="Y41" s="51">
        <f t="shared" si="15"/>
        <v>4</v>
      </c>
      <c r="Z41" s="51">
        <v>0</v>
      </c>
      <c r="AA41" s="51">
        <v>4</v>
      </c>
      <c r="AB41" s="51">
        <v>0</v>
      </c>
      <c r="AC41" s="51">
        <f t="shared" si="16"/>
        <v>354</v>
      </c>
      <c r="AD41" s="51">
        <v>5</v>
      </c>
      <c r="AE41" s="51">
        <v>262</v>
      </c>
      <c r="AF41" s="51">
        <v>87</v>
      </c>
      <c r="AG41" s="51">
        <v>1464</v>
      </c>
      <c r="AH41" s="51">
        <v>0</v>
      </c>
    </row>
    <row r="42" spans="1:34" ht="13.5">
      <c r="A42" s="26" t="s">
        <v>29</v>
      </c>
      <c r="B42" s="49" t="s">
        <v>96</v>
      </c>
      <c r="C42" s="50" t="s">
        <v>97</v>
      </c>
      <c r="D42" s="51">
        <f t="shared" si="17"/>
        <v>15539</v>
      </c>
      <c r="E42" s="51">
        <v>11131</v>
      </c>
      <c r="F42" s="51">
        <v>4408</v>
      </c>
      <c r="G42" s="51">
        <f t="shared" si="9"/>
        <v>15539</v>
      </c>
      <c r="H42" s="51">
        <f t="shared" si="10"/>
        <v>13624</v>
      </c>
      <c r="I42" s="51">
        <f t="shared" si="11"/>
        <v>0</v>
      </c>
      <c r="J42" s="51">
        <v>0</v>
      </c>
      <c r="K42" s="51">
        <v>0</v>
      </c>
      <c r="L42" s="51">
        <v>0</v>
      </c>
      <c r="M42" s="51">
        <f t="shared" si="12"/>
        <v>11062</v>
      </c>
      <c r="N42" s="51">
        <v>0</v>
      </c>
      <c r="O42" s="51">
        <v>8136</v>
      </c>
      <c r="P42" s="51">
        <v>2926</v>
      </c>
      <c r="Q42" s="51">
        <f t="shared" si="13"/>
        <v>521</v>
      </c>
      <c r="R42" s="51">
        <v>0</v>
      </c>
      <c r="S42" s="51">
        <v>413</v>
      </c>
      <c r="T42" s="51">
        <v>108</v>
      </c>
      <c r="U42" s="51">
        <f t="shared" si="14"/>
        <v>1691</v>
      </c>
      <c r="V42" s="51">
        <v>0</v>
      </c>
      <c r="W42" s="51">
        <v>1635</v>
      </c>
      <c r="X42" s="51">
        <v>56</v>
      </c>
      <c r="Y42" s="51">
        <f t="shared" si="15"/>
        <v>0</v>
      </c>
      <c r="Z42" s="51">
        <v>0</v>
      </c>
      <c r="AA42" s="51">
        <v>0</v>
      </c>
      <c r="AB42" s="51">
        <v>0</v>
      </c>
      <c r="AC42" s="51">
        <f t="shared" si="16"/>
        <v>350</v>
      </c>
      <c r="AD42" s="51">
        <v>0</v>
      </c>
      <c r="AE42" s="51">
        <v>334</v>
      </c>
      <c r="AF42" s="51">
        <v>16</v>
      </c>
      <c r="AG42" s="51">
        <v>1915</v>
      </c>
      <c r="AH42" s="51">
        <v>360</v>
      </c>
    </row>
    <row r="43" spans="1:34" ht="13.5">
      <c r="A43" s="26" t="s">
        <v>29</v>
      </c>
      <c r="B43" s="49" t="s">
        <v>98</v>
      </c>
      <c r="C43" s="50" t="s">
        <v>99</v>
      </c>
      <c r="D43" s="51">
        <f t="shared" si="17"/>
        <v>2747</v>
      </c>
      <c r="E43" s="51">
        <v>2169</v>
      </c>
      <c r="F43" s="51">
        <v>578</v>
      </c>
      <c r="G43" s="51">
        <f t="shared" si="9"/>
        <v>2747</v>
      </c>
      <c r="H43" s="51">
        <f t="shared" si="10"/>
        <v>1978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1532</v>
      </c>
      <c r="N43" s="51">
        <v>0</v>
      </c>
      <c r="O43" s="51">
        <v>1506</v>
      </c>
      <c r="P43" s="51">
        <v>26</v>
      </c>
      <c r="Q43" s="51">
        <f t="shared" si="13"/>
        <v>73</v>
      </c>
      <c r="R43" s="51">
        <v>0</v>
      </c>
      <c r="S43" s="51">
        <v>73</v>
      </c>
      <c r="T43" s="51">
        <v>0</v>
      </c>
      <c r="U43" s="51">
        <f t="shared" si="14"/>
        <v>308</v>
      </c>
      <c r="V43" s="51">
        <v>9</v>
      </c>
      <c r="W43" s="51">
        <v>299</v>
      </c>
      <c r="X43" s="51">
        <v>0</v>
      </c>
      <c r="Y43" s="51">
        <f t="shared" si="15"/>
        <v>0</v>
      </c>
      <c r="Z43" s="51">
        <v>0</v>
      </c>
      <c r="AA43" s="51">
        <v>0</v>
      </c>
      <c r="AB43" s="51">
        <v>0</v>
      </c>
      <c r="AC43" s="51">
        <f t="shared" si="16"/>
        <v>65</v>
      </c>
      <c r="AD43" s="51">
        <v>0</v>
      </c>
      <c r="AE43" s="51">
        <v>65</v>
      </c>
      <c r="AF43" s="51">
        <v>0</v>
      </c>
      <c r="AG43" s="51">
        <v>769</v>
      </c>
      <c r="AH43" s="51">
        <v>63</v>
      </c>
    </row>
    <row r="44" spans="1:34" ht="13.5">
      <c r="A44" s="26" t="s">
        <v>29</v>
      </c>
      <c r="B44" s="49" t="s">
        <v>100</v>
      </c>
      <c r="C44" s="50" t="s">
        <v>101</v>
      </c>
      <c r="D44" s="51">
        <f t="shared" si="17"/>
        <v>9729</v>
      </c>
      <c r="E44" s="51">
        <v>5770</v>
      </c>
      <c r="F44" s="51">
        <v>3959</v>
      </c>
      <c r="G44" s="51">
        <f t="shared" si="9"/>
        <v>9729</v>
      </c>
      <c r="H44" s="51">
        <f t="shared" si="10"/>
        <v>8234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7024</v>
      </c>
      <c r="N44" s="51">
        <v>0</v>
      </c>
      <c r="O44" s="51">
        <v>4304</v>
      </c>
      <c r="P44" s="51">
        <v>2720</v>
      </c>
      <c r="Q44" s="51">
        <f t="shared" si="13"/>
        <v>307</v>
      </c>
      <c r="R44" s="51">
        <v>0</v>
      </c>
      <c r="S44" s="51">
        <v>248</v>
      </c>
      <c r="T44" s="51">
        <v>59</v>
      </c>
      <c r="U44" s="51">
        <f t="shared" si="14"/>
        <v>483</v>
      </c>
      <c r="V44" s="51">
        <v>1</v>
      </c>
      <c r="W44" s="51">
        <v>460</v>
      </c>
      <c r="X44" s="51">
        <v>22</v>
      </c>
      <c r="Y44" s="51">
        <f t="shared" si="15"/>
        <v>0</v>
      </c>
      <c r="Z44" s="51">
        <v>0</v>
      </c>
      <c r="AA44" s="51">
        <v>0</v>
      </c>
      <c r="AB44" s="51">
        <v>0</v>
      </c>
      <c r="AC44" s="51">
        <f t="shared" si="16"/>
        <v>420</v>
      </c>
      <c r="AD44" s="51">
        <v>0</v>
      </c>
      <c r="AE44" s="51">
        <v>415</v>
      </c>
      <c r="AF44" s="51">
        <v>5</v>
      </c>
      <c r="AG44" s="51">
        <v>1495</v>
      </c>
      <c r="AH44" s="51">
        <v>239</v>
      </c>
    </row>
    <row r="45" spans="1:34" ht="13.5">
      <c r="A45" s="26" t="s">
        <v>29</v>
      </c>
      <c r="B45" s="49" t="s">
        <v>102</v>
      </c>
      <c r="C45" s="50" t="s">
        <v>103</v>
      </c>
      <c r="D45" s="51">
        <f t="shared" si="17"/>
        <v>2045</v>
      </c>
      <c r="E45" s="51">
        <v>1759</v>
      </c>
      <c r="F45" s="51">
        <v>286</v>
      </c>
      <c r="G45" s="51">
        <f t="shared" si="9"/>
        <v>2045</v>
      </c>
      <c r="H45" s="51">
        <f t="shared" si="10"/>
        <v>1935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1378</v>
      </c>
      <c r="N45" s="51">
        <v>0</v>
      </c>
      <c r="O45" s="51">
        <v>1183</v>
      </c>
      <c r="P45" s="51">
        <v>195</v>
      </c>
      <c r="Q45" s="51">
        <f t="shared" si="13"/>
        <v>85</v>
      </c>
      <c r="R45" s="51">
        <v>0</v>
      </c>
      <c r="S45" s="51">
        <v>83</v>
      </c>
      <c r="T45" s="51">
        <v>2</v>
      </c>
      <c r="U45" s="51">
        <f t="shared" si="14"/>
        <v>361</v>
      </c>
      <c r="V45" s="51">
        <v>48</v>
      </c>
      <c r="W45" s="51">
        <v>309</v>
      </c>
      <c r="X45" s="51">
        <v>4</v>
      </c>
      <c r="Y45" s="51">
        <f t="shared" si="15"/>
        <v>0</v>
      </c>
      <c r="Z45" s="51">
        <v>0</v>
      </c>
      <c r="AA45" s="51">
        <v>0</v>
      </c>
      <c r="AB45" s="51">
        <v>0</v>
      </c>
      <c r="AC45" s="51">
        <f t="shared" si="16"/>
        <v>111</v>
      </c>
      <c r="AD45" s="51">
        <v>0</v>
      </c>
      <c r="AE45" s="51">
        <v>111</v>
      </c>
      <c r="AF45" s="51">
        <v>0</v>
      </c>
      <c r="AG45" s="51">
        <v>110</v>
      </c>
      <c r="AH45" s="51">
        <v>42</v>
      </c>
    </row>
    <row r="46" spans="1:34" ht="13.5">
      <c r="A46" s="26" t="s">
        <v>29</v>
      </c>
      <c r="B46" s="49" t="s">
        <v>104</v>
      </c>
      <c r="C46" s="50" t="s">
        <v>105</v>
      </c>
      <c r="D46" s="51">
        <f t="shared" si="17"/>
        <v>957</v>
      </c>
      <c r="E46" s="51">
        <v>888</v>
      </c>
      <c r="F46" s="51">
        <v>69</v>
      </c>
      <c r="G46" s="51">
        <f t="shared" si="9"/>
        <v>957</v>
      </c>
      <c r="H46" s="51">
        <f t="shared" si="10"/>
        <v>892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542</v>
      </c>
      <c r="N46" s="51">
        <v>0</v>
      </c>
      <c r="O46" s="51">
        <v>525</v>
      </c>
      <c r="P46" s="51">
        <v>17</v>
      </c>
      <c r="Q46" s="51">
        <f t="shared" si="13"/>
        <v>47</v>
      </c>
      <c r="R46" s="51">
        <v>0</v>
      </c>
      <c r="S46" s="51">
        <v>47</v>
      </c>
      <c r="T46" s="51">
        <v>0</v>
      </c>
      <c r="U46" s="51">
        <f t="shared" si="14"/>
        <v>225</v>
      </c>
      <c r="V46" s="51">
        <v>1</v>
      </c>
      <c r="W46" s="51">
        <v>224</v>
      </c>
      <c r="X46" s="51">
        <v>0</v>
      </c>
      <c r="Y46" s="51">
        <f t="shared" si="15"/>
        <v>0</v>
      </c>
      <c r="Z46" s="51">
        <v>0</v>
      </c>
      <c r="AA46" s="51">
        <v>0</v>
      </c>
      <c r="AB46" s="51">
        <v>0</v>
      </c>
      <c r="AC46" s="51">
        <f t="shared" si="16"/>
        <v>78</v>
      </c>
      <c r="AD46" s="51">
        <v>0</v>
      </c>
      <c r="AE46" s="51">
        <v>78</v>
      </c>
      <c r="AF46" s="51">
        <v>0</v>
      </c>
      <c r="AG46" s="51">
        <v>65</v>
      </c>
      <c r="AH46" s="51">
        <v>18</v>
      </c>
    </row>
    <row r="47" spans="1:34" ht="13.5">
      <c r="A47" s="26" t="s">
        <v>29</v>
      </c>
      <c r="B47" s="49" t="s">
        <v>106</v>
      </c>
      <c r="C47" s="50" t="s">
        <v>107</v>
      </c>
      <c r="D47" s="51">
        <f t="shared" si="17"/>
        <v>870</v>
      </c>
      <c r="E47" s="51">
        <v>741</v>
      </c>
      <c r="F47" s="51">
        <v>129</v>
      </c>
      <c r="G47" s="51">
        <f t="shared" si="9"/>
        <v>870</v>
      </c>
      <c r="H47" s="51">
        <f t="shared" si="10"/>
        <v>825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542</v>
      </c>
      <c r="N47" s="51">
        <v>0</v>
      </c>
      <c r="O47" s="51">
        <v>447</v>
      </c>
      <c r="P47" s="51">
        <v>95</v>
      </c>
      <c r="Q47" s="51">
        <f t="shared" si="13"/>
        <v>44</v>
      </c>
      <c r="R47" s="51">
        <v>0</v>
      </c>
      <c r="S47" s="51">
        <v>44</v>
      </c>
      <c r="T47" s="51">
        <v>0</v>
      </c>
      <c r="U47" s="51">
        <f t="shared" si="14"/>
        <v>171</v>
      </c>
      <c r="V47" s="51">
        <v>1</v>
      </c>
      <c r="W47" s="51">
        <v>170</v>
      </c>
      <c r="X47" s="51">
        <v>0</v>
      </c>
      <c r="Y47" s="51">
        <f t="shared" si="15"/>
        <v>0</v>
      </c>
      <c r="Z47" s="51">
        <v>0</v>
      </c>
      <c r="AA47" s="51">
        <v>0</v>
      </c>
      <c r="AB47" s="51">
        <v>0</v>
      </c>
      <c r="AC47" s="51">
        <f t="shared" si="16"/>
        <v>68</v>
      </c>
      <c r="AD47" s="51">
        <v>0</v>
      </c>
      <c r="AE47" s="51">
        <v>68</v>
      </c>
      <c r="AF47" s="51">
        <v>0</v>
      </c>
      <c r="AG47" s="51">
        <v>45</v>
      </c>
      <c r="AH47" s="51">
        <v>17</v>
      </c>
    </row>
    <row r="48" spans="1:34" ht="13.5">
      <c r="A48" s="26" t="s">
        <v>29</v>
      </c>
      <c r="B48" s="49" t="s">
        <v>108</v>
      </c>
      <c r="C48" s="50" t="s">
        <v>109</v>
      </c>
      <c r="D48" s="51">
        <f t="shared" si="17"/>
        <v>2869</v>
      </c>
      <c r="E48" s="51">
        <v>1950</v>
      </c>
      <c r="F48" s="51">
        <v>919</v>
      </c>
      <c r="G48" s="51">
        <f t="shared" si="9"/>
        <v>2869</v>
      </c>
      <c r="H48" s="51">
        <f t="shared" si="10"/>
        <v>2143</v>
      </c>
      <c r="I48" s="51">
        <f t="shared" si="11"/>
        <v>0</v>
      </c>
      <c r="J48" s="51">
        <v>0</v>
      </c>
      <c r="K48" s="51">
        <v>0</v>
      </c>
      <c r="L48" s="51">
        <v>0</v>
      </c>
      <c r="M48" s="51">
        <f t="shared" si="12"/>
        <v>1822</v>
      </c>
      <c r="N48" s="51">
        <v>0</v>
      </c>
      <c r="O48" s="51">
        <v>1638</v>
      </c>
      <c r="P48" s="51">
        <v>184</v>
      </c>
      <c r="Q48" s="51">
        <f t="shared" si="13"/>
        <v>195</v>
      </c>
      <c r="R48" s="51">
        <v>0</v>
      </c>
      <c r="S48" s="51">
        <v>191</v>
      </c>
      <c r="T48" s="51">
        <v>4</v>
      </c>
      <c r="U48" s="51">
        <f t="shared" si="14"/>
        <v>126</v>
      </c>
      <c r="V48" s="51">
        <v>0</v>
      </c>
      <c r="W48" s="51">
        <v>121</v>
      </c>
      <c r="X48" s="51">
        <v>5</v>
      </c>
      <c r="Y48" s="51">
        <f t="shared" si="15"/>
        <v>0</v>
      </c>
      <c r="Z48" s="51">
        <v>0</v>
      </c>
      <c r="AA48" s="51">
        <v>0</v>
      </c>
      <c r="AB48" s="51">
        <v>0</v>
      </c>
      <c r="AC48" s="51">
        <f t="shared" si="16"/>
        <v>0</v>
      </c>
      <c r="AD48" s="51">
        <v>0</v>
      </c>
      <c r="AE48" s="51">
        <v>0</v>
      </c>
      <c r="AF48" s="51">
        <v>0</v>
      </c>
      <c r="AG48" s="51">
        <v>726</v>
      </c>
      <c r="AH48" s="51">
        <v>0</v>
      </c>
    </row>
    <row r="49" spans="1:34" ht="13.5">
      <c r="A49" s="26" t="s">
        <v>29</v>
      </c>
      <c r="B49" s="49" t="s">
        <v>110</v>
      </c>
      <c r="C49" s="50" t="s">
        <v>111</v>
      </c>
      <c r="D49" s="51">
        <f t="shared" si="17"/>
        <v>1249</v>
      </c>
      <c r="E49" s="51">
        <v>977</v>
      </c>
      <c r="F49" s="51">
        <v>272</v>
      </c>
      <c r="G49" s="51">
        <f t="shared" si="9"/>
        <v>1249</v>
      </c>
      <c r="H49" s="51">
        <f t="shared" si="10"/>
        <v>1065</v>
      </c>
      <c r="I49" s="51">
        <f t="shared" si="11"/>
        <v>0</v>
      </c>
      <c r="J49" s="51">
        <v>0</v>
      </c>
      <c r="K49" s="51">
        <v>0</v>
      </c>
      <c r="L49" s="51">
        <v>0</v>
      </c>
      <c r="M49" s="51">
        <f t="shared" si="12"/>
        <v>884</v>
      </c>
      <c r="N49" s="51">
        <v>0</v>
      </c>
      <c r="O49" s="51">
        <v>800</v>
      </c>
      <c r="P49" s="51">
        <v>84</v>
      </c>
      <c r="Q49" s="51">
        <f t="shared" si="13"/>
        <v>107</v>
      </c>
      <c r="R49" s="51">
        <v>0</v>
      </c>
      <c r="S49" s="51">
        <v>105</v>
      </c>
      <c r="T49" s="51">
        <v>2</v>
      </c>
      <c r="U49" s="51">
        <f t="shared" si="14"/>
        <v>74</v>
      </c>
      <c r="V49" s="51">
        <v>0</v>
      </c>
      <c r="W49" s="51">
        <v>72</v>
      </c>
      <c r="X49" s="51">
        <v>2</v>
      </c>
      <c r="Y49" s="51">
        <f t="shared" si="15"/>
        <v>0</v>
      </c>
      <c r="Z49" s="51">
        <v>0</v>
      </c>
      <c r="AA49" s="51">
        <v>0</v>
      </c>
      <c r="AB49" s="51">
        <v>0</v>
      </c>
      <c r="AC49" s="51">
        <f t="shared" si="16"/>
        <v>0</v>
      </c>
      <c r="AD49" s="51">
        <v>0</v>
      </c>
      <c r="AE49" s="51">
        <v>0</v>
      </c>
      <c r="AF49" s="51">
        <v>0</v>
      </c>
      <c r="AG49" s="51">
        <v>184</v>
      </c>
      <c r="AH49" s="51">
        <v>0</v>
      </c>
    </row>
    <row r="50" spans="1:34" ht="13.5">
      <c r="A50" s="26" t="s">
        <v>29</v>
      </c>
      <c r="B50" s="49" t="s">
        <v>112</v>
      </c>
      <c r="C50" s="50" t="s">
        <v>113</v>
      </c>
      <c r="D50" s="51">
        <f t="shared" si="17"/>
        <v>751</v>
      </c>
      <c r="E50" s="51">
        <v>658</v>
      </c>
      <c r="F50" s="51">
        <v>93</v>
      </c>
      <c r="G50" s="51">
        <f t="shared" si="9"/>
        <v>751</v>
      </c>
      <c r="H50" s="51">
        <f t="shared" si="10"/>
        <v>668</v>
      </c>
      <c r="I50" s="51">
        <f t="shared" si="11"/>
        <v>0</v>
      </c>
      <c r="J50" s="51">
        <v>0</v>
      </c>
      <c r="K50" s="51">
        <v>0</v>
      </c>
      <c r="L50" s="51">
        <v>0</v>
      </c>
      <c r="M50" s="51">
        <f t="shared" si="12"/>
        <v>563</v>
      </c>
      <c r="N50" s="51">
        <v>0</v>
      </c>
      <c r="O50" s="51">
        <v>555</v>
      </c>
      <c r="P50" s="51">
        <v>8</v>
      </c>
      <c r="Q50" s="51">
        <f t="shared" si="13"/>
        <v>67</v>
      </c>
      <c r="R50" s="51">
        <v>0</v>
      </c>
      <c r="S50" s="51">
        <v>66</v>
      </c>
      <c r="T50" s="51">
        <v>1</v>
      </c>
      <c r="U50" s="51">
        <f t="shared" si="14"/>
        <v>38</v>
      </c>
      <c r="V50" s="51">
        <v>0</v>
      </c>
      <c r="W50" s="51">
        <v>37</v>
      </c>
      <c r="X50" s="51">
        <v>1</v>
      </c>
      <c r="Y50" s="51">
        <f t="shared" si="15"/>
        <v>0</v>
      </c>
      <c r="Z50" s="51">
        <v>0</v>
      </c>
      <c r="AA50" s="51">
        <v>0</v>
      </c>
      <c r="AB50" s="51">
        <v>0</v>
      </c>
      <c r="AC50" s="51">
        <f t="shared" si="16"/>
        <v>0</v>
      </c>
      <c r="AD50" s="51">
        <v>0</v>
      </c>
      <c r="AE50" s="51">
        <v>0</v>
      </c>
      <c r="AF50" s="51">
        <v>0</v>
      </c>
      <c r="AG50" s="51">
        <v>83</v>
      </c>
      <c r="AH50" s="51">
        <v>70</v>
      </c>
    </row>
    <row r="51" spans="1:34" ht="13.5">
      <c r="A51" s="26" t="s">
        <v>29</v>
      </c>
      <c r="B51" s="49" t="s">
        <v>114</v>
      </c>
      <c r="C51" s="50" t="s">
        <v>115</v>
      </c>
      <c r="D51" s="51">
        <f t="shared" si="17"/>
        <v>8170</v>
      </c>
      <c r="E51" s="51">
        <v>6782</v>
      </c>
      <c r="F51" s="51">
        <v>1388</v>
      </c>
      <c r="G51" s="51">
        <f t="shared" si="9"/>
        <v>8170</v>
      </c>
      <c r="H51" s="51">
        <f t="shared" si="10"/>
        <v>6618</v>
      </c>
      <c r="I51" s="51">
        <f t="shared" si="11"/>
        <v>0</v>
      </c>
      <c r="J51" s="51">
        <v>0</v>
      </c>
      <c r="K51" s="51">
        <v>0</v>
      </c>
      <c r="L51" s="51">
        <v>0</v>
      </c>
      <c r="M51" s="51">
        <f t="shared" si="12"/>
        <v>5108</v>
      </c>
      <c r="N51" s="51">
        <v>5078</v>
      </c>
      <c r="O51" s="51">
        <v>0</v>
      </c>
      <c r="P51" s="51">
        <v>30</v>
      </c>
      <c r="Q51" s="51">
        <f t="shared" si="13"/>
        <v>725</v>
      </c>
      <c r="R51" s="51">
        <v>725</v>
      </c>
      <c r="S51" s="51">
        <v>0</v>
      </c>
      <c r="T51" s="51">
        <v>0</v>
      </c>
      <c r="U51" s="51">
        <f t="shared" si="14"/>
        <v>599</v>
      </c>
      <c r="V51" s="51">
        <v>599</v>
      </c>
      <c r="W51" s="51">
        <v>0</v>
      </c>
      <c r="X51" s="51">
        <v>0</v>
      </c>
      <c r="Y51" s="51">
        <f t="shared" si="15"/>
        <v>0</v>
      </c>
      <c r="Z51" s="51">
        <v>0</v>
      </c>
      <c r="AA51" s="51">
        <v>0</v>
      </c>
      <c r="AB51" s="51">
        <v>0</v>
      </c>
      <c r="AC51" s="51">
        <f t="shared" si="16"/>
        <v>186</v>
      </c>
      <c r="AD51" s="51">
        <v>186</v>
      </c>
      <c r="AE51" s="51">
        <v>0</v>
      </c>
      <c r="AF51" s="51">
        <v>0</v>
      </c>
      <c r="AG51" s="51">
        <v>1552</v>
      </c>
      <c r="AH51" s="51">
        <v>0</v>
      </c>
    </row>
    <row r="52" spans="1:34" ht="13.5">
      <c r="A52" s="26" t="s">
        <v>29</v>
      </c>
      <c r="B52" s="49" t="s">
        <v>116</v>
      </c>
      <c r="C52" s="50" t="s">
        <v>117</v>
      </c>
      <c r="D52" s="51">
        <f t="shared" si="17"/>
        <v>5831</v>
      </c>
      <c r="E52" s="51">
        <v>4803</v>
      </c>
      <c r="F52" s="51">
        <v>1028</v>
      </c>
      <c r="G52" s="51">
        <f t="shared" si="9"/>
        <v>5831</v>
      </c>
      <c r="H52" s="51">
        <f t="shared" si="10"/>
        <v>4992</v>
      </c>
      <c r="I52" s="51">
        <f t="shared" si="11"/>
        <v>0</v>
      </c>
      <c r="J52" s="51">
        <v>0</v>
      </c>
      <c r="K52" s="51">
        <v>0</v>
      </c>
      <c r="L52" s="51">
        <v>0</v>
      </c>
      <c r="M52" s="51">
        <f t="shared" si="12"/>
        <v>3453</v>
      </c>
      <c r="N52" s="51">
        <v>0</v>
      </c>
      <c r="O52" s="51">
        <v>2902</v>
      </c>
      <c r="P52" s="51">
        <v>551</v>
      </c>
      <c r="Q52" s="51">
        <f t="shared" si="13"/>
        <v>497</v>
      </c>
      <c r="R52" s="51">
        <v>0</v>
      </c>
      <c r="S52" s="51">
        <v>473</v>
      </c>
      <c r="T52" s="51">
        <v>24</v>
      </c>
      <c r="U52" s="51">
        <f t="shared" si="14"/>
        <v>955</v>
      </c>
      <c r="V52" s="51">
        <v>0</v>
      </c>
      <c r="W52" s="51">
        <v>916</v>
      </c>
      <c r="X52" s="51">
        <v>39</v>
      </c>
      <c r="Y52" s="51">
        <f t="shared" si="15"/>
        <v>0</v>
      </c>
      <c r="Z52" s="51">
        <v>0</v>
      </c>
      <c r="AA52" s="51">
        <v>0</v>
      </c>
      <c r="AB52" s="51">
        <v>0</v>
      </c>
      <c r="AC52" s="51">
        <f t="shared" si="16"/>
        <v>87</v>
      </c>
      <c r="AD52" s="51">
        <v>0</v>
      </c>
      <c r="AE52" s="51">
        <v>86</v>
      </c>
      <c r="AF52" s="51">
        <v>1</v>
      </c>
      <c r="AG52" s="51">
        <v>839</v>
      </c>
      <c r="AH52" s="51">
        <v>0</v>
      </c>
    </row>
    <row r="53" spans="1:34" ht="13.5">
      <c r="A53" s="26" t="s">
        <v>29</v>
      </c>
      <c r="B53" s="49" t="s">
        <v>118</v>
      </c>
      <c r="C53" s="50" t="s">
        <v>119</v>
      </c>
      <c r="D53" s="51">
        <f t="shared" si="17"/>
        <v>2155</v>
      </c>
      <c r="E53" s="51">
        <v>2045</v>
      </c>
      <c r="F53" s="51">
        <v>110</v>
      </c>
      <c r="G53" s="51">
        <f t="shared" si="9"/>
        <v>2155</v>
      </c>
      <c r="H53" s="51">
        <f t="shared" si="10"/>
        <v>2111</v>
      </c>
      <c r="I53" s="51">
        <f t="shared" si="11"/>
        <v>0</v>
      </c>
      <c r="J53" s="51">
        <v>0</v>
      </c>
      <c r="K53" s="51">
        <v>0</v>
      </c>
      <c r="L53" s="51">
        <v>0</v>
      </c>
      <c r="M53" s="51">
        <f t="shared" si="12"/>
        <v>1933</v>
      </c>
      <c r="N53" s="51">
        <v>0</v>
      </c>
      <c r="O53" s="51">
        <v>1866</v>
      </c>
      <c r="P53" s="51">
        <v>67</v>
      </c>
      <c r="Q53" s="51">
        <f t="shared" si="13"/>
        <v>178</v>
      </c>
      <c r="R53" s="51">
        <v>0</v>
      </c>
      <c r="S53" s="51">
        <v>178</v>
      </c>
      <c r="T53" s="51">
        <v>0</v>
      </c>
      <c r="U53" s="51">
        <f t="shared" si="14"/>
        <v>0</v>
      </c>
      <c r="V53" s="51">
        <v>0</v>
      </c>
      <c r="W53" s="51">
        <v>0</v>
      </c>
      <c r="X53" s="51">
        <v>0</v>
      </c>
      <c r="Y53" s="51">
        <f t="shared" si="15"/>
        <v>0</v>
      </c>
      <c r="Z53" s="51">
        <v>0</v>
      </c>
      <c r="AA53" s="51">
        <v>0</v>
      </c>
      <c r="AB53" s="51">
        <v>0</v>
      </c>
      <c r="AC53" s="51">
        <f t="shared" si="16"/>
        <v>0</v>
      </c>
      <c r="AD53" s="51">
        <v>0</v>
      </c>
      <c r="AE53" s="51">
        <v>0</v>
      </c>
      <c r="AF53" s="51">
        <v>0</v>
      </c>
      <c r="AG53" s="51">
        <v>44</v>
      </c>
      <c r="AH53" s="51">
        <v>0</v>
      </c>
    </row>
    <row r="54" spans="1:34" ht="13.5">
      <c r="A54" s="26" t="s">
        <v>29</v>
      </c>
      <c r="B54" s="49" t="s">
        <v>120</v>
      </c>
      <c r="C54" s="50" t="s">
        <v>121</v>
      </c>
      <c r="D54" s="51">
        <f t="shared" si="17"/>
        <v>7333</v>
      </c>
      <c r="E54" s="51">
        <v>5110</v>
      </c>
      <c r="F54" s="51">
        <v>2223</v>
      </c>
      <c r="G54" s="51">
        <f t="shared" si="9"/>
        <v>7333</v>
      </c>
      <c r="H54" s="51">
        <f t="shared" si="10"/>
        <v>5902</v>
      </c>
      <c r="I54" s="51">
        <f t="shared" si="11"/>
        <v>0</v>
      </c>
      <c r="J54" s="51">
        <v>0</v>
      </c>
      <c r="K54" s="51">
        <v>0</v>
      </c>
      <c r="L54" s="51">
        <v>0</v>
      </c>
      <c r="M54" s="51">
        <f t="shared" si="12"/>
        <v>4708</v>
      </c>
      <c r="N54" s="51">
        <v>0</v>
      </c>
      <c r="O54" s="51">
        <v>4061</v>
      </c>
      <c r="P54" s="51">
        <v>647</v>
      </c>
      <c r="Q54" s="51">
        <f t="shared" si="13"/>
        <v>750</v>
      </c>
      <c r="R54" s="51">
        <v>0</v>
      </c>
      <c r="S54" s="51">
        <v>607</v>
      </c>
      <c r="T54" s="51">
        <v>143</v>
      </c>
      <c r="U54" s="51">
        <f t="shared" si="14"/>
        <v>444</v>
      </c>
      <c r="V54" s="51">
        <v>0</v>
      </c>
      <c r="W54" s="51">
        <v>442</v>
      </c>
      <c r="X54" s="51">
        <v>2</v>
      </c>
      <c r="Y54" s="51">
        <f t="shared" si="15"/>
        <v>0</v>
      </c>
      <c r="Z54" s="51">
        <v>0</v>
      </c>
      <c r="AA54" s="51">
        <v>0</v>
      </c>
      <c r="AB54" s="51">
        <v>0</v>
      </c>
      <c r="AC54" s="51">
        <f t="shared" si="16"/>
        <v>0</v>
      </c>
      <c r="AD54" s="51">
        <v>0</v>
      </c>
      <c r="AE54" s="51">
        <v>0</v>
      </c>
      <c r="AF54" s="51">
        <v>0</v>
      </c>
      <c r="AG54" s="51">
        <v>1431</v>
      </c>
      <c r="AH54" s="51">
        <v>0</v>
      </c>
    </row>
    <row r="55" spans="1:34" ht="13.5">
      <c r="A55" s="26" t="s">
        <v>29</v>
      </c>
      <c r="B55" s="49" t="s">
        <v>122</v>
      </c>
      <c r="C55" s="50" t="s">
        <v>123</v>
      </c>
      <c r="D55" s="51">
        <f t="shared" si="17"/>
        <v>2698</v>
      </c>
      <c r="E55" s="51">
        <v>2567</v>
      </c>
      <c r="F55" s="51">
        <v>131</v>
      </c>
      <c r="G55" s="51">
        <f t="shared" si="9"/>
        <v>2698</v>
      </c>
      <c r="H55" s="51">
        <f t="shared" si="10"/>
        <v>2338</v>
      </c>
      <c r="I55" s="51">
        <f t="shared" si="11"/>
        <v>0</v>
      </c>
      <c r="J55" s="51">
        <v>0</v>
      </c>
      <c r="K55" s="51">
        <v>0</v>
      </c>
      <c r="L55" s="51">
        <v>0</v>
      </c>
      <c r="M55" s="51">
        <f t="shared" si="12"/>
        <v>2023</v>
      </c>
      <c r="N55" s="51">
        <v>0</v>
      </c>
      <c r="O55" s="51">
        <v>2003</v>
      </c>
      <c r="P55" s="51">
        <v>20</v>
      </c>
      <c r="Q55" s="51">
        <f t="shared" si="13"/>
        <v>280</v>
      </c>
      <c r="R55" s="51">
        <v>0</v>
      </c>
      <c r="S55" s="51">
        <v>273</v>
      </c>
      <c r="T55" s="51">
        <v>7</v>
      </c>
      <c r="U55" s="51">
        <f t="shared" si="14"/>
        <v>15</v>
      </c>
      <c r="V55" s="51">
        <v>0</v>
      </c>
      <c r="W55" s="51">
        <v>15</v>
      </c>
      <c r="X55" s="51">
        <v>0</v>
      </c>
      <c r="Y55" s="51">
        <f t="shared" si="15"/>
        <v>0</v>
      </c>
      <c r="Z55" s="51">
        <v>0</v>
      </c>
      <c r="AA55" s="51">
        <v>0</v>
      </c>
      <c r="AB55" s="51">
        <v>0</v>
      </c>
      <c r="AC55" s="51">
        <f t="shared" si="16"/>
        <v>20</v>
      </c>
      <c r="AD55" s="51">
        <v>0</v>
      </c>
      <c r="AE55" s="51">
        <v>20</v>
      </c>
      <c r="AF55" s="51">
        <v>0</v>
      </c>
      <c r="AG55" s="51">
        <v>360</v>
      </c>
      <c r="AH55" s="51">
        <v>0</v>
      </c>
    </row>
    <row r="56" spans="1:34" ht="13.5">
      <c r="A56" s="26" t="s">
        <v>29</v>
      </c>
      <c r="B56" s="49" t="s">
        <v>124</v>
      </c>
      <c r="C56" s="50" t="s">
        <v>125</v>
      </c>
      <c r="D56" s="51">
        <f t="shared" si="17"/>
        <v>19883</v>
      </c>
      <c r="E56" s="51">
        <v>11755</v>
      </c>
      <c r="F56" s="51">
        <v>8128</v>
      </c>
      <c r="G56" s="51">
        <f t="shared" si="9"/>
        <v>19883</v>
      </c>
      <c r="H56" s="51">
        <f t="shared" si="10"/>
        <v>18771</v>
      </c>
      <c r="I56" s="51">
        <f t="shared" si="11"/>
        <v>1</v>
      </c>
      <c r="J56" s="51">
        <v>1</v>
      </c>
      <c r="K56" s="51">
        <v>0</v>
      </c>
      <c r="L56" s="51">
        <v>0</v>
      </c>
      <c r="M56" s="51">
        <f t="shared" si="12"/>
        <v>12501</v>
      </c>
      <c r="N56" s="51">
        <v>0</v>
      </c>
      <c r="O56" s="51">
        <v>7058</v>
      </c>
      <c r="P56" s="51">
        <v>5443</v>
      </c>
      <c r="Q56" s="51">
        <f t="shared" si="13"/>
        <v>5202</v>
      </c>
      <c r="R56" s="51">
        <v>0</v>
      </c>
      <c r="S56" s="51">
        <v>2942</v>
      </c>
      <c r="T56" s="51">
        <v>2260</v>
      </c>
      <c r="U56" s="51">
        <f t="shared" si="14"/>
        <v>839</v>
      </c>
      <c r="V56" s="51">
        <v>0</v>
      </c>
      <c r="W56" s="51">
        <v>839</v>
      </c>
      <c r="X56" s="51">
        <v>0</v>
      </c>
      <c r="Y56" s="51">
        <f t="shared" si="15"/>
        <v>0</v>
      </c>
      <c r="Z56" s="51">
        <v>0</v>
      </c>
      <c r="AA56" s="51">
        <v>0</v>
      </c>
      <c r="AB56" s="51">
        <v>0</v>
      </c>
      <c r="AC56" s="51">
        <f t="shared" si="16"/>
        <v>228</v>
      </c>
      <c r="AD56" s="51">
        <v>228</v>
      </c>
      <c r="AE56" s="51">
        <v>0</v>
      </c>
      <c r="AF56" s="51">
        <v>0</v>
      </c>
      <c r="AG56" s="51">
        <v>1112</v>
      </c>
      <c r="AH56" s="51">
        <v>0</v>
      </c>
    </row>
    <row r="57" spans="1:34" ht="13.5">
      <c r="A57" s="26" t="s">
        <v>29</v>
      </c>
      <c r="B57" s="49" t="s">
        <v>126</v>
      </c>
      <c r="C57" s="50" t="s">
        <v>127</v>
      </c>
      <c r="D57" s="51">
        <f t="shared" si="17"/>
        <v>14230</v>
      </c>
      <c r="E57" s="51">
        <v>10546</v>
      </c>
      <c r="F57" s="51">
        <v>3684</v>
      </c>
      <c r="G57" s="51">
        <f t="shared" si="9"/>
        <v>14230</v>
      </c>
      <c r="H57" s="51">
        <f t="shared" si="10"/>
        <v>12723</v>
      </c>
      <c r="I57" s="51">
        <f t="shared" si="11"/>
        <v>0</v>
      </c>
      <c r="J57" s="51">
        <v>0</v>
      </c>
      <c r="K57" s="51">
        <v>0</v>
      </c>
      <c r="L57" s="51">
        <v>0</v>
      </c>
      <c r="M57" s="51">
        <f t="shared" si="12"/>
        <v>7605</v>
      </c>
      <c r="N57" s="51">
        <v>0</v>
      </c>
      <c r="O57" s="51">
        <v>6539</v>
      </c>
      <c r="P57" s="51">
        <v>1066</v>
      </c>
      <c r="Q57" s="51">
        <f t="shared" si="13"/>
        <v>2440</v>
      </c>
      <c r="R57" s="51">
        <v>0</v>
      </c>
      <c r="S57" s="51">
        <v>1430</v>
      </c>
      <c r="T57" s="51">
        <v>1010</v>
      </c>
      <c r="U57" s="51">
        <f t="shared" si="14"/>
        <v>2466</v>
      </c>
      <c r="V57" s="51">
        <v>0</v>
      </c>
      <c r="W57" s="51">
        <v>2466</v>
      </c>
      <c r="X57" s="51">
        <v>0</v>
      </c>
      <c r="Y57" s="51">
        <f t="shared" si="15"/>
        <v>18</v>
      </c>
      <c r="Z57" s="51">
        <v>0</v>
      </c>
      <c r="AA57" s="51">
        <v>18</v>
      </c>
      <c r="AB57" s="51">
        <v>0</v>
      </c>
      <c r="AC57" s="51">
        <f t="shared" si="16"/>
        <v>194</v>
      </c>
      <c r="AD57" s="51">
        <v>0</v>
      </c>
      <c r="AE57" s="51">
        <v>93</v>
      </c>
      <c r="AF57" s="51">
        <v>101</v>
      </c>
      <c r="AG57" s="51">
        <v>1507</v>
      </c>
      <c r="AH57" s="51">
        <v>887</v>
      </c>
    </row>
    <row r="58" spans="1:34" ht="13.5">
      <c r="A58" s="26" t="s">
        <v>29</v>
      </c>
      <c r="B58" s="49" t="s">
        <v>128</v>
      </c>
      <c r="C58" s="50" t="s">
        <v>129</v>
      </c>
      <c r="D58" s="51">
        <f t="shared" si="17"/>
        <v>4355</v>
      </c>
      <c r="E58" s="51">
        <v>3809</v>
      </c>
      <c r="F58" s="51">
        <v>546</v>
      </c>
      <c r="G58" s="51">
        <f t="shared" si="9"/>
        <v>4355</v>
      </c>
      <c r="H58" s="51">
        <f t="shared" si="10"/>
        <v>3375</v>
      </c>
      <c r="I58" s="51">
        <f t="shared" si="11"/>
        <v>0</v>
      </c>
      <c r="J58" s="51">
        <v>0</v>
      </c>
      <c r="K58" s="51">
        <v>0</v>
      </c>
      <c r="L58" s="51">
        <v>0</v>
      </c>
      <c r="M58" s="51">
        <f t="shared" si="12"/>
        <v>2844</v>
      </c>
      <c r="N58" s="51">
        <v>0</v>
      </c>
      <c r="O58" s="51">
        <v>2698</v>
      </c>
      <c r="P58" s="51">
        <v>146</v>
      </c>
      <c r="Q58" s="51">
        <f t="shared" si="13"/>
        <v>216</v>
      </c>
      <c r="R58" s="51">
        <v>0</v>
      </c>
      <c r="S58" s="51">
        <v>216</v>
      </c>
      <c r="T58" s="51">
        <v>0</v>
      </c>
      <c r="U58" s="51">
        <f t="shared" si="14"/>
        <v>315</v>
      </c>
      <c r="V58" s="51">
        <v>0</v>
      </c>
      <c r="W58" s="51">
        <v>315</v>
      </c>
      <c r="X58" s="51">
        <v>0</v>
      </c>
      <c r="Y58" s="51">
        <f t="shared" si="15"/>
        <v>0</v>
      </c>
      <c r="Z58" s="51">
        <v>0</v>
      </c>
      <c r="AA58" s="51">
        <v>0</v>
      </c>
      <c r="AB58" s="51">
        <v>0</v>
      </c>
      <c r="AC58" s="51">
        <f t="shared" si="16"/>
        <v>0</v>
      </c>
      <c r="AD58" s="51">
        <v>0</v>
      </c>
      <c r="AE58" s="51">
        <v>0</v>
      </c>
      <c r="AF58" s="51">
        <v>0</v>
      </c>
      <c r="AG58" s="51">
        <v>980</v>
      </c>
      <c r="AH58" s="51">
        <v>736</v>
      </c>
    </row>
    <row r="59" spans="1:34" ht="13.5">
      <c r="A59" s="26" t="s">
        <v>29</v>
      </c>
      <c r="B59" s="49" t="s">
        <v>130</v>
      </c>
      <c r="C59" s="50" t="s">
        <v>131</v>
      </c>
      <c r="D59" s="51">
        <f t="shared" si="17"/>
        <v>1966</v>
      </c>
      <c r="E59" s="51">
        <v>1725</v>
      </c>
      <c r="F59" s="51">
        <v>241</v>
      </c>
      <c r="G59" s="51">
        <f t="shared" si="9"/>
        <v>1966</v>
      </c>
      <c r="H59" s="51">
        <f t="shared" si="10"/>
        <v>1808</v>
      </c>
      <c r="I59" s="51">
        <f t="shared" si="11"/>
        <v>0</v>
      </c>
      <c r="J59" s="51">
        <v>0</v>
      </c>
      <c r="K59" s="51">
        <v>0</v>
      </c>
      <c r="L59" s="51">
        <v>0</v>
      </c>
      <c r="M59" s="51">
        <f t="shared" si="12"/>
        <v>1309</v>
      </c>
      <c r="N59" s="51">
        <v>0</v>
      </c>
      <c r="O59" s="51">
        <v>1156</v>
      </c>
      <c r="P59" s="51">
        <v>153</v>
      </c>
      <c r="Q59" s="51">
        <f t="shared" si="13"/>
        <v>151</v>
      </c>
      <c r="R59" s="51">
        <v>0</v>
      </c>
      <c r="S59" s="51">
        <v>151</v>
      </c>
      <c r="T59" s="51">
        <v>0</v>
      </c>
      <c r="U59" s="51">
        <f t="shared" si="14"/>
        <v>345</v>
      </c>
      <c r="V59" s="51">
        <v>141</v>
      </c>
      <c r="W59" s="51">
        <v>204</v>
      </c>
      <c r="X59" s="51">
        <v>0</v>
      </c>
      <c r="Y59" s="51">
        <f t="shared" si="15"/>
        <v>0</v>
      </c>
      <c r="Z59" s="51">
        <v>0</v>
      </c>
      <c r="AA59" s="51">
        <v>0</v>
      </c>
      <c r="AB59" s="51">
        <v>0</v>
      </c>
      <c r="AC59" s="51">
        <f t="shared" si="16"/>
        <v>3</v>
      </c>
      <c r="AD59" s="51">
        <v>3</v>
      </c>
      <c r="AE59" s="51">
        <v>0</v>
      </c>
      <c r="AF59" s="51">
        <v>0</v>
      </c>
      <c r="AG59" s="51">
        <v>158</v>
      </c>
      <c r="AH59" s="51">
        <v>1311</v>
      </c>
    </row>
    <row r="60" spans="1:34" ht="13.5">
      <c r="A60" s="26" t="s">
        <v>29</v>
      </c>
      <c r="B60" s="49" t="s">
        <v>132</v>
      </c>
      <c r="C60" s="50" t="s">
        <v>133</v>
      </c>
      <c r="D60" s="51">
        <f t="shared" si="17"/>
        <v>4228</v>
      </c>
      <c r="E60" s="51">
        <v>3523</v>
      </c>
      <c r="F60" s="51">
        <v>705</v>
      </c>
      <c r="G60" s="51">
        <f t="shared" si="9"/>
        <v>4228</v>
      </c>
      <c r="H60" s="51">
        <f t="shared" si="10"/>
        <v>3702</v>
      </c>
      <c r="I60" s="51">
        <f t="shared" si="11"/>
        <v>0</v>
      </c>
      <c r="J60" s="51">
        <v>0</v>
      </c>
      <c r="K60" s="51">
        <v>0</v>
      </c>
      <c r="L60" s="51">
        <v>0</v>
      </c>
      <c r="M60" s="51">
        <f t="shared" si="12"/>
        <v>2875</v>
      </c>
      <c r="N60" s="51">
        <v>0</v>
      </c>
      <c r="O60" s="51">
        <v>2418</v>
      </c>
      <c r="P60" s="51">
        <v>457</v>
      </c>
      <c r="Q60" s="51">
        <f t="shared" si="13"/>
        <v>209</v>
      </c>
      <c r="R60" s="51">
        <v>0</v>
      </c>
      <c r="S60" s="51">
        <v>209</v>
      </c>
      <c r="T60" s="51">
        <v>0</v>
      </c>
      <c r="U60" s="51">
        <f t="shared" si="14"/>
        <v>472</v>
      </c>
      <c r="V60" s="51">
        <v>202</v>
      </c>
      <c r="W60" s="51">
        <v>270</v>
      </c>
      <c r="X60" s="51">
        <v>0</v>
      </c>
      <c r="Y60" s="51">
        <f t="shared" si="15"/>
        <v>0</v>
      </c>
      <c r="Z60" s="51">
        <v>0</v>
      </c>
      <c r="AA60" s="51">
        <v>0</v>
      </c>
      <c r="AB60" s="51">
        <v>0</v>
      </c>
      <c r="AC60" s="51">
        <f t="shared" si="16"/>
        <v>146</v>
      </c>
      <c r="AD60" s="51">
        <v>146</v>
      </c>
      <c r="AE60" s="51">
        <v>0</v>
      </c>
      <c r="AF60" s="51">
        <v>0</v>
      </c>
      <c r="AG60" s="51">
        <v>526</v>
      </c>
      <c r="AH60" s="51">
        <v>355</v>
      </c>
    </row>
    <row r="61" spans="1:34" ht="13.5">
      <c r="A61" s="26" t="s">
        <v>29</v>
      </c>
      <c r="B61" s="49" t="s">
        <v>134</v>
      </c>
      <c r="C61" s="50" t="s">
        <v>135</v>
      </c>
      <c r="D61" s="51">
        <f t="shared" si="17"/>
        <v>6040</v>
      </c>
      <c r="E61" s="51">
        <v>5225</v>
      </c>
      <c r="F61" s="51">
        <v>815</v>
      </c>
      <c r="G61" s="51">
        <f t="shared" si="9"/>
        <v>6040</v>
      </c>
      <c r="H61" s="51">
        <f t="shared" si="10"/>
        <v>5618</v>
      </c>
      <c r="I61" s="51">
        <f t="shared" si="11"/>
        <v>0</v>
      </c>
      <c r="J61" s="51">
        <v>0</v>
      </c>
      <c r="K61" s="51">
        <v>0</v>
      </c>
      <c r="L61" s="51">
        <v>0</v>
      </c>
      <c r="M61" s="51">
        <f t="shared" si="12"/>
        <v>4976</v>
      </c>
      <c r="N61" s="51">
        <v>0</v>
      </c>
      <c r="O61" s="51">
        <v>4397</v>
      </c>
      <c r="P61" s="51">
        <v>579</v>
      </c>
      <c r="Q61" s="51">
        <f t="shared" si="13"/>
        <v>485</v>
      </c>
      <c r="R61" s="51">
        <v>150</v>
      </c>
      <c r="S61" s="51">
        <v>334</v>
      </c>
      <c r="T61" s="51">
        <v>1</v>
      </c>
      <c r="U61" s="51">
        <f t="shared" si="14"/>
        <v>9</v>
      </c>
      <c r="V61" s="51">
        <v>0</v>
      </c>
      <c r="W61" s="51">
        <v>9</v>
      </c>
      <c r="X61" s="51">
        <v>0</v>
      </c>
      <c r="Y61" s="51">
        <f t="shared" si="15"/>
        <v>0</v>
      </c>
      <c r="Z61" s="51">
        <v>0</v>
      </c>
      <c r="AA61" s="51">
        <v>0</v>
      </c>
      <c r="AB61" s="51">
        <v>0</v>
      </c>
      <c r="AC61" s="51">
        <f t="shared" si="16"/>
        <v>148</v>
      </c>
      <c r="AD61" s="51">
        <v>0</v>
      </c>
      <c r="AE61" s="51">
        <v>148</v>
      </c>
      <c r="AF61" s="51">
        <v>0</v>
      </c>
      <c r="AG61" s="51">
        <v>422</v>
      </c>
      <c r="AH61" s="51">
        <v>0</v>
      </c>
    </row>
    <row r="62" spans="1:34" ht="13.5">
      <c r="A62" s="26" t="s">
        <v>29</v>
      </c>
      <c r="B62" s="49" t="s">
        <v>136</v>
      </c>
      <c r="C62" s="50" t="s">
        <v>137</v>
      </c>
      <c r="D62" s="51">
        <f t="shared" si="17"/>
        <v>6952</v>
      </c>
      <c r="E62" s="51">
        <v>5587</v>
      </c>
      <c r="F62" s="51">
        <v>1365</v>
      </c>
      <c r="G62" s="51">
        <f t="shared" si="9"/>
        <v>6952</v>
      </c>
      <c r="H62" s="51">
        <f t="shared" si="10"/>
        <v>6631</v>
      </c>
      <c r="I62" s="51">
        <f t="shared" si="11"/>
        <v>0</v>
      </c>
      <c r="J62" s="51">
        <v>0</v>
      </c>
      <c r="K62" s="51">
        <v>0</v>
      </c>
      <c r="L62" s="51">
        <v>0</v>
      </c>
      <c r="M62" s="51">
        <f t="shared" si="12"/>
        <v>5974</v>
      </c>
      <c r="N62" s="51">
        <v>0</v>
      </c>
      <c r="O62" s="51">
        <v>4744</v>
      </c>
      <c r="P62" s="51">
        <v>1230</v>
      </c>
      <c r="Q62" s="51">
        <f t="shared" si="13"/>
        <v>515</v>
      </c>
      <c r="R62" s="51">
        <v>137</v>
      </c>
      <c r="S62" s="51">
        <v>376</v>
      </c>
      <c r="T62" s="51">
        <v>2</v>
      </c>
      <c r="U62" s="51">
        <f t="shared" si="14"/>
        <v>14</v>
      </c>
      <c r="V62" s="51">
        <v>0</v>
      </c>
      <c r="W62" s="51">
        <v>14</v>
      </c>
      <c r="X62" s="51">
        <v>0</v>
      </c>
      <c r="Y62" s="51">
        <f t="shared" si="15"/>
        <v>0</v>
      </c>
      <c r="Z62" s="51">
        <v>0</v>
      </c>
      <c r="AA62" s="51">
        <v>0</v>
      </c>
      <c r="AB62" s="51">
        <v>0</v>
      </c>
      <c r="AC62" s="51">
        <f t="shared" si="16"/>
        <v>128</v>
      </c>
      <c r="AD62" s="51">
        <v>0</v>
      </c>
      <c r="AE62" s="51">
        <v>128</v>
      </c>
      <c r="AF62" s="51">
        <v>0</v>
      </c>
      <c r="AG62" s="51">
        <v>321</v>
      </c>
      <c r="AH62" s="51">
        <v>0</v>
      </c>
    </row>
    <row r="63" spans="1:34" ht="13.5">
      <c r="A63" s="26" t="s">
        <v>29</v>
      </c>
      <c r="B63" s="49" t="s">
        <v>138</v>
      </c>
      <c r="C63" s="50" t="s">
        <v>139</v>
      </c>
      <c r="D63" s="51">
        <f t="shared" si="17"/>
        <v>18467</v>
      </c>
      <c r="E63" s="51">
        <v>13742</v>
      </c>
      <c r="F63" s="51">
        <v>4725</v>
      </c>
      <c r="G63" s="51">
        <f t="shared" si="9"/>
        <v>18467</v>
      </c>
      <c r="H63" s="51">
        <f t="shared" si="10"/>
        <v>17263</v>
      </c>
      <c r="I63" s="51">
        <f t="shared" si="11"/>
        <v>0</v>
      </c>
      <c r="J63" s="51">
        <v>0</v>
      </c>
      <c r="K63" s="51">
        <v>0</v>
      </c>
      <c r="L63" s="51">
        <v>0</v>
      </c>
      <c r="M63" s="51">
        <f t="shared" si="12"/>
        <v>15093</v>
      </c>
      <c r="N63" s="51">
        <v>0</v>
      </c>
      <c r="O63" s="51">
        <v>11066</v>
      </c>
      <c r="P63" s="51">
        <v>4027</v>
      </c>
      <c r="Q63" s="51">
        <f t="shared" si="13"/>
        <v>796</v>
      </c>
      <c r="R63" s="51">
        <v>0</v>
      </c>
      <c r="S63" s="51">
        <v>659</v>
      </c>
      <c r="T63" s="51">
        <v>137</v>
      </c>
      <c r="U63" s="51">
        <f t="shared" si="14"/>
        <v>1308</v>
      </c>
      <c r="V63" s="51">
        <v>0</v>
      </c>
      <c r="W63" s="51">
        <v>1308</v>
      </c>
      <c r="X63" s="51">
        <v>0</v>
      </c>
      <c r="Y63" s="51">
        <f t="shared" si="15"/>
        <v>0</v>
      </c>
      <c r="Z63" s="51">
        <v>0</v>
      </c>
      <c r="AA63" s="51">
        <v>0</v>
      </c>
      <c r="AB63" s="51">
        <v>0</v>
      </c>
      <c r="AC63" s="51">
        <f t="shared" si="16"/>
        <v>66</v>
      </c>
      <c r="AD63" s="51">
        <v>0</v>
      </c>
      <c r="AE63" s="51">
        <v>66</v>
      </c>
      <c r="AF63" s="51">
        <v>0</v>
      </c>
      <c r="AG63" s="51">
        <v>1204</v>
      </c>
      <c r="AH63" s="51">
        <v>0</v>
      </c>
    </row>
    <row r="64" spans="1:34" ht="13.5">
      <c r="A64" s="26" t="s">
        <v>29</v>
      </c>
      <c r="B64" s="49" t="s">
        <v>140</v>
      </c>
      <c r="C64" s="50" t="s">
        <v>206</v>
      </c>
      <c r="D64" s="51">
        <f t="shared" si="17"/>
        <v>7244</v>
      </c>
      <c r="E64" s="51">
        <v>6296</v>
      </c>
      <c r="F64" s="51">
        <v>948</v>
      </c>
      <c r="G64" s="51">
        <f t="shared" si="9"/>
        <v>7244</v>
      </c>
      <c r="H64" s="51">
        <f t="shared" si="10"/>
        <v>7212</v>
      </c>
      <c r="I64" s="51">
        <f t="shared" si="11"/>
        <v>0</v>
      </c>
      <c r="J64" s="51">
        <v>0</v>
      </c>
      <c r="K64" s="51">
        <v>0</v>
      </c>
      <c r="L64" s="51">
        <v>0</v>
      </c>
      <c r="M64" s="51">
        <f t="shared" si="12"/>
        <v>6014</v>
      </c>
      <c r="N64" s="51">
        <v>0</v>
      </c>
      <c r="O64" s="51">
        <v>5193</v>
      </c>
      <c r="P64" s="51">
        <v>821</v>
      </c>
      <c r="Q64" s="51">
        <f t="shared" si="13"/>
        <v>739</v>
      </c>
      <c r="R64" s="51">
        <v>0</v>
      </c>
      <c r="S64" s="51">
        <v>623</v>
      </c>
      <c r="T64" s="51">
        <v>116</v>
      </c>
      <c r="U64" s="51">
        <f t="shared" si="14"/>
        <v>376</v>
      </c>
      <c r="V64" s="51">
        <v>0</v>
      </c>
      <c r="W64" s="51">
        <v>374</v>
      </c>
      <c r="X64" s="51">
        <v>2</v>
      </c>
      <c r="Y64" s="51">
        <f t="shared" si="15"/>
        <v>12</v>
      </c>
      <c r="Z64" s="51">
        <v>0</v>
      </c>
      <c r="AA64" s="51">
        <v>12</v>
      </c>
      <c r="AB64" s="51">
        <v>0</v>
      </c>
      <c r="AC64" s="51">
        <f t="shared" si="16"/>
        <v>71</v>
      </c>
      <c r="AD64" s="51">
        <v>0</v>
      </c>
      <c r="AE64" s="51">
        <v>62</v>
      </c>
      <c r="AF64" s="51">
        <v>9</v>
      </c>
      <c r="AG64" s="51">
        <v>32</v>
      </c>
      <c r="AH64" s="51">
        <v>0</v>
      </c>
    </row>
    <row r="65" spans="1:34" ht="13.5">
      <c r="A65" s="26" t="s">
        <v>29</v>
      </c>
      <c r="B65" s="49" t="s">
        <v>207</v>
      </c>
      <c r="C65" s="50" t="s">
        <v>208</v>
      </c>
      <c r="D65" s="51">
        <f t="shared" si="17"/>
        <v>3121</v>
      </c>
      <c r="E65" s="51">
        <v>2500</v>
      </c>
      <c r="F65" s="51">
        <v>621</v>
      </c>
      <c r="G65" s="51">
        <f t="shared" si="9"/>
        <v>3121</v>
      </c>
      <c r="H65" s="51">
        <f t="shared" si="10"/>
        <v>2846</v>
      </c>
      <c r="I65" s="51">
        <f t="shared" si="11"/>
        <v>0</v>
      </c>
      <c r="J65" s="51">
        <v>0</v>
      </c>
      <c r="K65" s="51">
        <v>0</v>
      </c>
      <c r="L65" s="51">
        <v>0</v>
      </c>
      <c r="M65" s="51">
        <f t="shared" si="12"/>
        <v>2509</v>
      </c>
      <c r="N65" s="51">
        <v>0</v>
      </c>
      <c r="O65" s="51">
        <v>2068</v>
      </c>
      <c r="P65" s="51">
        <v>441</v>
      </c>
      <c r="Q65" s="51">
        <f t="shared" si="13"/>
        <v>271</v>
      </c>
      <c r="R65" s="51">
        <v>0</v>
      </c>
      <c r="S65" s="51">
        <v>270</v>
      </c>
      <c r="T65" s="51">
        <v>1</v>
      </c>
      <c r="U65" s="51">
        <f t="shared" si="14"/>
        <v>4</v>
      </c>
      <c r="V65" s="51">
        <v>0</v>
      </c>
      <c r="W65" s="51">
        <v>4</v>
      </c>
      <c r="X65" s="51">
        <v>0</v>
      </c>
      <c r="Y65" s="51">
        <f t="shared" si="15"/>
        <v>0</v>
      </c>
      <c r="Z65" s="51">
        <v>0</v>
      </c>
      <c r="AA65" s="51">
        <v>0</v>
      </c>
      <c r="AB65" s="51">
        <v>0</v>
      </c>
      <c r="AC65" s="51">
        <f t="shared" si="16"/>
        <v>62</v>
      </c>
      <c r="AD65" s="51">
        <v>0</v>
      </c>
      <c r="AE65" s="51">
        <v>62</v>
      </c>
      <c r="AF65" s="51">
        <v>0</v>
      </c>
      <c r="AG65" s="51">
        <v>275</v>
      </c>
      <c r="AH65" s="51">
        <v>0</v>
      </c>
    </row>
    <row r="66" spans="1:34" ht="13.5">
      <c r="A66" s="26" t="s">
        <v>29</v>
      </c>
      <c r="B66" s="49" t="s">
        <v>209</v>
      </c>
      <c r="C66" s="50" t="s">
        <v>210</v>
      </c>
      <c r="D66" s="51">
        <f t="shared" si="17"/>
        <v>2308</v>
      </c>
      <c r="E66" s="51">
        <v>2114</v>
      </c>
      <c r="F66" s="51">
        <v>194</v>
      </c>
      <c r="G66" s="51">
        <f t="shared" si="9"/>
        <v>2308</v>
      </c>
      <c r="H66" s="51">
        <f t="shared" si="10"/>
        <v>2299</v>
      </c>
      <c r="I66" s="51">
        <f t="shared" si="11"/>
        <v>0</v>
      </c>
      <c r="J66" s="51">
        <v>0</v>
      </c>
      <c r="K66" s="51">
        <v>0</v>
      </c>
      <c r="L66" s="51">
        <v>0</v>
      </c>
      <c r="M66" s="51">
        <f t="shared" si="12"/>
        <v>1525</v>
      </c>
      <c r="N66" s="51">
        <v>6</v>
      </c>
      <c r="O66" s="51">
        <v>1339</v>
      </c>
      <c r="P66" s="51">
        <v>180</v>
      </c>
      <c r="Q66" s="51">
        <f t="shared" si="13"/>
        <v>211</v>
      </c>
      <c r="R66" s="51">
        <v>6</v>
      </c>
      <c r="S66" s="51">
        <v>196</v>
      </c>
      <c r="T66" s="51">
        <v>9</v>
      </c>
      <c r="U66" s="51">
        <f t="shared" si="14"/>
        <v>515</v>
      </c>
      <c r="V66" s="51">
        <v>4</v>
      </c>
      <c r="W66" s="51">
        <v>511</v>
      </c>
      <c r="X66" s="51">
        <v>0</v>
      </c>
      <c r="Y66" s="51">
        <f t="shared" si="15"/>
        <v>0</v>
      </c>
      <c r="Z66" s="51">
        <v>0</v>
      </c>
      <c r="AA66" s="51">
        <v>0</v>
      </c>
      <c r="AB66" s="51">
        <v>0</v>
      </c>
      <c r="AC66" s="51">
        <f t="shared" si="16"/>
        <v>48</v>
      </c>
      <c r="AD66" s="51">
        <v>16</v>
      </c>
      <c r="AE66" s="51">
        <v>32</v>
      </c>
      <c r="AF66" s="51">
        <v>0</v>
      </c>
      <c r="AG66" s="51">
        <v>9</v>
      </c>
      <c r="AH66" s="51">
        <v>0</v>
      </c>
    </row>
    <row r="67" spans="1:34" ht="13.5">
      <c r="A67" s="26" t="s">
        <v>29</v>
      </c>
      <c r="B67" s="49" t="s">
        <v>211</v>
      </c>
      <c r="C67" s="50" t="s">
        <v>212</v>
      </c>
      <c r="D67" s="51">
        <f t="shared" si="17"/>
        <v>2297</v>
      </c>
      <c r="E67" s="51">
        <v>1804</v>
      </c>
      <c r="F67" s="51">
        <v>493</v>
      </c>
      <c r="G67" s="51">
        <f t="shared" si="9"/>
        <v>2297</v>
      </c>
      <c r="H67" s="51">
        <f t="shared" si="10"/>
        <v>2104</v>
      </c>
      <c r="I67" s="51">
        <f t="shared" si="11"/>
        <v>0</v>
      </c>
      <c r="J67" s="51">
        <v>0</v>
      </c>
      <c r="K67" s="51">
        <v>0</v>
      </c>
      <c r="L67" s="51">
        <v>0</v>
      </c>
      <c r="M67" s="51">
        <f t="shared" si="12"/>
        <v>1837</v>
      </c>
      <c r="N67" s="51">
        <v>0</v>
      </c>
      <c r="O67" s="51">
        <v>1485</v>
      </c>
      <c r="P67" s="51">
        <v>352</v>
      </c>
      <c r="Q67" s="51">
        <f t="shared" si="13"/>
        <v>205</v>
      </c>
      <c r="R67" s="51">
        <v>0</v>
      </c>
      <c r="S67" s="51">
        <v>204</v>
      </c>
      <c r="T67" s="51">
        <v>1</v>
      </c>
      <c r="U67" s="51">
        <f t="shared" si="14"/>
        <v>4</v>
      </c>
      <c r="V67" s="51">
        <v>0</v>
      </c>
      <c r="W67" s="51">
        <v>4</v>
      </c>
      <c r="X67" s="51">
        <v>0</v>
      </c>
      <c r="Y67" s="51">
        <f t="shared" si="15"/>
        <v>0</v>
      </c>
      <c r="Z67" s="51">
        <v>0</v>
      </c>
      <c r="AA67" s="51">
        <v>0</v>
      </c>
      <c r="AB67" s="51">
        <v>0</v>
      </c>
      <c r="AC67" s="51">
        <f t="shared" si="16"/>
        <v>58</v>
      </c>
      <c r="AD67" s="51">
        <v>0</v>
      </c>
      <c r="AE67" s="51">
        <v>58</v>
      </c>
      <c r="AF67" s="51">
        <v>0</v>
      </c>
      <c r="AG67" s="51">
        <v>193</v>
      </c>
      <c r="AH67" s="51">
        <v>0</v>
      </c>
    </row>
    <row r="68" spans="1:34" ht="13.5">
      <c r="A68" s="26" t="s">
        <v>29</v>
      </c>
      <c r="B68" s="49" t="s">
        <v>213</v>
      </c>
      <c r="C68" s="50" t="s">
        <v>214</v>
      </c>
      <c r="D68" s="51">
        <f t="shared" si="17"/>
        <v>3900</v>
      </c>
      <c r="E68" s="51">
        <v>3024</v>
      </c>
      <c r="F68" s="51">
        <v>876</v>
      </c>
      <c r="G68" s="51">
        <f t="shared" si="9"/>
        <v>3900</v>
      </c>
      <c r="H68" s="51">
        <f t="shared" si="10"/>
        <v>3592</v>
      </c>
      <c r="I68" s="51">
        <f t="shared" si="11"/>
        <v>0</v>
      </c>
      <c r="J68" s="51">
        <v>0</v>
      </c>
      <c r="K68" s="51">
        <v>0</v>
      </c>
      <c r="L68" s="51">
        <v>0</v>
      </c>
      <c r="M68" s="51">
        <f t="shared" si="12"/>
        <v>2999</v>
      </c>
      <c r="N68" s="51">
        <v>0</v>
      </c>
      <c r="O68" s="51">
        <v>2355</v>
      </c>
      <c r="P68" s="51">
        <v>644</v>
      </c>
      <c r="Q68" s="51">
        <f t="shared" si="13"/>
        <v>506</v>
      </c>
      <c r="R68" s="51">
        <v>139</v>
      </c>
      <c r="S68" s="51">
        <v>367</v>
      </c>
      <c r="T68" s="51">
        <v>0</v>
      </c>
      <c r="U68" s="51">
        <f t="shared" si="14"/>
        <v>5</v>
      </c>
      <c r="V68" s="51">
        <v>0</v>
      </c>
      <c r="W68" s="51">
        <v>5</v>
      </c>
      <c r="X68" s="51">
        <v>0</v>
      </c>
      <c r="Y68" s="51">
        <f t="shared" si="15"/>
        <v>0</v>
      </c>
      <c r="Z68" s="51">
        <v>0</v>
      </c>
      <c r="AA68" s="51">
        <v>0</v>
      </c>
      <c r="AB68" s="51">
        <v>0</v>
      </c>
      <c r="AC68" s="51">
        <f t="shared" si="16"/>
        <v>82</v>
      </c>
      <c r="AD68" s="51">
        <v>0</v>
      </c>
      <c r="AE68" s="51">
        <v>82</v>
      </c>
      <c r="AF68" s="51">
        <v>0</v>
      </c>
      <c r="AG68" s="51">
        <v>308</v>
      </c>
      <c r="AH68" s="51">
        <v>0</v>
      </c>
    </row>
    <row r="69" spans="1:34" ht="13.5">
      <c r="A69" s="26" t="s">
        <v>29</v>
      </c>
      <c r="B69" s="49" t="s">
        <v>215</v>
      </c>
      <c r="C69" s="50" t="s">
        <v>216</v>
      </c>
      <c r="D69" s="51">
        <f t="shared" si="17"/>
        <v>5751</v>
      </c>
      <c r="E69" s="51">
        <v>4791</v>
      </c>
      <c r="F69" s="51">
        <v>960</v>
      </c>
      <c r="G69" s="51">
        <f t="shared" si="9"/>
        <v>5751</v>
      </c>
      <c r="H69" s="51">
        <f t="shared" si="10"/>
        <v>4106</v>
      </c>
      <c r="I69" s="51">
        <f t="shared" si="11"/>
        <v>0</v>
      </c>
      <c r="J69" s="51">
        <v>0</v>
      </c>
      <c r="K69" s="51">
        <v>0</v>
      </c>
      <c r="L69" s="51">
        <v>0</v>
      </c>
      <c r="M69" s="51">
        <f t="shared" si="12"/>
        <v>3105</v>
      </c>
      <c r="N69" s="51">
        <v>0</v>
      </c>
      <c r="O69" s="51">
        <v>3105</v>
      </c>
      <c r="P69" s="51">
        <v>0</v>
      </c>
      <c r="Q69" s="51">
        <f t="shared" si="13"/>
        <v>490</v>
      </c>
      <c r="R69" s="51">
        <v>0</v>
      </c>
      <c r="S69" s="51">
        <v>490</v>
      </c>
      <c r="T69" s="51">
        <v>0</v>
      </c>
      <c r="U69" s="51">
        <f t="shared" si="14"/>
        <v>278</v>
      </c>
      <c r="V69" s="51">
        <v>0</v>
      </c>
      <c r="W69" s="51">
        <v>278</v>
      </c>
      <c r="X69" s="51">
        <v>0</v>
      </c>
      <c r="Y69" s="51">
        <f t="shared" si="15"/>
        <v>0</v>
      </c>
      <c r="Z69" s="51">
        <v>0</v>
      </c>
      <c r="AA69" s="51">
        <v>0</v>
      </c>
      <c r="AB69" s="51">
        <v>0</v>
      </c>
      <c r="AC69" s="51">
        <f t="shared" si="16"/>
        <v>233</v>
      </c>
      <c r="AD69" s="51">
        <v>0</v>
      </c>
      <c r="AE69" s="51">
        <v>233</v>
      </c>
      <c r="AF69" s="51">
        <v>0</v>
      </c>
      <c r="AG69" s="51">
        <v>1645</v>
      </c>
      <c r="AH69" s="51">
        <v>0</v>
      </c>
    </row>
    <row r="70" spans="1:34" ht="13.5">
      <c r="A70" s="26" t="s">
        <v>29</v>
      </c>
      <c r="B70" s="49" t="s">
        <v>217</v>
      </c>
      <c r="C70" s="50" t="s">
        <v>218</v>
      </c>
      <c r="D70" s="51">
        <f t="shared" si="17"/>
        <v>4593</v>
      </c>
      <c r="E70" s="51">
        <v>2104</v>
      </c>
      <c r="F70" s="51">
        <v>2489</v>
      </c>
      <c r="G70" s="51">
        <f t="shared" si="9"/>
        <v>4593</v>
      </c>
      <c r="H70" s="51">
        <f t="shared" si="10"/>
        <v>2687</v>
      </c>
      <c r="I70" s="51">
        <f t="shared" si="11"/>
        <v>0</v>
      </c>
      <c r="J70" s="51">
        <v>0</v>
      </c>
      <c r="K70" s="51">
        <v>0</v>
      </c>
      <c r="L70" s="51">
        <v>0</v>
      </c>
      <c r="M70" s="51">
        <f t="shared" si="12"/>
        <v>2437</v>
      </c>
      <c r="N70" s="51">
        <v>1</v>
      </c>
      <c r="O70" s="51">
        <v>1692</v>
      </c>
      <c r="P70" s="51">
        <v>744</v>
      </c>
      <c r="Q70" s="51">
        <f t="shared" si="13"/>
        <v>238</v>
      </c>
      <c r="R70" s="51">
        <v>2</v>
      </c>
      <c r="S70" s="51">
        <v>191</v>
      </c>
      <c r="T70" s="51">
        <v>45</v>
      </c>
      <c r="U70" s="51">
        <f t="shared" si="14"/>
        <v>0</v>
      </c>
      <c r="V70" s="51">
        <v>0</v>
      </c>
      <c r="W70" s="51">
        <v>0</v>
      </c>
      <c r="X70" s="51">
        <v>0</v>
      </c>
      <c r="Y70" s="51">
        <f t="shared" si="15"/>
        <v>0</v>
      </c>
      <c r="Z70" s="51">
        <v>0</v>
      </c>
      <c r="AA70" s="51">
        <v>0</v>
      </c>
      <c r="AB70" s="51">
        <v>0</v>
      </c>
      <c r="AC70" s="51">
        <f t="shared" si="16"/>
        <v>12</v>
      </c>
      <c r="AD70" s="51">
        <v>0</v>
      </c>
      <c r="AE70" s="51">
        <v>7</v>
      </c>
      <c r="AF70" s="51">
        <v>5</v>
      </c>
      <c r="AG70" s="51">
        <v>1906</v>
      </c>
      <c r="AH70" s="51">
        <v>0</v>
      </c>
    </row>
    <row r="71" spans="1:34" ht="13.5">
      <c r="A71" s="26" t="s">
        <v>29</v>
      </c>
      <c r="B71" s="49" t="s">
        <v>219</v>
      </c>
      <c r="C71" s="50" t="s">
        <v>220</v>
      </c>
      <c r="D71" s="51">
        <f aca="true" t="shared" si="18" ref="D71:D90">E71+F71</f>
        <v>8182</v>
      </c>
      <c r="E71" s="51">
        <v>6975</v>
      </c>
      <c r="F71" s="51">
        <v>1207</v>
      </c>
      <c r="G71" s="51">
        <f t="shared" si="9"/>
        <v>8182</v>
      </c>
      <c r="H71" s="51">
        <f t="shared" si="10"/>
        <v>6118</v>
      </c>
      <c r="I71" s="51">
        <f t="shared" si="11"/>
        <v>0</v>
      </c>
      <c r="J71" s="51">
        <v>0</v>
      </c>
      <c r="K71" s="51">
        <v>0</v>
      </c>
      <c r="L71" s="51">
        <v>0</v>
      </c>
      <c r="M71" s="51">
        <f t="shared" si="12"/>
        <v>4690</v>
      </c>
      <c r="N71" s="51">
        <v>0</v>
      </c>
      <c r="O71" s="51">
        <v>4690</v>
      </c>
      <c r="P71" s="51">
        <v>0</v>
      </c>
      <c r="Q71" s="51">
        <f t="shared" si="13"/>
        <v>730</v>
      </c>
      <c r="R71" s="51">
        <v>0</v>
      </c>
      <c r="S71" s="51">
        <v>730</v>
      </c>
      <c r="T71" s="51">
        <v>0</v>
      </c>
      <c r="U71" s="51">
        <f t="shared" si="14"/>
        <v>568</v>
      </c>
      <c r="V71" s="51">
        <v>0</v>
      </c>
      <c r="W71" s="51">
        <v>568</v>
      </c>
      <c r="X71" s="51">
        <v>0</v>
      </c>
      <c r="Y71" s="51">
        <f t="shared" si="15"/>
        <v>0</v>
      </c>
      <c r="Z71" s="51">
        <v>0</v>
      </c>
      <c r="AA71" s="51">
        <v>0</v>
      </c>
      <c r="AB71" s="51">
        <v>0</v>
      </c>
      <c r="AC71" s="51">
        <f t="shared" si="16"/>
        <v>130</v>
      </c>
      <c r="AD71" s="51">
        <v>0</v>
      </c>
      <c r="AE71" s="51">
        <v>130</v>
      </c>
      <c r="AF71" s="51">
        <v>0</v>
      </c>
      <c r="AG71" s="51">
        <v>2064</v>
      </c>
      <c r="AH71" s="51">
        <v>0</v>
      </c>
    </row>
    <row r="72" spans="1:34" ht="13.5">
      <c r="A72" s="26" t="s">
        <v>29</v>
      </c>
      <c r="B72" s="49" t="s">
        <v>221</v>
      </c>
      <c r="C72" s="50" t="s">
        <v>222</v>
      </c>
      <c r="D72" s="51">
        <f t="shared" si="18"/>
        <v>10475</v>
      </c>
      <c r="E72" s="51">
        <v>8429</v>
      </c>
      <c r="F72" s="51">
        <v>2046</v>
      </c>
      <c r="G72" s="51">
        <f t="shared" si="9"/>
        <v>10475</v>
      </c>
      <c r="H72" s="51">
        <f t="shared" si="10"/>
        <v>7089</v>
      </c>
      <c r="I72" s="51">
        <f t="shared" si="11"/>
        <v>0</v>
      </c>
      <c r="J72" s="51">
        <v>0</v>
      </c>
      <c r="K72" s="51">
        <v>0</v>
      </c>
      <c r="L72" s="51">
        <v>0</v>
      </c>
      <c r="M72" s="51">
        <f t="shared" si="12"/>
        <v>5944</v>
      </c>
      <c r="N72" s="51">
        <v>0</v>
      </c>
      <c r="O72" s="51">
        <v>5944</v>
      </c>
      <c r="P72" s="51">
        <v>0</v>
      </c>
      <c r="Q72" s="51">
        <f t="shared" si="13"/>
        <v>534</v>
      </c>
      <c r="R72" s="51">
        <v>0</v>
      </c>
      <c r="S72" s="51">
        <v>534</v>
      </c>
      <c r="T72" s="51">
        <v>0</v>
      </c>
      <c r="U72" s="51">
        <f t="shared" si="14"/>
        <v>453</v>
      </c>
      <c r="V72" s="51">
        <v>0</v>
      </c>
      <c r="W72" s="51">
        <v>453</v>
      </c>
      <c r="X72" s="51">
        <v>0</v>
      </c>
      <c r="Y72" s="51">
        <f t="shared" si="15"/>
        <v>0</v>
      </c>
      <c r="Z72" s="51">
        <v>0</v>
      </c>
      <c r="AA72" s="51">
        <v>0</v>
      </c>
      <c r="AB72" s="51">
        <v>0</v>
      </c>
      <c r="AC72" s="51">
        <f t="shared" si="16"/>
        <v>158</v>
      </c>
      <c r="AD72" s="51">
        <v>0</v>
      </c>
      <c r="AE72" s="51">
        <v>158</v>
      </c>
      <c r="AF72" s="51">
        <v>0</v>
      </c>
      <c r="AG72" s="51">
        <v>3386</v>
      </c>
      <c r="AH72" s="51">
        <v>0</v>
      </c>
    </row>
    <row r="73" spans="1:34" ht="13.5">
      <c r="A73" s="26" t="s">
        <v>29</v>
      </c>
      <c r="B73" s="49" t="s">
        <v>223</v>
      </c>
      <c r="C73" s="50" t="s">
        <v>224</v>
      </c>
      <c r="D73" s="51">
        <f t="shared" si="18"/>
        <v>3059</v>
      </c>
      <c r="E73" s="51">
        <v>2415</v>
      </c>
      <c r="F73" s="51">
        <v>644</v>
      </c>
      <c r="G73" s="51">
        <f t="shared" si="9"/>
        <v>3059</v>
      </c>
      <c r="H73" s="51">
        <f t="shared" si="10"/>
        <v>2152</v>
      </c>
      <c r="I73" s="51">
        <f t="shared" si="11"/>
        <v>0</v>
      </c>
      <c r="J73" s="51">
        <v>0</v>
      </c>
      <c r="K73" s="51">
        <v>0</v>
      </c>
      <c r="L73" s="51">
        <v>0</v>
      </c>
      <c r="M73" s="51">
        <f t="shared" si="12"/>
        <v>1708</v>
      </c>
      <c r="N73" s="51">
        <v>0</v>
      </c>
      <c r="O73" s="51">
        <v>1708</v>
      </c>
      <c r="P73" s="51">
        <v>0</v>
      </c>
      <c r="Q73" s="51">
        <f t="shared" si="13"/>
        <v>270</v>
      </c>
      <c r="R73" s="51">
        <v>0</v>
      </c>
      <c r="S73" s="51">
        <v>270</v>
      </c>
      <c r="T73" s="51">
        <v>0</v>
      </c>
      <c r="U73" s="51">
        <f t="shared" si="14"/>
        <v>114</v>
      </c>
      <c r="V73" s="51">
        <v>0</v>
      </c>
      <c r="W73" s="51">
        <v>114</v>
      </c>
      <c r="X73" s="51">
        <v>0</v>
      </c>
      <c r="Y73" s="51">
        <f t="shared" si="15"/>
        <v>0</v>
      </c>
      <c r="Z73" s="51">
        <v>0</v>
      </c>
      <c r="AA73" s="51">
        <v>0</v>
      </c>
      <c r="AB73" s="51">
        <v>0</v>
      </c>
      <c r="AC73" s="51">
        <f t="shared" si="16"/>
        <v>60</v>
      </c>
      <c r="AD73" s="51">
        <v>0</v>
      </c>
      <c r="AE73" s="51">
        <v>60</v>
      </c>
      <c r="AF73" s="51">
        <v>0</v>
      </c>
      <c r="AG73" s="51">
        <v>907</v>
      </c>
      <c r="AH73" s="51">
        <v>0</v>
      </c>
    </row>
    <row r="74" spans="1:34" ht="13.5">
      <c r="A74" s="26" t="s">
        <v>29</v>
      </c>
      <c r="B74" s="49" t="s">
        <v>225</v>
      </c>
      <c r="C74" s="50" t="s">
        <v>226</v>
      </c>
      <c r="D74" s="51">
        <f t="shared" si="18"/>
        <v>6675</v>
      </c>
      <c r="E74" s="51">
        <v>6084</v>
      </c>
      <c r="F74" s="51">
        <v>591</v>
      </c>
      <c r="G74" s="51">
        <f t="shared" si="9"/>
        <v>6675</v>
      </c>
      <c r="H74" s="51">
        <f t="shared" si="10"/>
        <v>6661</v>
      </c>
      <c r="I74" s="51">
        <f t="shared" si="11"/>
        <v>0</v>
      </c>
      <c r="J74" s="51">
        <v>0</v>
      </c>
      <c r="K74" s="51">
        <v>0</v>
      </c>
      <c r="L74" s="51">
        <v>0</v>
      </c>
      <c r="M74" s="51">
        <f t="shared" si="12"/>
        <v>4671</v>
      </c>
      <c r="N74" s="51">
        <v>15</v>
      </c>
      <c r="O74" s="51">
        <v>4120</v>
      </c>
      <c r="P74" s="51">
        <v>536</v>
      </c>
      <c r="Q74" s="51">
        <f t="shared" si="13"/>
        <v>992</v>
      </c>
      <c r="R74" s="51">
        <v>1</v>
      </c>
      <c r="S74" s="51">
        <v>979</v>
      </c>
      <c r="T74" s="51">
        <v>12</v>
      </c>
      <c r="U74" s="51">
        <f t="shared" si="14"/>
        <v>421</v>
      </c>
      <c r="V74" s="51">
        <v>0</v>
      </c>
      <c r="W74" s="51">
        <v>382</v>
      </c>
      <c r="X74" s="51">
        <v>39</v>
      </c>
      <c r="Y74" s="51">
        <f t="shared" si="15"/>
        <v>2</v>
      </c>
      <c r="Z74" s="51">
        <v>2</v>
      </c>
      <c r="AA74" s="51">
        <v>0</v>
      </c>
      <c r="AB74" s="51">
        <v>0</v>
      </c>
      <c r="AC74" s="51">
        <f t="shared" si="16"/>
        <v>575</v>
      </c>
      <c r="AD74" s="51">
        <v>4</v>
      </c>
      <c r="AE74" s="51">
        <v>571</v>
      </c>
      <c r="AF74" s="51">
        <v>0</v>
      </c>
      <c r="AG74" s="51">
        <v>14</v>
      </c>
      <c r="AH74" s="51">
        <v>0</v>
      </c>
    </row>
    <row r="75" spans="1:34" ht="13.5">
      <c r="A75" s="26" t="s">
        <v>29</v>
      </c>
      <c r="B75" s="49" t="s">
        <v>227</v>
      </c>
      <c r="C75" s="50" t="s">
        <v>228</v>
      </c>
      <c r="D75" s="51">
        <f t="shared" si="18"/>
        <v>4273</v>
      </c>
      <c r="E75" s="51">
        <v>3789</v>
      </c>
      <c r="F75" s="51">
        <v>484</v>
      </c>
      <c r="G75" s="51">
        <f t="shared" si="9"/>
        <v>4273</v>
      </c>
      <c r="H75" s="51">
        <f t="shared" si="10"/>
        <v>4254</v>
      </c>
      <c r="I75" s="51">
        <f t="shared" si="11"/>
        <v>0</v>
      </c>
      <c r="J75" s="51">
        <v>0</v>
      </c>
      <c r="K75" s="51">
        <v>0</v>
      </c>
      <c r="L75" s="51">
        <v>0</v>
      </c>
      <c r="M75" s="51">
        <f t="shared" si="12"/>
        <v>2521</v>
      </c>
      <c r="N75" s="51">
        <v>30</v>
      </c>
      <c r="O75" s="51">
        <v>2066</v>
      </c>
      <c r="P75" s="51">
        <v>425</v>
      </c>
      <c r="Q75" s="51">
        <f t="shared" si="13"/>
        <v>569</v>
      </c>
      <c r="R75" s="51">
        <v>1</v>
      </c>
      <c r="S75" s="51">
        <v>522</v>
      </c>
      <c r="T75" s="51">
        <v>46</v>
      </c>
      <c r="U75" s="51">
        <f t="shared" si="14"/>
        <v>883</v>
      </c>
      <c r="V75" s="51">
        <v>0</v>
      </c>
      <c r="W75" s="51">
        <v>880</v>
      </c>
      <c r="X75" s="51">
        <v>3</v>
      </c>
      <c r="Y75" s="51">
        <f t="shared" si="15"/>
        <v>1</v>
      </c>
      <c r="Z75" s="51">
        <v>1</v>
      </c>
      <c r="AA75" s="51">
        <v>0</v>
      </c>
      <c r="AB75" s="51">
        <v>0</v>
      </c>
      <c r="AC75" s="51">
        <f t="shared" si="16"/>
        <v>280</v>
      </c>
      <c r="AD75" s="51">
        <v>21</v>
      </c>
      <c r="AE75" s="51">
        <v>259</v>
      </c>
      <c r="AF75" s="51">
        <v>0</v>
      </c>
      <c r="AG75" s="51">
        <v>19</v>
      </c>
      <c r="AH75" s="51">
        <v>0</v>
      </c>
    </row>
    <row r="76" spans="1:34" ht="13.5">
      <c r="A76" s="26" t="s">
        <v>29</v>
      </c>
      <c r="B76" s="49" t="s">
        <v>229</v>
      </c>
      <c r="C76" s="50" t="s">
        <v>230</v>
      </c>
      <c r="D76" s="51">
        <f t="shared" si="18"/>
        <v>3252</v>
      </c>
      <c r="E76" s="51">
        <v>3182</v>
      </c>
      <c r="F76" s="51">
        <v>70</v>
      </c>
      <c r="G76" s="51">
        <f t="shared" si="9"/>
        <v>3252</v>
      </c>
      <c r="H76" s="51">
        <f t="shared" si="10"/>
        <v>3144</v>
      </c>
      <c r="I76" s="51">
        <f t="shared" si="11"/>
        <v>0</v>
      </c>
      <c r="J76" s="51">
        <v>0</v>
      </c>
      <c r="K76" s="51">
        <v>0</v>
      </c>
      <c r="L76" s="51">
        <v>0</v>
      </c>
      <c r="M76" s="51">
        <f t="shared" si="12"/>
        <v>2030</v>
      </c>
      <c r="N76" s="51">
        <v>0</v>
      </c>
      <c r="O76" s="51">
        <v>2030</v>
      </c>
      <c r="P76" s="51">
        <v>0</v>
      </c>
      <c r="Q76" s="51">
        <f t="shared" si="13"/>
        <v>394</v>
      </c>
      <c r="R76" s="51">
        <v>0</v>
      </c>
      <c r="S76" s="51">
        <v>394</v>
      </c>
      <c r="T76" s="51">
        <v>0</v>
      </c>
      <c r="U76" s="51">
        <f t="shared" si="14"/>
        <v>548</v>
      </c>
      <c r="V76" s="51">
        <v>0</v>
      </c>
      <c r="W76" s="51">
        <v>548</v>
      </c>
      <c r="X76" s="51">
        <v>0</v>
      </c>
      <c r="Y76" s="51">
        <f t="shared" si="15"/>
        <v>0</v>
      </c>
      <c r="Z76" s="51">
        <v>0</v>
      </c>
      <c r="AA76" s="51">
        <v>0</v>
      </c>
      <c r="AB76" s="51">
        <v>0</v>
      </c>
      <c r="AC76" s="51">
        <f t="shared" si="16"/>
        <v>172</v>
      </c>
      <c r="AD76" s="51">
        <v>0</v>
      </c>
      <c r="AE76" s="51">
        <v>172</v>
      </c>
      <c r="AF76" s="51">
        <v>0</v>
      </c>
      <c r="AG76" s="51">
        <v>108</v>
      </c>
      <c r="AH76" s="51">
        <v>0</v>
      </c>
    </row>
    <row r="77" spans="1:34" ht="13.5">
      <c r="A77" s="26" t="s">
        <v>29</v>
      </c>
      <c r="B77" s="49" t="s">
        <v>231</v>
      </c>
      <c r="C77" s="50" t="s">
        <v>232</v>
      </c>
      <c r="D77" s="51">
        <f t="shared" si="18"/>
        <v>3211</v>
      </c>
      <c r="E77" s="51">
        <v>3029</v>
      </c>
      <c r="F77" s="51">
        <v>182</v>
      </c>
      <c r="G77" s="51">
        <f t="shared" si="9"/>
        <v>3211</v>
      </c>
      <c r="H77" s="51">
        <f t="shared" si="10"/>
        <v>3202</v>
      </c>
      <c r="I77" s="51">
        <f t="shared" si="11"/>
        <v>0</v>
      </c>
      <c r="J77" s="51">
        <v>0</v>
      </c>
      <c r="K77" s="51">
        <v>0</v>
      </c>
      <c r="L77" s="51">
        <v>0</v>
      </c>
      <c r="M77" s="51">
        <f t="shared" si="12"/>
        <v>2032</v>
      </c>
      <c r="N77" s="51">
        <v>0</v>
      </c>
      <c r="O77" s="51">
        <v>1850</v>
      </c>
      <c r="P77" s="51">
        <v>182</v>
      </c>
      <c r="Q77" s="51">
        <f t="shared" si="13"/>
        <v>295</v>
      </c>
      <c r="R77" s="51">
        <v>0</v>
      </c>
      <c r="S77" s="51">
        <v>295</v>
      </c>
      <c r="T77" s="51">
        <v>0</v>
      </c>
      <c r="U77" s="51">
        <f t="shared" si="14"/>
        <v>778</v>
      </c>
      <c r="V77" s="51">
        <v>0</v>
      </c>
      <c r="W77" s="51">
        <v>778</v>
      </c>
      <c r="X77" s="51">
        <v>0</v>
      </c>
      <c r="Y77" s="51">
        <f t="shared" si="15"/>
        <v>0</v>
      </c>
      <c r="Z77" s="51">
        <v>0</v>
      </c>
      <c r="AA77" s="51">
        <v>0</v>
      </c>
      <c r="AB77" s="51">
        <v>0</v>
      </c>
      <c r="AC77" s="51">
        <f t="shared" si="16"/>
        <v>97</v>
      </c>
      <c r="AD77" s="51">
        <v>0</v>
      </c>
      <c r="AE77" s="51">
        <v>97</v>
      </c>
      <c r="AF77" s="51">
        <v>0</v>
      </c>
      <c r="AG77" s="51">
        <v>9</v>
      </c>
      <c r="AH77" s="51">
        <v>10</v>
      </c>
    </row>
    <row r="78" spans="1:34" ht="13.5">
      <c r="A78" s="26" t="s">
        <v>29</v>
      </c>
      <c r="B78" s="49" t="s">
        <v>233</v>
      </c>
      <c r="C78" s="50" t="s">
        <v>234</v>
      </c>
      <c r="D78" s="51">
        <f t="shared" si="18"/>
        <v>4504</v>
      </c>
      <c r="E78" s="51">
        <v>4504</v>
      </c>
      <c r="F78" s="51">
        <v>0</v>
      </c>
      <c r="G78" s="51">
        <f t="shared" si="9"/>
        <v>4504</v>
      </c>
      <c r="H78" s="51">
        <f t="shared" si="10"/>
        <v>4124</v>
      </c>
      <c r="I78" s="51">
        <f t="shared" si="11"/>
        <v>0</v>
      </c>
      <c r="J78" s="51">
        <v>0</v>
      </c>
      <c r="K78" s="51">
        <v>0</v>
      </c>
      <c r="L78" s="51">
        <v>0</v>
      </c>
      <c r="M78" s="51">
        <f t="shared" si="12"/>
        <v>3614</v>
      </c>
      <c r="N78" s="51">
        <v>154</v>
      </c>
      <c r="O78" s="51">
        <v>3460</v>
      </c>
      <c r="P78" s="51">
        <v>0</v>
      </c>
      <c r="Q78" s="51">
        <f t="shared" si="13"/>
        <v>510</v>
      </c>
      <c r="R78" s="51">
        <v>21</v>
      </c>
      <c r="S78" s="51">
        <v>489</v>
      </c>
      <c r="T78" s="51">
        <v>0</v>
      </c>
      <c r="U78" s="51">
        <f t="shared" si="14"/>
        <v>0</v>
      </c>
      <c r="V78" s="51">
        <v>0</v>
      </c>
      <c r="W78" s="51">
        <v>0</v>
      </c>
      <c r="X78" s="51">
        <v>0</v>
      </c>
      <c r="Y78" s="51">
        <f t="shared" si="15"/>
        <v>0</v>
      </c>
      <c r="Z78" s="51">
        <v>0</v>
      </c>
      <c r="AA78" s="51">
        <v>0</v>
      </c>
      <c r="AB78" s="51">
        <v>0</v>
      </c>
      <c r="AC78" s="51">
        <f t="shared" si="16"/>
        <v>0</v>
      </c>
      <c r="AD78" s="51">
        <v>0</v>
      </c>
      <c r="AE78" s="51">
        <v>0</v>
      </c>
      <c r="AF78" s="51">
        <v>0</v>
      </c>
      <c r="AG78" s="51">
        <v>380</v>
      </c>
      <c r="AH78" s="51">
        <v>0</v>
      </c>
    </row>
    <row r="79" spans="1:34" ht="13.5">
      <c r="A79" s="26" t="s">
        <v>29</v>
      </c>
      <c r="B79" s="49" t="s">
        <v>235</v>
      </c>
      <c r="C79" s="50" t="s">
        <v>236</v>
      </c>
      <c r="D79" s="51">
        <f t="shared" si="18"/>
        <v>1456</v>
      </c>
      <c r="E79" s="51">
        <v>1456</v>
      </c>
      <c r="F79" s="51">
        <v>0</v>
      </c>
      <c r="G79" s="51">
        <f t="shared" si="9"/>
        <v>1456</v>
      </c>
      <c r="H79" s="51">
        <f t="shared" si="10"/>
        <v>1453</v>
      </c>
      <c r="I79" s="51">
        <f t="shared" si="11"/>
        <v>0</v>
      </c>
      <c r="J79" s="51">
        <v>0</v>
      </c>
      <c r="K79" s="51">
        <v>0</v>
      </c>
      <c r="L79" s="51">
        <v>0</v>
      </c>
      <c r="M79" s="51">
        <f t="shared" si="12"/>
        <v>1016</v>
      </c>
      <c r="N79" s="51">
        <v>0</v>
      </c>
      <c r="O79" s="51">
        <v>1016</v>
      </c>
      <c r="P79" s="51">
        <v>0</v>
      </c>
      <c r="Q79" s="51">
        <f t="shared" si="13"/>
        <v>121</v>
      </c>
      <c r="R79" s="51">
        <v>0</v>
      </c>
      <c r="S79" s="51">
        <v>121</v>
      </c>
      <c r="T79" s="51">
        <v>0</v>
      </c>
      <c r="U79" s="51">
        <f t="shared" si="14"/>
        <v>271</v>
      </c>
      <c r="V79" s="51">
        <v>0</v>
      </c>
      <c r="W79" s="51">
        <v>271</v>
      </c>
      <c r="X79" s="51">
        <v>0</v>
      </c>
      <c r="Y79" s="51">
        <f t="shared" si="15"/>
        <v>0</v>
      </c>
      <c r="Z79" s="51">
        <v>0</v>
      </c>
      <c r="AA79" s="51">
        <v>0</v>
      </c>
      <c r="AB79" s="51">
        <v>0</v>
      </c>
      <c r="AC79" s="51">
        <f t="shared" si="16"/>
        <v>45</v>
      </c>
      <c r="AD79" s="51">
        <v>0</v>
      </c>
      <c r="AE79" s="51">
        <v>45</v>
      </c>
      <c r="AF79" s="51">
        <v>0</v>
      </c>
      <c r="AG79" s="51">
        <v>3</v>
      </c>
      <c r="AH79" s="51">
        <v>300</v>
      </c>
    </row>
    <row r="80" spans="1:34" ht="13.5">
      <c r="A80" s="26" t="s">
        <v>29</v>
      </c>
      <c r="B80" s="49" t="s">
        <v>190</v>
      </c>
      <c r="C80" s="50" t="s">
        <v>189</v>
      </c>
      <c r="D80" s="51">
        <f t="shared" si="18"/>
        <v>4783</v>
      </c>
      <c r="E80" s="51">
        <v>4234</v>
      </c>
      <c r="F80" s="51">
        <v>549</v>
      </c>
      <c r="G80" s="51">
        <f t="shared" si="9"/>
        <v>4783</v>
      </c>
      <c r="H80" s="51">
        <f t="shared" si="10"/>
        <v>4226</v>
      </c>
      <c r="I80" s="51">
        <f t="shared" si="11"/>
        <v>0</v>
      </c>
      <c r="J80" s="51">
        <v>0</v>
      </c>
      <c r="K80" s="51">
        <v>0</v>
      </c>
      <c r="L80" s="51">
        <v>0</v>
      </c>
      <c r="M80" s="51">
        <f t="shared" si="12"/>
        <v>3228</v>
      </c>
      <c r="N80" s="51">
        <v>0</v>
      </c>
      <c r="O80" s="51">
        <v>3228</v>
      </c>
      <c r="P80" s="51">
        <v>0</v>
      </c>
      <c r="Q80" s="51">
        <f t="shared" si="13"/>
        <v>375</v>
      </c>
      <c r="R80" s="51">
        <v>0</v>
      </c>
      <c r="S80" s="51">
        <v>375</v>
      </c>
      <c r="T80" s="51">
        <v>0</v>
      </c>
      <c r="U80" s="51">
        <f t="shared" si="14"/>
        <v>581</v>
      </c>
      <c r="V80" s="51">
        <v>0</v>
      </c>
      <c r="W80" s="51">
        <v>581</v>
      </c>
      <c r="X80" s="51">
        <v>0</v>
      </c>
      <c r="Y80" s="51">
        <f t="shared" si="15"/>
        <v>0</v>
      </c>
      <c r="Z80" s="51">
        <v>0</v>
      </c>
      <c r="AA80" s="51">
        <v>0</v>
      </c>
      <c r="AB80" s="51">
        <v>0</v>
      </c>
      <c r="AC80" s="51">
        <f t="shared" si="16"/>
        <v>42</v>
      </c>
      <c r="AD80" s="51">
        <v>0</v>
      </c>
      <c r="AE80" s="51">
        <v>42</v>
      </c>
      <c r="AF80" s="51">
        <v>0</v>
      </c>
      <c r="AG80" s="51">
        <v>557</v>
      </c>
      <c r="AH80" s="51">
        <v>0</v>
      </c>
    </row>
    <row r="81" spans="1:34" ht="13.5">
      <c r="A81" s="26" t="s">
        <v>29</v>
      </c>
      <c r="B81" s="49" t="s">
        <v>191</v>
      </c>
      <c r="C81" s="50" t="s">
        <v>192</v>
      </c>
      <c r="D81" s="51">
        <f t="shared" si="18"/>
        <v>3974</v>
      </c>
      <c r="E81" s="51">
        <v>3065</v>
      </c>
      <c r="F81" s="51">
        <v>909</v>
      </c>
      <c r="G81" s="51">
        <f t="shared" si="9"/>
        <v>3974</v>
      </c>
      <c r="H81" s="51">
        <f t="shared" si="10"/>
        <v>3500</v>
      </c>
      <c r="I81" s="51">
        <f t="shared" si="11"/>
        <v>0</v>
      </c>
      <c r="J81" s="51">
        <v>0</v>
      </c>
      <c r="K81" s="51">
        <v>0</v>
      </c>
      <c r="L81" s="51">
        <v>0</v>
      </c>
      <c r="M81" s="51">
        <f t="shared" si="12"/>
        <v>2432</v>
      </c>
      <c r="N81" s="51">
        <v>0</v>
      </c>
      <c r="O81" s="51">
        <v>1726</v>
      </c>
      <c r="P81" s="51">
        <v>706</v>
      </c>
      <c r="Q81" s="51">
        <f t="shared" si="13"/>
        <v>196</v>
      </c>
      <c r="R81" s="51">
        <v>0</v>
      </c>
      <c r="S81" s="51">
        <v>177</v>
      </c>
      <c r="T81" s="51">
        <v>19</v>
      </c>
      <c r="U81" s="51">
        <f t="shared" si="14"/>
        <v>853</v>
      </c>
      <c r="V81" s="51">
        <v>0</v>
      </c>
      <c r="W81" s="51">
        <v>853</v>
      </c>
      <c r="X81" s="51">
        <v>0</v>
      </c>
      <c r="Y81" s="51">
        <f t="shared" si="15"/>
        <v>8</v>
      </c>
      <c r="Z81" s="51">
        <v>0</v>
      </c>
      <c r="AA81" s="51">
        <v>8</v>
      </c>
      <c r="AB81" s="51">
        <v>0</v>
      </c>
      <c r="AC81" s="51">
        <f t="shared" si="16"/>
        <v>11</v>
      </c>
      <c r="AD81" s="51">
        <v>0</v>
      </c>
      <c r="AE81" s="51">
        <v>11</v>
      </c>
      <c r="AF81" s="51">
        <v>0</v>
      </c>
      <c r="AG81" s="51">
        <v>474</v>
      </c>
      <c r="AH81" s="51">
        <v>0</v>
      </c>
    </row>
    <row r="82" spans="1:34" ht="13.5">
      <c r="A82" s="26" t="s">
        <v>29</v>
      </c>
      <c r="B82" s="49" t="s">
        <v>193</v>
      </c>
      <c r="C82" s="50" t="s">
        <v>194</v>
      </c>
      <c r="D82" s="51">
        <f t="shared" si="18"/>
        <v>2316</v>
      </c>
      <c r="E82" s="51">
        <v>2043</v>
      </c>
      <c r="F82" s="51">
        <v>273</v>
      </c>
      <c r="G82" s="51">
        <f t="shared" si="9"/>
        <v>2316</v>
      </c>
      <c r="H82" s="51">
        <f t="shared" si="10"/>
        <v>1977</v>
      </c>
      <c r="I82" s="51">
        <f t="shared" si="11"/>
        <v>0</v>
      </c>
      <c r="J82" s="51">
        <v>0</v>
      </c>
      <c r="K82" s="51">
        <v>0</v>
      </c>
      <c r="L82" s="51">
        <v>0</v>
      </c>
      <c r="M82" s="51">
        <f t="shared" si="12"/>
        <v>1552</v>
      </c>
      <c r="N82" s="51">
        <v>0</v>
      </c>
      <c r="O82" s="51">
        <v>1410</v>
      </c>
      <c r="P82" s="51">
        <v>142</v>
      </c>
      <c r="Q82" s="51">
        <f t="shared" si="13"/>
        <v>105</v>
      </c>
      <c r="R82" s="51">
        <v>0</v>
      </c>
      <c r="S82" s="51">
        <v>104</v>
      </c>
      <c r="T82" s="51">
        <v>1</v>
      </c>
      <c r="U82" s="51">
        <f t="shared" si="14"/>
        <v>310</v>
      </c>
      <c r="V82" s="51">
        <v>153</v>
      </c>
      <c r="W82" s="51">
        <v>157</v>
      </c>
      <c r="X82" s="51">
        <v>0</v>
      </c>
      <c r="Y82" s="51">
        <f t="shared" si="15"/>
        <v>4</v>
      </c>
      <c r="Z82" s="51">
        <v>4</v>
      </c>
      <c r="AA82" s="51">
        <v>0</v>
      </c>
      <c r="AB82" s="51">
        <v>0</v>
      </c>
      <c r="AC82" s="51">
        <f t="shared" si="16"/>
        <v>6</v>
      </c>
      <c r="AD82" s="51">
        <v>0</v>
      </c>
      <c r="AE82" s="51">
        <v>6</v>
      </c>
      <c r="AF82" s="51">
        <v>0</v>
      </c>
      <c r="AG82" s="51">
        <v>339</v>
      </c>
      <c r="AH82" s="51">
        <v>0</v>
      </c>
    </row>
    <row r="83" spans="1:34" ht="13.5">
      <c r="A83" s="26" t="s">
        <v>29</v>
      </c>
      <c r="B83" s="49" t="s">
        <v>195</v>
      </c>
      <c r="C83" s="50" t="s">
        <v>196</v>
      </c>
      <c r="D83" s="51">
        <f t="shared" si="18"/>
        <v>5839</v>
      </c>
      <c r="E83" s="51">
        <v>4522</v>
      </c>
      <c r="F83" s="51">
        <v>1317</v>
      </c>
      <c r="G83" s="51">
        <f t="shared" si="9"/>
        <v>5839</v>
      </c>
      <c r="H83" s="51">
        <f t="shared" si="10"/>
        <v>5441</v>
      </c>
      <c r="I83" s="51">
        <f t="shared" si="11"/>
        <v>0</v>
      </c>
      <c r="J83" s="51">
        <v>0</v>
      </c>
      <c r="K83" s="51">
        <v>0</v>
      </c>
      <c r="L83" s="51">
        <v>0</v>
      </c>
      <c r="M83" s="51">
        <f t="shared" si="12"/>
        <v>4650</v>
      </c>
      <c r="N83" s="51">
        <v>0</v>
      </c>
      <c r="O83" s="51">
        <v>3750</v>
      </c>
      <c r="P83" s="51">
        <v>900</v>
      </c>
      <c r="Q83" s="51">
        <f t="shared" si="13"/>
        <v>394</v>
      </c>
      <c r="R83" s="51">
        <v>0</v>
      </c>
      <c r="S83" s="51">
        <v>327</v>
      </c>
      <c r="T83" s="51">
        <v>67</v>
      </c>
      <c r="U83" s="51">
        <f t="shared" si="14"/>
        <v>386</v>
      </c>
      <c r="V83" s="51">
        <v>45</v>
      </c>
      <c r="W83" s="51">
        <v>341</v>
      </c>
      <c r="X83" s="51">
        <v>0</v>
      </c>
      <c r="Y83" s="51">
        <f t="shared" si="15"/>
        <v>11</v>
      </c>
      <c r="Z83" s="51">
        <v>11</v>
      </c>
      <c r="AA83" s="51">
        <v>0</v>
      </c>
      <c r="AB83" s="51">
        <v>0</v>
      </c>
      <c r="AC83" s="51">
        <f t="shared" si="16"/>
        <v>0</v>
      </c>
      <c r="AD83" s="51">
        <v>0</v>
      </c>
      <c r="AE83" s="51">
        <v>0</v>
      </c>
      <c r="AF83" s="51">
        <v>0</v>
      </c>
      <c r="AG83" s="51">
        <v>398</v>
      </c>
      <c r="AH83" s="51">
        <v>0</v>
      </c>
    </row>
    <row r="84" spans="1:34" ht="13.5">
      <c r="A84" s="26" t="s">
        <v>29</v>
      </c>
      <c r="B84" s="49" t="s">
        <v>197</v>
      </c>
      <c r="C84" s="50" t="s">
        <v>198</v>
      </c>
      <c r="D84" s="51">
        <f t="shared" si="18"/>
        <v>15819</v>
      </c>
      <c r="E84" s="51">
        <v>11888</v>
      </c>
      <c r="F84" s="51">
        <v>3931</v>
      </c>
      <c r="G84" s="51">
        <f t="shared" si="9"/>
        <v>15819</v>
      </c>
      <c r="H84" s="51">
        <f t="shared" si="10"/>
        <v>15702</v>
      </c>
      <c r="I84" s="51">
        <f t="shared" si="11"/>
        <v>0</v>
      </c>
      <c r="J84" s="51">
        <v>0</v>
      </c>
      <c r="K84" s="51">
        <v>0</v>
      </c>
      <c r="L84" s="51">
        <v>0</v>
      </c>
      <c r="M84" s="51">
        <f t="shared" si="12"/>
        <v>12342</v>
      </c>
      <c r="N84" s="51">
        <v>0</v>
      </c>
      <c r="O84" s="51">
        <v>8539</v>
      </c>
      <c r="P84" s="51">
        <v>3803</v>
      </c>
      <c r="Q84" s="51">
        <f t="shared" si="13"/>
        <v>1362</v>
      </c>
      <c r="R84" s="51">
        <v>0</v>
      </c>
      <c r="S84" s="51">
        <v>1360</v>
      </c>
      <c r="T84" s="51">
        <v>2</v>
      </c>
      <c r="U84" s="51">
        <f t="shared" si="14"/>
        <v>1649</v>
      </c>
      <c r="V84" s="51">
        <v>0</v>
      </c>
      <c r="W84" s="51">
        <v>1643</v>
      </c>
      <c r="X84" s="51">
        <v>6</v>
      </c>
      <c r="Y84" s="51">
        <f t="shared" si="15"/>
        <v>0</v>
      </c>
      <c r="Z84" s="51">
        <v>0</v>
      </c>
      <c r="AA84" s="51">
        <v>0</v>
      </c>
      <c r="AB84" s="51">
        <v>0</v>
      </c>
      <c r="AC84" s="51">
        <f t="shared" si="16"/>
        <v>349</v>
      </c>
      <c r="AD84" s="51">
        <v>0</v>
      </c>
      <c r="AE84" s="51">
        <v>346</v>
      </c>
      <c r="AF84" s="51">
        <v>3</v>
      </c>
      <c r="AG84" s="51">
        <v>117</v>
      </c>
      <c r="AH84" s="51">
        <v>0</v>
      </c>
    </row>
    <row r="85" spans="1:34" ht="13.5">
      <c r="A85" s="26" t="s">
        <v>29</v>
      </c>
      <c r="B85" s="49" t="s">
        <v>199</v>
      </c>
      <c r="C85" s="50" t="s">
        <v>200</v>
      </c>
      <c r="D85" s="51">
        <f t="shared" si="18"/>
        <v>3491</v>
      </c>
      <c r="E85" s="51">
        <v>2196</v>
      </c>
      <c r="F85" s="51">
        <v>1295</v>
      </c>
      <c r="G85" s="51">
        <f t="shared" si="9"/>
        <v>3491</v>
      </c>
      <c r="H85" s="51">
        <f t="shared" si="10"/>
        <v>3438</v>
      </c>
      <c r="I85" s="51">
        <f t="shared" si="11"/>
        <v>0</v>
      </c>
      <c r="J85" s="51">
        <v>0</v>
      </c>
      <c r="K85" s="51">
        <v>0</v>
      </c>
      <c r="L85" s="51">
        <v>0</v>
      </c>
      <c r="M85" s="51">
        <f t="shared" si="12"/>
        <v>2890</v>
      </c>
      <c r="N85" s="51">
        <v>0</v>
      </c>
      <c r="O85" s="51">
        <v>1652</v>
      </c>
      <c r="P85" s="51">
        <v>1238</v>
      </c>
      <c r="Q85" s="51">
        <f t="shared" si="13"/>
        <v>338</v>
      </c>
      <c r="R85" s="51">
        <v>0</v>
      </c>
      <c r="S85" s="51">
        <v>338</v>
      </c>
      <c r="T85" s="51">
        <v>0</v>
      </c>
      <c r="U85" s="51">
        <f t="shared" si="14"/>
        <v>156</v>
      </c>
      <c r="V85" s="51">
        <v>0</v>
      </c>
      <c r="W85" s="51">
        <v>155</v>
      </c>
      <c r="X85" s="51">
        <v>1</v>
      </c>
      <c r="Y85" s="51">
        <f t="shared" si="15"/>
        <v>0</v>
      </c>
      <c r="Z85" s="51">
        <v>0</v>
      </c>
      <c r="AA85" s="51">
        <v>0</v>
      </c>
      <c r="AB85" s="51">
        <v>0</v>
      </c>
      <c r="AC85" s="51">
        <f t="shared" si="16"/>
        <v>54</v>
      </c>
      <c r="AD85" s="51">
        <v>0</v>
      </c>
      <c r="AE85" s="51">
        <v>51</v>
      </c>
      <c r="AF85" s="51">
        <v>3</v>
      </c>
      <c r="AG85" s="51">
        <v>53</v>
      </c>
      <c r="AH85" s="51">
        <v>0</v>
      </c>
    </row>
    <row r="86" spans="1:34" ht="13.5">
      <c r="A86" s="26" t="s">
        <v>29</v>
      </c>
      <c r="B86" s="49" t="s">
        <v>201</v>
      </c>
      <c r="C86" s="50" t="s">
        <v>202</v>
      </c>
      <c r="D86" s="51">
        <f t="shared" si="18"/>
        <v>11036</v>
      </c>
      <c r="E86" s="51">
        <v>7882</v>
      </c>
      <c r="F86" s="51">
        <v>3154</v>
      </c>
      <c r="G86" s="51">
        <f t="shared" si="9"/>
        <v>11036</v>
      </c>
      <c r="H86" s="51">
        <f t="shared" si="10"/>
        <v>10558</v>
      </c>
      <c r="I86" s="51">
        <f t="shared" si="11"/>
        <v>0</v>
      </c>
      <c r="J86" s="51">
        <v>0</v>
      </c>
      <c r="K86" s="51">
        <v>0</v>
      </c>
      <c r="L86" s="51">
        <v>0</v>
      </c>
      <c r="M86" s="51">
        <f t="shared" si="12"/>
        <v>7922</v>
      </c>
      <c r="N86" s="51">
        <v>0</v>
      </c>
      <c r="O86" s="51">
        <v>6573</v>
      </c>
      <c r="P86" s="51">
        <v>1349</v>
      </c>
      <c r="Q86" s="51">
        <f t="shared" si="13"/>
        <v>1148</v>
      </c>
      <c r="R86" s="51">
        <v>0</v>
      </c>
      <c r="S86" s="51">
        <v>1116</v>
      </c>
      <c r="T86" s="51">
        <v>32</v>
      </c>
      <c r="U86" s="51">
        <f t="shared" si="14"/>
        <v>1285</v>
      </c>
      <c r="V86" s="51">
        <v>0</v>
      </c>
      <c r="W86" s="51">
        <v>1278</v>
      </c>
      <c r="X86" s="51">
        <v>7</v>
      </c>
      <c r="Y86" s="51">
        <f t="shared" si="15"/>
        <v>0</v>
      </c>
      <c r="Z86" s="51">
        <v>0</v>
      </c>
      <c r="AA86" s="51">
        <v>0</v>
      </c>
      <c r="AB86" s="51">
        <v>0</v>
      </c>
      <c r="AC86" s="51">
        <f t="shared" si="16"/>
        <v>203</v>
      </c>
      <c r="AD86" s="51">
        <v>0</v>
      </c>
      <c r="AE86" s="51">
        <v>193</v>
      </c>
      <c r="AF86" s="51">
        <v>10</v>
      </c>
      <c r="AG86" s="51">
        <v>478</v>
      </c>
      <c r="AH86" s="51">
        <v>773</v>
      </c>
    </row>
    <row r="87" spans="1:34" ht="13.5">
      <c r="A87" s="26" t="s">
        <v>29</v>
      </c>
      <c r="B87" s="49" t="s">
        <v>203</v>
      </c>
      <c r="C87" s="50" t="s">
        <v>204</v>
      </c>
      <c r="D87" s="51">
        <f t="shared" si="18"/>
        <v>2559</v>
      </c>
      <c r="E87" s="51">
        <v>2348</v>
      </c>
      <c r="F87" s="51">
        <v>211</v>
      </c>
      <c r="G87" s="51">
        <f t="shared" si="9"/>
        <v>2559</v>
      </c>
      <c r="H87" s="51">
        <f t="shared" si="10"/>
        <v>2531</v>
      </c>
      <c r="I87" s="51">
        <f t="shared" si="11"/>
        <v>0</v>
      </c>
      <c r="J87" s="51">
        <v>0</v>
      </c>
      <c r="K87" s="51">
        <v>0</v>
      </c>
      <c r="L87" s="51">
        <v>0</v>
      </c>
      <c r="M87" s="51">
        <f t="shared" si="12"/>
        <v>1920</v>
      </c>
      <c r="N87" s="51">
        <v>0</v>
      </c>
      <c r="O87" s="51">
        <v>1746</v>
      </c>
      <c r="P87" s="51">
        <v>174</v>
      </c>
      <c r="Q87" s="51">
        <f t="shared" si="13"/>
        <v>373</v>
      </c>
      <c r="R87" s="51">
        <v>0</v>
      </c>
      <c r="S87" s="51">
        <v>366</v>
      </c>
      <c r="T87" s="51">
        <v>7</v>
      </c>
      <c r="U87" s="51">
        <f t="shared" si="14"/>
        <v>187</v>
      </c>
      <c r="V87" s="51">
        <v>0</v>
      </c>
      <c r="W87" s="51">
        <v>187</v>
      </c>
      <c r="X87" s="51">
        <v>0</v>
      </c>
      <c r="Y87" s="51">
        <f t="shared" si="15"/>
        <v>0</v>
      </c>
      <c r="Z87" s="51">
        <v>0</v>
      </c>
      <c r="AA87" s="51">
        <v>0</v>
      </c>
      <c r="AB87" s="51">
        <v>0</v>
      </c>
      <c r="AC87" s="51">
        <f t="shared" si="16"/>
        <v>51</v>
      </c>
      <c r="AD87" s="51">
        <v>0</v>
      </c>
      <c r="AE87" s="51">
        <v>49</v>
      </c>
      <c r="AF87" s="51">
        <v>2</v>
      </c>
      <c r="AG87" s="51">
        <v>28</v>
      </c>
      <c r="AH87" s="51">
        <v>0</v>
      </c>
    </row>
    <row r="88" spans="1:34" ht="13.5">
      <c r="A88" s="26" t="s">
        <v>29</v>
      </c>
      <c r="B88" s="49" t="s">
        <v>237</v>
      </c>
      <c r="C88" s="50" t="s">
        <v>238</v>
      </c>
      <c r="D88" s="51">
        <f t="shared" si="18"/>
        <v>8537</v>
      </c>
      <c r="E88" s="51">
        <v>5825</v>
      </c>
      <c r="F88" s="51">
        <v>2712</v>
      </c>
      <c r="G88" s="51">
        <f t="shared" si="9"/>
        <v>8537</v>
      </c>
      <c r="H88" s="51">
        <f t="shared" si="10"/>
        <v>7982</v>
      </c>
      <c r="I88" s="51">
        <f t="shared" si="11"/>
        <v>0</v>
      </c>
      <c r="J88" s="51">
        <v>0</v>
      </c>
      <c r="K88" s="51">
        <v>0</v>
      </c>
      <c r="L88" s="51">
        <v>0</v>
      </c>
      <c r="M88" s="51">
        <f t="shared" si="12"/>
        <v>6736</v>
      </c>
      <c r="N88" s="51">
        <v>0</v>
      </c>
      <c r="O88" s="51">
        <v>4639</v>
      </c>
      <c r="P88" s="51">
        <v>2097</v>
      </c>
      <c r="Q88" s="51">
        <f t="shared" si="13"/>
        <v>802</v>
      </c>
      <c r="R88" s="51">
        <v>0</v>
      </c>
      <c r="S88" s="51">
        <v>769</v>
      </c>
      <c r="T88" s="51">
        <v>33</v>
      </c>
      <c r="U88" s="51">
        <f t="shared" si="14"/>
        <v>346</v>
      </c>
      <c r="V88" s="51">
        <v>0</v>
      </c>
      <c r="W88" s="51">
        <v>328</v>
      </c>
      <c r="X88" s="51">
        <v>18</v>
      </c>
      <c r="Y88" s="51">
        <f t="shared" si="15"/>
        <v>0</v>
      </c>
      <c r="Z88" s="51">
        <v>0</v>
      </c>
      <c r="AA88" s="51">
        <v>0</v>
      </c>
      <c r="AB88" s="51">
        <v>0</v>
      </c>
      <c r="AC88" s="51">
        <f t="shared" si="16"/>
        <v>98</v>
      </c>
      <c r="AD88" s="51">
        <v>0</v>
      </c>
      <c r="AE88" s="51">
        <v>89</v>
      </c>
      <c r="AF88" s="51">
        <v>9</v>
      </c>
      <c r="AG88" s="51">
        <v>555</v>
      </c>
      <c r="AH88" s="51">
        <v>0</v>
      </c>
    </row>
    <row r="89" spans="1:34" ht="13.5">
      <c r="A89" s="26" t="s">
        <v>29</v>
      </c>
      <c r="B89" s="49" t="s">
        <v>239</v>
      </c>
      <c r="C89" s="50" t="s">
        <v>240</v>
      </c>
      <c r="D89" s="51">
        <f t="shared" si="18"/>
        <v>9579</v>
      </c>
      <c r="E89" s="51">
        <v>9252</v>
      </c>
      <c r="F89" s="51">
        <v>327</v>
      </c>
      <c r="G89" s="51">
        <f t="shared" si="9"/>
        <v>9579</v>
      </c>
      <c r="H89" s="51">
        <f t="shared" si="10"/>
        <v>9549</v>
      </c>
      <c r="I89" s="51">
        <f t="shared" si="11"/>
        <v>0</v>
      </c>
      <c r="J89" s="51">
        <v>0</v>
      </c>
      <c r="K89" s="51">
        <v>0</v>
      </c>
      <c r="L89" s="51">
        <v>0</v>
      </c>
      <c r="M89" s="51">
        <f t="shared" si="12"/>
        <v>7005</v>
      </c>
      <c r="N89" s="51">
        <v>18</v>
      </c>
      <c r="O89" s="51">
        <v>6721</v>
      </c>
      <c r="P89" s="51">
        <v>266</v>
      </c>
      <c r="Q89" s="51">
        <f t="shared" si="13"/>
        <v>1568</v>
      </c>
      <c r="R89" s="51">
        <v>1</v>
      </c>
      <c r="S89" s="51">
        <v>1538</v>
      </c>
      <c r="T89" s="51">
        <v>29</v>
      </c>
      <c r="U89" s="51">
        <f t="shared" si="14"/>
        <v>533</v>
      </c>
      <c r="V89" s="51">
        <v>0</v>
      </c>
      <c r="W89" s="51">
        <v>506</v>
      </c>
      <c r="X89" s="51">
        <v>27</v>
      </c>
      <c r="Y89" s="51">
        <f t="shared" si="15"/>
        <v>0</v>
      </c>
      <c r="Z89" s="51">
        <v>0</v>
      </c>
      <c r="AA89" s="51">
        <v>0</v>
      </c>
      <c r="AB89" s="51">
        <v>0</v>
      </c>
      <c r="AC89" s="51">
        <f t="shared" si="16"/>
        <v>443</v>
      </c>
      <c r="AD89" s="51">
        <v>17</v>
      </c>
      <c r="AE89" s="51">
        <v>426</v>
      </c>
      <c r="AF89" s="51">
        <v>0</v>
      </c>
      <c r="AG89" s="51">
        <v>30</v>
      </c>
      <c r="AH89" s="51">
        <v>0</v>
      </c>
    </row>
    <row r="90" spans="1:34" ht="13.5">
      <c r="A90" s="26" t="s">
        <v>29</v>
      </c>
      <c r="B90" s="49" t="s">
        <v>241</v>
      </c>
      <c r="C90" s="50" t="s">
        <v>242</v>
      </c>
      <c r="D90" s="51">
        <f t="shared" si="18"/>
        <v>5534</v>
      </c>
      <c r="E90" s="51">
        <v>5257</v>
      </c>
      <c r="F90" s="51">
        <v>277</v>
      </c>
      <c r="G90" s="51">
        <f t="shared" si="9"/>
        <v>5534</v>
      </c>
      <c r="H90" s="51">
        <f t="shared" si="10"/>
        <v>5514</v>
      </c>
      <c r="I90" s="51">
        <f t="shared" si="11"/>
        <v>0</v>
      </c>
      <c r="J90" s="51">
        <v>0</v>
      </c>
      <c r="K90" s="51">
        <v>0</v>
      </c>
      <c r="L90" s="51">
        <v>0</v>
      </c>
      <c r="M90" s="51">
        <f t="shared" si="12"/>
        <v>3855</v>
      </c>
      <c r="N90" s="51">
        <v>7</v>
      </c>
      <c r="O90" s="51">
        <v>3635</v>
      </c>
      <c r="P90" s="51">
        <v>213</v>
      </c>
      <c r="Q90" s="51">
        <f t="shared" si="13"/>
        <v>379</v>
      </c>
      <c r="R90" s="51">
        <v>1</v>
      </c>
      <c r="S90" s="51">
        <v>328</v>
      </c>
      <c r="T90" s="51">
        <v>50</v>
      </c>
      <c r="U90" s="51">
        <f t="shared" si="14"/>
        <v>1103</v>
      </c>
      <c r="V90" s="51">
        <v>25</v>
      </c>
      <c r="W90" s="51">
        <v>1075</v>
      </c>
      <c r="X90" s="51">
        <v>3</v>
      </c>
      <c r="Y90" s="51">
        <f t="shared" si="15"/>
        <v>0</v>
      </c>
      <c r="Z90" s="51">
        <v>0</v>
      </c>
      <c r="AA90" s="51">
        <v>0</v>
      </c>
      <c r="AB90" s="51">
        <v>0</v>
      </c>
      <c r="AC90" s="51">
        <f t="shared" si="16"/>
        <v>177</v>
      </c>
      <c r="AD90" s="51">
        <v>4</v>
      </c>
      <c r="AE90" s="51">
        <v>171</v>
      </c>
      <c r="AF90" s="51">
        <v>2</v>
      </c>
      <c r="AG90" s="51">
        <v>20</v>
      </c>
      <c r="AH90" s="51">
        <v>0</v>
      </c>
    </row>
    <row r="91" spans="1:34" ht="13.5">
      <c r="A91" s="80" t="s">
        <v>186</v>
      </c>
      <c r="B91" s="81"/>
      <c r="C91" s="82"/>
      <c r="D91" s="51">
        <f aca="true" t="shared" si="19" ref="D91:AH91">SUM(D7:D90)</f>
        <v>1083984</v>
      </c>
      <c r="E91" s="51">
        <f t="shared" si="19"/>
        <v>805474</v>
      </c>
      <c r="F91" s="51">
        <f t="shared" si="19"/>
        <v>278510</v>
      </c>
      <c r="G91" s="51">
        <f t="shared" si="19"/>
        <v>1083984</v>
      </c>
      <c r="H91" s="51">
        <f t="shared" si="19"/>
        <v>978972</v>
      </c>
      <c r="I91" s="51">
        <f t="shared" si="19"/>
        <v>1</v>
      </c>
      <c r="J91" s="51">
        <f t="shared" si="19"/>
        <v>1</v>
      </c>
      <c r="K91" s="51">
        <f t="shared" si="19"/>
        <v>0</v>
      </c>
      <c r="L91" s="51">
        <f t="shared" si="19"/>
        <v>0</v>
      </c>
      <c r="M91" s="51">
        <f t="shared" si="19"/>
        <v>793286</v>
      </c>
      <c r="N91" s="51">
        <f t="shared" si="19"/>
        <v>81843</v>
      </c>
      <c r="O91" s="51">
        <f t="shared" si="19"/>
        <v>539382</v>
      </c>
      <c r="P91" s="51">
        <f t="shared" si="19"/>
        <v>172061</v>
      </c>
      <c r="Q91" s="51">
        <f t="shared" si="19"/>
        <v>81343</v>
      </c>
      <c r="R91" s="51">
        <f t="shared" si="19"/>
        <v>8576</v>
      </c>
      <c r="S91" s="51">
        <f t="shared" si="19"/>
        <v>59220</v>
      </c>
      <c r="T91" s="51">
        <f t="shared" si="19"/>
        <v>13547</v>
      </c>
      <c r="U91" s="51">
        <f t="shared" si="19"/>
        <v>81026</v>
      </c>
      <c r="V91" s="51">
        <f t="shared" si="19"/>
        <v>1418</v>
      </c>
      <c r="W91" s="51">
        <f t="shared" si="19"/>
        <v>78345</v>
      </c>
      <c r="X91" s="51">
        <f t="shared" si="19"/>
        <v>1263</v>
      </c>
      <c r="Y91" s="51">
        <f t="shared" si="19"/>
        <v>2147</v>
      </c>
      <c r="Z91" s="51">
        <f t="shared" si="19"/>
        <v>30</v>
      </c>
      <c r="AA91" s="51">
        <f t="shared" si="19"/>
        <v>2095</v>
      </c>
      <c r="AB91" s="51">
        <f t="shared" si="19"/>
        <v>22</v>
      </c>
      <c r="AC91" s="51">
        <f t="shared" si="19"/>
        <v>21169</v>
      </c>
      <c r="AD91" s="51">
        <f t="shared" si="19"/>
        <v>2051</v>
      </c>
      <c r="AE91" s="51">
        <f t="shared" si="19"/>
        <v>17695</v>
      </c>
      <c r="AF91" s="51">
        <f t="shared" si="19"/>
        <v>1423</v>
      </c>
      <c r="AG91" s="51">
        <f t="shared" si="19"/>
        <v>105012</v>
      </c>
      <c r="AH91" s="51">
        <f t="shared" si="19"/>
        <v>8880</v>
      </c>
    </row>
  </sheetData>
  <mergeCells count="14">
    <mergeCell ref="A91:C9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9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148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3" t="s">
        <v>0</v>
      </c>
      <c r="B2" s="63" t="s">
        <v>150</v>
      </c>
      <c r="C2" s="68" t="s">
        <v>153</v>
      </c>
      <c r="D2" s="29" t="s">
        <v>141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142</v>
      </c>
      <c r="V2" s="32"/>
      <c r="W2" s="32"/>
      <c r="X2" s="32"/>
      <c r="Y2" s="32"/>
      <c r="Z2" s="32"/>
      <c r="AA2" s="33"/>
      <c r="AB2" s="29" t="s">
        <v>143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6"/>
      <c r="B3" s="98"/>
      <c r="C3" s="69"/>
      <c r="D3" s="12" t="s">
        <v>15</v>
      </c>
      <c r="E3" s="34" t="s">
        <v>9</v>
      </c>
      <c r="F3" s="83" t="s">
        <v>154</v>
      </c>
      <c r="G3" s="84"/>
      <c r="H3" s="84"/>
      <c r="I3" s="84"/>
      <c r="J3" s="84"/>
      <c r="K3" s="85"/>
      <c r="L3" s="68" t="s">
        <v>155</v>
      </c>
      <c r="M3" s="16" t="s">
        <v>265</v>
      </c>
      <c r="N3" s="35"/>
      <c r="O3" s="35"/>
      <c r="P3" s="35"/>
      <c r="Q3" s="35"/>
      <c r="R3" s="35"/>
      <c r="S3" s="35"/>
      <c r="T3" s="36"/>
      <c r="U3" s="12" t="s">
        <v>15</v>
      </c>
      <c r="V3" s="68" t="s">
        <v>9</v>
      </c>
      <c r="W3" s="93" t="s">
        <v>10</v>
      </c>
      <c r="X3" s="94"/>
      <c r="Y3" s="94"/>
      <c r="Z3" s="94"/>
      <c r="AA3" s="95"/>
      <c r="AB3" s="12" t="s">
        <v>15</v>
      </c>
      <c r="AC3" s="68" t="s">
        <v>156</v>
      </c>
      <c r="AD3" s="68" t="s">
        <v>157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6"/>
      <c r="B4" s="98"/>
      <c r="C4" s="69"/>
      <c r="D4" s="12"/>
      <c r="E4" s="37"/>
      <c r="F4" s="38"/>
      <c r="G4" s="68" t="s">
        <v>24</v>
      </c>
      <c r="H4" s="68" t="s">
        <v>25</v>
      </c>
      <c r="I4" s="68" t="s">
        <v>26</v>
      </c>
      <c r="J4" s="68" t="s">
        <v>27</v>
      </c>
      <c r="K4" s="68" t="s">
        <v>28</v>
      </c>
      <c r="L4" s="56"/>
      <c r="M4" s="39"/>
      <c r="N4" s="40"/>
      <c r="O4" s="40"/>
      <c r="P4" s="40"/>
      <c r="Q4" s="40"/>
      <c r="R4" s="40"/>
      <c r="S4" s="40"/>
      <c r="T4" s="41"/>
      <c r="U4" s="12"/>
      <c r="V4" s="56"/>
      <c r="W4" s="90" t="s">
        <v>24</v>
      </c>
      <c r="X4" s="68" t="s">
        <v>25</v>
      </c>
      <c r="Y4" s="68" t="s">
        <v>26</v>
      </c>
      <c r="Z4" s="68" t="s">
        <v>27</v>
      </c>
      <c r="AA4" s="68" t="s">
        <v>28</v>
      </c>
      <c r="AB4" s="12"/>
      <c r="AC4" s="56"/>
      <c r="AD4" s="56"/>
      <c r="AE4" s="39"/>
      <c r="AF4" s="90" t="s">
        <v>24</v>
      </c>
      <c r="AG4" s="68" t="s">
        <v>25</v>
      </c>
      <c r="AH4" s="68" t="s">
        <v>26</v>
      </c>
      <c r="AI4" s="68" t="s">
        <v>27</v>
      </c>
      <c r="AJ4" s="68" t="s">
        <v>28</v>
      </c>
    </row>
    <row r="5" spans="1:36" s="30" customFormat="1" ht="22.5" customHeight="1">
      <c r="A5" s="96"/>
      <c r="B5" s="98"/>
      <c r="C5" s="69"/>
      <c r="D5" s="18"/>
      <c r="E5" s="42"/>
      <c r="F5" s="12" t="s">
        <v>15</v>
      </c>
      <c r="G5" s="56"/>
      <c r="H5" s="56"/>
      <c r="I5" s="56"/>
      <c r="J5" s="56"/>
      <c r="K5" s="56"/>
      <c r="L5" s="92"/>
      <c r="M5" s="12" t="s">
        <v>15</v>
      </c>
      <c r="N5" s="8" t="s">
        <v>18</v>
      </c>
      <c r="O5" s="8" t="s">
        <v>151</v>
      </c>
      <c r="P5" s="8" t="s">
        <v>19</v>
      </c>
      <c r="Q5" s="20" t="s">
        <v>158</v>
      </c>
      <c r="R5" s="8" t="s">
        <v>20</v>
      </c>
      <c r="S5" s="20" t="s">
        <v>184</v>
      </c>
      <c r="T5" s="8" t="s">
        <v>152</v>
      </c>
      <c r="U5" s="18"/>
      <c r="V5" s="92"/>
      <c r="W5" s="91"/>
      <c r="X5" s="56"/>
      <c r="Y5" s="56"/>
      <c r="Z5" s="56"/>
      <c r="AA5" s="56"/>
      <c r="AB5" s="18"/>
      <c r="AC5" s="92"/>
      <c r="AD5" s="92"/>
      <c r="AE5" s="12" t="s">
        <v>15</v>
      </c>
      <c r="AF5" s="91"/>
      <c r="AG5" s="56"/>
      <c r="AH5" s="56"/>
      <c r="AI5" s="56"/>
      <c r="AJ5" s="56"/>
    </row>
    <row r="6" spans="1:36" s="30" customFormat="1" ht="22.5" customHeight="1">
      <c r="A6" s="97"/>
      <c r="B6" s="99"/>
      <c r="C6" s="70"/>
      <c r="D6" s="23" t="s">
        <v>159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29</v>
      </c>
      <c r="B7" s="49" t="s">
        <v>30</v>
      </c>
      <c r="C7" s="50" t="s">
        <v>31</v>
      </c>
      <c r="D7" s="51">
        <f aca="true" t="shared" si="0" ref="D7:D70">E7+F7+L7+M7</f>
        <v>124775</v>
      </c>
      <c r="E7" s="51">
        <v>111100</v>
      </c>
      <c r="F7" s="51">
        <f aca="true" t="shared" si="1" ref="F7:F29">SUM(G7:K7)</f>
        <v>9666</v>
      </c>
      <c r="G7" s="51">
        <v>5782</v>
      </c>
      <c r="H7" s="51">
        <v>3884</v>
      </c>
      <c r="I7" s="51">
        <v>0</v>
      </c>
      <c r="J7" s="51">
        <v>0</v>
      </c>
      <c r="K7" s="51">
        <v>0</v>
      </c>
      <c r="L7" s="51">
        <v>0</v>
      </c>
      <c r="M7" s="51">
        <f aca="true" t="shared" si="2" ref="M7:M29">SUM(N7:T7)</f>
        <v>4009</v>
      </c>
      <c r="N7" s="51">
        <v>3931</v>
      </c>
      <c r="O7" s="51">
        <v>0</v>
      </c>
      <c r="P7" s="51">
        <v>0</v>
      </c>
      <c r="Q7" s="51">
        <v>34</v>
      </c>
      <c r="R7" s="51">
        <v>0</v>
      </c>
      <c r="S7" s="51">
        <v>44</v>
      </c>
      <c r="T7" s="51">
        <v>0</v>
      </c>
      <c r="U7" s="51">
        <f aca="true" t="shared" si="3" ref="U7:U29">SUM(V7:AA7)</f>
        <v>111371</v>
      </c>
      <c r="V7" s="51">
        <v>111100</v>
      </c>
      <c r="W7" s="51">
        <v>47</v>
      </c>
      <c r="X7" s="51">
        <v>224</v>
      </c>
      <c r="Y7" s="51">
        <v>0</v>
      </c>
      <c r="Z7" s="51">
        <v>0</v>
      </c>
      <c r="AA7" s="51">
        <v>0</v>
      </c>
      <c r="AB7" s="51">
        <f aca="true" t="shared" si="4" ref="AB7:AB29">SUM(AC7:AE7)</f>
        <v>18015</v>
      </c>
      <c r="AC7" s="51">
        <v>0</v>
      </c>
      <c r="AD7" s="51">
        <v>15647</v>
      </c>
      <c r="AE7" s="51">
        <f aca="true" t="shared" si="5" ref="AE7:AE29">SUM(AF7:AJ7)</f>
        <v>2368</v>
      </c>
      <c r="AF7" s="51">
        <v>2368</v>
      </c>
      <c r="AG7" s="51">
        <v>0</v>
      </c>
      <c r="AH7" s="51">
        <v>0</v>
      </c>
      <c r="AI7" s="51">
        <v>0</v>
      </c>
      <c r="AJ7" s="51">
        <v>0</v>
      </c>
    </row>
    <row r="8" spans="1:36" ht="13.5">
      <c r="A8" s="26" t="s">
        <v>29</v>
      </c>
      <c r="B8" s="49" t="s">
        <v>32</v>
      </c>
      <c r="C8" s="50" t="s">
        <v>33</v>
      </c>
      <c r="D8" s="51">
        <f t="shared" si="0"/>
        <v>88597</v>
      </c>
      <c r="E8" s="51">
        <v>69458</v>
      </c>
      <c r="F8" s="51">
        <f t="shared" si="1"/>
        <v>8021</v>
      </c>
      <c r="G8" s="51">
        <v>8021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f t="shared" si="2"/>
        <v>11118</v>
      </c>
      <c r="N8" s="51">
        <v>7431</v>
      </c>
      <c r="O8" s="51">
        <v>1037</v>
      </c>
      <c r="P8" s="51">
        <v>1956</v>
      </c>
      <c r="Q8" s="51">
        <v>150</v>
      </c>
      <c r="R8" s="51">
        <v>0</v>
      </c>
      <c r="S8" s="51">
        <v>499</v>
      </c>
      <c r="T8" s="51">
        <v>45</v>
      </c>
      <c r="U8" s="51">
        <f t="shared" si="3"/>
        <v>73247</v>
      </c>
      <c r="V8" s="51">
        <v>69458</v>
      </c>
      <c r="W8" s="51">
        <v>3789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9296</v>
      </c>
      <c r="AC8" s="51">
        <v>0</v>
      </c>
      <c r="AD8" s="51">
        <v>7397</v>
      </c>
      <c r="AE8" s="51">
        <f t="shared" si="5"/>
        <v>1899</v>
      </c>
      <c r="AF8" s="51">
        <v>1899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29</v>
      </c>
      <c r="B9" s="49" t="s">
        <v>34</v>
      </c>
      <c r="C9" s="50" t="s">
        <v>35</v>
      </c>
      <c r="D9" s="51">
        <f t="shared" si="0"/>
        <v>63806</v>
      </c>
      <c r="E9" s="51">
        <v>55840</v>
      </c>
      <c r="F9" s="51">
        <f t="shared" si="1"/>
        <v>5664</v>
      </c>
      <c r="G9" s="51">
        <v>5664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f t="shared" si="2"/>
        <v>2302</v>
      </c>
      <c r="N9" s="51">
        <v>966</v>
      </c>
      <c r="O9" s="51">
        <v>407</v>
      </c>
      <c r="P9" s="51">
        <v>759</v>
      </c>
      <c r="Q9" s="51">
        <v>67</v>
      </c>
      <c r="R9" s="51">
        <v>0</v>
      </c>
      <c r="S9" s="51">
        <v>72</v>
      </c>
      <c r="T9" s="51">
        <v>31</v>
      </c>
      <c r="U9" s="51">
        <f t="shared" si="3"/>
        <v>59258</v>
      </c>
      <c r="V9" s="51">
        <v>55840</v>
      </c>
      <c r="W9" s="51">
        <v>3418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10141</v>
      </c>
      <c r="AC9" s="51">
        <v>0</v>
      </c>
      <c r="AD9" s="51">
        <v>9098</v>
      </c>
      <c r="AE9" s="51">
        <f t="shared" si="5"/>
        <v>1043</v>
      </c>
      <c r="AF9" s="51">
        <v>1043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29</v>
      </c>
      <c r="B10" s="49" t="s">
        <v>36</v>
      </c>
      <c r="C10" s="50" t="s">
        <v>37</v>
      </c>
      <c r="D10" s="51">
        <f t="shared" si="0"/>
        <v>24125</v>
      </c>
      <c r="E10" s="51">
        <v>21090</v>
      </c>
      <c r="F10" s="51">
        <f t="shared" si="1"/>
        <v>432</v>
      </c>
      <c r="G10" s="51">
        <v>0</v>
      </c>
      <c r="H10" s="51">
        <v>432</v>
      </c>
      <c r="I10" s="51">
        <v>0</v>
      </c>
      <c r="J10" s="51">
        <v>0</v>
      </c>
      <c r="K10" s="51">
        <v>0</v>
      </c>
      <c r="L10" s="51">
        <v>794</v>
      </c>
      <c r="M10" s="51">
        <f t="shared" si="2"/>
        <v>1809</v>
      </c>
      <c r="N10" s="51">
        <v>0</v>
      </c>
      <c r="O10" s="51">
        <v>764</v>
      </c>
      <c r="P10" s="51">
        <v>801</v>
      </c>
      <c r="Q10" s="51">
        <v>244</v>
      </c>
      <c r="R10" s="51">
        <v>0</v>
      </c>
      <c r="S10" s="51">
        <v>0</v>
      </c>
      <c r="T10" s="51">
        <v>0</v>
      </c>
      <c r="U10" s="51">
        <f t="shared" si="3"/>
        <v>21090</v>
      </c>
      <c r="V10" s="51">
        <v>21090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4414</v>
      </c>
      <c r="AC10" s="51">
        <v>794</v>
      </c>
      <c r="AD10" s="51">
        <v>3620</v>
      </c>
      <c r="AE10" s="51">
        <f t="shared" si="5"/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29</v>
      </c>
      <c r="B11" s="49" t="s">
        <v>38</v>
      </c>
      <c r="C11" s="50" t="s">
        <v>39</v>
      </c>
      <c r="D11" s="51">
        <f t="shared" si="0"/>
        <v>21804</v>
      </c>
      <c r="E11" s="51">
        <v>19239</v>
      </c>
      <c r="F11" s="51">
        <f t="shared" si="1"/>
        <v>2565</v>
      </c>
      <c r="G11" s="51">
        <v>1809</v>
      </c>
      <c r="H11" s="51">
        <v>756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19239</v>
      </c>
      <c r="V11" s="51">
        <v>19239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2645</v>
      </c>
      <c r="AC11" s="51">
        <v>0</v>
      </c>
      <c r="AD11" s="51">
        <v>2513</v>
      </c>
      <c r="AE11" s="51">
        <f t="shared" si="5"/>
        <v>132</v>
      </c>
      <c r="AF11" s="51">
        <v>132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29</v>
      </c>
      <c r="B12" s="49" t="s">
        <v>40</v>
      </c>
      <c r="C12" s="50" t="s">
        <v>41</v>
      </c>
      <c r="D12" s="51">
        <f t="shared" si="0"/>
        <v>23102</v>
      </c>
      <c r="E12" s="51">
        <v>19116</v>
      </c>
      <c r="F12" s="51">
        <f t="shared" si="1"/>
        <v>1777</v>
      </c>
      <c r="G12" s="51">
        <v>1777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2209</v>
      </c>
      <c r="N12" s="51">
        <v>1591</v>
      </c>
      <c r="O12" s="51">
        <v>168</v>
      </c>
      <c r="P12" s="51">
        <v>297</v>
      </c>
      <c r="Q12" s="51">
        <v>147</v>
      </c>
      <c r="R12" s="51">
        <v>0</v>
      </c>
      <c r="S12" s="51">
        <v>6</v>
      </c>
      <c r="T12" s="51">
        <v>0</v>
      </c>
      <c r="U12" s="51">
        <f t="shared" si="3"/>
        <v>19467</v>
      </c>
      <c r="V12" s="51">
        <v>19116</v>
      </c>
      <c r="W12" s="51">
        <v>351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3580</v>
      </c>
      <c r="AC12" s="51">
        <v>0</v>
      </c>
      <c r="AD12" s="51">
        <v>2805</v>
      </c>
      <c r="AE12" s="51">
        <f t="shared" si="5"/>
        <v>775</v>
      </c>
      <c r="AF12" s="51">
        <v>775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29</v>
      </c>
      <c r="B13" s="49" t="s">
        <v>42</v>
      </c>
      <c r="C13" s="50" t="s">
        <v>43</v>
      </c>
      <c r="D13" s="51">
        <f t="shared" si="0"/>
        <v>19391</v>
      </c>
      <c r="E13" s="51">
        <v>15301</v>
      </c>
      <c r="F13" s="51">
        <f t="shared" si="1"/>
        <v>1734</v>
      </c>
      <c r="G13" s="51">
        <v>1734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f t="shared" si="2"/>
        <v>2356</v>
      </c>
      <c r="N13" s="51">
        <v>1919</v>
      </c>
      <c r="O13" s="51">
        <v>142</v>
      </c>
      <c r="P13" s="51">
        <v>98</v>
      </c>
      <c r="Q13" s="51">
        <v>81</v>
      </c>
      <c r="R13" s="51">
        <v>5</v>
      </c>
      <c r="S13" s="51">
        <v>111</v>
      </c>
      <c r="T13" s="51">
        <v>0</v>
      </c>
      <c r="U13" s="51">
        <f t="shared" si="3"/>
        <v>15644</v>
      </c>
      <c r="V13" s="51">
        <v>15301</v>
      </c>
      <c r="W13" s="51">
        <v>343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2866</v>
      </c>
      <c r="AC13" s="51">
        <v>0</v>
      </c>
      <c r="AD13" s="51">
        <v>2110</v>
      </c>
      <c r="AE13" s="51">
        <f t="shared" si="5"/>
        <v>756</v>
      </c>
      <c r="AF13" s="51">
        <v>756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29</v>
      </c>
      <c r="B14" s="49" t="s">
        <v>44</v>
      </c>
      <c r="C14" s="50" t="s">
        <v>45</v>
      </c>
      <c r="D14" s="51">
        <f t="shared" si="0"/>
        <v>28666</v>
      </c>
      <c r="E14" s="51">
        <v>22747</v>
      </c>
      <c r="F14" s="51">
        <f t="shared" si="1"/>
        <v>2433</v>
      </c>
      <c r="G14" s="51">
        <v>204</v>
      </c>
      <c r="H14" s="51">
        <v>2229</v>
      </c>
      <c r="I14" s="51">
        <v>0</v>
      </c>
      <c r="J14" s="51">
        <v>0</v>
      </c>
      <c r="K14" s="51">
        <v>0</v>
      </c>
      <c r="L14" s="51">
        <v>0</v>
      </c>
      <c r="M14" s="51">
        <f t="shared" si="2"/>
        <v>3486</v>
      </c>
      <c r="N14" s="51">
        <v>2749</v>
      </c>
      <c r="O14" s="51">
        <v>0</v>
      </c>
      <c r="P14" s="51">
        <v>628</v>
      </c>
      <c r="Q14" s="51">
        <v>0</v>
      </c>
      <c r="R14" s="51">
        <v>0</v>
      </c>
      <c r="S14" s="51">
        <v>107</v>
      </c>
      <c r="T14" s="51">
        <v>2</v>
      </c>
      <c r="U14" s="51">
        <f t="shared" si="3"/>
        <v>23430</v>
      </c>
      <c r="V14" s="51">
        <v>22747</v>
      </c>
      <c r="W14" s="51">
        <v>75</v>
      </c>
      <c r="X14" s="51">
        <v>608</v>
      </c>
      <c r="Y14" s="51">
        <v>0</v>
      </c>
      <c r="Z14" s="51">
        <v>0</v>
      </c>
      <c r="AA14" s="51">
        <v>0</v>
      </c>
      <c r="AB14" s="51">
        <f t="shared" si="4"/>
        <v>2988</v>
      </c>
      <c r="AC14" s="51">
        <v>0</v>
      </c>
      <c r="AD14" s="51">
        <v>2491</v>
      </c>
      <c r="AE14" s="51">
        <f t="shared" si="5"/>
        <v>497</v>
      </c>
      <c r="AF14" s="51">
        <v>55</v>
      </c>
      <c r="AG14" s="51">
        <v>442</v>
      </c>
      <c r="AH14" s="51">
        <v>0</v>
      </c>
      <c r="AI14" s="51">
        <v>0</v>
      </c>
      <c r="AJ14" s="51">
        <v>0</v>
      </c>
    </row>
    <row r="15" spans="1:36" ht="13.5">
      <c r="A15" s="26" t="s">
        <v>29</v>
      </c>
      <c r="B15" s="49" t="s">
        <v>46</v>
      </c>
      <c r="C15" s="50" t="s">
        <v>47</v>
      </c>
      <c r="D15" s="51">
        <f t="shared" si="0"/>
        <v>13092</v>
      </c>
      <c r="E15" s="51">
        <v>10844</v>
      </c>
      <c r="F15" s="51">
        <f t="shared" si="1"/>
        <v>1320</v>
      </c>
      <c r="G15" s="51">
        <v>1310</v>
      </c>
      <c r="H15" s="51">
        <v>0</v>
      </c>
      <c r="I15" s="51">
        <v>0</v>
      </c>
      <c r="J15" s="51">
        <v>0</v>
      </c>
      <c r="K15" s="51">
        <v>10</v>
      </c>
      <c r="L15" s="51">
        <v>0</v>
      </c>
      <c r="M15" s="51">
        <f t="shared" si="2"/>
        <v>928</v>
      </c>
      <c r="N15" s="51">
        <v>576</v>
      </c>
      <c r="O15" s="51">
        <v>89</v>
      </c>
      <c r="P15" s="51">
        <v>201</v>
      </c>
      <c r="Q15" s="51">
        <v>51</v>
      </c>
      <c r="R15" s="51">
        <v>0</v>
      </c>
      <c r="S15" s="51">
        <v>0</v>
      </c>
      <c r="T15" s="51">
        <v>11</v>
      </c>
      <c r="U15" s="51">
        <f t="shared" si="3"/>
        <v>10844</v>
      </c>
      <c r="V15" s="51">
        <v>10844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2000</v>
      </c>
      <c r="AC15" s="51">
        <v>0</v>
      </c>
      <c r="AD15" s="51">
        <v>1409</v>
      </c>
      <c r="AE15" s="51">
        <f t="shared" si="5"/>
        <v>591</v>
      </c>
      <c r="AF15" s="51">
        <v>581</v>
      </c>
      <c r="AG15" s="51">
        <v>0</v>
      </c>
      <c r="AH15" s="51">
        <v>0</v>
      </c>
      <c r="AI15" s="51">
        <v>0</v>
      </c>
      <c r="AJ15" s="51">
        <v>10</v>
      </c>
    </row>
    <row r="16" spans="1:36" ht="13.5">
      <c r="A16" s="26" t="s">
        <v>29</v>
      </c>
      <c r="B16" s="49" t="s">
        <v>48</v>
      </c>
      <c r="C16" s="50" t="s">
        <v>49</v>
      </c>
      <c r="D16" s="51">
        <f t="shared" si="0"/>
        <v>12079</v>
      </c>
      <c r="E16" s="51">
        <v>8559</v>
      </c>
      <c r="F16" s="51">
        <f t="shared" si="1"/>
        <v>3199</v>
      </c>
      <c r="G16" s="51">
        <v>1382</v>
      </c>
      <c r="H16" s="51">
        <v>884</v>
      </c>
      <c r="I16" s="51">
        <v>0</v>
      </c>
      <c r="J16" s="51">
        <v>933</v>
      </c>
      <c r="K16" s="51">
        <v>0</v>
      </c>
      <c r="L16" s="51">
        <v>0</v>
      </c>
      <c r="M16" s="51">
        <f t="shared" si="2"/>
        <v>321</v>
      </c>
      <c r="N16" s="51">
        <v>321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8819</v>
      </c>
      <c r="V16" s="51">
        <v>8559</v>
      </c>
      <c r="W16" s="51">
        <v>260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1395</v>
      </c>
      <c r="AC16" s="51">
        <v>0</v>
      </c>
      <c r="AD16" s="51">
        <v>1087</v>
      </c>
      <c r="AE16" s="51">
        <f t="shared" si="5"/>
        <v>308</v>
      </c>
      <c r="AF16" s="51">
        <v>308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29</v>
      </c>
      <c r="B17" s="49" t="s">
        <v>50</v>
      </c>
      <c r="C17" s="50" t="s">
        <v>51</v>
      </c>
      <c r="D17" s="51">
        <f t="shared" si="0"/>
        <v>12614</v>
      </c>
      <c r="E17" s="51">
        <v>10942</v>
      </c>
      <c r="F17" s="51">
        <f t="shared" si="1"/>
        <v>1135</v>
      </c>
      <c r="G17" s="51">
        <v>0</v>
      </c>
      <c r="H17" s="51">
        <v>1135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537</v>
      </c>
      <c r="N17" s="51">
        <v>215</v>
      </c>
      <c r="O17" s="51">
        <v>322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10942</v>
      </c>
      <c r="V17" s="51">
        <v>10942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1521</v>
      </c>
      <c r="AC17" s="51">
        <v>0</v>
      </c>
      <c r="AD17" s="51">
        <v>1149</v>
      </c>
      <c r="AE17" s="51">
        <f t="shared" si="5"/>
        <v>372</v>
      </c>
      <c r="AF17" s="51">
        <v>0</v>
      </c>
      <c r="AG17" s="51">
        <v>372</v>
      </c>
      <c r="AH17" s="51">
        <v>0</v>
      </c>
      <c r="AI17" s="51">
        <v>0</v>
      </c>
      <c r="AJ17" s="51">
        <v>0</v>
      </c>
    </row>
    <row r="18" spans="1:36" ht="13.5">
      <c r="A18" s="26" t="s">
        <v>29</v>
      </c>
      <c r="B18" s="49" t="s">
        <v>52</v>
      </c>
      <c r="C18" s="50" t="s">
        <v>53</v>
      </c>
      <c r="D18" s="51">
        <f t="shared" si="0"/>
        <v>14869</v>
      </c>
      <c r="E18" s="51">
        <v>9907</v>
      </c>
      <c r="F18" s="51">
        <f t="shared" si="1"/>
        <v>3127</v>
      </c>
      <c r="G18" s="51">
        <v>360</v>
      </c>
      <c r="H18" s="51">
        <v>2767</v>
      </c>
      <c r="I18" s="51">
        <v>0</v>
      </c>
      <c r="J18" s="51">
        <v>0</v>
      </c>
      <c r="K18" s="51">
        <v>0</v>
      </c>
      <c r="L18" s="51">
        <v>1835</v>
      </c>
      <c r="M18" s="51">
        <f t="shared" si="2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10998</v>
      </c>
      <c r="V18" s="51">
        <v>9907</v>
      </c>
      <c r="W18" s="51">
        <v>179</v>
      </c>
      <c r="X18" s="51">
        <v>912</v>
      </c>
      <c r="Y18" s="51">
        <v>0</v>
      </c>
      <c r="Z18" s="51">
        <v>0</v>
      </c>
      <c r="AA18" s="51">
        <v>0</v>
      </c>
      <c r="AB18" s="51">
        <f t="shared" si="4"/>
        <v>3800</v>
      </c>
      <c r="AC18" s="51">
        <v>1835</v>
      </c>
      <c r="AD18" s="51">
        <v>1637</v>
      </c>
      <c r="AE18" s="51">
        <f t="shared" si="5"/>
        <v>328</v>
      </c>
      <c r="AF18" s="51">
        <v>181</v>
      </c>
      <c r="AG18" s="51">
        <v>147</v>
      </c>
      <c r="AH18" s="51">
        <v>0</v>
      </c>
      <c r="AI18" s="51">
        <v>0</v>
      </c>
      <c r="AJ18" s="51">
        <v>0</v>
      </c>
    </row>
    <row r="19" spans="1:36" ht="13.5">
      <c r="A19" s="26" t="s">
        <v>29</v>
      </c>
      <c r="B19" s="49" t="s">
        <v>54</v>
      </c>
      <c r="C19" s="50" t="s">
        <v>55</v>
      </c>
      <c r="D19" s="51">
        <f t="shared" si="0"/>
        <v>22096</v>
      </c>
      <c r="E19" s="51">
        <v>15118</v>
      </c>
      <c r="F19" s="51">
        <f t="shared" si="1"/>
        <v>1105</v>
      </c>
      <c r="G19" s="51">
        <v>0</v>
      </c>
      <c r="H19" s="51">
        <v>1105</v>
      </c>
      <c r="I19" s="51">
        <v>0</v>
      </c>
      <c r="J19" s="51">
        <v>0</v>
      </c>
      <c r="K19" s="51">
        <v>0</v>
      </c>
      <c r="L19" s="51">
        <v>3701</v>
      </c>
      <c r="M19" s="51">
        <f t="shared" si="2"/>
        <v>2172</v>
      </c>
      <c r="N19" s="51">
        <v>1547</v>
      </c>
      <c r="O19" s="51">
        <v>601</v>
      </c>
      <c r="P19" s="51">
        <v>24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16042</v>
      </c>
      <c r="V19" s="51">
        <v>15118</v>
      </c>
      <c r="W19" s="51">
        <v>0</v>
      </c>
      <c r="X19" s="51">
        <v>924</v>
      </c>
      <c r="Y19" s="51">
        <v>0</v>
      </c>
      <c r="Z19" s="51">
        <v>0</v>
      </c>
      <c r="AA19" s="51">
        <v>0</v>
      </c>
      <c r="AB19" s="51">
        <f t="shared" si="4"/>
        <v>5427</v>
      </c>
      <c r="AC19" s="51">
        <v>3701</v>
      </c>
      <c r="AD19" s="51">
        <v>1726</v>
      </c>
      <c r="AE19" s="51">
        <f t="shared" si="5"/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29</v>
      </c>
      <c r="B20" s="49" t="s">
        <v>56</v>
      </c>
      <c r="C20" s="50" t="s">
        <v>57</v>
      </c>
      <c r="D20" s="51">
        <f t="shared" si="0"/>
        <v>10614</v>
      </c>
      <c r="E20" s="51">
        <v>8595</v>
      </c>
      <c r="F20" s="51">
        <f t="shared" si="1"/>
        <v>1314</v>
      </c>
      <c r="G20" s="51">
        <v>0</v>
      </c>
      <c r="H20" s="51">
        <v>1314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705</v>
      </c>
      <c r="N20" s="51">
        <v>705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8595</v>
      </c>
      <c r="V20" s="51">
        <v>8595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823</v>
      </c>
      <c r="AC20" s="51">
        <v>0</v>
      </c>
      <c r="AD20" s="51">
        <v>823</v>
      </c>
      <c r="AE20" s="51">
        <f t="shared" si="5"/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29</v>
      </c>
      <c r="B21" s="49" t="s">
        <v>58</v>
      </c>
      <c r="C21" s="50" t="s">
        <v>59</v>
      </c>
      <c r="D21" s="51">
        <f t="shared" si="0"/>
        <v>29723</v>
      </c>
      <c r="E21" s="51">
        <v>23221</v>
      </c>
      <c r="F21" s="51">
        <f t="shared" si="1"/>
        <v>6502</v>
      </c>
      <c r="G21" s="51">
        <v>2945</v>
      </c>
      <c r="H21" s="51">
        <v>1366</v>
      </c>
      <c r="I21" s="51">
        <v>0</v>
      </c>
      <c r="J21" s="51">
        <v>2191</v>
      </c>
      <c r="K21" s="51">
        <v>0</v>
      </c>
      <c r="L21" s="51">
        <v>0</v>
      </c>
      <c r="M21" s="51">
        <f t="shared" si="2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23221</v>
      </c>
      <c r="V21" s="51">
        <v>23221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3506</v>
      </c>
      <c r="AC21" s="51">
        <v>0</v>
      </c>
      <c r="AD21" s="51">
        <v>2881</v>
      </c>
      <c r="AE21" s="51">
        <f t="shared" si="5"/>
        <v>625</v>
      </c>
      <c r="AF21" s="51">
        <v>625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29</v>
      </c>
      <c r="B22" s="49" t="s">
        <v>60</v>
      </c>
      <c r="C22" s="50" t="s">
        <v>61</v>
      </c>
      <c r="D22" s="51">
        <f t="shared" si="0"/>
        <v>10544</v>
      </c>
      <c r="E22" s="51">
        <v>5664</v>
      </c>
      <c r="F22" s="51">
        <f t="shared" si="1"/>
        <v>1985</v>
      </c>
      <c r="G22" s="51">
        <v>794</v>
      </c>
      <c r="H22" s="51">
        <v>523</v>
      </c>
      <c r="I22" s="51">
        <v>0</v>
      </c>
      <c r="J22" s="51">
        <v>668</v>
      </c>
      <c r="K22" s="51">
        <v>0</v>
      </c>
      <c r="L22" s="51">
        <v>0</v>
      </c>
      <c r="M22" s="51">
        <f t="shared" si="2"/>
        <v>2895</v>
      </c>
      <c r="N22" s="51">
        <v>704</v>
      </c>
      <c r="O22" s="51">
        <v>2191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5664</v>
      </c>
      <c r="V22" s="51">
        <v>5664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910</v>
      </c>
      <c r="AC22" s="51">
        <v>0</v>
      </c>
      <c r="AD22" s="51">
        <v>719</v>
      </c>
      <c r="AE22" s="51">
        <f t="shared" si="5"/>
        <v>191</v>
      </c>
      <c r="AF22" s="51">
        <v>191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29</v>
      </c>
      <c r="B23" s="49" t="s">
        <v>62</v>
      </c>
      <c r="C23" s="50" t="s">
        <v>63</v>
      </c>
      <c r="D23" s="51">
        <f t="shared" si="0"/>
        <v>26682</v>
      </c>
      <c r="E23" s="51">
        <v>20137</v>
      </c>
      <c r="F23" s="51">
        <f t="shared" si="1"/>
        <v>2829</v>
      </c>
      <c r="G23" s="51">
        <v>1695</v>
      </c>
      <c r="H23" s="51">
        <v>1134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3716</v>
      </c>
      <c r="N23" s="51">
        <v>3499</v>
      </c>
      <c r="O23" s="51">
        <v>0</v>
      </c>
      <c r="P23" s="51">
        <v>0</v>
      </c>
      <c r="Q23" s="51">
        <v>0</v>
      </c>
      <c r="R23" s="51">
        <v>0</v>
      </c>
      <c r="S23" s="51">
        <v>168</v>
      </c>
      <c r="T23" s="51">
        <v>49</v>
      </c>
      <c r="U23" s="51">
        <f t="shared" si="3"/>
        <v>21279</v>
      </c>
      <c r="V23" s="51">
        <v>20137</v>
      </c>
      <c r="W23" s="51">
        <v>1142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1343</v>
      </c>
      <c r="AC23" s="51">
        <v>0</v>
      </c>
      <c r="AD23" s="51">
        <v>1343</v>
      </c>
      <c r="AE23" s="51">
        <f t="shared" si="5"/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29</v>
      </c>
      <c r="B24" s="49" t="s">
        <v>64</v>
      </c>
      <c r="C24" s="50" t="s">
        <v>65</v>
      </c>
      <c r="D24" s="51">
        <f t="shared" si="0"/>
        <v>68684</v>
      </c>
      <c r="E24" s="51">
        <v>55028</v>
      </c>
      <c r="F24" s="51">
        <f t="shared" si="1"/>
        <v>13638</v>
      </c>
      <c r="G24" s="51">
        <v>9587</v>
      </c>
      <c r="H24" s="51">
        <v>4051</v>
      </c>
      <c r="I24" s="51">
        <v>0</v>
      </c>
      <c r="J24" s="51">
        <v>0</v>
      </c>
      <c r="K24" s="51">
        <v>0</v>
      </c>
      <c r="L24" s="51">
        <v>0</v>
      </c>
      <c r="M24" s="51">
        <f t="shared" si="2"/>
        <v>18</v>
      </c>
      <c r="N24" s="51">
        <v>2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16</v>
      </c>
      <c r="U24" s="51">
        <f t="shared" si="3"/>
        <v>61886</v>
      </c>
      <c r="V24" s="51">
        <v>55028</v>
      </c>
      <c r="W24" s="51">
        <v>6262</v>
      </c>
      <c r="X24" s="51">
        <v>596</v>
      </c>
      <c r="Y24" s="51">
        <v>0</v>
      </c>
      <c r="Z24" s="51">
        <v>0</v>
      </c>
      <c r="AA24" s="51">
        <v>0</v>
      </c>
      <c r="AB24" s="51">
        <f t="shared" si="4"/>
        <v>11830</v>
      </c>
      <c r="AC24" s="51">
        <v>0</v>
      </c>
      <c r="AD24" s="51">
        <v>10245</v>
      </c>
      <c r="AE24" s="51">
        <f t="shared" si="5"/>
        <v>1585</v>
      </c>
      <c r="AF24" s="51">
        <v>1585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29</v>
      </c>
      <c r="B25" s="49" t="s">
        <v>66</v>
      </c>
      <c r="C25" s="50" t="s">
        <v>67</v>
      </c>
      <c r="D25" s="51">
        <f t="shared" si="0"/>
        <v>61535</v>
      </c>
      <c r="E25" s="51">
        <v>56283</v>
      </c>
      <c r="F25" s="51">
        <f t="shared" si="1"/>
        <v>3014</v>
      </c>
      <c r="G25" s="51">
        <v>2912</v>
      </c>
      <c r="H25" s="51">
        <v>102</v>
      </c>
      <c r="I25" s="51">
        <v>0</v>
      </c>
      <c r="J25" s="51">
        <v>0</v>
      </c>
      <c r="K25" s="51">
        <v>0</v>
      </c>
      <c r="L25" s="51">
        <v>2238</v>
      </c>
      <c r="M25" s="51">
        <f t="shared" si="2"/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57334</v>
      </c>
      <c r="V25" s="51">
        <v>56283</v>
      </c>
      <c r="W25" s="51">
        <v>1051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10678</v>
      </c>
      <c r="AC25" s="51">
        <v>2238</v>
      </c>
      <c r="AD25" s="51">
        <v>7379</v>
      </c>
      <c r="AE25" s="51">
        <f t="shared" si="5"/>
        <v>1061</v>
      </c>
      <c r="AF25" s="51">
        <v>1061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29</v>
      </c>
      <c r="B26" s="49" t="s">
        <v>68</v>
      </c>
      <c r="C26" s="50" t="s">
        <v>69</v>
      </c>
      <c r="D26" s="51">
        <f t="shared" si="0"/>
        <v>20166</v>
      </c>
      <c r="E26" s="51">
        <v>0</v>
      </c>
      <c r="F26" s="51">
        <f t="shared" si="1"/>
        <v>18557</v>
      </c>
      <c r="G26" s="51">
        <v>3690</v>
      </c>
      <c r="H26" s="51">
        <v>850</v>
      </c>
      <c r="I26" s="51">
        <v>0</v>
      </c>
      <c r="J26" s="51">
        <v>14017</v>
      </c>
      <c r="K26" s="51">
        <v>0</v>
      </c>
      <c r="L26" s="51">
        <v>728</v>
      </c>
      <c r="M26" s="51">
        <f t="shared" si="2"/>
        <v>881</v>
      </c>
      <c r="N26" s="51">
        <v>227</v>
      </c>
      <c r="O26" s="51">
        <v>638</v>
      </c>
      <c r="P26" s="51">
        <v>2</v>
      </c>
      <c r="Q26" s="51">
        <v>1</v>
      </c>
      <c r="R26" s="51">
        <v>0</v>
      </c>
      <c r="S26" s="51">
        <v>0</v>
      </c>
      <c r="T26" s="51">
        <v>13</v>
      </c>
      <c r="U26" s="51">
        <f t="shared" si="3"/>
        <v>1128</v>
      </c>
      <c r="V26" s="51">
        <v>0</v>
      </c>
      <c r="W26" s="51">
        <v>1128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3926</v>
      </c>
      <c r="AC26" s="51">
        <v>728</v>
      </c>
      <c r="AD26" s="51">
        <v>448</v>
      </c>
      <c r="AE26" s="51">
        <f t="shared" si="5"/>
        <v>2750</v>
      </c>
      <c r="AF26" s="51">
        <v>2562</v>
      </c>
      <c r="AG26" s="51">
        <v>188</v>
      </c>
      <c r="AH26" s="51">
        <v>0</v>
      </c>
      <c r="AI26" s="51">
        <v>0</v>
      </c>
      <c r="AJ26" s="51">
        <v>0</v>
      </c>
    </row>
    <row r="27" spans="1:36" ht="13.5">
      <c r="A27" s="26" t="s">
        <v>29</v>
      </c>
      <c r="B27" s="49" t="s">
        <v>183</v>
      </c>
      <c r="C27" s="50" t="s">
        <v>181</v>
      </c>
      <c r="D27" s="51">
        <f t="shared" si="0"/>
        <v>11809</v>
      </c>
      <c r="E27" s="51">
        <v>8589</v>
      </c>
      <c r="F27" s="51">
        <f t="shared" si="1"/>
        <v>2205</v>
      </c>
      <c r="G27" s="51">
        <v>755</v>
      </c>
      <c r="H27" s="51">
        <v>1450</v>
      </c>
      <c r="I27" s="51">
        <v>0</v>
      </c>
      <c r="J27" s="51">
        <v>0</v>
      </c>
      <c r="K27" s="51">
        <v>0</v>
      </c>
      <c r="L27" s="51">
        <v>0</v>
      </c>
      <c r="M27" s="51">
        <f t="shared" si="2"/>
        <v>1015</v>
      </c>
      <c r="N27" s="51">
        <v>884</v>
      </c>
      <c r="O27" s="51">
        <v>0</v>
      </c>
      <c r="P27" s="51">
        <v>31</v>
      </c>
      <c r="Q27" s="51">
        <v>0</v>
      </c>
      <c r="R27" s="51">
        <v>0</v>
      </c>
      <c r="S27" s="51">
        <v>100</v>
      </c>
      <c r="T27" s="51">
        <v>0</v>
      </c>
      <c r="U27" s="51">
        <f t="shared" si="3"/>
        <v>8801</v>
      </c>
      <c r="V27" s="51">
        <v>8589</v>
      </c>
      <c r="W27" s="51">
        <v>187</v>
      </c>
      <c r="X27" s="51">
        <v>25</v>
      </c>
      <c r="Y27" s="51">
        <v>0</v>
      </c>
      <c r="Z27" s="51">
        <v>0</v>
      </c>
      <c r="AA27" s="51">
        <v>0</v>
      </c>
      <c r="AB27" s="51">
        <f t="shared" si="4"/>
        <v>1457</v>
      </c>
      <c r="AC27" s="51">
        <v>0</v>
      </c>
      <c r="AD27" s="51">
        <v>1342</v>
      </c>
      <c r="AE27" s="51">
        <f t="shared" si="5"/>
        <v>115</v>
      </c>
      <c r="AF27" s="51">
        <v>115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29</v>
      </c>
      <c r="B28" s="53" t="s">
        <v>185</v>
      </c>
      <c r="C28" s="50" t="s">
        <v>182</v>
      </c>
      <c r="D28" s="51">
        <f t="shared" si="0"/>
        <v>16964</v>
      </c>
      <c r="E28" s="51">
        <v>11800</v>
      </c>
      <c r="F28" s="51">
        <f t="shared" si="1"/>
        <v>3650</v>
      </c>
      <c r="G28" s="51">
        <v>1621</v>
      </c>
      <c r="H28" s="51">
        <v>748</v>
      </c>
      <c r="I28" s="51">
        <v>0</v>
      </c>
      <c r="J28" s="51">
        <v>1281</v>
      </c>
      <c r="K28" s="51">
        <v>0</v>
      </c>
      <c r="L28" s="51">
        <v>0</v>
      </c>
      <c r="M28" s="51">
        <f t="shared" si="2"/>
        <v>1514</v>
      </c>
      <c r="N28" s="51">
        <v>1381</v>
      </c>
      <c r="O28" s="51">
        <v>0</v>
      </c>
      <c r="P28" s="51">
        <v>0</v>
      </c>
      <c r="Q28" s="51">
        <v>0</v>
      </c>
      <c r="R28" s="51">
        <v>0</v>
      </c>
      <c r="S28" s="51">
        <v>133</v>
      </c>
      <c r="T28" s="51">
        <v>0</v>
      </c>
      <c r="U28" s="51">
        <f t="shared" si="3"/>
        <v>12097</v>
      </c>
      <c r="V28" s="51">
        <v>11800</v>
      </c>
      <c r="W28" s="51">
        <v>297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1850</v>
      </c>
      <c r="AC28" s="51">
        <v>0</v>
      </c>
      <c r="AD28" s="51">
        <v>1499</v>
      </c>
      <c r="AE28" s="51">
        <f t="shared" si="5"/>
        <v>351</v>
      </c>
      <c r="AF28" s="51">
        <v>351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29</v>
      </c>
      <c r="B29" s="49" t="s">
        <v>70</v>
      </c>
      <c r="C29" s="50" t="s">
        <v>71</v>
      </c>
      <c r="D29" s="51">
        <f t="shared" si="0"/>
        <v>9113</v>
      </c>
      <c r="E29" s="51">
        <v>7153</v>
      </c>
      <c r="F29" s="51">
        <f t="shared" si="1"/>
        <v>1295</v>
      </c>
      <c r="G29" s="51">
        <v>1085</v>
      </c>
      <c r="H29" s="51">
        <v>210</v>
      </c>
      <c r="I29" s="51">
        <v>0</v>
      </c>
      <c r="J29" s="51">
        <v>0</v>
      </c>
      <c r="K29" s="51">
        <v>0</v>
      </c>
      <c r="L29" s="51">
        <v>0</v>
      </c>
      <c r="M29" s="51">
        <f t="shared" si="2"/>
        <v>665</v>
      </c>
      <c r="N29" s="51">
        <v>611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54</v>
      </c>
      <c r="U29" s="51">
        <f t="shared" si="3"/>
        <v>7153</v>
      </c>
      <c r="V29" s="51">
        <v>7153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1579</v>
      </c>
      <c r="AC29" s="51">
        <v>0</v>
      </c>
      <c r="AD29" s="51">
        <v>842</v>
      </c>
      <c r="AE29" s="51">
        <f t="shared" si="5"/>
        <v>737</v>
      </c>
      <c r="AF29" s="51">
        <v>737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29</v>
      </c>
      <c r="B30" s="49" t="s">
        <v>72</v>
      </c>
      <c r="C30" s="50" t="s">
        <v>73</v>
      </c>
      <c r="D30" s="51">
        <f t="shared" si="0"/>
        <v>5170</v>
      </c>
      <c r="E30" s="51">
        <v>4300</v>
      </c>
      <c r="F30" s="51">
        <f aca="true" t="shared" si="6" ref="F30:F90">SUM(G30:K30)</f>
        <v>870</v>
      </c>
      <c r="G30" s="51">
        <v>692</v>
      </c>
      <c r="H30" s="51">
        <v>178</v>
      </c>
      <c r="I30" s="51">
        <v>0</v>
      </c>
      <c r="J30" s="51">
        <v>0</v>
      </c>
      <c r="K30" s="51">
        <v>0</v>
      </c>
      <c r="L30" s="51">
        <v>0</v>
      </c>
      <c r="M30" s="51">
        <f aca="true" t="shared" si="7" ref="M30:M90">SUM(N30:T30)</f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f aca="true" t="shared" si="8" ref="U30:U90">SUM(V30:AA30)</f>
        <v>4300</v>
      </c>
      <c r="V30" s="51">
        <v>4300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f aca="true" t="shared" si="9" ref="AB30:AB90">SUM(AC30:AE30)</f>
        <v>586</v>
      </c>
      <c r="AC30" s="51">
        <v>0</v>
      </c>
      <c r="AD30" s="51">
        <v>531</v>
      </c>
      <c r="AE30" s="51">
        <f aca="true" t="shared" si="10" ref="AE30:AE90">SUM(AF30:AJ30)</f>
        <v>55</v>
      </c>
      <c r="AF30" s="51">
        <v>55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29</v>
      </c>
      <c r="B31" s="49" t="s">
        <v>74</v>
      </c>
      <c r="C31" s="50" t="s">
        <v>75</v>
      </c>
      <c r="D31" s="51">
        <f t="shared" si="0"/>
        <v>7610</v>
      </c>
      <c r="E31" s="51">
        <v>6287</v>
      </c>
      <c r="F31" s="51">
        <f t="shared" si="6"/>
        <v>971</v>
      </c>
      <c r="G31" s="51">
        <v>816</v>
      </c>
      <c r="H31" s="51">
        <v>155</v>
      </c>
      <c r="I31" s="51">
        <v>0</v>
      </c>
      <c r="J31" s="51">
        <v>0</v>
      </c>
      <c r="K31" s="51">
        <v>0</v>
      </c>
      <c r="L31" s="51">
        <v>0</v>
      </c>
      <c r="M31" s="51">
        <f t="shared" si="7"/>
        <v>352</v>
      </c>
      <c r="N31" s="51">
        <v>310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42</v>
      </c>
      <c r="U31" s="51">
        <f t="shared" si="8"/>
        <v>6287</v>
      </c>
      <c r="V31" s="51">
        <v>6287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9"/>
        <v>1306</v>
      </c>
      <c r="AC31" s="51">
        <v>0</v>
      </c>
      <c r="AD31" s="51">
        <v>753</v>
      </c>
      <c r="AE31" s="51">
        <f t="shared" si="10"/>
        <v>553</v>
      </c>
      <c r="AF31" s="51">
        <v>553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29</v>
      </c>
      <c r="B32" s="49" t="s">
        <v>76</v>
      </c>
      <c r="C32" s="50" t="s">
        <v>77</v>
      </c>
      <c r="D32" s="51">
        <f t="shared" si="0"/>
        <v>3752</v>
      </c>
      <c r="E32" s="51">
        <v>3002</v>
      </c>
      <c r="F32" s="51">
        <f t="shared" si="6"/>
        <v>427</v>
      </c>
      <c r="G32" s="51">
        <v>406</v>
      </c>
      <c r="H32" s="51">
        <v>21</v>
      </c>
      <c r="I32" s="51">
        <v>0</v>
      </c>
      <c r="J32" s="51">
        <v>0</v>
      </c>
      <c r="K32" s="51">
        <v>0</v>
      </c>
      <c r="L32" s="51">
        <v>0</v>
      </c>
      <c r="M32" s="51">
        <f t="shared" si="7"/>
        <v>323</v>
      </c>
      <c r="N32" s="51">
        <v>298</v>
      </c>
      <c r="O32" s="51">
        <v>0</v>
      </c>
      <c r="P32" s="51">
        <v>0</v>
      </c>
      <c r="Q32" s="51">
        <v>0</v>
      </c>
      <c r="R32" s="51">
        <v>0</v>
      </c>
      <c r="S32" s="51">
        <v>19</v>
      </c>
      <c r="T32" s="51">
        <v>6</v>
      </c>
      <c r="U32" s="51">
        <f t="shared" si="8"/>
        <v>3020</v>
      </c>
      <c r="V32" s="51">
        <v>3002</v>
      </c>
      <c r="W32" s="51">
        <v>18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9"/>
        <v>492</v>
      </c>
      <c r="AC32" s="51">
        <v>0</v>
      </c>
      <c r="AD32" s="51">
        <v>368</v>
      </c>
      <c r="AE32" s="51">
        <f t="shared" si="10"/>
        <v>124</v>
      </c>
      <c r="AF32" s="51">
        <v>124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29</v>
      </c>
      <c r="B33" s="49" t="s">
        <v>78</v>
      </c>
      <c r="C33" s="50" t="s">
        <v>79</v>
      </c>
      <c r="D33" s="51">
        <f t="shared" si="0"/>
        <v>3594</v>
      </c>
      <c r="E33" s="51">
        <v>3126</v>
      </c>
      <c r="F33" s="51">
        <f t="shared" si="6"/>
        <v>334</v>
      </c>
      <c r="G33" s="51">
        <v>42</v>
      </c>
      <c r="H33" s="51">
        <v>292</v>
      </c>
      <c r="I33" s="51">
        <v>0</v>
      </c>
      <c r="J33" s="51">
        <v>0</v>
      </c>
      <c r="K33" s="51">
        <v>0</v>
      </c>
      <c r="L33" s="51">
        <v>0</v>
      </c>
      <c r="M33" s="51">
        <f t="shared" si="7"/>
        <v>134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134</v>
      </c>
      <c r="U33" s="51">
        <f t="shared" si="8"/>
        <v>3168</v>
      </c>
      <c r="V33" s="51">
        <v>3126</v>
      </c>
      <c r="W33" s="51">
        <v>42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9"/>
        <v>404</v>
      </c>
      <c r="AC33" s="51">
        <v>0</v>
      </c>
      <c r="AD33" s="51">
        <v>375</v>
      </c>
      <c r="AE33" s="51">
        <f t="shared" si="10"/>
        <v>29</v>
      </c>
      <c r="AF33" s="51">
        <v>0</v>
      </c>
      <c r="AG33" s="51">
        <v>29</v>
      </c>
      <c r="AH33" s="51">
        <v>0</v>
      </c>
      <c r="AI33" s="51">
        <v>0</v>
      </c>
      <c r="AJ33" s="51">
        <v>0</v>
      </c>
    </row>
    <row r="34" spans="1:36" ht="13.5">
      <c r="A34" s="26" t="s">
        <v>29</v>
      </c>
      <c r="B34" s="49" t="s">
        <v>80</v>
      </c>
      <c r="C34" s="50" t="s">
        <v>81</v>
      </c>
      <c r="D34" s="51">
        <f t="shared" si="0"/>
        <v>1337</v>
      </c>
      <c r="E34" s="51">
        <v>1094</v>
      </c>
      <c r="F34" s="51">
        <f t="shared" si="6"/>
        <v>176</v>
      </c>
      <c r="G34" s="51">
        <v>21</v>
      </c>
      <c r="H34" s="51">
        <v>155</v>
      </c>
      <c r="I34" s="51">
        <v>0</v>
      </c>
      <c r="J34" s="51">
        <v>0</v>
      </c>
      <c r="K34" s="51">
        <v>0</v>
      </c>
      <c r="L34" s="51">
        <v>0</v>
      </c>
      <c r="M34" s="51">
        <f t="shared" si="7"/>
        <v>67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67</v>
      </c>
      <c r="U34" s="51">
        <f t="shared" si="8"/>
        <v>1115</v>
      </c>
      <c r="V34" s="51">
        <v>1094</v>
      </c>
      <c r="W34" s="51">
        <v>21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9"/>
        <v>147</v>
      </c>
      <c r="AC34" s="51">
        <v>0</v>
      </c>
      <c r="AD34" s="51">
        <v>132</v>
      </c>
      <c r="AE34" s="51">
        <f t="shared" si="10"/>
        <v>15</v>
      </c>
      <c r="AF34" s="51">
        <v>0</v>
      </c>
      <c r="AG34" s="51">
        <v>15</v>
      </c>
      <c r="AH34" s="51">
        <v>0</v>
      </c>
      <c r="AI34" s="51">
        <v>0</v>
      </c>
      <c r="AJ34" s="51">
        <v>0</v>
      </c>
    </row>
    <row r="35" spans="1:36" ht="13.5">
      <c r="A35" s="26" t="s">
        <v>29</v>
      </c>
      <c r="B35" s="49" t="s">
        <v>82</v>
      </c>
      <c r="C35" s="50" t="s">
        <v>83</v>
      </c>
      <c r="D35" s="51">
        <f t="shared" si="0"/>
        <v>1147</v>
      </c>
      <c r="E35" s="51">
        <v>944</v>
      </c>
      <c r="F35" s="51">
        <f t="shared" si="6"/>
        <v>150</v>
      </c>
      <c r="G35" s="51">
        <v>16</v>
      </c>
      <c r="H35" s="51">
        <v>134</v>
      </c>
      <c r="I35" s="51">
        <v>0</v>
      </c>
      <c r="J35" s="51">
        <v>0</v>
      </c>
      <c r="K35" s="51">
        <v>0</v>
      </c>
      <c r="L35" s="51">
        <v>0</v>
      </c>
      <c r="M35" s="51">
        <f t="shared" si="7"/>
        <v>53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53</v>
      </c>
      <c r="U35" s="51">
        <f t="shared" si="8"/>
        <v>960</v>
      </c>
      <c r="V35" s="51">
        <v>944</v>
      </c>
      <c r="W35" s="51">
        <v>16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9"/>
        <v>129</v>
      </c>
      <c r="AC35" s="51">
        <v>0</v>
      </c>
      <c r="AD35" s="51">
        <v>112</v>
      </c>
      <c r="AE35" s="51">
        <f t="shared" si="10"/>
        <v>17</v>
      </c>
      <c r="AF35" s="51">
        <v>0</v>
      </c>
      <c r="AG35" s="51">
        <v>17</v>
      </c>
      <c r="AH35" s="51">
        <v>0</v>
      </c>
      <c r="AI35" s="51">
        <v>0</v>
      </c>
      <c r="AJ35" s="51">
        <v>0</v>
      </c>
    </row>
    <row r="36" spans="1:36" ht="13.5">
      <c r="A36" s="26" t="s">
        <v>29</v>
      </c>
      <c r="B36" s="49" t="s">
        <v>84</v>
      </c>
      <c r="C36" s="50" t="s">
        <v>85</v>
      </c>
      <c r="D36" s="51">
        <f t="shared" si="0"/>
        <v>13020</v>
      </c>
      <c r="E36" s="51">
        <v>11838</v>
      </c>
      <c r="F36" s="51">
        <f t="shared" si="6"/>
        <v>740</v>
      </c>
      <c r="G36" s="51">
        <v>740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f t="shared" si="7"/>
        <v>442</v>
      </c>
      <c r="N36" s="51">
        <v>326</v>
      </c>
      <c r="O36" s="51">
        <v>31</v>
      </c>
      <c r="P36" s="51">
        <v>66</v>
      </c>
      <c r="Q36" s="51">
        <v>16</v>
      </c>
      <c r="R36" s="51">
        <v>0</v>
      </c>
      <c r="S36" s="51">
        <v>3</v>
      </c>
      <c r="T36" s="51">
        <v>0</v>
      </c>
      <c r="U36" s="51">
        <f t="shared" si="8"/>
        <v>12022</v>
      </c>
      <c r="V36" s="51">
        <v>11838</v>
      </c>
      <c r="W36" s="51">
        <v>184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9"/>
        <v>1703</v>
      </c>
      <c r="AC36" s="51">
        <v>0</v>
      </c>
      <c r="AD36" s="51">
        <v>1518</v>
      </c>
      <c r="AE36" s="51">
        <f t="shared" si="10"/>
        <v>185</v>
      </c>
      <c r="AF36" s="51">
        <v>185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29</v>
      </c>
      <c r="B37" s="49" t="s">
        <v>86</v>
      </c>
      <c r="C37" s="50" t="s">
        <v>87</v>
      </c>
      <c r="D37" s="51">
        <f t="shared" si="0"/>
        <v>12856</v>
      </c>
      <c r="E37" s="51">
        <v>10596</v>
      </c>
      <c r="F37" s="51">
        <f t="shared" si="6"/>
        <v>1217</v>
      </c>
      <c r="G37" s="51">
        <v>1164</v>
      </c>
      <c r="H37" s="51">
        <v>53</v>
      </c>
      <c r="I37" s="51">
        <v>0</v>
      </c>
      <c r="J37" s="51">
        <v>0</v>
      </c>
      <c r="K37" s="51">
        <v>0</v>
      </c>
      <c r="L37" s="51">
        <v>0</v>
      </c>
      <c r="M37" s="51">
        <f t="shared" si="7"/>
        <v>1043</v>
      </c>
      <c r="N37" s="51">
        <v>961</v>
      </c>
      <c r="O37" s="51">
        <v>0</v>
      </c>
      <c r="P37" s="51">
        <v>0</v>
      </c>
      <c r="Q37" s="51">
        <v>0</v>
      </c>
      <c r="R37" s="51">
        <v>0</v>
      </c>
      <c r="S37" s="51">
        <v>60</v>
      </c>
      <c r="T37" s="51">
        <v>22</v>
      </c>
      <c r="U37" s="51">
        <f t="shared" si="8"/>
        <v>10648</v>
      </c>
      <c r="V37" s="51">
        <v>10596</v>
      </c>
      <c r="W37" s="51">
        <v>52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9"/>
        <v>1635</v>
      </c>
      <c r="AC37" s="51">
        <v>0</v>
      </c>
      <c r="AD37" s="51">
        <v>1300</v>
      </c>
      <c r="AE37" s="51">
        <f t="shared" si="10"/>
        <v>335</v>
      </c>
      <c r="AF37" s="51">
        <v>335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29</v>
      </c>
      <c r="B38" s="49" t="s">
        <v>88</v>
      </c>
      <c r="C38" s="50" t="s">
        <v>89</v>
      </c>
      <c r="D38" s="51">
        <f t="shared" si="0"/>
        <v>5066</v>
      </c>
      <c r="E38" s="51">
        <v>4062</v>
      </c>
      <c r="F38" s="51">
        <f t="shared" si="6"/>
        <v>573</v>
      </c>
      <c r="G38" s="51">
        <v>542</v>
      </c>
      <c r="H38" s="51">
        <v>31</v>
      </c>
      <c r="I38" s="51">
        <v>0</v>
      </c>
      <c r="J38" s="51">
        <v>0</v>
      </c>
      <c r="K38" s="51">
        <v>0</v>
      </c>
      <c r="L38" s="51">
        <v>0</v>
      </c>
      <c r="M38" s="51">
        <f t="shared" si="7"/>
        <v>431</v>
      </c>
      <c r="N38" s="51">
        <v>397</v>
      </c>
      <c r="O38" s="51">
        <v>0</v>
      </c>
      <c r="P38" s="51">
        <v>0</v>
      </c>
      <c r="Q38" s="51">
        <v>0</v>
      </c>
      <c r="R38" s="51">
        <v>0</v>
      </c>
      <c r="S38" s="51">
        <v>25</v>
      </c>
      <c r="T38" s="51">
        <v>9</v>
      </c>
      <c r="U38" s="51">
        <f t="shared" si="8"/>
        <v>4087</v>
      </c>
      <c r="V38" s="51">
        <v>4062</v>
      </c>
      <c r="W38" s="51">
        <v>25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9"/>
        <v>659</v>
      </c>
      <c r="AC38" s="51">
        <v>0</v>
      </c>
      <c r="AD38" s="51">
        <v>498</v>
      </c>
      <c r="AE38" s="51">
        <f t="shared" si="10"/>
        <v>161</v>
      </c>
      <c r="AF38" s="51">
        <v>161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29</v>
      </c>
      <c r="B39" s="49" t="s">
        <v>90</v>
      </c>
      <c r="C39" s="50" t="s">
        <v>91</v>
      </c>
      <c r="D39" s="51">
        <f t="shared" si="0"/>
        <v>409</v>
      </c>
      <c r="E39" s="51">
        <v>327</v>
      </c>
      <c r="F39" s="51">
        <f t="shared" si="6"/>
        <v>57</v>
      </c>
      <c r="G39" s="51">
        <v>8</v>
      </c>
      <c r="H39" s="51">
        <v>49</v>
      </c>
      <c r="I39" s="51">
        <v>0</v>
      </c>
      <c r="J39" s="51">
        <v>0</v>
      </c>
      <c r="K39" s="51">
        <v>0</v>
      </c>
      <c r="L39" s="51">
        <v>0</v>
      </c>
      <c r="M39" s="51">
        <f t="shared" si="7"/>
        <v>25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25</v>
      </c>
      <c r="U39" s="51">
        <f t="shared" si="8"/>
        <v>335</v>
      </c>
      <c r="V39" s="51">
        <v>327</v>
      </c>
      <c r="W39" s="51">
        <v>8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9"/>
        <v>43</v>
      </c>
      <c r="AC39" s="51">
        <v>0</v>
      </c>
      <c r="AD39" s="51">
        <v>39</v>
      </c>
      <c r="AE39" s="51">
        <f t="shared" si="10"/>
        <v>4</v>
      </c>
      <c r="AF39" s="51">
        <v>0</v>
      </c>
      <c r="AG39" s="51">
        <v>4</v>
      </c>
      <c r="AH39" s="51">
        <v>0</v>
      </c>
      <c r="AI39" s="51">
        <v>0</v>
      </c>
      <c r="AJ39" s="51">
        <v>0</v>
      </c>
    </row>
    <row r="40" spans="1:36" ht="13.5">
      <c r="A40" s="26" t="s">
        <v>29</v>
      </c>
      <c r="B40" s="49" t="s">
        <v>92</v>
      </c>
      <c r="C40" s="50" t="s">
        <v>93</v>
      </c>
      <c r="D40" s="51">
        <f t="shared" si="0"/>
        <v>7772</v>
      </c>
      <c r="E40" s="51">
        <v>5587</v>
      </c>
      <c r="F40" s="51">
        <f t="shared" si="6"/>
        <v>742</v>
      </c>
      <c r="G40" s="51">
        <v>113</v>
      </c>
      <c r="H40" s="51">
        <v>0</v>
      </c>
      <c r="I40" s="51">
        <v>0</v>
      </c>
      <c r="J40" s="51">
        <v>0</v>
      </c>
      <c r="K40" s="51">
        <v>629</v>
      </c>
      <c r="L40" s="51">
        <v>229</v>
      </c>
      <c r="M40" s="51">
        <f t="shared" si="7"/>
        <v>1214</v>
      </c>
      <c r="N40" s="51">
        <v>597</v>
      </c>
      <c r="O40" s="51">
        <v>344</v>
      </c>
      <c r="P40" s="51">
        <v>261</v>
      </c>
      <c r="Q40" s="51">
        <v>12</v>
      </c>
      <c r="R40" s="51">
        <v>0</v>
      </c>
      <c r="S40" s="51">
        <v>0</v>
      </c>
      <c r="T40" s="51">
        <v>0</v>
      </c>
      <c r="U40" s="51">
        <f t="shared" si="8"/>
        <v>5609</v>
      </c>
      <c r="V40" s="51">
        <v>5587</v>
      </c>
      <c r="W40" s="51">
        <v>22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9"/>
        <v>1250</v>
      </c>
      <c r="AC40" s="51">
        <v>229</v>
      </c>
      <c r="AD40" s="51">
        <v>343</v>
      </c>
      <c r="AE40" s="51">
        <f t="shared" si="10"/>
        <v>678</v>
      </c>
      <c r="AF40" s="51">
        <v>49</v>
      </c>
      <c r="AG40" s="51">
        <v>0</v>
      </c>
      <c r="AH40" s="51">
        <v>0</v>
      </c>
      <c r="AI40" s="51">
        <v>0</v>
      </c>
      <c r="AJ40" s="51">
        <v>629</v>
      </c>
    </row>
    <row r="41" spans="1:36" ht="13.5">
      <c r="A41" s="26" t="s">
        <v>29</v>
      </c>
      <c r="B41" s="49" t="s">
        <v>94</v>
      </c>
      <c r="C41" s="50" t="s">
        <v>95</v>
      </c>
      <c r="D41" s="51">
        <f t="shared" si="0"/>
        <v>14399</v>
      </c>
      <c r="E41" s="51">
        <v>11116</v>
      </c>
      <c r="F41" s="51">
        <f t="shared" si="6"/>
        <v>1432</v>
      </c>
      <c r="G41" s="51">
        <v>1386</v>
      </c>
      <c r="H41" s="51">
        <v>46</v>
      </c>
      <c r="I41" s="51">
        <v>0</v>
      </c>
      <c r="J41" s="51">
        <v>0</v>
      </c>
      <c r="K41" s="51">
        <v>0</v>
      </c>
      <c r="L41" s="51">
        <v>0</v>
      </c>
      <c r="M41" s="51">
        <f t="shared" si="7"/>
        <v>1851</v>
      </c>
      <c r="N41" s="51">
        <v>1518</v>
      </c>
      <c r="O41" s="51">
        <v>0</v>
      </c>
      <c r="P41" s="51">
        <v>262</v>
      </c>
      <c r="Q41" s="51">
        <v>0</v>
      </c>
      <c r="R41" s="51">
        <v>0</v>
      </c>
      <c r="S41" s="51">
        <v>71</v>
      </c>
      <c r="T41" s="51">
        <v>0</v>
      </c>
      <c r="U41" s="51">
        <f t="shared" si="8"/>
        <v>11191</v>
      </c>
      <c r="V41" s="51">
        <v>11116</v>
      </c>
      <c r="W41" s="51">
        <v>75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9"/>
        <v>2296</v>
      </c>
      <c r="AC41" s="51">
        <v>0</v>
      </c>
      <c r="AD41" s="51">
        <v>1622</v>
      </c>
      <c r="AE41" s="51">
        <f t="shared" si="10"/>
        <v>674</v>
      </c>
      <c r="AF41" s="51">
        <v>674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29</v>
      </c>
      <c r="B42" s="49" t="s">
        <v>96</v>
      </c>
      <c r="C42" s="50" t="s">
        <v>97</v>
      </c>
      <c r="D42" s="51">
        <f t="shared" si="0"/>
        <v>15169</v>
      </c>
      <c r="E42" s="51">
        <v>12044</v>
      </c>
      <c r="F42" s="51">
        <f t="shared" si="6"/>
        <v>1352</v>
      </c>
      <c r="G42" s="51">
        <v>1352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f t="shared" si="7"/>
        <v>1773</v>
      </c>
      <c r="N42" s="51">
        <v>942</v>
      </c>
      <c r="O42" s="51">
        <v>0</v>
      </c>
      <c r="P42" s="51">
        <v>738</v>
      </c>
      <c r="Q42" s="51">
        <v>71</v>
      </c>
      <c r="R42" s="51">
        <v>0</v>
      </c>
      <c r="S42" s="51">
        <v>0</v>
      </c>
      <c r="T42" s="51">
        <v>22</v>
      </c>
      <c r="U42" s="51">
        <f t="shared" si="8"/>
        <v>12413</v>
      </c>
      <c r="V42" s="51">
        <v>12044</v>
      </c>
      <c r="W42" s="51">
        <v>369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9"/>
        <v>1681</v>
      </c>
      <c r="AC42" s="51">
        <v>0</v>
      </c>
      <c r="AD42" s="51">
        <v>1467</v>
      </c>
      <c r="AE42" s="51">
        <f t="shared" si="10"/>
        <v>214</v>
      </c>
      <c r="AF42" s="51">
        <v>214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29</v>
      </c>
      <c r="B43" s="49" t="s">
        <v>98</v>
      </c>
      <c r="C43" s="50" t="s">
        <v>99</v>
      </c>
      <c r="D43" s="51">
        <f t="shared" si="0"/>
        <v>2748</v>
      </c>
      <c r="E43" s="51">
        <v>2169</v>
      </c>
      <c r="F43" s="51">
        <f t="shared" si="6"/>
        <v>260</v>
      </c>
      <c r="G43" s="51">
        <v>260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f t="shared" si="7"/>
        <v>319</v>
      </c>
      <c r="N43" s="51">
        <v>166</v>
      </c>
      <c r="O43" s="51">
        <v>0</v>
      </c>
      <c r="P43" s="51">
        <v>143</v>
      </c>
      <c r="Q43" s="51">
        <v>6</v>
      </c>
      <c r="R43" s="51">
        <v>0</v>
      </c>
      <c r="S43" s="51">
        <v>0</v>
      </c>
      <c r="T43" s="51">
        <v>4</v>
      </c>
      <c r="U43" s="51">
        <f t="shared" si="8"/>
        <v>2216</v>
      </c>
      <c r="V43" s="51">
        <v>2169</v>
      </c>
      <c r="W43" s="51">
        <v>47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299</v>
      </c>
      <c r="AC43" s="51">
        <v>0</v>
      </c>
      <c r="AD43" s="51">
        <v>258</v>
      </c>
      <c r="AE43" s="51">
        <f t="shared" si="10"/>
        <v>41</v>
      </c>
      <c r="AF43" s="51">
        <v>41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29</v>
      </c>
      <c r="B44" s="49" t="s">
        <v>100</v>
      </c>
      <c r="C44" s="50" t="s">
        <v>101</v>
      </c>
      <c r="D44" s="51">
        <f t="shared" si="0"/>
        <v>9729</v>
      </c>
      <c r="E44" s="51">
        <v>8217</v>
      </c>
      <c r="F44" s="51">
        <f t="shared" si="6"/>
        <v>980</v>
      </c>
      <c r="G44" s="51">
        <v>980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f t="shared" si="7"/>
        <v>532</v>
      </c>
      <c r="N44" s="51">
        <v>24</v>
      </c>
      <c r="O44" s="51">
        <v>0</v>
      </c>
      <c r="P44" s="51">
        <v>460</v>
      </c>
      <c r="Q44" s="51">
        <v>38</v>
      </c>
      <c r="R44" s="51">
        <v>0</v>
      </c>
      <c r="S44" s="51">
        <v>0</v>
      </c>
      <c r="T44" s="51">
        <v>10</v>
      </c>
      <c r="U44" s="51">
        <f t="shared" si="8"/>
        <v>8394</v>
      </c>
      <c r="V44" s="51">
        <v>8217</v>
      </c>
      <c r="W44" s="51">
        <v>177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9"/>
        <v>1124</v>
      </c>
      <c r="AC44" s="51">
        <v>0</v>
      </c>
      <c r="AD44" s="51">
        <v>969</v>
      </c>
      <c r="AE44" s="51">
        <f t="shared" si="10"/>
        <v>155</v>
      </c>
      <c r="AF44" s="51">
        <v>155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29</v>
      </c>
      <c r="B45" s="49" t="s">
        <v>102</v>
      </c>
      <c r="C45" s="50" t="s">
        <v>103</v>
      </c>
      <c r="D45" s="51">
        <f t="shared" si="0"/>
        <v>2045</v>
      </c>
      <c r="E45" s="51">
        <v>1457</v>
      </c>
      <c r="F45" s="51">
        <f t="shared" si="6"/>
        <v>220</v>
      </c>
      <c r="G45" s="51">
        <v>220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f t="shared" si="7"/>
        <v>368</v>
      </c>
      <c r="N45" s="51">
        <v>192</v>
      </c>
      <c r="O45" s="51">
        <v>0</v>
      </c>
      <c r="P45" s="51">
        <v>164</v>
      </c>
      <c r="Q45" s="51">
        <v>6</v>
      </c>
      <c r="R45" s="51">
        <v>0</v>
      </c>
      <c r="S45" s="51">
        <v>0</v>
      </c>
      <c r="T45" s="51">
        <v>6</v>
      </c>
      <c r="U45" s="51">
        <f t="shared" si="8"/>
        <v>1496</v>
      </c>
      <c r="V45" s="51">
        <v>1457</v>
      </c>
      <c r="W45" s="51">
        <v>39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9"/>
        <v>206</v>
      </c>
      <c r="AC45" s="51">
        <v>0</v>
      </c>
      <c r="AD45" s="51">
        <v>171</v>
      </c>
      <c r="AE45" s="51">
        <f t="shared" si="10"/>
        <v>35</v>
      </c>
      <c r="AF45" s="51">
        <v>35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29</v>
      </c>
      <c r="B46" s="49" t="s">
        <v>104</v>
      </c>
      <c r="C46" s="50" t="s">
        <v>105</v>
      </c>
      <c r="D46" s="51">
        <f t="shared" si="0"/>
        <v>957</v>
      </c>
      <c r="E46" s="51">
        <v>594</v>
      </c>
      <c r="F46" s="51">
        <f t="shared" si="6"/>
        <v>136</v>
      </c>
      <c r="G46" s="51">
        <v>136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f t="shared" si="7"/>
        <v>227</v>
      </c>
      <c r="N46" s="51">
        <v>118</v>
      </c>
      <c r="O46" s="51">
        <v>0</v>
      </c>
      <c r="P46" s="51">
        <v>104</v>
      </c>
      <c r="Q46" s="51">
        <v>4</v>
      </c>
      <c r="R46" s="51">
        <v>0</v>
      </c>
      <c r="S46" s="51">
        <v>0</v>
      </c>
      <c r="T46" s="51">
        <v>1</v>
      </c>
      <c r="U46" s="51">
        <f t="shared" si="8"/>
        <v>618</v>
      </c>
      <c r="V46" s="51">
        <v>594</v>
      </c>
      <c r="W46" s="51">
        <v>24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9"/>
        <v>90</v>
      </c>
      <c r="AC46" s="51">
        <v>0</v>
      </c>
      <c r="AD46" s="51">
        <v>69</v>
      </c>
      <c r="AE46" s="51">
        <f t="shared" si="10"/>
        <v>21</v>
      </c>
      <c r="AF46" s="51">
        <v>21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29</v>
      </c>
      <c r="B47" s="49" t="s">
        <v>106</v>
      </c>
      <c r="C47" s="50" t="s">
        <v>107</v>
      </c>
      <c r="D47" s="51">
        <f t="shared" si="0"/>
        <v>870</v>
      </c>
      <c r="E47" s="51">
        <v>566</v>
      </c>
      <c r="F47" s="51">
        <f t="shared" si="6"/>
        <v>129</v>
      </c>
      <c r="G47" s="51">
        <v>129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f t="shared" si="7"/>
        <v>175</v>
      </c>
      <c r="N47" s="51">
        <v>85</v>
      </c>
      <c r="O47" s="51">
        <v>0</v>
      </c>
      <c r="P47" s="51">
        <v>82</v>
      </c>
      <c r="Q47" s="51">
        <v>7</v>
      </c>
      <c r="R47" s="51">
        <v>0</v>
      </c>
      <c r="S47" s="51">
        <v>0</v>
      </c>
      <c r="T47" s="51">
        <v>1</v>
      </c>
      <c r="U47" s="51">
        <f t="shared" si="8"/>
        <v>589</v>
      </c>
      <c r="V47" s="51">
        <v>566</v>
      </c>
      <c r="W47" s="51">
        <v>23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9"/>
        <v>86</v>
      </c>
      <c r="AC47" s="51">
        <v>0</v>
      </c>
      <c r="AD47" s="51">
        <v>66</v>
      </c>
      <c r="AE47" s="51">
        <f t="shared" si="10"/>
        <v>20</v>
      </c>
      <c r="AF47" s="51">
        <v>20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29</v>
      </c>
      <c r="B48" s="49" t="s">
        <v>108</v>
      </c>
      <c r="C48" s="50" t="s">
        <v>109</v>
      </c>
      <c r="D48" s="51">
        <f t="shared" si="0"/>
        <v>2869</v>
      </c>
      <c r="E48" s="51">
        <v>2407</v>
      </c>
      <c r="F48" s="51">
        <f t="shared" si="6"/>
        <v>323</v>
      </c>
      <c r="G48" s="51">
        <v>0</v>
      </c>
      <c r="H48" s="51">
        <v>323</v>
      </c>
      <c r="I48" s="51">
        <v>0</v>
      </c>
      <c r="J48" s="51">
        <v>0</v>
      </c>
      <c r="K48" s="51">
        <v>0</v>
      </c>
      <c r="L48" s="51">
        <v>0</v>
      </c>
      <c r="M48" s="51">
        <f t="shared" si="7"/>
        <v>139</v>
      </c>
      <c r="N48" s="51">
        <v>52</v>
      </c>
      <c r="O48" s="51">
        <v>87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8"/>
        <v>2407</v>
      </c>
      <c r="V48" s="51">
        <v>2407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9"/>
        <v>365</v>
      </c>
      <c r="AC48" s="51">
        <v>0</v>
      </c>
      <c r="AD48" s="51">
        <v>253</v>
      </c>
      <c r="AE48" s="51">
        <f t="shared" si="10"/>
        <v>112</v>
      </c>
      <c r="AF48" s="51">
        <v>0</v>
      </c>
      <c r="AG48" s="51">
        <v>112</v>
      </c>
      <c r="AH48" s="51">
        <v>0</v>
      </c>
      <c r="AI48" s="51">
        <v>0</v>
      </c>
      <c r="AJ48" s="51">
        <v>0</v>
      </c>
    </row>
    <row r="49" spans="1:36" ht="13.5">
      <c r="A49" s="26" t="s">
        <v>29</v>
      </c>
      <c r="B49" s="49" t="s">
        <v>110</v>
      </c>
      <c r="C49" s="50" t="s">
        <v>111</v>
      </c>
      <c r="D49" s="51">
        <f t="shared" si="0"/>
        <v>1249</v>
      </c>
      <c r="E49" s="51">
        <v>1031</v>
      </c>
      <c r="F49" s="51">
        <f t="shared" si="6"/>
        <v>182</v>
      </c>
      <c r="G49" s="51">
        <v>0</v>
      </c>
      <c r="H49" s="51">
        <v>182</v>
      </c>
      <c r="I49" s="51">
        <v>0</v>
      </c>
      <c r="J49" s="51">
        <v>0</v>
      </c>
      <c r="K49" s="51">
        <v>0</v>
      </c>
      <c r="L49" s="51">
        <v>0</v>
      </c>
      <c r="M49" s="51">
        <f t="shared" si="7"/>
        <v>36</v>
      </c>
      <c r="N49" s="51">
        <v>13</v>
      </c>
      <c r="O49" s="51">
        <v>23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f t="shared" si="8"/>
        <v>1031</v>
      </c>
      <c r="V49" s="51">
        <v>1031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9"/>
        <v>169</v>
      </c>
      <c r="AC49" s="51">
        <v>0</v>
      </c>
      <c r="AD49" s="51">
        <v>108</v>
      </c>
      <c r="AE49" s="51">
        <f t="shared" si="10"/>
        <v>61</v>
      </c>
      <c r="AF49" s="51">
        <v>0</v>
      </c>
      <c r="AG49" s="51">
        <v>61</v>
      </c>
      <c r="AH49" s="51">
        <v>0</v>
      </c>
      <c r="AI49" s="51">
        <v>0</v>
      </c>
      <c r="AJ49" s="51">
        <v>0</v>
      </c>
    </row>
    <row r="50" spans="1:36" ht="13.5">
      <c r="A50" s="26" t="s">
        <v>29</v>
      </c>
      <c r="B50" s="49" t="s">
        <v>112</v>
      </c>
      <c r="C50" s="50" t="s">
        <v>113</v>
      </c>
      <c r="D50" s="51">
        <f t="shared" si="0"/>
        <v>751</v>
      </c>
      <c r="E50" s="51">
        <v>627</v>
      </c>
      <c r="F50" s="51">
        <f t="shared" si="6"/>
        <v>105</v>
      </c>
      <c r="G50" s="51">
        <v>0</v>
      </c>
      <c r="H50" s="51">
        <v>105</v>
      </c>
      <c r="I50" s="51">
        <v>0</v>
      </c>
      <c r="J50" s="51">
        <v>0</v>
      </c>
      <c r="K50" s="51">
        <v>0</v>
      </c>
      <c r="L50" s="51">
        <v>0</v>
      </c>
      <c r="M50" s="51">
        <f t="shared" si="7"/>
        <v>19</v>
      </c>
      <c r="N50" s="51">
        <v>6</v>
      </c>
      <c r="O50" s="51">
        <v>13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f t="shared" si="8"/>
        <v>627</v>
      </c>
      <c r="V50" s="51">
        <v>627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9"/>
        <v>105</v>
      </c>
      <c r="AC50" s="51">
        <v>0</v>
      </c>
      <c r="AD50" s="51">
        <v>66</v>
      </c>
      <c r="AE50" s="51">
        <f t="shared" si="10"/>
        <v>39</v>
      </c>
      <c r="AF50" s="51">
        <v>0</v>
      </c>
      <c r="AG50" s="51">
        <v>39</v>
      </c>
      <c r="AH50" s="51">
        <v>0</v>
      </c>
      <c r="AI50" s="51">
        <v>0</v>
      </c>
      <c r="AJ50" s="51">
        <v>0</v>
      </c>
    </row>
    <row r="51" spans="1:36" ht="13.5">
      <c r="A51" s="26" t="s">
        <v>29</v>
      </c>
      <c r="B51" s="49" t="s">
        <v>114</v>
      </c>
      <c r="C51" s="50" t="s">
        <v>115</v>
      </c>
      <c r="D51" s="51">
        <f t="shared" si="0"/>
        <v>7207</v>
      </c>
      <c r="E51" s="51">
        <v>5959</v>
      </c>
      <c r="F51" s="51">
        <f t="shared" si="6"/>
        <v>223</v>
      </c>
      <c r="G51" s="51">
        <v>201</v>
      </c>
      <c r="H51" s="51">
        <v>22</v>
      </c>
      <c r="I51" s="51">
        <v>0</v>
      </c>
      <c r="J51" s="51">
        <v>0</v>
      </c>
      <c r="K51" s="51">
        <v>0</v>
      </c>
      <c r="L51" s="51">
        <v>0</v>
      </c>
      <c r="M51" s="51">
        <f t="shared" si="7"/>
        <v>1025</v>
      </c>
      <c r="N51" s="51">
        <v>577</v>
      </c>
      <c r="O51" s="51">
        <v>388</v>
      </c>
      <c r="P51" s="51">
        <v>60</v>
      </c>
      <c r="Q51" s="51">
        <v>0</v>
      </c>
      <c r="R51" s="51">
        <v>0</v>
      </c>
      <c r="S51" s="51">
        <v>0</v>
      </c>
      <c r="T51" s="51">
        <v>0</v>
      </c>
      <c r="U51" s="51">
        <f t="shared" si="8"/>
        <v>5959</v>
      </c>
      <c r="V51" s="51">
        <v>5959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9"/>
        <v>875</v>
      </c>
      <c r="AC51" s="51">
        <v>0</v>
      </c>
      <c r="AD51" s="51">
        <v>875</v>
      </c>
      <c r="AE51" s="51">
        <f t="shared" si="10"/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29</v>
      </c>
      <c r="B52" s="49" t="s">
        <v>116</v>
      </c>
      <c r="C52" s="50" t="s">
        <v>117</v>
      </c>
      <c r="D52" s="51">
        <f t="shared" si="0"/>
        <v>5876</v>
      </c>
      <c r="E52" s="51">
        <v>3895</v>
      </c>
      <c r="F52" s="51">
        <f t="shared" si="6"/>
        <v>1230</v>
      </c>
      <c r="G52" s="51">
        <v>142</v>
      </c>
      <c r="H52" s="51">
        <v>1088</v>
      </c>
      <c r="I52" s="51">
        <v>0</v>
      </c>
      <c r="J52" s="51">
        <v>0</v>
      </c>
      <c r="K52" s="51">
        <v>0</v>
      </c>
      <c r="L52" s="51">
        <v>751</v>
      </c>
      <c r="M52" s="51">
        <f t="shared" si="7"/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f t="shared" si="8"/>
        <v>4325</v>
      </c>
      <c r="V52" s="51">
        <v>3895</v>
      </c>
      <c r="W52" s="51">
        <v>71</v>
      </c>
      <c r="X52" s="51">
        <v>359</v>
      </c>
      <c r="Y52" s="51">
        <v>0</v>
      </c>
      <c r="Z52" s="51">
        <v>0</v>
      </c>
      <c r="AA52" s="51">
        <v>0</v>
      </c>
      <c r="AB52" s="51">
        <f t="shared" si="9"/>
        <v>1524</v>
      </c>
      <c r="AC52" s="51">
        <v>751</v>
      </c>
      <c r="AD52" s="51">
        <v>644</v>
      </c>
      <c r="AE52" s="51">
        <f t="shared" si="10"/>
        <v>129</v>
      </c>
      <c r="AF52" s="51">
        <v>71</v>
      </c>
      <c r="AG52" s="51">
        <v>58</v>
      </c>
      <c r="AH52" s="51">
        <v>0</v>
      </c>
      <c r="AI52" s="51">
        <v>0</v>
      </c>
      <c r="AJ52" s="51">
        <v>0</v>
      </c>
    </row>
    <row r="53" spans="1:36" ht="13.5">
      <c r="A53" s="26" t="s">
        <v>29</v>
      </c>
      <c r="B53" s="49" t="s">
        <v>118</v>
      </c>
      <c r="C53" s="50" t="s">
        <v>119</v>
      </c>
      <c r="D53" s="51">
        <f t="shared" si="0"/>
        <v>2130</v>
      </c>
      <c r="E53" s="51">
        <v>2005</v>
      </c>
      <c r="F53" s="51">
        <f t="shared" si="6"/>
        <v>125</v>
      </c>
      <c r="G53" s="51">
        <v>125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f t="shared" si="7"/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f t="shared" si="8"/>
        <v>2036</v>
      </c>
      <c r="V53" s="51">
        <v>2005</v>
      </c>
      <c r="W53" s="51">
        <v>31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9"/>
        <v>288</v>
      </c>
      <c r="AC53" s="51">
        <v>0</v>
      </c>
      <c r="AD53" s="51">
        <v>257</v>
      </c>
      <c r="AE53" s="51">
        <f t="shared" si="10"/>
        <v>31</v>
      </c>
      <c r="AF53" s="51">
        <v>31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29</v>
      </c>
      <c r="B54" s="49" t="s">
        <v>120</v>
      </c>
      <c r="C54" s="50" t="s">
        <v>121</v>
      </c>
      <c r="D54" s="51">
        <f t="shared" si="0"/>
        <v>7215</v>
      </c>
      <c r="E54" s="51">
        <v>5790</v>
      </c>
      <c r="F54" s="51">
        <f t="shared" si="6"/>
        <v>897</v>
      </c>
      <c r="G54" s="51">
        <v>0</v>
      </c>
      <c r="H54" s="51">
        <v>399</v>
      </c>
      <c r="I54" s="51">
        <v>0</v>
      </c>
      <c r="J54" s="51">
        <v>0</v>
      </c>
      <c r="K54" s="51">
        <v>498</v>
      </c>
      <c r="L54" s="51">
        <v>0</v>
      </c>
      <c r="M54" s="51">
        <f t="shared" si="7"/>
        <v>528</v>
      </c>
      <c r="N54" s="51">
        <v>438</v>
      </c>
      <c r="O54" s="51">
        <v>0</v>
      </c>
      <c r="P54" s="51">
        <v>90</v>
      </c>
      <c r="Q54" s="51">
        <v>0</v>
      </c>
      <c r="R54" s="51">
        <v>0</v>
      </c>
      <c r="S54" s="51">
        <v>0</v>
      </c>
      <c r="T54" s="51">
        <v>0</v>
      </c>
      <c r="U54" s="51">
        <f t="shared" si="8"/>
        <v>5790</v>
      </c>
      <c r="V54" s="51">
        <v>5790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1196</v>
      </c>
      <c r="AC54" s="51">
        <v>0</v>
      </c>
      <c r="AD54" s="51">
        <v>698</v>
      </c>
      <c r="AE54" s="51">
        <f t="shared" si="10"/>
        <v>498</v>
      </c>
      <c r="AF54" s="51">
        <v>0</v>
      </c>
      <c r="AG54" s="51">
        <v>0</v>
      </c>
      <c r="AH54" s="51">
        <v>0</v>
      </c>
      <c r="AI54" s="51">
        <v>0</v>
      </c>
      <c r="AJ54" s="51">
        <v>498</v>
      </c>
    </row>
    <row r="55" spans="1:36" ht="13.5">
      <c r="A55" s="26" t="s">
        <v>29</v>
      </c>
      <c r="B55" s="49" t="s">
        <v>122</v>
      </c>
      <c r="C55" s="50" t="s">
        <v>123</v>
      </c>
      <c r="D55" s="51">
        <f t="shared" si="0"/>
        <v>2516</v>
      </c>
      <c r="E55" s="51">
        <v>2215</v>
      </c>
      <c r="F55" s="51">
        <f t="shared" si="6"/>
        <v>145</v>
      </c>
      <c r="G55" s="51">
        <v>0</v>
      </c>
      <c r="H55" s="51">
        <v>145</v>
      </c>
      <c r="I55" s="51">
        <v>0</v>
      </c>
      <c r="J55" s="51">
        <v>0</v>
      </c>
      <c r="K55" s="51">
        <v>0</v>
      </c>
      <c r="L55" s="51">
        <v>0</v>
      </c>
      <c r="M55" s="51">
        <f t="shared" si="7"/>
        <v>156</v>
      </c>
      <c r="N55" s="51">
        <v>0</v>
      </c>
      <c r="O55" s="51">
        <v>140</v>
      </c>
      <c r="P55" s="51">
        <v>11</v>
      </c>
      <c r="Q55" s="51">
        <v>5</v>
      </c>
      <c r="R55" s="51">
        <v>0</v>
      </c>
      <c r="S55" s="51">
        <v>0</v>
      </c>
      <c r="T55" s="51">
        <v>0</v>
      </c>
      <c r="U55" s="51">
        <f t="shared" si="8"/>
        <v>2215</v>
      </c>
      <c r="V55" s="51">
        <v>2215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279</v>
      </c>
      <c r="AC55" s="51">
        <v>0</v>
      </c>
      <c r="AD55" s="51">
        <v>279</v>
      </c>
      <c r="AE55" s="51">
        <f t="shared" si="10"/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</row>
    <row r="56" spans="1:36" ht="13.5">
      <c r="A56" s="26" t="s">
        <v>29</v>
      </c>
      <c r="B56" s="49" t="s">
        <v>124</v>
      </c>
      <c r="C56" s="50" t="s">
        <v>125</v>
      </c>
      <c r="D56" s="51">
        <f t="shared" si="0"/>
        <v>20561</v>
      </c>
      <c r="E56" s="51">
        <v>0</v>
      </c>
      <c r="F56" s="51">
        <f t="shared" si="6"/>
        <v>20463</v>
      </c>
      <c r="G56" s="51">
        <v>6981</v>
      </c>
      <c r="H56" s="51">
        <v>0</v>
      </c>
      <c r="I56" s="51">
        <v>0</v>
      </c>
      <c r="J56" s="51">
        <v>12858</v>
      </c>
      <c r="K56" s="51">
        <v>624</v>
      </c>
      <c r="L56" s="51">
        <v>0</v>
      </c>
      <c r="M56" s="51">
        <f t="shared" si="7"/>
        <v>98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98</v>
      </c>
      <c r="U56" s="51">
        <f t="shared" si="8"/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9"/>
        <v>5267</v>
      </c>
      <c r="AC56" s="51">
        <v>0</v>
      </c>
      <c r="AD56" s="51">
        <v>0</v>
      </c>
      <c r="AE56" s="51">
        <f t="shared" si="10"/>
        <v>5267</v>
      </c>
      <c r="AF56" s="51">
        <v>5267</v>
      </c>
      <c r="AG56" s="51">
        <v>0</v>
      </c>
      <c r="AH56" s="51">
        <v>0</v>
      </c>
      <c r="AI56" s="51">
        <v>0</v>
      </c>
      <c r="AJ56" s="51">
        <v>0</v>
      </c>
    </row>
    <row r="57" spans="1:36" ht="13.5">
      <c r="A57" s="26" t="s">
        <v>29</v>
      </c>
      <c r="B57" s="49" t="s">
        <v>126</v>
      </c>
      <c r="C57" s="50" t="s">
        <v>127</v>
      </c>
      <c r="D57" s="51">
        <f t="shared" si="0"/>
        <v>15181</v>
      </c>
      <c r="E57" s="51">
        <v>3067</v>
      </c>
      <c r="F57" s="51">
        <f t="shared" si="6"/>
        <v>8874</v>
      </c>
      <c r="G57" s="51">
        <v>3856</v>
      </c>
      <c r="H57" s="51">
        <v>113</v>
      </c>
      <c r="I57" s="51">
        <v>0</v>
      </c>
      <c r="J57" s="51">
        <v>4905</v>
      </c>
      <c r="K57" s="51">
        <v>0</v>
      </c>
      <c r="L57" s="51">
        <v>879</v>
      </c>
      <c r="M57" s="51">
        <f t="shared" si="7"/>
        <v>2361</v>
      </c>
      <c r="N57" s="51">
        <v>1817</v>
      </c>
      <c r="O57" s="51">
        <v>210</v>
      </c>
      <c r="P57" s="51">
        <v>269</v>
      </c>
      <c r="Q57" s="51">
        <v>0</v>
      </c>
      <c r="R57" s="51">
        <v>65</v>
      </c>
      <c r="S57" s="51">
        <v>0</v>
      </c>
      <c r="T57" s="51">
        <v>0</v>
      </c>
      <c r="U57" s="51">
        <f t="shared" si="8"/>
        <v>3067</v>
      </c>
      <c r="V57" s="51">
        <v>3067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9"/>
        <v>1817</v>
      </c>
      <c r="AC57" s="51">
        <v>879</v>
      </c>
      <c r="AD57" s="51">
        <v>391</v>
      </c>
      <c r="AE57" s="51">
        <f t="shared" si="10"/>
        <v>547</v>
      </c>
      <c r="AF57" s="51">
        <v>450</v>
      </c>
      <c r="AG57" s="51">
        <v>0</v>
      </c>
      <c r="AH57" s="51">
        <v>0</v>
      </c>
      <c r="AI57" s="51">
        <v>97</v>
      </c>
      <c r="AJ57" s="51">
        <v>0</v>
      </c>
    </row>
    <row r="58" spans="1:36" ht="13.5">
      <c r="A58" s="26" t="s">
        <v>29</v>
      </c>
      <c r="B58" s="49" t="s">
        <v>128</v>
      </c>
      <c r="C58" s="50" t="s">
        <v>129</v>
      </c>
      <c r="D58" s="51">
        <f t="shared" si="0"/>
        <v>4551</v>
      </c>
      <c r="E58" s="51">
        <v>3646</v>
      </c>
      <c r="F58" s="51">
        <f t="shared" si="6"/>
        <v>709</v>
      </c>
      <c r="G58" s="51">
        <v>709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f t="shared" si="7"/>
        <v>196</v>
      </c>
      <c r="N58" s="51">
        <v>195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1</v>
      </c>
      <c r="U58" s="51">
        <f t="shared" si="8"/>
        <v>3786</v>
      </c>
      <c r="V58" s="51">
        <v>3646</v>
      </c>
      <c r="W58" s="51">
        <v>140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749</v>
      </c>
      <c r="AC58" s="51">
        <v>0</v>
      </c>
      <c r="AD58" s="51">
        <v>560</v>
      </c>
      <c r="AE58" s="51">
        <f t="shared" si="10"/>
        <v>189</v>
      </c>
      <c r="AF58" s="51">
        <v>189</v>
      </c>
      <c r="AG58" s="51">
        <v>0</v>
      </c>
      <c r="AH58" s="51">
        <v>0</v>
      </c>
      <c r="AI58" s="51">
        <v>0</v>
      </c>
      <c r="AJ58" s="51">
        <v>0</v>
      </c>
    </row>
    <row r="59" spans="1:36" ht="13.5">
      <c r="A59" s="26" t="s">
        <v>29</v>
      </c>
      <c r="B59" s="49" t="s">
        <v>130</v>
      </c>
      <c r="C59" s="50" t="s">
        <v>131</v>
      </c>
      <c r="D59" s="51">
        <f t="shared" si="0"/>
        <v>2107</v>
      </c>
      <c r="E59" s="51">
        <v>1513</v>
      </c>
      <c r="F59" s="51">
        <f t="shared" si="6"/>
        <v>453</v>
      </c>
      <c r="G59" s="51">
        <v>453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f t="shared" si="7"/>
        <v>141</v>
      </c>
      <c r="N59" s="51">
        <v>141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f t="shared" si="8"/>
        <v>1602</v>
      </c>
      <c r="V59" s="51">
        <v>1513</v>
      </c>
      <c r="W59" s="51">
        <v>89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9"/>
        <v>353</v>
      </c>
      <c r="AC59" s="51">
        <v>0</v>
      </c>
      <c r="AD59" s="51">
        <v>232</v>
      </c>
      <c r="AE59" s="51">
        <f t="shared" si="10"/>
        <v>121</v>
      </c>
      <c r="AF59" s="51">
        <v>121</v>
      </c>
      <c r="AG59" s="51">
        <v>0</v>
      </c>
      <c r="AH59" s="51">
        <v>0</v>
      </c>
      <c r="AI59" s="51">
        <v>0</v>
      </c>
      <c r="AJ59" s="51">
        <v>0</v>
      </c>
    </row>
    <row r="60" spans="1:36" ht="13.5">
      <c r="A60" s="26" t="s">
        <v>29</v>
      </c>
      <c r="B60" s="49" t="s">
        <v>132</v>
      </c>
      <c r="C60" s="50" t="s">
        <v>133</v>
      </c>
      <c r="D60" s="51">
        <f t="shared" si="0"/>
        <v>4228</v>
      </c>
      <c r="E60" s="51">
        <v>3301</v>
      </c>
      <c r="F60" s="51">
        <f t="shared" si="6"/>
        <v>725</v>
      </c>
      <c r="G60" s="51">
        <v>579</v>
      </c>
      <c r="H60" s="51">
        <v>0</v>
      </c>
      <c r="I60" s="51">
        <v>0</v>
      </c>
      <c r="J60" s="51">
        <v>0</v>
      </c>
      <c r="K60" s="51">
        <v>146</v>
      </c>
      <c r="L60" s="51">
        <v>0</v>
      </c>
      <c r="M60" s="51">
        <f t="shared" si="7"/>
        <v>202</v>
      </c>
      <c r="N60" s="51">
        <v>202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f t="shared" si="8"/>
        <v>3415</v>
      </c>
      <c r="V60" s="51">
        <v>3301</v>
      </c>
      <c r="W60" s="51">
        <v>114</v>
      </c>
      <c r="X60" s="51">
        <v>0</v>
      </c>
      <c r="Y60" s="51">
        <v>0</v>
      </c>
      <c r="Z60" s="51">
        <v>0</v>
      </c>
      <c r="AA60" s="51">
        <v>0</v>
      </c>
      <c r="AB60" s="51">
        <f t="shared" si="9"/>
        <v>808</v>
      </c>
      <c r="AC60" s="51">
        <v>0</v>
      </c>
      <c r="AD60" s="51">
        <v>507</v>
      </c>
      <c r="AE60" s="51">
        <f t="shared" si="10"/>
        <v>301</v>
      </c>
      <c r="AF60" s="51">
        <v>155</v>
      </c>
      <c r="AG60" s="51">
        <v>0</v>
      </c>
      <c r="AH60" s="51">
        <v>0</v>
      </c>
      <c r="AI60" s="51">
        <v>0</v>
      </c>
      <c r="AJ60" s="51">
        <v>146</v>
      </c>
    </row>
    <row r="61" spans="1:36" ht="13.5">
      <c r="A61" s="26" t="s">
        <v>29</v>
      </c>
      <c r="B61" s="49" t="s">
        <v>134</v>
      </c>
      <c r="C61" s="50" t="s">
        <v>135</v>
      </c>
      <c r="D61" s="51">
        <f t="shared" si="0"/>
        <v>6080</v>
      </c>
      <c r="E61" s="51">
        <v>5052</v>
      </c>
      <c r="F61" s="51">
        <f t="shared" si="6"/>
        <v>791</v>
      </c>
      <c r="G61" s="51">
        <v>282</v>
      </c>
      <c r="H61" s="51">
        <v>509</v>
      </c>
      <c r="I61" s="51">
        <v>0</v>
      </c>
      <c r="J61" s="51">
        <v>0</v>
      </c>
      <c r="K61" s="51">
        <v>0</v>
      </c>
      <c r="L61" s="51">
        <v>0</v>
      </c>
      <c r="M61" s="51">
        <f t="shared" si="7"/>
        <v>237</v>
      </c>
      <c r="N61" s="51">
        <v>0</v>
      </c>
      <c r="O61" s="51">
        <v>188</v>
      </c>
      <c r="P61" s="51">
        <v>0</v>
      </c>
      <c r="Q61" s="51">
        <v>6</v>
      </c>
      <c r="R61" s="51">
        <v>0</v>
      </c>
      <c r="S61" s="51">
        <v>0</v>
      </c>
      <c r="T61" s="51">
        <v>43</v>
      </c>
      <c r="U61" s="51">
        <f t="shared" si="8"/>
        <v>5334</v>
      </c>
      <c r="V61" s="51">
        <v>5052</v>
      </c>
      <c r="W61" s="51">
        <v>282</v>
      </c>
      <c r="X61" s="51">
        <v>0</v>
      </c>
      <c r="Y61" s="51">
        <v>0</v>
      </c>
      <c r="Z61" s="51">
        <v>0</v>
      </c>
      <c r="AA61" s="51">
        <v>0</v>
      </c>
      <c r="AB61" s="51">
        <f t="shared" si="9"/>
        <v>579</v>
      </c>
      <c r="AC61" s="51">
        <v>0</v>
      </c>
      <c r="AD61" s="51">
        <v>429</v>
      </c>
      <c r="AE61" s="51">
        <f t="shared" si="10"/>
        <v>150</v>
      </c>
      <c r="AF61" s="51">
        <v>0</v>
      </c>
      <c r="AG61" s="51">
        <v>150</v>
      </c>
      <c r="AH61" s="51">
        <v>0</v>
      </c>
      <c r="AI61" s="51">
        <v>0</v>
      </c>
      <c r="AJ61" s="51">
        <v>0</v>
      </c>
    </row>
    <row r="62" spans="1:36" ht="13.5">
      <c r="A62" s="26" t="s">
        <v>29</v>
      </c>
      <c r="B62" s="49" t="s">
        <v>136</v>
      </c>
      <c r="C62" s="50" t="s">
        <v>137</v>
      </c>
      <c r="D62" s="51">
        <f t="shared" si="0"/>
        <v>6989</v>
      </c>
      <c r="E62" s="51">
        <v>5996</v>
      </c>
      <c r="F62" s="51">
        <f t="shared" si="6"/>
        <v>758</v>
      </c>
      <c r="G62" s="51">
        <v>263</v>
      </c>
      <c r="H62" s="51">
        <v>495</v>
      </c>
      <c r="I62" s="51">
        <v>0</v>
      </c>
      <c r="J62" s="51">
        <v>0</v>
      </c>
      <c r="K62" s="51">
        <v>0</v>
      </c>
      <c r="L62" s="51">
        <v>0</v>
      </c>
      <c r="M62" s="51">
        <f t="shared" si="7"/>
        <v>235</v>
      </c>
      <c r="N62" s="51">
        <v>0</v>
      </c>
      <c r="O62" s="51">
        <v>184</v>
      </c>
      <c r="P62" s="51">
        <v>0</v>
      </c>
      <c r="Q62" s="51">
        <v>10</v>
      </c>
      <c r="R62" s="51">
        <v>0</v>
      </c>
      <c r="S62" s="51">
        <v>0</v>
      </c>
      <c r="T62" s="51">
        <v>41</v>
      </c>
      <c r="U62" s="51">
        <f t="shared" si="8"/>
        <v>6259</v>
      </c>
      <c r="V62" s="51">
        <v>5996</v>
      </c>
      <c r="W62" s="51">
        <v>263</v>
      </c>
      <c r="X62" s="51">
        <v>0</v>
      </c>
      <c r="Y62" s="51">
        <v>0</v>
      </c>
      <c r="Z62" s="51">
        <v>0</v>
      </c>
      <c r="AA62" s="51">
        <v>0</v>
      </c>
      <c r="AB62" s="51">
        <f t="shared" si="9"/>
        <v>650</v>
      </c>
      <c r="AC62" s="51">
        <v>0</v>
      </c>
      <c r="AD62" s="51">
        <v>504</v>
      </c>
      <c r="AE62" s="51">
        <f t="shared" si="10"/>
        <v>146</v>
      </c>
      <c r="AF62" s="51">
        <v>0</v>
      </c>
      <c r="AG62" s="51">
        <v>146</v>
      </c>
      <c r="AH62" s="51">
        <v>0</v>
      </c>
      <c r="AI62" s="51">
        <v>0</v>
      </c>
      <c r="AJ62" s="51">
        <v>0</v>
      </c>
    </row>
    <row r="63" spans="1:36" ht="13.5">
      <c r="A63" s="26" t="s">
        <v>29</v>
      </c>
      <c r="B63" s="49" t="s">
        <v>138</v>
      </c>
      <c r="C63" s="50" t="s">
        <v>139</v>
      </c>
      <c r="D63" s="51">
        <f t="shared" si="0"/>
        <v>18462</v>
      </c>
      <c r="E63" s="51">
        <v>15837</v>
      </c>
      <c r="F63" s="51">
        <f t="shared" si="6"/>
        <v>1724</v>
      </c>
      <c r="G63" s="51">
        <v>1659</v>
      </c>
      <c r="H63" s="51">
        <v>65</v>
      </c>
      <c r="I63" s="51">
        <v>0</v>
      </c>
      <c r="J63" s="51">
        <v>0</v>
      </c>
      <c r="K63" s="51">
        <v>0</v>
      </c>
      <c r="L63" s="51">
        <v>0</v>
      </c>
      <c r="M63" s="51">
        <f t="shared" si="7"/>
        <v>901</v>
      </c>
      <c r="N63" s="51">
        <v>856</v>
      </c>
      <c r="O63" s="51">
        <v>0</v>
      </c>
      <c r="P63" s="51">
        <v>0</v>
      </c>
      <c r="Q63" s="51">
        <v>0</v>
      </c>
      <c r="R63" s="51">
        <v>0</v>
      </c>
      <c r="S63" s="51">
        <v>45</v>
      </c>
      <c r="T63" s="51">
        <v>0</v>
      </c>
      <c r="U63" s="51">
        <f t="shared" si="8"/>
        <v>15862</v>
      </c>
      <c r="V63" s="51">
        <v>15837</v>
      </c>
      <c r="W63" s="51">
        <v>25</v>
      </c>
      <c r="X63" s="51">
        <v>0</v>
      </c>
      <c r="Y63" s="51">
        <v>0</v>
      </c>
      <c r="Z63" s="51">
        <v>0</v>
      </c>
      <c r="AA63" s="51">
        <v>0</v>
      </c>
      <c r="AB63" s="51">
        <f t="shared" si="9"/>
        <v>2409</v>
      </c>
      <c r="AC63" s="51">
        <v>0</v>
      </c>
      <c r="AD63" s="51">
        <v>1967</v>
      </c>
      <c r="AE63" s="51">
        <f t="shared" si="10"/>
        <v>442</v>
      </c>
      <c r="AF63" s="51">
        <v>442</v>
      </c>
      <c r="AG63" s="51">
        <v>0</v>
      </c>
      <c r="AH63" s="51">
        <v>0</v>
      </c>
      <c r="AI63" s="51">
        <v>0</v>
      </c>
      <c r="AJ63" s="51">
        <v>0</v>
      </c>
    </row>
    <row r="64" spans="1:36" ht="13.5">
      <c r="A64" s="26" t="s">
        <v>29</v>
      </c>
      <c r="B64" s="49" t="s">
        <v>140</v>
      </c>
      <c r="C64" s="50" t="s">
        <v>206</v>
      </c>
      <c r="D64" s="51">
        <f t="shared" si="0"/>
        <v>7922</v>
      </c>
      <c r="E64" s="51">
        <v>6019</v>
      </c>
      <c r="F64" s="51">
        <f t="shared" si="6"/>
        <v>1226</v>
      </c>
      <c r="G64" s="51">
        <v>836</v>
      </c>
      <c r="H64" s="51">
        <v>390</v>
      </c>
      <c r="I64" s="51">
        <v>0</v>
      </c>
      <c r="J64" s="51">
        <v>0</v>
      </c>
      <c r="K64" s="51">
        <v>0</v>
      </c>
      <c r="L64" s="51">
        <v>0</v>
      </c>
      <c r="M64" s="51">
        <f t="shared" si="7"/>
        <v>677</v>
      </c>
      <c r="N64" s="51">
        <v>582</v>
      </c>
      <c r="O64" s="51">
        <v>0</v>
      </c>
      <c r="P64" s="51">
        <v>39</v>
      </c>
      <c r="Q64" s="51">
        <v>0</v>
      </c>
      <c r="R64" s="51">
        <v>0</v>
      </c>
      <c r="S64" s="51">
        <v>54</v>
      </c>
      <c r="T64" s="51">
        <v>2</v>
      </c>
      <c r="U64" s="51">
        <f t="shared" si="8"/>
        <v>6605</v>
      </c>
      <c r="V64" s="51">
        <v>6019</v>
      </c>
      <c r="W64" s="51">
        <v>546</v>
      </c>
      <c r="X64" s="51">
        <v>40</v>
      </c>
      <c r="Y64" s="51">
        <v>0</v>
      </c>
      <c r="Z64" s="51">
        <v>0</v>
      </c>
      <c r="AA64" s="51">
        <v>0</v>
      </c>
      <c r="AB64" s="51">
        <f t="shared" si="9"/>
        <v>1259</v>
      </c>
      <c r="AC64" s="51">
        <v>0</v>
      </c>
      <c r="AD64" s="51">
        <v>1121</v>
      </c>
      <c r="AE64" s="51">
        <f t="shared" si="10"/>
        <v>138</v>
      </c>
      <c r="AF64" s="51">
        <v>138</v>
      </c>
      <c r="AG64" s="51">
        <v>0</v>
      </c>
      <c r="AH64" s="51">
        <v>0</v>
      </c>
      <c r="AI64" s="51">
        <v>0</v>
      </c>
      <c r="AJ64" s="51">
        <v>0</v>
      </c>
    </row>
    <row r="65" spans="1:36" ht="13.5">
      <c r="A65" s="26" t="s">
        <v>29</v>
      </c>
      <c r="B65" s="49" t="s">
        <v>207</v>
      </c>
      <c r="C65" s="50" t="s">
        <v>208</v>
      </c>
      <c r="D65" s="51">
        <f t="shared" si="0"/>
        <v>3143</v>
      </c>
      <c r="E65" s="51">
        <v>2591</v>
      </c>
      <c r="F65" s="51">
        <f t="shared" si="6"/>
        <v>417</v>
      </c>
      <c r="G65" s="51">
        <v>126</v>
      </c>
      <c r="H65" s="51">
        <v>291</v>
      </c>
      <c r="I65" s="51">
        <v>0</v>
      </c>
      <c r="J65" s="51">
        <v>0</v>
      </c>
      <c r="K65" s="51">
        <v>0</v>
      </c>
      <c r="L65" s="51">
        <v>0</v>
      </c>
      <c r="M65" s="51">
        <f t="shared" si="7"/>
        <v>135</v>
      </c>
      <c r="N65" s="51">
        <v>0</v>
      </c>
      <c r="O65" s="51">
        <v>108</v>
      </c>
      <c r="P65" s="51">
        <v>0</v>
      </c>
      <c r="Q65" s="51">
        <v>3</v>
      </c>
      <c r="R65" s="51">
        <v>0</v>
      </c>
      <c r="S65" s="51">
        <v>0</v>
      </c>
      <c r="T65" s="51">
        <v>24</v>
      </c>
      <c r="U65" s="51">
        <f t="shared" si="8"/>
        <v>2717</v>
      </c>
      <c r="V65" s="51">
        <v>2591</v>
      </c>
      <c r="W65" s="51">
        <v>126</v>
      </c>
      <c r="X65" s="51">
        <v>0</v>
      </c>
      <c r="Y65" s="51">
        <v>0</v>
      </c>
      <c r="Z65" s="51">
        <v>0</v>
      </c>
      <c r="AA65" s="51">
        <v>0</v>
      </c>
      <c r="AB65" s="51">
        <f t="shared" si="9"/>
        <v>305</v>
      </c>
      <c r="AC65" s="51">
        <v>0</v>
      </c>
      <c r="AD65" s="51">
        <v>219</v>
      </c>
      <c r="AE65" s="51">
        <f t="shared" si="10"/>
        <v>86</v>
      </c>
      <c r="AF65" s="51">
        <v>0</v>
      </c>
      <c r="AG65" s="51">
        <v>86</v>
      </c>
      <c r="AH65" s="51">
        <v>0</v>
      </c>
      <c r="AI65" s="51">
        <v>0</v>
      </c>
      <c r="AJ65" s="51">
        <v>0</v>
      </c>
    </row>
    <row r="66" spans="1:36" ht="13.5">
      <c r="A66" s="26" t="s">
        <v>29</v>
      </c>
      <c r="B66" s="49" t="s">
        <v>209</v>
      </c>
      <c r="C66" s="50" t="s">
        <v>210</v>
      </c>
      <c r="D66" s="51">
        <f t="shared" si="0"/>
        <v>2308</v>
      </c>
      <c r="E66" s="51">
        <v>1557</v>
      </c>
      <c r="F66" s="51">
        <f t="shared" si="6"/>
        <v>310</v>
      </c>
      <c r="G66" s="51">
        <v>25</v>
      </c>
      <c r="H66" s="51">
        <v>285</v>
      </c>
      <c r="I66" s="51">
        <v>0</v>
      </c>
      <c r="J66" s="51">
        <v>0</v>
      </c>
      <c r="K66" s="51">
        <v>0</v>
      </c>
      <c r="L66" s="51">
        <v>0</v>
      </c>
      <c r="M66" s="51">
        <f t="shared" si="7"/>
        <v>441</v>
      </c>
      <c r="N66" s="51">
        <v>348</v>
      </c>
      <c r="O66" s="51">
        <v>0</v>
      </c>
      <c r="P66" s="51">
        <v>80</v>
      </c>
      <c r="Q66" s="51">
        <v>0</v>
      </c>
      <c r="R66" s="51">
        <v>0</v>
      </c>
      <c r="S66" s="51">
        <v>13</v>
      </c>
      <c r="T66" s="51">
        <v>0</v>
      </c>
      <c r="U66" s="51">
        <f t="shared" si="8"/>
        <v>1645</v>
      </c>
      <c r="V66" s="51">
        <v>1557</v>
      </c>
      <c r="W66" s="51">
        <v>9</v>
      </c>
      <c r="X66" s="51">
        <v>79</v>
      </c>
      <c r="Y66" s="51">
        <v>0</v>
      </c>
      <c r="Z66" s="51">
        <v>0</v>
      </c>
      <c r="AA66" s="51">
        <v>0</v>
      </c>
      <c r="AB66" s="51">
        <f t="shared" si="9"/>
        <v>237</v>
      </c>
      <c r="AC66" s="51">
        <v>0</v>
      </c>
      <c r="AD66" s="51">
        <v>174</v>
      </c>
      <c r="AE66" s="51">
        <f t="shared" si="10"/>
        <v>63</v>
      </c>
      <c r="AF66" s="51">
        <v>7</v>
      </c>
      <c r="AG66" s="51">
        <v>56</v>
      </c>
      <c r="AH66" s="51">
        <v>0</v>
      </c>
      <c r="AI66" s="51">
        <v>0</v>
      </c>
      <c r="AJ66" s="51">
        <v>0</v>
      </c>
    </row>
    <row r="67" spans="1:36" ht="13.5">
      <c r="A67" s="26" t="s">
        <v>29</v>
      </c>
      <c r="B67" s="49" t="s">
        <v>211</v>
      </c>
      <c r="C67" s="50" t="s">
        <v>212</v>
      </c>
      <c r="D67" s="51">
        <f t="shared" si="0"/>
        <v>2316</v>
      </c>
      <c r="E67" s="51">
        <v>1903</v>
      </c>
      <c r="F67" s="51">
        <f t="shared" si="6"/>
        <v>312</v>
      </c>
      <c r="G67" s="51">
        <v>100</v>
      </c>
      <c r="H67" s="51">
        <v>212</v>
      </c>
      <c r="I67" s="51">
        <v>0</v>
      </c>
      <c r="J67" s="51">
        <v>0</v>
      </c>
      <c r="K67" s="51">
        <v>0</v>
      </c>
      <c r="L67" s="51">
        <v>0</v>
      </c>
      <c r="M67" s="51">
        <f t="shared" si="7"/>
        <v>101</v>
      </c>
      <c r="N67" s="51">
        <v>0</v>
      </c>
      <c r="O67" s="51">
        <v>79</v>
      </c>
      <c r="P67" s="51">
        <v>0</v>
      </c>
      <c r="Q67" s="51">
        <v>3</v>
      </c>
      <c r="R67" s="51">
        <v>0</v>
      </c>
      <c r="S67" s="51">
        <v>0</v>
      </c>
      <c r="T67" s="51">
        <v>19</v>
      </c>
      <c r="U67" s="51">
        <f t="shared" si="8"/>
        <v>2003</v>
      </c>
      <c r="V67" s="51">
        <v>1903</v>
      </c>
      <c r="W67" s="51">
        <v>100</v>
      </c>
      <c r="X67" s="51">
        <v>0</v>
      </c>
      <c r="Y67" s="51">
        <v>0</v>
      </c>
      <c r="Z67" s="51">
        <v>0</v>
      </c>
      <c r="AA67" s="51">
        <v>0</v>
      </c>
      <c r="AB67" s="51">
        <f t="shared" si="9"/>
        <v>223</v>
      </c>
      <c r="AC67" s="51">
        <v>0</v>
      </c>
      <c r="AD67" s="51">
        <v>161</v>
      </c>
      <c r="AE67" s="51">
        <f t="shared" si="10"/>
        <v>62</v>
      </c>
      <c r="AF67" s="51">
        <v>0</v>
      </c>
      <c r="AG67" s="51">
        <v>62</v>
      </c>
      <c r="AH67" s="51">
        <v>0</v>
      </c>
      <c r="AI67" s="51">
        <v>0</v>
      </c>
      <c r="AJ67" s="51">
        <v>0</v>
      </c>
    </row>
    <row r="68" spans="1:36" ht="13.5">
      <c r="A68" s="26" t="s">
        <v>29</v>
      </c>
      <c r="B68" s="49" t="s">
        <v>213</v>
      </c>
      <c r="C68" s="50" t="s">
        <v>214</v>
      </c>
      <c r="D68" s="51">
        <f t="shared" si="0"/>
        <v>3789</v>
      </c>
      <c r="E68" s="51">
        <v>3185</v>
      </c>
      <c r="F68" s="51">
        <f t="shared" si="6"/>
        <v>434</v>
      </c>
      <c r="G68" s="51">
        <v>64</v>
      </c>
      <c r="H68" s="51">
        <v>370</v>
      </c>
      <c r="I68" s="51">
        <v>0</v>
      </c>
      <c r="J68" s="51">
        <v>0</v>
      </c>
      <c r="K68" s="51">
        <v>0</v>
      </c>
      <c r="L68" s="51">
        <v>0</v>
      </c>
      <c r="M68" s="51">
        <f t="shared" si="7"/>
        <v>170</v>
      </c>
      <c r="N68" s="51">
        <v>0</v>
      </c>
      <c r="O68" s="51">
        <v>137</v>
      </c>
      <c r="P68" s="51">
        <v>0</v>
      </c>
      <c r="Q68" s="51">
        <v>3</v>
      </c>
      <c r="R68" s="51">
        <v>0</v>
      </c>
      <c r="S68" s="51">
        <v>0</v>
      </c>
      <c r="T68" s="51">
        <v>30</v>
      </c>
      <c r="U68" s="51">
        <f t="shared" si="8"/>
        <v>3249</v>
      </c>
      <c r="V68" s="51">
        <v>3185</v>
      </c>
      <c r="W68" s="51">
        <v>64</v>
      </c>
      <c r="X68" s="51">
        <v>0</v>
      </c>
      <c r="Y68" s="51">
        <v>0</v>
      </c>
      <c r="Z68" s="51">
        <v>0</v>
      </c>
      <c r="AA68" s="51">
        <v>0</v>
      </c>
      <c r="AB68" s="51">
        <f t="shared" si="9"/>
        <v>370</v>
      </c>
      <c r="AC68" s="51">
        <v>0</v>
      </c>
      <c r="AD68" s="51">
        <v>261</v>
      </c>
      <c r="AE68" s="51">
        <f t="shared" si="10"/>
        <v>109</v>
      </c>
      <c r="AF68" s="51">
        <v>0</v>
      </c>
      <c r="AG68" s="51">
        <v>109</v>
      </c>
      <c r="AH68" s="51">
        <v>0</v>
      </c>
      <c r="AI68" s="51">
        <v>0</v>
      </c>
      <c r="AJ68" s="51">
        <v>0</v>
      </c>
    </row>
    <row r="69" spans="1:36" ht="13.5">
      <c r="A69" s="26" t="s">
        <v>29</v>
      </c>
      <c r="B69" s="49" t="s">
        <v>215</v>
      </c>
      <c r="C69" s="50" t="s">
        <v>216</v>
      </c>
      <c r="D69" s="51">
        <f t="shared" si="0"/>
        <v>5735</v>
      </c>
      <c r="E69" s="51">
        <v>4492</v>
      </c>
      <c r="F69" s="51">
        <f t="shared" si="6"/>
        <v>1051</v>
      </c>
      <c r="G69" s="51">
        <v>747</v>
      </c>
      <c r="H69" s="51">
        <v>304</v>
      </c>
      <c r="I69" s="51">
        <v>0</v>
      </c>
      <c r="J69" s="51">
        <v>0</v>
      </c>
      <c r="K69" s="51">
        <v>0</v>
      </c>
      <c r="L69" s="51">
        <v>0</v>
      </c>
      <c r="M69" s="51">
        <f t="shared" si="7"/>
        <v>192</v>
      </c>
      <c r="N69" s="51">
        <v>192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f t="shared" si="8"/>
        <v>4688</v>
      </c>
      <c r="V69" s="51">
        <v>4492</v>
      </c>
      <c r="W69" s="51">
        <v>196</v>
      </c>
      <c r="X69" s="51">
        <v>0</v>
      </c>
      <c r="Y69" s="51">
        <v>0</v>
      </c>
      <c r="Z69" s="51">
        <v>0</v>
      </c>
      <c r="AA69" s="51">
        <v>0</v>
      </c>
      <c r="AB69" s="51">
        <f t="shared" si="9"/>
        <v>671</v>
      </c>
      <c r="AC69" s="51">
        <v>0</v>
      </c>
      <c r="AD69" s="51">
        <v>561</v>
      </c>
      <c r="AE69" s="51">
        <f t="shared" si="10"/>
        <v>110</v>
      </c>
      <c r="AF69" s="51">
        <v>97</v>
      </c>
      <c r="AG69" s="51">
        <v>13</v>
      </c>
      <c r="AH69" s="51">
        <v>0</v>
      </c>
      <c r="AI69" s="51">
        <v>0</v>
      </c>
      <c r="AJ69" s="51">
        <v>0</v>
      </c>
    </row>
    <row r="70" spans="1:36" ht="13.5">
      <c r="A70" s="26" t="s">
        <v>29</v>
      </c>
      <c r="B70" s="49" t="s">
        <v>217</v>
      </c>
      <c r="C70" s="50" t="s">
        <v>218</v>
      </c>
      <c r="D70" s="51">
        <f t="shared" si="0"/>
        <v>4593</v>
      </c>
      <c r="E70" s="51">
        <v>4083</v>
      </c>
      <c r="F70" s="51">
        <f t="shared" si="6"/>
        <v>510</v>
      </c>
      <c r="G70" s="51">
        <v>352</v>
      </c>
      <c r="H70" s="51">
        <v>158</v>
      </c>
      <c r="I70" s="51">
        <v>0</v>
      </c>
      <c r="J70" s="51">
        <v>0</v>
      </c>
      <c r="K70" s="51">
        <v>0</v>
      </c>
      <c r="L70" s="51">
        <v>0</v>
      </c>
      <c r="M70" s="51">
        <f t="shared" si="7"/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f t="shared" si="8"/>
        <v>4083</v>
      </c>
      <c r="V70" s="51">
        <v>4083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f t="shared" si="9"/>
        <v>528</v>
      </c>
      <c r="AC70" s="51">
        <v>0</v>
      </c>
      <c r="AD70" s="51">
        <v>502</v>
      </c>
      <c r="AE70" s="51">
        <f t="shared" si="10"/>
        <v>26</v>
      </c>
      <c r="AF70" s="51">
        <v>26</v>
      </c>
      <c r="AG70" s="51">
        <v>0</v>
      </c>
      <c r="AH70" s="51">
        <v>0</v>
      </c>
      <c r="AI70" s="51">
        <v>0</v>
      </c>
      <c r="AJ70" s="51">
        <v>0</v>
      </c>
    </row>
    <row r="71" spans="1:36" ht="13.5">
      <c r="A71" s="26" t="s">
        <v>29</v>
      </c>
      <c r="B71" s="49" t="s">
        <v>219</v>
      </c>
      <c r="C71" s="50" t="s">
        <v>220</v>
      </c>
      <c r="D71" s="51">
        <f aca="true" t="shared" si="11" ref="D71:D90">E71+F71+L71+M71</f>
        <v>8188</v>
      </c>
      <c r="E71" s="51">
        <v>6344</v>
      </c>
      <c r="F71" s="51">
        <f t="shared" si="6"/>
        <v>1393</v>
      </c>
      <c r="G71" s="51">
        <v>927</v>
      </c>
      <c r="H71" s="51">
        <v>466</v>
      </c>
      <c r="I71" s="51">
        <v>0</v>
      </c>
      <c r="J71" s="51">
        <v>0</v>
      </c>
      <c r="K71" s="51">
        <v>0</v>
      </c>
      <c r="L71" s="51">
        <v>0</v>
      </c>
      <c r="M71" s="51">
        <f t="shared" si="7"/>
        <v>451</v>
      </c>
      <c r="N71" s="51">
        <v>451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f t="shared" si="8"/>
        <v>6598</v>
      </c>
      <c r="V71" s="51">
        <v>6344</v>
      </c>
      <c r="W71" s="51">
        <v>254</v>
      </c>
      <c r="X71" s="51">
        <v>0</v>
      </c>
      <c r="Y71" s="51">
        <v>0</v>
      </c>
      <c r="Z71" s="51">
        <v>0</v>
      </c>
      <c r="AA71" s="51">
        <v>0</v>
      </c>
      <c r="AB71" s="51">
        <f t="shared" si="9"/>
        <v>931</v>
      </c>
      <c r="AC71" s="51">
        <v>0</v>
      </c>
      <c r="AD71" s="51">
        <v>792</v>
      </c>
      <c r="AE71" s="51">
        <f t="shared" si="10"/>
        <v>139</v>
      </c>
      <c r="AF71" s="51">
        <v>119</v>
      </c>
      <c r="AG71" s="51">
        <v>20</v>
      </c>
      <c r="AH71" s="51">
        <v>0</v>
      </c>
      <c r="AI71" s="51">
        <v>0</v>
      </c>
      <c r="AJ71" s="51">
        <v>0</v>
      </c>
    </row>
    <row r="72" spans="1:36" ht="13.5">
      <c r="A72" s="26" t="s">
        <v>29</v>
      </c>
      <c r="B72" s="49" t="s">
        <v>221</v>
      </c>
      <c r="C72" s="50" t="s">
        <v>222</v>
      </c>
      <c r="D72" s="51">
        <f t="shared" si="11"/>
        <v>10475</v>
      </c>
      <c r="E72" s="51">
        <v>8784</v>
      </c>
      <c r="F72" s="51">
        <f t="shared" si="6"/>
        <v>1391</v>
      </c>
      <c r="G72" s="51">
        <v>936</v>
      </c>
      <c r="H72" s="51">
        <v>455</v>
      </c>
      <c r="I72" s="51">
        <v>0</v>
      </c>
      <c r="J72" s="51">
        <v>0</v>
      </c>
      <c r="K72" s="51">
        <v>0</v>
      </c>
      <c r="L72" s="51">
        <v>0</v>
      </c>
      <c r="M72" s="51">
        <f t="shared" si="7"/>
        <v>300</v>
      </c>
      <c r="N72" s="51">
        <v>300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f t="shared" si="8"/>
        <v>9035</v>
      </c>
      <c r="V72" s="51">
        <v>8784</v>
      </c>
      <c r="W72" s="51">
        <v>251</v>
      </c>
      <c r="X72" s="51">
        <v>0</v>
      </c>
      <c r="Y72" s="51">
        <v>0</v>
      </c>
      <c r="Z72" s="51">
        <v>0</v>
      </c>
      <c r="AA72" s="51">
        <v>0</v>
      </c>
      <c r="AB72" s="51">
        <f t="shared" si="9"/>
        <v>1235</v>
      </c>
      <c r="AC72" s="51">
        <v>0</v>
      </c>
      <c r="AD72" s="51">
        <v>1097</v>
      </c>
      <c r="AE72" s="51">
        <f t="shared" si="10"/>
        <v>138</v>
      </c>
      <c r="AF72" s="51">
        <v>121</v>
      </c>
      <c r="AG72" s="51">
        <v>17</v>
      </c>
      <c r="AH72" s="51">
        <v>0</v>
      </c>
      <c r="AI72" s="51">
        <v>0</v>
      </c>
      <c r="AJ72" s="51">
        <v>0</v>
      </c>
    </row>
    <row r="73" spans="1:36" ht="13.5">
      <c r="A73" s="26" t="s">
        <v>29</v>
      </c>
      <c r="B73" s="49" t="s">
        <v>223</v>
      </c>
      <c r="C73" s="50" t="s">
        <v>224</v>
      </c>
      <c r="D73" s="51">
        <f t="shared" si="11"/>
        <v>3154</v>
      </c>
      <c r="E73" s="51">
        <v>2562</v>
      </c>
      <c r="F73" s="51">
        <f t="shared" si="6"/>
        <v>515</v>
      </c>
      <c r="G73" s="51">
        <v>364</v>
      </c>
      <c r="H73" s="51">
        <v>151</v>
      </c>
      <c r="I73" s="51">
        <v>0</v>
      </c>
      <c r="J73" s="51">
        <v>0</v>
      </c>
      <c r="K73" s="51">
        <v>0</v>
      </c>
      <c r="L73" s="51">
        <v>0</v>
      </c>
      <c r="M73" s="51">
        <f t="shared" si="7"/>
        <v>77</v>
      </c>
      <c r="N73" s="51">
        <v>77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f t="shared" si="8"/>
        <v>2562</v>
      </c>
      <c r="V73" s="51">
        <v>2562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f t="shared" si="9"/>
        <v>361</v>
      </c>
      <c r="AC73" s="51">
        <v>0</v>
      </c>
      <c r="AD73" s="51">
        <v>308</v>
      </c>
      <c r="AE73" s="51">
        <f t="shared" si="10"/>
        <v>53</v>
      </c>
      <c r="AF73" s="51">
        <v>47</v>
      </c>
      <c r="AG73" s="51">
        <v>6</v>
      </c>
      <c r="AH73" s="51">
        <v>0</v>
      </c>
      <c r="AI73" s="51">
        <v>0</v>
      </c>
      <c r="AJ73" s="51">
        <v>0</v>
      </c>
    </row>
    <row r="74" spans="1:36" ht="13.5">
      <c r="A74" s="26" t="s">
        <v>29</v>
      </c>
      <c r="B74" s="49" t="s">
        <v>225</v>
      </c>
      <c r="C74" s="50" t="s">
        <v>226</v>
      </c>
      <c r="D74" s="51">
        <f t="shared" si="11"/>
        <v>6675</v>
      </c>
      <c r="E74" s="51">
        <v>4676</v>
      </c>
      <c r="F74" s="51">
        <f t="shared" si="6"/>
        <v>1999</v>
      </c>
      <c r="G74" s="51">
        <v>1015</v>
      </c>
      <c r="H74" s="51">
        <v>421</v>
      </c>
      <c r="I74" s="51">
        <v>0</v>
      </c>
      <c r="J74" s="51">
        <v>563</v>
      </c>
      <c r="K74" s="51">
        <v>0</v>
      </c>
      <c r="L74" s="51">
        <v>0</v>
      </c>
      <c r="M74" s="51">
        <f t="shared" si="7"/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f t="shared" si="8"/>
        <v>4839</v>
      </c>
      <c r="V74" s="51">
        <v>4676</v>
      </c>
      <c r="W74" s="51">
        <v>163</v>
      </c>
      <c r="X74" s="51">
        <v>0</v>
      </c>
      <c r="Y74" s="51">
        <v>0</v>
      </c>
      <c r="Z74" s="51">
        <v>0</v>
      </c>
      <c r="AA74" s="51">
        <v>0</v>
      </c>
      <c r="AB74" s="51">
        <f t="shared" si="9"/>
        <v>786</v>
      </c>
      <c r="AC74" s="51">
        <v>0</v>
      </c>
      <c r="AD74" s="51">
        <v>594</v>
      </c>
      <c r="AE74" s="51">
        <f t="shared" si="10"/>
        <v>192</v>
      </c>
      <c r="AF74" s="51">
        <v>192</v>
      </c>
      <c r="AG74" s="51">
        <v>0</v>
      </c>
      <c r="AH74" s="51">
        <v>0</v>
      </c>
      <c r="AI74" s="51">
        <v>0</v>
      </c>
      <c r="AJ74" s="51">
        <v>0</v>
      </c>
    </row>
    <row r="75" spans="1:36" ht="13.5">
      <c r="A75" s="26" t="s">
        <v>29</v>
      </c>
      <c r="B75" s="49" t="s">
        <v>227</v>
      </c>
      <c r="C75" s="50" t="s">
        <v>228</v>
      </c>
      <c r="D75" s="51">
        <f t="shared" si="11"/>
        <v>4273</v>
      </c>
      <c r="E75" s="51">
        <v>2525</v>
      </c>
      <c r="F75" s="51">
        <f t="shared" si="6"/>
        <v>1132</v>
      </c>
      <c r="G75" s="51">
        <v>539</v>
      </c>
      <c r="H75" s="51">
        <v>266</v>
      </c>
      <c r="I75" s="51">
        <v>0</v>
      </c>
      <c r="J75" s="51">
        <v>327</v>
      </c>
      <c r="K75" s="51">
        <v>0</v>
      </c>
      <c r="L75" s="51">
        <v>0</v>
      </c>
      <c r="M75" s="51">
        <f t="shared" si="7"/>
        <v>616</v>
      </c>
      <c r="N75" s="51">
        <v>612</v>
      </c>
      <c r="O75" s="51">
        <v>0</v>
      </c>
      <c r="P75" s="51">
        <v>0</v>
      </c>
      <c r="Q75" s="51">
        <v>0</v>
      </c>
      <c r="R75" s="51">
        <v>0</v>
      </c>
      <c r="S75" s="51">
        <v>4</v>
      </c>
      <c r="T75" s="51">
        <v>0</v>
      </c>
      <c r="U75" s="51">
        <f t="shared" si="8"/>
        <v>2617</v>
      </c>
      <c r="V75" s="51">
        <v>2525</v>
      </c>
      <c r="W75" s="51">
        <v>92</v>
      </c>
      <c r="X75" s="51">
        <v>0</v>
      </c>
      <c r="Y75" s="51">
        <v>0</v>
      </c>
      <c r="Z75" s="51">
        <v>0</v>
      </c>
      <c r="AA75" s="51">
        <v>0</v>
      </c>
      <c r="AB75" s="51">
        <f t="shared" si="9"/>
        <v>430</v>
      </c>
      <c r="AC75" s="51">
        <v>0</v>
      </c>
      <c r="AD75" s="51">
        <v>321</v>
      </c>
      <c r="AE75" s="51">
        <f t="shared" si="10"/>
        <v>109</v>
      </c>
      <c r="AF75" s="51">
        <v>109</v>
      </c>
      <c r="AG75" s="51">
        <v>0</v>
      </c>
      <c r="AH75" s="51">
        <v>0</v>
      </c>
      <c r="AI75" s="51">
        <v>0</v>
      </c>
      <c r="AJ75" s="51">
        <v>0</v>
      </c>
    </row>
    <row r="76" spans="1:36" ht="13.5">
      <c r="A76" s="26" t="s">
        <v>29</v>
      </c>
      <c r="B76" s="49" t="s">
        <v>229</v>
      </c>
      <c r="C76" s="50" t="s">
        <v>230</v>
      </c>
      <c r="D76" s="51">
        <f t="shared" si="11"/>
        <v>3271</v>
      </c>
      <c r="E76" s="51">
        <v>2138</v>
      </c>
      <c r="F76" s="51">
        <f t="shared" si="6"/>
        <v>512</v>
      </c>
      <c r="G76" s="51">
        <v>394</v>
      </c>
      <c r="H76" s="51">
        <v>17</v>
      </c>
      <c r="I76" s="51">
        <v>0</v>
      </c>
      <c r="J76" s="51">
        <v>0</v>
      </c>
      <c r="K76" s="51">
        <v>101</v>
      </c>
      <c r="L76" s="51">
        <v>0</v>
      </c>
      <c r="M76" s="51">
        <f t="shared" si="7"/>
        <v>621</v>
      </c>
      <c r="N76" s="51">
        <v>379</v>
      </c>
      <c r="O76" s="51">
        <v>39</v>
      </c>
      <c r="P76" s="51">
        <v>103</v>
      </c>
      <c r="Q76" s="51">
        <v>0</v>
      </c>
      <c r="R76" s="51">
        <v>0</v>
      </c>
      <c r="S76" s="51">
        <v>9</v>
      </c>
      <c r="T76" s="51">
        <v>91</v>
      </c>
      <c r="U76" s="51">
        <f t="shared" si="8"/>
        <v>2216</v>
      </c>
      <c r="V76" s="51">
        <v>2138</v>
      </c>
      <c r="W76" s="51">
        <v>78</v>
      </c>
      <c r="X76" s="51">
        <v>0</v>
      </c>
      <c r="Y76" s="51">
        <v>0</v>
      </c>
      <c r="Z76" s="51">
        <v>0</v>
      </c>
      <c r="AA76" s="51">
        <v>0</v>
      </c>
      <c r="AB76" s="51">
        <f t="shared" si="9"/>
        <v>502</v>
      </c>
      <c r="AC76" s="51">
        <v>0</v>
      </c>
      <c r="AD76" s="51">
        <v>229</v>
      </c>
      <c r="AE76" s="51">
        <f t="shared" si="10"/>
        <v>273</v>
      </c>
      <c r="AF76" s="51">
        <v>172</v>
      </c>
      <c r="AG76" s="51">
        <v>0</v>
      </c>
      <c r="AH76" s="51">
        <v>0</v>
      </c>
      <c r="AI76" s="51">
        <v>0</v>
      </c>
      <c r="AJ76" s="51">
        <v>101</v>
      </c>
    </row>
    <row r="77" spans="1:36" ht="13.5">
      <c r="A77" s="26" t="s">
        <v>29</v>
      </c>
      <c r="B77" s="49" t="s">
        <v>231</v>
      </c>
      <c r="C77" s="50" t="s">
        <v>232</v>
      </c>
      <c r="D77" s="51">
        <f t="shared" si="11"/>
        <v>3114</v>
      </c>
      <c r="E77" s="51">
        <v>2041</v>
      </c>
      <c r="F77" s="51">
        <f t="shared" si="6"/>
        <v>318</v>
      </c>
      <c r="G77" s="51">
        <v>295</v>
      </c>
      <c r="H77" s="51">
        <v>23</v>
      </c>
      <c r="I77" s="51">
        <v>0</v>
      </c>
      <c r="J77" s="51">
        <v>0</v>
      </c>
      <c r="K77" s="51">
        <v>0</v>
      </c>
      <c r="L77" s="51">
        <v>0</v>
      </c>
      <c r="M77" s="51">
        <f t="shared" si="7"/>
        <v>755</v>
      </c>
      <c r="N77" s="51">
        <v>504</v>
      </c>
      <c r="O77" s="51">
        <v>90</v>
      </c>
      <c r="P77" s="51">
        <v>149</v>
      </c>
      <c r="Q77" s="51">
        <v>0</v>
      </c>
      <c r="R77" s="51">
        <v>0</v>
      </c>
      <c r="S77" s="51">
        <v>12</v>
      </c>
      <c r="T77" s="51">
        <v>0</v>
      </c>
      <c r="U77" s="51">
        <f t="shared" si="8"/>
        <v>2099</v>
      </c>
      <c r="V77" s="51">
        <v>2041</v>
      </c>
      <c r="W77" s="51">
        <v>58</v>
      </c>
      <c r="X77" s="51">
        <v>0</v>
      </c>
      <c r="Y77" s="51">
        <v>0</v>
      </c>
      <c r="Z77" s="51">
        <v>0</v>
      </c>
      <c r="AA77" s="51">
        <v>0</v>
      </c>
      <c r="AB77" s="51">
        <f t="shared" si="9"/>
        <v>383</v>
      </c>
      <c r="AC77" s="51">
        <v>0</v>
      </c>
      <c r="AD77" s="51">
        <v>254</v>
      </c>
      <c r="AE77" s="51">
        <f t="shared" si="10"/>
        <v>129</v>
      </c>
      <c r="AF77" s="51">
        <v>129</v>
      </c>
      <c r="AG77" s="51">
        <v>0</v>
      </c>
      <c r="AH77" s="51">
        <v>0</v>
      </c>
      <c r="AI77" s="51">
        <v>0</v>
      </c>
      <c r="AJ77" s="51">
        <v>0</v>
      </c>
    </row>
    <row r="78" spans="1:36" ht="13.5">
      <c r="A78" s="26" t="s">
        <v>29</v>
      </c>
      <c r="B78" s="49" t="s">
        <v>233</v>
      </c>
      <c r="C78" s="50" t="s">
        <v>234</v>
      </c>
      <c r="D78" s="51">
        <f t="shared" si="11"/>
        <v>4527</v>
      </c>
      <c r="E78" s="51">
        <v>3994</v>
      </c>
      <c r="F78" s="51">
        <f t="shared" si="6"/>
        <v>510</v>
      </c>
      <c r="G78" s="51">
        <v>510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f t="shared" si="7"/>
        <v>23</v>
      </c>
      <c r="N78" s="51">
        <v>0</v>
      </c>
      <c r="O78" s="51">
        <v>23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f t="shared" si="8"/>
        <v>4095</v>
      </c>
      <c r="V78" s="51">
        <v>3994</v>
      </c>
      <c r="W78" s="51">
        <v>101</v>
      </c>
      <c r="X78" s="51">
        <v>0</v>
      </c>
      <c r="Y78" s="51">
        <v>0</v>
      </c>
      <c r="Z78" s="51">
        <v>0</v>
      </c>
      <c r="AA78" s="51">
        <v>0</v>
      </c>
      <c r="AB78" s="51">
        <f t="shared" si="9"/>
        <v>749</v>
      </c>
      <c r="AC78" s="51">
        <v>0</v>
      </c>
      <c r="AD78" s="51">
        <v>527</v>
      </c>
      <c r="AE78" s="51">
        <f t="shared" si="10"/>
        <v>222</v>
      </c>
      <c r="AF78" s="51">
        <v>222</v>
      </c>
      <c r="AG78" s="51">
        <v>0</v>
      </c>
      <c r="AH78" s="51">
        <v>0</v>
      </c>
      <c r="AI78" s="51">
        <v>0</v>
      </c>
      <c r="AJ78" s="51">
        <v>0</v>
      </c>
    </row>
    <row r="79" spans="1:36" ht="13.5">
      <c r="A79" s="26" t="s">
        <v>29</v>
      </c>
      <c r="B79" s="49" t="s">
        <v>235</v>
      </c>
      <c r="C79" s="50" t="s">
        <v>236</v>
      </c>
      <c r="D79" s="51">
        <f t="shared" si="11"/>
        <v>1456</v>
      </c>
      <c r="E79" s="51">
        <v>1019</v>
      </c>
      <c r="F79" s="51">
        <f t="shared" si="6"/>
        <v>166</v>
      </c>
      <c r="G79" s="51">
        <v>121</v>
      </c>
      <c r="H79" s="51">
        <v>45</v>
      </c>
      <c r="I79" s="51">
        <v>0</v>
      </c>
      <c r="J79" s="51">
        <v>0</v>
      </c>
      <c r="K79" s="51">
        <v>0</v>
      </c>
      <c r="L79" s="51">
        <v>0</v>
      </c>
      <c r="M79" s="51">
        <f t="shared" si="7"/>
        <v>271</v>
      </c>
      <c r="N79" s="51">
        <v>182</v>
      </c>
      <c r="O79" s="51">
        <v>28</v>
      </c>
      <c r="P79" s="51">
        <v>50</v>
      </c>
      <c r="Q79" s="51">
        <v>8</v>
      </c>
      <c r="R79" s="51">
        <v>0</v>
      </c>
      <c r="S79" s="51">
        <v>3</v>
      </c>
      <c r="T79" s="51">
        <v>0</v>
      </c>
      <c r="U79" s="51">
        <f t="shared" si="8"/>
        <v>1043</v>
      </c>
      <c r="V79" s="51">
        <v>1019</v>
      </c>
      <c r="W79" s="51">
        <v>24</v>
      </c>
      <c r="X79" s="51">
        <v>0</v>
      </c>
      <c r="Y79" s="51">
        <v>0</v>
      </c>
      <c r="Z79" s="51">
        <v>0</v>
      </c>
      <c r="AA79" s="51">
        <v>0</v>
      </c>
      <c r="AB79" s="51">
        <f t="shared" si="9"/>
        <v>200</v>
      </c>
      <c r="AC79" s="51">
        <v>0</v>
      </c>
      <c r="AD79" s="51">
        <v>138</v>
      </c>
      <c r="AE79" s="51">
        <f t="shared" si="10"/>
        <v>62</v>
      </c>
      <c r="AF79" s="51">
        <v>53</v>
      </c>
      <c r="AG79" s="51">
        <v>9</v>
      </c>
      <c r="AH79" s="51">
        <v>0</v>
      </c>
      <c r="AI79" s="51">
        <v>0</v>
      </c>
      <c r="AJ79" s="51">
        <v>0</v>
      </c>
    </row>
    <row r="80" spans="1:36" ht="13.5">
      <c r="A80" s="26" t="s">
        <v>29</v>
      </c>
      <c r="B80" s="49" t="s">
        <v>190</v>
      </c>
      <c r="C80" s="50" t="s">
        <v>189</v>
      </c>
      <c r="D80" s="51">
        <f t="shared" si="11"/>
        <v>4798</v>
      </c>
      <c r="E80" s="51">
        <v>3788</v>
      </c>
      <c r="F80" s="51">
        <f t="shared" si="6"/>
        <v>429</v>
      </c>
      <c r="G80" s="51">
        <v>429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f t="shared" si="7"/>
        <v>581</v>
      </c>
      <c r="N80" s="51">
        <v>436</v>
      </c>
      <c r="O80" s="51">
        <v>36</v>
      </c>
      <c r="P80" s="51">
        <v>90</v>
      </c>
      <c r="Q80" s="51">
        <v>15</v>
      </c>
      <c r="R80" s="51">
        <v>0</v>
      </c>
      <c r="S80" s="51">
        <v>4</v>
      </c>
      <c r="T80" s="51">
        <v>0</v>
      </c>
      <c r="U80" s="51">
        <f t="shared" si="8"/>
        <v>3873</v>
      </c>
      <c r="V80" s="51">
        <v>3788</v>
      </c>
      <c r="W80" s="51">
        <v>85</v>
      </c>
      <c r="X80" s="51">
        <v>0</v>
      </c>
      <c r="Y80" s="51">
        <v>0</v>
      </c>
      <c r="Z80" s="51">
        <v>0</v>
      </c>
      <c r="AA80" s="51">
        <v>0</v>
      </c>
      <c r="AB80" s="51">
        <f t="shared" si="9"/>
        <v>709</v>
      </c>
      <c r="AC80" s="51">
        <v>0</v>
      </c>
      <c r="AD80" s="51">
        <v>522</v>
      </c>
      <c r="AE80" s="51">
        <f t="shared" si="10"/>
        <v>187</v>
      </c>
      <c r="AF80" s="51">
        <v>187</v>
      </c>
      <c r="AG80" s="51">
        <v>0</v>
      </c>
      <c r="AH80" s="51">
        <v>0</v>
      </c>
      <c r="AI80" s="51">
        <v>0</v>
      </c>
      <c r="AJ80" s="51">
        <v>0</v>
      </c>
    </row>
    <row r="81" spans="1:36" ht="13.5">
      <c r="A81" s="26" t="s">
        <v>29</v>
      </c>
      <c r="B81" s="49" t="s">
        <v>191</v>
      </c>
      <c r="C81" s="50" t="s">
        <v>192</v>
      </c>
      <c r="D81" s="51">
        <f t="shared" si="11"/>
        <v>3980</v>
      </c>
      <c r="E81" s="51">
        <v>2802</v>
      </c>
      <c r="F81" s="51">
        <f t="shared" si="6"/>
        <v>322</v>
      </c>
      <c r="G81" s="51">
        <v>319</v>
      </c>
      <c r="H81" s="51">
        <v>0</v>
      </c>
      <c r="I81" s="51">
        <v>0</v>
      </c>
      <c r="J81" s="51">
        <v>0</v>
      </c>
      <c r="K81" s="51">
        <v>3</v>
      </c>
      <c r="L81" s="51">
        <v>0</v>
      </c>
      <c r="M81" s="51">
        <f t="shared" si="7"/>
        <v>856</v>
      </c>
      <c r="N81" s="51">
        <v>370</v>
      </c>
      <c r="O81" s="51">
        <v>238</v>
      </c>
      <c r="P81" s="51">
        <v>221</v>
      </c>
      <c r="Q81" s="51">
        <v>24</v>
      </c>
      <c r="R81" s="51">
        <v>0</v>
      </c>
      <c r="S81" s="51">
        <v>0</v>
      </c>
      <c r="T81" s="51">
        <v>3</v>
      </c>
      <c r="U81" s="51">
        <f t="shared" si="8"/>
        <v>2802</v>
      </c>
      <c r="V81" s="51">
        <v>2802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f t="shared" si="9"/>
        <v>509</v>
      </c>
      <c r="AC81" s="51">
        <v>0</v>
      </c>
      <c r="AD81" s="51">
        <v>364</v>
      </c>
      <c r="AE81" s="51">
        <f t="shared" si="10"/>
        <v>145</v>
      </c>
      <c r="AF81" s="51">
        <v>142</v>
      </c>
      <c r="AG81" s="51">
        <v>0</v>
      </c>
      <c r="AH81" s="51">
        <v>0</v>
      </c>
      <c r="AI81" s="51">
        <v>0</v>
      </c>
      <c r="AJ81" s="51">
        <v>3</v>
      </c>
    </row>
    <row r="82" spans="1:36" ht="13.5">
      <c r="A82" s="26" t="s">
        <v>29</v>
      </c>
      <c r="B82" s="49" t="s">
        <v>193</v>
      </c>
      <c r="C82" s="50" t="s">
        <v>194</v>
      </c>
      <c r="D82" s="51">
        <f t="shared" si="11"/>
        <v>2318</v>
      </c>
      <c r="E82" s="51">
        <v>1825</v>
      </c>
      <c r="F82" s="51">
        <f t="shared" si="6"/>
        <v>182</v>
      </c>
      <c r="G82" s="51">
        <v>180</v>
      </c>
      <c r="H82" s="51">
        <v>0</v>
      </c>
      <c r="I82" s="51">
        <v>0</v>
      </c>
      <c r="J82" s="51">
        <v>0</v>
      </c>
      <c r="K82" s="51">
        <v>2</v>
      </c>
      <c r="L82" s="51">
        <v>0</v>
      </c>
      <c r="M82" s="51">
        <f t="shared" si="7"/>
        <v>311</v>
      </c>
      <c r="N82" s="51">
        <v>132</v>
      </c>
      <c r="O82" s="51">
        <v>49</v>
      </c>
      <c r="P82" s="51">
        <v>108</v>
      </c>
      <c r="Q82" s="51">
        <v>20</v>
      </c>
      <c r="R82" s="51">
        <v>0</v>
      </c>
      <c r="S82" s="51">
        <v>0</v>
      </c>
      <c r="T82" s="51">
        <v>2</v>
      </c>
      <c r="U82" s="51">
        <f t="shared" si="8"/>
        <v>1825</v>
      </c>
      <c r="V82" s="51">
        <v>1825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f t="shared" si="9"/>
        <v>319</v>
      </c>
      <c r="AC82" s="51">
        <v>0</v>
      </c>
      <c r="AD82" s="51">
        <v>237</v>
      </c>
      <c r="AE82" s="51">
        <f t="shared" si="10"/>
        <v>82</v>
      </c>
      <c r="AF82" s="51">
        <v>80</v>
      </c>
      <c r="AG82" s="51">
        <v>0</v>
      </c>
      <c r="AH82" s="51">
        <v>0</v>
      </c>
      <c r="AI82" s="51">
        <v>0</v>
      </c>
      <c r="AJ82" s="51">
        <v>2</v>
      </c>
    </row>
    <row r="83" spans="1:36" ht="13.5">
      <c r="A83" s="26" t="s">
        <v>29</v>
      </c>
      <c r="B83" s="49" t="s">
        <v>195</v>
      </c>
      <c r="C83" s="50" t="s">
        <v>196</v>
      </c>
      <c r="D83" s="51">
        <f t="shared" si="11"/>
        <v>6263</v>
      </c>
      <c r="E83" s="51">
        <v>5240</v>
      </c>
      <c r="F83" s="51">
        <f t="shared" si="6"/>
        <v>649</v>
      </c>
      <c r="G83" s="51">
        <v>599</v>
      </c>
      <c r="H83" s="51">
        <v>45</v>
      </c>
      <c r="I83" s="51">
        <v>0</v>
      </c>
      <c r="J83" s="51">
        <v>0</v>
      </c>
      <c r="K83" s="51">
        <v>5</v>
      </c>
      <c r="L83" s="51">
        <v>0</v>
      </c>
      <c r="M83" s="51">
        <f t="shared" si="7"/>
        <v>374</v>
      </c>
      <c r="N83" s="51">
        <v>0</v>
      </c>
      <c r="O83" s="51">
        <v>82</v>
      </c>
      <c r="P83" s="51">
        <v>264</v>
      </c>
      <c r="Q83" s="51">
        <v>0</v>
      </c>
      <c r="R83" s="51">
        <v>0</v>
      </c>
      <c r="S83" s="51">
        <v>0</v>
      </c>
      <c r="T83" s="51">
        <v>28</v>
      </c>
      <c r="U83" s="51">
        <f t="shared" si="8"/>
        <v>5240</v>
      </c>
      <c r="V83" s="51">
        <v>5240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f t="shared" si="9"/>
        <v>953</v>
      </c>
      <c r="AC83" s="51">
        <v>0</v>
      </c>
      <c r="AD83" s="51">
        <v>681</v>
      </c>
      <c r="AE83" s="51">
        <f t="shared" si="10"/>
        <v>272</v>
      </c>
      <c r="AF83" s="51">
        <v>267</v>
      </c>
      <c r="AG83" s="51">
        <v>0</v>
      </c>
      <c r="AH83" s="51">
        <v>0</v>
      </c>
      <c r="AI83" s="51">
        <v>0</v>
      </c>
      <c r="AJ83" s="51">
        <v>5</v>
      </c>
    </row>
    <row r="84" spans="1:36" ht="13.5">
      <c r="A84" s="26" t="s">
        <v>29</v>
      </c>
      <c r="B84" s="49" t="s">
        <v>197</v>
      </c>
      <c r="C84" s="50" t="s">
        <v>198</v>
      </c>
      <c r="D84" s="51">
        <f t="shared" si="11"/>
        <v>15907</v>
      </c>
      <c r="E84" s="51">
        <v>12529</v>
      </c>
      <c r="F84" s="51">
        <f t="shared" si="6"/>
        <v>1735</v>
      </c>
      <c r="G84" s="51">
        <v>1729</v>
      </c>
      <c r="H84" s="51">
        <v>0</v>
      </c>
      <c r="I84" s="51">
        <v>0</v>
      </c>
      <c r="J84" s="51">
        <v>0</v>
      </c>
      <c r="K84" s="51">
        <v>6</v>
      </c>
      <c r="L84" s="51">
        <v>0</v>
      </c>
      <c r="M84" s="51">
        <f t="shared" si="7"/>
        <v>1643</v>
      </c>
      <c r="N84" s="51">
        <v>1643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f t="shared" si="8"/>
        <v>12636</v>
      </c>
      <c r="V84" s="51">
        <v>12529</v>
      </c>
      <c r="W84" s="51">
        <v>107</v>
      </c>
      <c r="X84" s="51">
        <v>0</v>
      </c>
      <c r="Y84" s="51">
        <v>0</v>
      </c>
      <c r="Z84" s="51">
        <v>0</v>
      </c>
      <c r="AA84" s="51">
        <v>0</v>
      </c>
      <c r="AB84" s="51">
        <f t="shared" si="9"/>
        <v>1571</v>
      </c>
      <c r="AC84" s="51">
        <v>0</v>
      </c>
      <c r="AD84" s="51">
        <v>753</v>
      </c>
      <c r="AE84" s="51">
        <f t="shared" si="10"/>
        <v>818</v>
      </c>
      <c r="AF84" s="51">
        <v>812</v>
      </c>
      <c r="AG84" s="51">
        <v>0</v>
      </c>
      <c r="AH84" s="51">
        <v>0</v>
      </c>
      <c r="AI84" s="51">
        <v>0</v>
      </c>
      <c r="AJ84" s="51">
        <v>6</v>
      </c>
    </row>
    <row r="85" spans="1:36" ht="13.5">
      <c r="A85" s="26" t="s">
        <v>29</v>
      </c>
      <c r="B85" s="49" t="s">
        <v>199</v>
      </c>
      <c r="C85" s="50" t="s">
        <v>200</v>
      </c>
      <c r="D85" s="51">
        <f t="shared" si="11"/>
        <v>3680</v>
      </c>
      <c r="E85" s="51">
        <v>2928</v>
      </c>
      <c r="F85" s="51">
        <f t="shared" si="6"/>
        <v>405</v>
      </c>
      <c r="G85" s="51">
        <v>403</v>
      </c>
      <c r="H85" s="51">
        <v>0</v>
      </c>
      <c r="I85" s="51">
        <v>0</v>
      </c>
      <c r="J85" s="51">
        <v>0</v>
      </c>
      <c r="K85" s="51">
        <v>2</v>
      </c>
      <c r="L85" s="51">
        <v>189</v>
      </c>
      <c r="M85" s="51">
        <f t="shared" si="7"/>
        <v>158</v>
      </c>
      <c r="N85" s="51">
        <v>158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f t="shared" si="8"/>
        <v>2954</v>
      </c>
      <c r="V85" s="51">
        <v>2928</v>
      </c>
      <c r="W85" s="51">
        <v>26</v>
      </c>
      <c r="X85" s="51">
        <v>0</v>
      </c>
      <c r="Y85" s="51">
        <v>0</v>
      </c>
      <c r="Z85" s="51">
        <v>0</v>
      </c>
      <c r="AA85" s="51">
        <v>0</v>
      </c>
      <c r="AB85" s="51">
        <f t="shared" si="9"/>
        <v>582</v>
      </c>
      <c r="AC85" s="51">
        <v>189</v>
      </c>
      <c r="AD85" s="51">
        <v>202</v>
      </c>
      <c r="AE85" s="51">
        <f t="shared" si="10"/>
        <v>191</v>
      </c>
      <c r="AF85" s="51">
        <v>189</v>
      </c>
      <c r="AG85" s="51">
        <v>0</v>
      </c>
      <c r="AH85" s="51">
        <v>0</v>
      </c>
      <c r="AI85" s="51">
        <v>0</v>
      </c>
      <c r="AJ85" s="51">
        <v>2</v>
      </c>
    </row>
    <row r="86" spans="1:36" ht="13.5">
      <c r="A86" s="26" t="s">
        <v>29</v>
      </c>
      <c r="B86" s="49" t="s">
        <v>201</v>
      </c>
      <c r="C86" s="50" t="s">
        <v>202</v>
      </c>
      <c r="D86" s="51">
        <f t="shared" si="11"/>
        <v>11007</v>
      </c>
      <c r="E86" s="51">
        <v>8226</v>
      </c>
      <c r="F86" s="51">
        <f t="shared" si="6"/>
        <v>1503</v>
      </c>
      <c r="G86" s="51">
        <v>1498</v>
      </c>
      <c r="H86" s="51">
        <v>0</v>
      </c>
      <c r="I86" s="51">
        <v>0</v>
      </c>
      <c r="J86" s="51">
        <v>0</v>
      </c>
      <c r="K86" s="51">
        <v>5</v>
      </c>
      <c r="L86" s="51">
        <v>0</v>
      </c>
      <c r="M86" s="51">
        <f t="shared" si="7"/>
        <v>1278</v>
      </c>
      <c r="N86" s="51">
        <v>1278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f t="shared" si="8"/>
        <v>8317</v>
      </c>
      <c r="V86" s="51">
        <v>8226</v>
      </c>
      <c r="W86" s="51">
        <v>91</v>
      </c>
      <c r="X86" s="51">
        <v>0</v>
      </c>
      <c r="Y86" s="51">
        <v>0</v>
      </c>
      <c r="Z86" s="51">
        <v>0</v>
      </c>
      <c r="AA86" s="51">
        <v>0</v>
      </c>
      <c r="AB86" s="51">
        <f t="shared" si="9"/>
        <v>1198</v>
      </c>
      <c r="AC86" s="51">
        <v>0</v>
      </c>
      <c r="AD86" s="51">
        <v>494</v>
      </c>
      <c r="AE86" s="51">
        <f t="shared" si="10"/>
        <v>704</v>
      </c>
      <c r="AF86" s="51">
        <v>699</v>
      </c>
      <c r="AG86" s="51">
        <v>0</v>
      </c>
      <c r="AH86" s="51">
        <v>0</v>
      </c>
      <c r="AI86" s="51">
        <v>0</v>
      </c>
      <c r="AJ86" s="51">
        <v>5</v>
      </c>
    </row>
    <row r="87" spans="1:36" ht="13.5">
      <c r="A87" s="26" t="s">
        <v>29</v>
      </c>
      <c r="B87" s="49" t="s">
        <v>203</v>
      </c>
      <c r="C87" s="50" t="s">
        <v>204</v>
      </c>
      <c r="D87" s="51">
        <f t="shared" si="11"/>
        <v>1941</v>
      </c>
      <c r="E87" s="51">
        <v>1320</v>
      </c>
      <c r="F87" s="51">
        <f t="shared" si="6"/>
        <v>432</v>
      </c>
      <c r="G87" s="51">
        <v>430</v>
      </c>
      <c r="H87" s="51">
        <v>0</v>
      </c>
      <c r="I87" s="51">
        <v>0</v>
      </c>
      <c r="J87" s="51">
        <v>0</v>
      </c>
      <c r="K87" s="51">
        <v>2</v>
      </c>
      <c r="L87" s="51">
        <v>0</v>
      </c>
      <c r="M87" s="51">
        <f t="shared" si="7"/>
        <v>189</v>
      </c>
      <c r="N87" s="51">
        <v>189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f t="shared" si="8"/>
        <v>1347</v>
      </c>
      <c r="V87" s="51">
        <v>1320</v>
      </c>
      <c r="W87" s="51">
        <v>27</v>
      </c>
      <c r="X87" s="51">
        <v>0</v>
      </c>
      <c r="Y87" s="51">
        <v>0</v>
      </c>
      <c r="Z87" s="51">
        <v>0</v>
      </c>
      <c r="AA87" s="51">
        <v>0</v>
      </c>
      <c r="AB87" s="51">
        <f t="shared" si="9"/>
        <v>382</v>
      </c>
      <c r="AC87" s="51">
        <v>0</v>
      </c>
      <c r="AD87" s="51">
        <v>178</v>
      </c>
      <c r="AE87" s="51">
        <f t="shared" si="10"/>
        <v>204</v>
      </c>
      <c r="AF87" s="51">
        <v>202</v>
      </c>
      <c r="AG87" s="51">
        <v>0</v>
      </c>
      <c r="AH87" s="51">
        <v>0</v>
      </c>
      <c r="AI87" s="51">
        <v>0</v>
      </c>
      <c r="AJ87" s="51">
        <v>2</v>
      </c>
    </row>
    <row r="88" spans="1:36" ht="13.5">
      <c r="A88" s="26" t="s">
        <v>29</v>
      </c>
      <c r="B88" s="49" t="s">
        <v>237</v>
      </c>
      <c r="C88" s="50" t="s">
        <v>238</v>
      </c>
      <c r="D88" s="51">
        <f t="shared" si="11"/>
        <v>8537</v>
      </c>
      <c r="E88" s="51">
        <v>7091</v>
      </c>
      <c r="F88" s="51">
        <f t="shared" si="6"/>
        <v>1061</v>
      </c>
      <c r="G88" s="51">
        <v>1057</v>
      </c>
      <c r="H88" s="51">
        <v>0</v>
      </c>
      <c r="I88" s="51">
        <v>0</v>
      </c>
      <c r="J88" s="51">
        <v>0</v>
      </c>
      <c r="K88" s="51">
        <v>4</v>
      </c>
      <c r="L88" s="51">
        <v>0</v>
      </c>
      <c r="M88" s="51">
        <f t="shared" si="7"/>
        <v>385</v>
      </c>
      <c r="N88" s="51">
        <v>385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f t="shared" si="8"/>
        <v>7156</v>
      </c>
      <c r="V88" s="51">
        <v>7091</v>
      </c>
      <c r="W88" s="51">
        <v>65</v>
      </c>
      <c r="X88" s="51">
        <v>0</v>
      </c>
      <c r="Y88" s="51">
        <v>0</v>
      </c>
      <c r="Z88" s="51">
        <v>0</v>
      </c>
      <c r="AA88" s="51">
        <v>0</v>
      </c>
      <c r="AB88" s="51">
        <f t="shared" si="9"/>
        <v>966</v>
      </c>
      <c r="AC88" s="51">
        <v>0</v>
      </c>
      <c r="AD88" s="51">
        <v>465</v>
      </c>
      <c r="AE88" s="51">
        <f t="shared" si="10"/>
        <v>501</v>
      </c>
      <c r="AF88" s="51">
        <v>497</v>
      </c>
      <c r="AG88" s="51">
        <v>0</v>
      </c>
      <c r="AH88" s="51">
        <v>0</v>
      </c>
      <c r="AI88" s="51">
        <v>0</v>
      </c>
      <c r="AJ88" s="51">
        <v>4</v>
      </c>
    </row>
    <row r="89" spans="1:36" ht="13.5">
      <c r="A89" s="26" t="s">
        <v>29</v>
      </c>
      <c r="B89" s="49" t="s">
        <v>239</v>
      </c>
      <c r="C89" s="50" t="s">
        <v>240</v>
      </c>
      <c r="D89" s="51">
        <f t="shared" si="11"/>
        <v>9925</v>
      </c>
      <c r="E89" s="51">
        <v>7009</v>
      </c>
      <c r="F89" s="51">
        <f t="shared" si="6"/>
        <v>1948</v>
      </c>
      <c r="G89" s="51">
        <v>527</v>
      </c>
      <c r="H89" s="51">
        <v>531</v>
      </c>
      <c r="I89" s="51">
        <v>0</v>
      </c>
      <c r="J89" s="51">
        <v>890</v>
      </c>
      <c r="K89" s="51">
        <v>0</v>
      </c>
      <c r="L89" s="51">
        <v>0</v>
      </c>
      <c r="M89" s="51">
        <f t="shared" si="7"/>
        <v>968</v>
      </c>
      <c r="N89" s="51">
        <v>968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f t="shared" si="8"/>
        <v>7218</v>
      </c>
      <c r="V89" s="51">
        <v>7009</v>
      </c>
      <c r="W89" s="51">
        <v>209</v>
      </c>
      <c r="X89" s="51">
        <v>0</v>
      </c>
      <c r="Y89" s="51">
        <v>0</v>
      </c>
      <c r="Z89" s="51">
        <v>0</v>
      </c>
      <c r="AA89" s="51">
        <v>0</v>
      </c>
      <c r="AB89" s="51">
        <f t="shared" si="9"/>
        <v>1149</v>
      </c>
      <c r="AC89" s="51">
        <v>0</v>
      </c>
      <c r="AD89" s="51">
        <v>1149</v>
      </c>
      <c r="AE89" s="51">
        <f t="shared" si="10"/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</row>
    <row r="90" spans="1:36" ht="13.5">
      <c r="A90" s="26" t="s">
        <v>29</v>
      </c>
      <c r="B90" s="49" t="s">
        <v>241</v>
      </c>
      <c r="C90" s="50" t="s">
        <v>242</v>
      </c>
      <c r="D90" s="51">
        <f t="shared" si="11"/>
        <v>5534</v>
      </c>
      <c r="E90" s="51">
        <v>3959</v>
      </c>
      <c r="F90" s="51">
        <f t="shared" si="6"/>
        <v>628</v>
      </c>
      <c r="G90" s="51">
        <v>92</v>
      </c>
      <c r="H90" s="51">
        <v>536</v>
      </c>
      <c r="I90" s="51">
        <v>0</v>
      </c>
      <c r="J90" s="51">
        <v>0</v>
      </c>
      <c r="K90" s="51">
        <v>0</v>
      </c>
      <c r="L90" s="51">
        <v>0</v>
      </c>
      <c r="M90" s="51">
        <f t="shared" si="7"/>
        <v>947</v>
      </c>
      <c r="N90" s="51">
        <v>746</v>
      </c>
      <c r="O90" s="51">
        <v>0</v>
      </c>
      <c r="P90" s="51">
        <v>171</v>
      </c>
      <c r="Q90" s="51">
        <v>0</v>
      </c>
      <c r="R90" s="51">
        <v>0</v>
      </c>
      <c r="S90" s="51">
        <v>29</v>
      </c>
      <c r="T90" s="51">
        <v>1</v>
      </c>
      <c r="U90" s="51">
        <f t="shared" si="8"/>
        <v>4121</v>
      </c>
      <c r="V90" s="51">
        <v>3959</v>
      </c>
      <c r="W90" s="51">
        <v>31</v>
      </c>
      <c r="X90" s="51">
        <v>131</v>
      </c>
      <c r="Y90" s="51">
        <v>0</v>
      </c>
      <c r="Z90" s="51">
        <v>0</v>
      </c>
      <c r="AA90" s="51">
        <v>0</v>
      </c>
      <c r="AB90" s="51">
        <f t="shared" si="9"/>
        <v>564</v>
      </c>
      <c r="AC90" s="51">
        <v>0</v>
      </c>
      <c r="AD90" s="51">
        <v>437</v>
      </c>
      <c r="AE90" s="51">
        <f t="shared" si="10"/>
        <v>127</v>
      </c>
      <c r="AF90" s="51">
        <v>25</v>
      </c>
      <c r="AG90" s="51">
        <v>102</v>
      </c>
      <c r="AH90" s="51">
        <v>0</v>
      </c>
      <c r="AI90" s="51">
        <v>0</v>
      </c>
      <c r="AJ90" s="51">
        <v>0</v>
      </c>
    </row>
    <row r="91" spans="1:36" ht="13.5">
      <c r="A91" s="80" t="s">
        <v>186</v>
      </c>
      <c r="B91" s="81"/>
      <c r="C91" s="82"/>
      <c r="D91" s="51">
        <f aca="true" t="shared" si="12" ref="D91:AJ91">SUM(D7:D90)</f>
        <v>1099301</v>
      </c>
      <c r="E91" s="51">
        <f t="shared" si="12"/>
        <v>850028</v>
      </c>
      <c r="F91" s="51">
        <f t="shared" si="12"/>
        <v>167150</v>
      </c>
      <c r="G91" s="51">
        <f t="shared" si="12"/>
        <v>92014</v>
      </c>
      <c r="H91" s="51">
        <f t="shared" si="12"/>
        <v>34466</v>
      </c>
      <c r="I91" s="51">
        <f t="shared" si="12"/>
        <v>0</v>
      </c>
      <c r="J91" s="51">
        <f t="shared" si="12"/>
        <v>38633</v>
      </c>
      <c r="K91" s="51">
        <f t="shared" si="12"/>
        <v>2037</v>
      </c>
      <c r="L91" s="51">
        <f t="shared" si="12"/>
        <v>11344</v>
      </c>
      <c r="M91" s="51">
        <f t="shared" si="12"/>
        <v>70779</v>
      </c>
      <c r="N91" s="51">
        <f t="shared" si="12"/>
        <v>49422</v>
      </c>
      <c r="O91" s="51">
        <f t="shared" si="12"/>
        <v>8876</v>
      </c>
      <c r="P91" s="51">
        <f t="shared" si="12"/>
        <v>8782</v>
      </c>
      <c r="Q91" s="51">
        <f t="shared" si="12"/>
        <v>1032</v>
      </c>
      <c r="R91" s="51">
        <f t="shared" si="12"/>
        <v>70</v>
      </c>
      <c r="S91" s="51">
        <f t="shared" si="12"/>
        <v>1591</v>
      </c>
      <c r="T91" s="51">
        <f t="shared" si="12"/>
        <v>1006</v>
      </c>
      <c r="U91" s="51">
        <f t="shared" si="12"/>
        <v>877315</v>
      </c>
      <c r="V91" s="51">
        <f t="shared" si="12"/>
        <v>850028</v>
      </c>
      <c r="W91" s="51">
        <f t="shared" si="12"/>
        <v>23389</v>
      </c>
      <c r="X91" s="51">
        <f t="shared" si="12"/>
        <v>3898</v>
      </c>
      <c r="Y91" s="51">
        <f t="shared" si="12"/>
        <v>0</v>
      </c>
      <c r="Z91" s="51">
        <f t="shared" si="12"/>
        <v>0</v>
      </c>
      <c r="AA91" s="51">
        <f t="shared" si="12"/>
        <v>0</v>
      </c>
      <c r="AB91" s="51">
        <f t="shared" si="12"/>
        <v>155631</v>
      </c>
      <c r="AC91" s="51">
        <f t="shared" si="12"/>
        <v>11344</v>
      </c>
      <c r="AD91" s="51">
        <f t="shared" si="12"/>
        <v>111312</v>
      </c>
      <c r="AE91" s="51">
        <f t="shared" si="12"/>
        <v>32975</v>
      </c>
      <c r="AF91" s="51">
        <f t="shared" si="12"/>
        <v>29205</v>
      </c>
      <c r="AG91" s="51">
        <f t="shared" si="12"/>
        <v>2260</v>
      </c>
      <c r="AH91" s="51">
        <f t="shared" si="12"/>
        <v>0</v>
      </c>
      <c r="AI91" s="51">
        <f t="shared" si="12"/>
        <v>97</v>
      </c>
      <c r="AJ91" s="51">
        <f t="shared" si="12"/>
        <v>1413</v>
      </c>
    </row>
  </sheetData>
  <mergeCells count="25">
    <mergeCell ref="A91:C91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9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147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3" t="s">
        <v>0</v>
      </c>
      <c r="B2" s="63" t="s">
        <v>150</v>
      </c>
      <c r="C2" s="63" t="s">
        <v>12</v>
      </c>
      <c r="D2" s="107" t="s">
        <v>258</v>
      </c>
      <c r="E2" s="105"/>
      <c r="F2" s="105"/>
      <c r="G2" s="105"/>
      <c r="H2" s="105"/>
      <c r="I2" s="105"/>
      <c r="J2" s="105"/>
      <c r="K2" s="106"/>
      <c r="L2" s="107" t="s">
        <v>264</v>
      </c>
      <c r="M2" s="105"/>
      <c r="N2" s="105"/>
      <c r="O2" s="105"/>
      <c r="P2" s="105"/>
      <c r="Q2" s="105"/>
      <c r="R2" s="105"/>
      <c r="S2" s="106"/>
      <c r="T2" s="101" t="s">
        <v>266</v>
      </c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3"/>
      <c r="BP2" s="104" t="s">
        <v>267</v>
      </c>
      <c r="BQ2" s="105"/>
      <c r="BR2" s="105"/>
      <c r="BS2" s="105"/>
      <c r="BT2" s="105"/>
      <c r="BU2" s="105"/>
      <c r="BV2" s="105"/>
      <c r="BW2" s="106"/>
    </row>
    <row r="3" spans="1:75" s="30" customFormat="1" ht="22.5" customHeight="1">
      <c r="A3" s="112"/>
      <c r="B3" s="64"/>
      <c r="C3" s="64"/>
      <c r="D3" s="64" t="s">
        <v>15</v>
      </c>
      <c r="E3" s="68" t="s">
        <v>18</v>
      </c>
      <c r="F3" s="68" t="s">
        <v>151</v>
      </c>
      <c r="G3" s="68" t="s">
        <v>19</v>
      </c>
      <c r="H3" s="68" t="s">
        <v>187</v>
      </c>
      <c r="I3" s="68" t="s">
        <v>188</v>
      </c>
      <c r="J3" s="100" t="s">
        <v>184</v>
      </c>
      <c r="K3" s="68" t="s">
        <v>152</v>
      </c>
      <c r="L3" s="64" t="s">
        <v>15</v>
      </c>
      <c r="M3" s="68" t="s">
        <v>18</v>
      </c>
      <c r="N3" s="68" t="s">
        <v>151</v>
      </c>
      <c r="O3" s="68" t="s">
        <v>19</v>
      </c>
      <c r="P3" s="68" t="s">
        <v>187</v>
      </c>
      <c r="Q3" s="68" t="s">
        <v>188</v>
      </c>
      <c r="R3" s="100" t="s">
        <v>184</v>
      </c>
      <c r="S3" s="68" t="s">
        <v>152</v>
      </c>
      <c r="T3" s="64" t="s">
        <v>15</v>
      </c>
      <c r="U3" s="68" t="s">
        <v>18</v>
      </c>
      <c r="V3" s="68" t="s">
        <v>151</v>
      </c>
      <c r="W3" s="68" t="s">
        <v>19</v>
      </c>
      <c r="X3" s="68" t="s">
        <v>187</v>
      </c>
      <c r="Y3" s="68" t="s">
        <v>188</v>
      </c>
      <c r="Z3" s="100" t="s">
        <v>184</v>
      </c>
      <c r="AA3" s="68" t="s">
        <v>152</v>
      </c>
      <c r="AB3" s="60" t="s">
        <v>268</v>
      </c>
      <c r="AC3" s="108"/>
      <c r="AD3" s="108"/>
      <c r="AE3" s="108"/>
      <c r="AF3" s="108"/>
      <c r="AG3" s="108"/>
      <c r="AH3" s="108"/>
      <c r="AI3" s="109"/>
      <c r="AJ3" s="60" t="s">
        <v>269</v>
      </c>
      <c r="AK3" s="84"/>
      <c r="AL3" s="84"/>
      <c r="AM3" s="84"/>
      <c r="AN3" s="84"/>
      <c r="AO3" s="84"/>
      <c r="AP3" s="84"/>
      <c r="AQ3" s="85"/>
      <c r="AR3" s="60" t="s">
        <v>270</v>
      </c>
      <c r="AS3" s="110"/>
      <c r="AT3" s="110"/>
      <c r="AU3" s="110"/>
      <c r="AV3" s="110"/>
      <c r="AW3" s="110"/>
      <c r="AX3" s="110"/>
      <c r="AY3" s="111"/>
      <c r="AZ3" s="60" t="s">
        <v>271</v>
      </c>
      <c r="BA3" s="108"/>
      <c r="BB3" s="108"/>
      <c r="BC3" s="108"/>
      <c r="BD3" s="108"/>
      <c r="BE3" s="108"/>
      <c r="BF3" s="108"/>
      <c r="BG3" s="109"/>
      <c r="BH3" s="60" t="s">
        <v>272</v>
      </c>
      <c r="BI3" s="108"/>
      <c r="BJ3" s="108"/>
      <c r="BK3" s="108"/>
      <c r="BL3" s="108"/>
      <c r="BM3" s="108"/>
      <c r="BN3" s="108"/>
      <c r="BO3" s="109"/>
      <c r="BP3" s="64" t="s">
        <v>15</v>
      </c>
      <c r="BQ3" s="68" t="s">
        <v>18</v>
      </c>
      <c r="BR3" s="68" t="s">
        <v>151</v>
      </c>
      <c r="BS3" s="68" t="s">
        <v>19</v>
      </c>
      <c r="BT3" s="68" t="s">
        <v>187</v>
      </c>
      <c r="BU3" s="68" t="s">
        <v>188</v>
      </c>
      <c r="BV3" s="100" t="s">
        <v>184</v>
      </c>
      <c r="BW3" s="68" t="s">
        <v>152</v>
      </c>
    </row>
    <row r="4" spans="1:75" s="30" customFormat="1" ht="22.5" customHeight="1">
      <c r="A4" s="112"/>
      <c r="B4" s="64"/>
      <c r="C4" s="64"/>
      <c r="D4" s="64"/>
      <c r="E4" s="56"/>
      <c r="F4" s="56"/>
      <c r="G4" s="56"/>
      <c r="H4" s="56"/>
      <c r="I4" s="56"/>
      <c r="J4" s="71"/>
      <c r="K4" s="56"/>
      <c r="L4" s="64"/>
      <c r="M4" s="56"/>
      <c r="N4" s="56"/>
      <c r="O4" s="56"/>
      <c r="P4" s="56"/>
      <c r="Q4" s="56"/>
      <c r="R4" s="71"/>
      <c r="S4" s="56"/>
      <c r="T4" s="64"/>
      <c r="U4" s="56"/>
      <c r="V4" s="56"/>
      <c r="W4" s="56"/>
      <c r="X4" s="56"/>
      <c r="Y4" s="56"/>
      <c r="Z4" s="71"/>
      <c r="AA4" s="56"/>
      <c r="AB4" s="64" t="s">
        <v>15</v>
      </c>
      <c r="AC4" s="68" t="s">
        <v>18</v>
      </c>
      <c r="AD4" s="68" t="s">
        <v>151</v>
      </c>
      <c r="AE4" s="68" t="s">
        <v>19</v>
      </c>
      <c r="AF4" s="68" t="s">
        <v>187</v>
      </c>
      <c r="AG4" s="68" t="s">
        <v>188</v>
      </c>
      <c r="AH4" s="100" t="s">
        <v>184</v>
      </c>
      <c r="AI4" s="68" t="s">
        <v>152</v>
      </c>
      <c r="AJ4" s="64" t="s">
        <v>15</v>
      </c>
      <c r="AK4" s="68" t="s">
        <v>18</v>
      </c>
      <c r="AL4" s="68" t="s">
        <v>151</v>
      </c>
      <c r="AM4" s="68" t="s">
        <v>19</v>
      </c>
      <c r="AN4" s="68" t="s">
        <v>187</v>
      </c>
      <c r="AO4" s="68" t="s">
        <v>188</v>
      </c>
      <c r="AP4" s="100" t="s">
        <v>184</v>
      </c>
      <c r="AQ4" s="68" t="s">
        <v>152</v>
      </c>
      <c r="AR4" s="64" t="s">
        <v>15</v>
      </c>
      <c r="AS4" s="68" t="s">
        <v>18</v>
      </c>
      <c r="AT4" s="68" t="s">
        <v>151</v>
      </c>
      <c r="AU4" s="68" t="s">
        <v>19</v>
      </c>
      <c r="AV4" s="68" t="s">
        <v>187</v>
      </c>
      <c r="AW4" s="68" t="s">
        <v>188</v>
      </c>
      <c r="AX4" s="100" t="s">
        <v>184</v>
      </c>
      <c r="AY4" s="68" t="s">
        <v>152</v>
      </c>
      <c r="AZ4" s="64" t="s">
        <v>15</v>
      </c>
      <c r="BA4" s="68" t="s">
        <v>18</v>
      </c>
      <c r="BB4" s="68" t="s">
        <v>151</v>
      </c>
      <c r="BC4" s="68" t="s">
        <v>19</v>
      </c>
      <c r="BD4" s="68" t="s">
        <v>187</v>
      </c>
      <c r="BE4" s="68" t="s">
        <v>188</v>
      </c>
      <c r="BF4" s="100" t="s">
        <v>184</v>
      </c>
      <c r="BG4" s="68" t="s">
        <v>152</v>
      </c>
      <c r="BH4" s="64" t="s">
        <v>15</v>
      </c>
      <c r="BI4" s="68" t="s">
        <v>18</v>
      </c>
      <c r="BJ4" s="68" t="s">
        <v>151</v>
      </c>
      <c r="BK4" s="68" t="s">
        <v>19</v>
      </c>
      <c r="BL4" s="68" t="s">
        <v>187</v>
      </c>
      <c r="BM4" s="68" t="s">
        <v>188</v>
      </c>
      <c r="BN4" s="100" t="s">
        <v>184</v>
      </c>
      <c r="BO4" s="68" t="s">
        <v>152</v>
      </c>
      <c r="BP4" s="64"/>
      <c r="BQ4" s="56"/>
      <c r="BR4" s="56"/>
      <c r="BS4" s="56"/>
      <c r="BT4" s="56"/>
      <c r="BU4" s="56"/>
      <c r="BV4" s="71"/>
      <c r="BW4" s="56"/>
    </row>
    <row r="5" spans="1:75" s="30" customFormat="1" ht="22.5" customHeight="1">
      <c r="A5" s="112"/>
      <c r="B5" s="64"/>
      <c r="C5" s="64"/>
      <c r="D5" s="64"/>
      <c r="E5" s="56"/>
      <c r="F5" s="56"/>
      <c r="G5" s="56"/>
      <c r="H5" s="56"/>
      <c r="I5" s="56"/>
      <c r="J5" s="71"/>
      <c r="K5" s="56"/>
      <c r="L5" s="64"/>
      <c r="M5" s="56"/>
      <c r="N5" s="56"/>
      <c r="O5" s="56"/>
      <c r="P5" s="56"/>
      <c r="Q5" s="56"/>
      <c r="R5" s="71"/>
      <c r="S5" s="56"/>
      <c r="T5" s="64"/>
      <c r="U5" s="56"/>
      <c r="V5" s="56"/>
      <c r="W5" s="56"/>
      <c r="X5" s="56"/>
      <c r="Y5" s="56"/>
      <c r="Z5" s="71"/>
      <c r="AA5" s="56"/>
      <c r="AB5" s="64"/>
      <c r="AC5" s="56"/>
      <c r="AD5" s="56"/>
      <c r="AE5" s="56"/>
      <c r="AF5" s="56"/>
      <c r="AG5" s="56"/>
      <c r="AH5" s="71"/>
      <c r="AI5" s="56"/>
      <c r="AJ5" s="64"/>
      <c r="AK5" s="56"/>
      <c r="AL5" s="56"/>
      <c r="AM5" s="56"/>
      <c r="AN5" s="56"/>
      <c r="AO5" s="56"/>
      <c r="AP5" s="71"/>
      <c r="AQ5" s="56"/>
      <c r="AR5" s="64"/>
      <c r="AS5" s="56"/>
      <c r="AT5" s="56"/>
      <c r="AU5" s="56"/>
      <c r="AV5" s="56"/>
      <c r="AW5" s="56"/>
      <c r="AX5" s="71"/>
      <c r="AY5" s="56"/>
      <c r="AZ5" s="64"/>
      <c r="BA5" s="56"/>
      <c r="BB5" s="56"/>
      <c r="BC5" s="56"/>
      <c r="BD5" s="56"/>
      <c r="BE5" s="56"/>
      <c r="BF5" s="71"/>
      <c r="BG5" s="56"/>
      <c r="BH5" s="64"/>
      <c r="BI5" s="56"/>
      <c r="BJ5" s="56"/>
      <c r="BK5" s="56"/>
      <c r="BL5" s="56"/>
      <c r="BM5" s="56"/>
      <c r="BN5" s="71"/>
      <c r="BO5" s="56"/>
      <c r="BP5" s="64"/>
      <c r="BQ5" s="56"/>
      <c r="BR5" s="56"/>
      <c r="BS5" s="56"/>
      <c r="BT5" s="56"/>
      <c r="BU5" s="56"/>
      <c r="BV5" s="71"/>
      <c r="BW5" s="56"/>
    </row>
    <row r="6" spans="1:75" s="30" customFormat="1" ht="22.5" customHeight="1">
      <c r="A6" s="65"/>
      <c r="B6" s="55"/>
      <c r="C6" s="55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29</v>
      </c>
      <c r="B7" s="49" t="s">
        <v>30</v>
      </c>
      <c r="C7" s="50" t="s">
        <v>31</v>
      </c>
      <c r="D7" s="51">
        <f aca="true" t="shared" si="0" ref="D7:D70">SUM(E7:K7)</f>
        <v>17497</v>
      </c>
      <c r="E7" s="51">
        <f aca="true" t="shared" si="1" ref="E7:E29">M7+U7+BQ7</f>
        <v>11043</v>
      </c>
      <c r="F7" s="51">
        <f aca="true" t="shared" si="2" ref="F7:F29">N7+V7+BR7</f>
        <v>4093</v>
      </c>
      <c r="G7" s="51">
        <f aca="true" t="shared" si="3" ref="G7:G29">O7+W7+BS7</f>
        <v>2205</v>
      </c>
      <c r="H7" s="51">
        <f aca="true" t="shared" si="4" ref="H7:H29">P7+X7+BT7</f>
        <v>34</v>
      </c>
      <c r="I7" s="51">
        <f aca="true" t="shared" si="5" ref="I7:I29">Q7+Y7+BU7</f>
        <v>0</v>
      </c>
      <c r="J7" s="51">
        <f aca="true" t="shared" si="6" ref="J7:J29">R7+Z7+BV7</f>
        <v>94</v>
      </c>
      <c r="K7" s="51">
        <f aca="true" t="shared" si="7" ref="K7:K29">S7+AA7+BW7</f>
        <v>28</v>
      </c>
      <c r="L7" s="51">
        <f aca="true" t="shared" si="8" ref="L7:L29">SUM(M7:S7)</f>
        <v>4009</v>
      </c>
      <c r="M7" s="51">
        <v>3931</v>
      </c>
      <c r="N7" s="51">
        <v>0</v>
      </c>
      <c r="O7" s="51">
        <v>0</v>
      </c>
      <c r="P7" s="51">
        <v>34</v>
      </c>
      <c r="Q7" s="51">
        <v>0</v>
      </c>
      <c r="R7" s="51">
        <v>44</v>
      </c>
      <c r="S7" s="51">
        <v>0</v>
      </c>
      <c r="T7" s="51">
        <f aca="true" t="shared" si="9" ref="T7:T29">SUM(U7:AA7)</f>
        <v>4294</v>
      </c>
      <c r="U7" s="51">
        <f aca="true" t="shared" si="10" ref="U7:U29">AC7+AK7+AS7+BA7+BI7</f>
        <v>0</v>
      </c>
      <c r="V7" s="51">
        <f aca="true" t="shared" si="11" ref="V7:V29">AD7+AL7+AT7+BB7+BJ7</f>
        <v>3165</v>
      </c>
      <c r="W7" s="51">
        <f aca="true" t="shared" si="12" ref="W7:W29">AE7+AM7+AU7+BC7+BK7</f>
        <v>1129</v>
      </c>
      <c r="X7" s="51">
        <f aca="true" t="shared" si="13" ref="X7:X29">AF7+AN7+AV7+BD7+BL7</f>
        <v>0</v>
      </c>
      <c r="Y7" s="51">
        <f aca="true" t="shared" si="14" ref="Y7:Y29">AG7+AO7+AW7+BE7+BM7</f>
        <v>0</v>
      </c>
      <c r="Z7" s="51">
        <f aca="true" t="shared" si="15" ref="Z7:Z29">AH7+AP7+AX7+BF7+BN7</f>
        <v>0</v>
      </c>
      <c r="AA7" s="51">
        <f aca="true" t="shared" si="16" ref="AA7:AA29">AI7+AQ7+AY7+BG7+BO7</f>
        <v>0</v>
      </c>
      <c r="AB7" s="51">
        <f aca="true" t="shared" si="17" ref="AB7:AB29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29">SUM(AK7:AQ7)</f>
        <v>1689</v>
      </c>
      <c r="AK7" s="51">
        <v>0</v>
      </c>
      <c r="AL7" s="51">
        <v>1689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29">SUM(AS7:AY7)</f>
        <v>2605</v>
      </c>
      <c r="AS7" s="51">
        <v>0</v>
      </c>
      <c r="AT7" s="51">
        <v>1476</v>
      </c>
      <c r="AU7" s="51">
        <v>1129</v>
      </c>
      <c r="AV7" s="51">
        <v>0</v>
      </c>
      <c r="AW7" s="51">
        <v>0</v>
      </c>
      <c r="AX7" s="51">
        <v>0</v>
      </c>
      <c r="AY7" s="51">
        <v>0</v>
      </c>
      <c r="AZ7" s="51">
        <f aca="true" t="shared" si="20" ref="AZ7:AZ29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29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29">SUM(BQ7:BW7)</f>
        <v>9194</v>
      </c>
      <c r="BQ7" s="51">
        <v>7112</v>
      </c>
      <c r="BR7" s="51">
        <v>928</v>
      </c>
      <c r="BS7" s="51">
        <v>1076</v>
      </c>
      <c r="BT7" s="51">
        <v>0</v>
      </c>
      <c r="BU7" s="51">
        <v>0</v>
      </c>
      <c r="BV7" s="51">
        <v>50</v>
      </c>
      <c r="BW7" s="51">
        <v>28</v>
      </c>
    </row>
    <row r="8" spans="1:75" ht="13.5">
      <c r="A8" s="26" t="s">
        <v>29</v>
      </c>
      <c r="B8" s="49" t="s">
        <v>32</v>
      </c>
      <c r="C8" s="50" t="s">
        <v>33</v>
      </c>
      <c r="D8" s="51">
        <f t="shared" si="0"/>
        <v>14211</v>
      </c>
      <c r="E8" s="51">
        <f t="shared" si="1"/>
        <v>7929</v>
      </c>
      <c r="F8" s="51">
        <f t="shared" si="2"/>
        <v>3521</v>
      </c>
      <c r="G8" s="51">
        <f t="shared" si="3"/>
        <v>1991</v>
      </c>
      <c r="H8" s="51">
        <f t="shared" si="4"/>
        <v>150</v>
      </c>
      <c r="I8" s="51">
        <f t="shared" si="5"/>
        <v>65</v>
      </c>
      <c r="J8" s="51">
        <f t="shared" si="6"/>
        <v>510</v>
      </c>
      <c r="K8" s="51">
        <f t="shared" si="7"/>
        <v>45</v>
      </c>
      <c r="L8" s="51">
        <f t="shared" si="8"/>
        <v>11118</v>
      </c>
      <c r="M8" s="51">
        <v>7431</v>
      </c>
      <c r="N8" s="51">
        <v>1037</v>
      </c>
      <c r="O8" s="51">
        <v>1956</v>
      </c>
      <c r="P8" s="51">
        <v>150</v>
      </c>
      <c r="Q8" s="51">
        <v>0</v>
      </c>
      <c r="R8" s="51">
        <v>499</v>
      </c>
      <c r="S8" s="51">
        <v>45</v>
      </c>
      <c r="T8" s="51">
        <f t="shared" si="9"/>
        <v>2541</v>
      </c>
      <c r="U8" s="51">
        <f t="shared" si="10"/>
        <v>0</v>
      </c>
      <c r="V8" s="51">
        <f t="shared" si="11"/>
        <v>2476</v>
      </c>
      <c r="W8" s="51">
        <f t="shared" si="12"/>
        <v>0</v>
      </c>
      <c r="X8" s="51">
        <f t="shared" si="13"/>
        <v>0</v>
      </c>
      <c r="Y8" s="51">
        <f t="shared" si="14"/>
        <v>65</v>
      </c>
      <c r="Z8" s="51">
        <f t="shared" si="15"/>
        <v>0</v>
      </c>
      <c r="AA8" s="51">
        <f t="shared" si="16"/>
        <v>0</v>
      </c>
      <c r="AB8" s="51">
        <f t="shared" si="17"/>
        <v>208</v>
      </c>
      <c r="AC8" s="51">
        <v>0</v>
      </c>
      <c r="AD8" s="51">
        <v>208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2333</v>
      </c>
      <c r="AK8" s="51">
        <v>0</v>
      </c>
      <c r="AL8" s="51">
        <v>2268</v>
      </c>
      <c r="AM8" s="51">
        <v>0</v>
      </c>
      <c r="AN8" s="51">
        <v>0</v>
      </c>
      <c r="AO8" s="51">
        <v>65</v>
      </c>
      <c r="AP8" s="51">
        <v>0</v>
      </c>
      <c r="AQ8" s="51">
        <v>0</v>
      </c>
      <c r="AR8" s="51">
        <f t="shared" si="19"/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552</v>
      </c>
      <c r="BQ8" s="51">
        <v>498</v>
      </c>
      <c r="BR8" s="51">
        <v>8</v>
      </c>
      <c r="BS8" s="51">
        <v>35</v>
      </c>
      <c r="BT8" s="51">
        <v>0</v>
      </c>
      <c r="BU8" s="51">
        <v>0</v>
      </c>
      <c r="BV8" s="51">
        <v>11</v>
      </c>
      <c r="BW8" s="51">
        <v>0</v>
      </c>
    </row>
    <row r="9" spans="1:75" ht="13.5">
      <c r="A9" s="26" t="s">
        <v>29</v>
      </c>
      <c r="B9" s="49" t="s">
        <v>34</v>
      </c>
      <c r="C9" s="50" t="s">
        <v>35</v>
      </c>
      <c r="D9" s="51">
        <f t="shared" si="0"/>
        <v>8482</v>
      </c>
      <c r="E9" s="51">
        <f t="shared" si="1"/>
        <v>5298</v>
      </c>
      <c r="F9" s="51">
        <f t="shared" si="2"/>
        <v>2125</v>
      </c>
      <c r="G9" s="51">
        <f t="shared" si="3"/>
        <v>817</v>
      </c>
      <c r="H9" s="51">
        <f t="shared" si="4"/>
        <v>67</v>
      </c>
      <c r="I9" s="51">
        <f t="shared" si="5"/>
        <v>0</v>
      </c>
      <c r="J9" s="51">
        <f t="shared" si="6"/>
        <v>144</v>
      </c>
      <c r="K9" s="51">
        <f t="shared" si="7"/>
        <v>31</v>
      </c>
      <c r="L9" s="51">
        <f t="shared" si="8"/>
        <v>2302</v>
      </c>
      <c r="M9" s="51">
        <v>966</v>
      </c>
      <c r="N9" s="51">
        <v>407</v>
      </c>
      <c r="O9" s="51">
        <v>759</v>
      </c>
      <c r="P9" s="51">
        <v>67</v>
      </c>
      <c r="Q9" s="51">
        <v>0</v>
      </c>
      <c r="R9" s="51">
        <v>72</v>
      </c>
      <c r="S9" s="51">
        <v>31</v>
      </c>
      <c r="T9" s="51">
        <f t="shared" si="9"/>
        <v>1716</v>
      </c>
      <c r="U9" s="51">
        <f t="shared" si="10"/>
        <v>0</v>
      </c>
      <c r="V9" s="51">
        <f t="shared" si="11"/>
        <v>1716</v>
      </c>
      <c r="W9" s="51">
        <f t="shared" si="12"/>
        <v>0</v>
      </c>
      <c r="X9" s="51">
        <f t="shared" si="13"/>
        <v>0</v>
      </c>
      <c r="Y9" s="51">
        <f t="shared" si="14"/>
        <v>0</v>
      </c>
      <c r="Z9" s="51">
        <f t="shared" si="15"/>
        <v>0</v>
      </c>
      <c r="AA9" s="51">
        <f t="shared" si="16"/>
        <v>0</v>
      </c>
      <c r="AB9" s="51">
        <f t="shared" si="17"/>
        <v>513</v>
      </c>
      <c r="AC9" s="51">
        <v>0</v>
      </c>
      <c r="AD9" s="51">
        <v>513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1203</v>
      </c>
      <c r="AK9" s="51">
        <v>0</v>
      </c>
      <c r="AL9" s="51">
        <v>1203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4464</v>
      </c>
      <c r="BQ9" s="51">
        <v>4332</v>
      </c>
      <c r="BR9" s="51">
        <v>2</v>
      </c>
      <c r="BS9" s="51">
        <v>58</v>
      </c>
      <c r="BT9" s="51">
        <v>0</v>
      </c>
      <c r="BU9" s="51">
        <v>0</v>
      </c>
      <c r="BV9" s="51">
        <v>72</v>
      </c>
      <c r="BW9" s="51">
        <v>0</v>
      </c>
    </row>
    <row r="10" spans="1:75" ht="13.5">
      <c r="A10" s="26" t="s">
        <v>29</v>
      </c>
      <c r="B10" s="49" t="s">
        <v>36</v>
      </c>
      <c r="C10" s="50" t="s">
        <v>37</v>
      </c>
      <c r="D10" s="51">
        <f t="shared" si="0"/>
        <v>4363</v>
      </c>
      <c r="E10" s="51">
        <f t="shared" si="1"/>
        <v>1750</v>
      </c>
      <c r="F10" s="51">
        <f t="shared" si="2"/>
        <v>1105</v>
      </c>
      <c r="G10" s="51">
        <f t="shared" si="3"/>
        <v>832</v>
      </c>
      <c r="H10" s="51">
        <f t="shared" si="4"/>
        <v>244</v>
      </c>
      <c r="I10" s="51">
        <f t="shared" si="5"/>
        <v>432</v>
      </c>
      <c r="J10" s="51">
        <f t="shared" si="6"/>
        <v>0</v>
      </c>
      <c r="K10" s="51">
        <f t="shared" si="7"/>
        <v>0</v>
      </c>
      <c r="L10" s="51">
        <f t="shared" si="8"/>
        <v>1809</v>
      </c>
      <c r="M10" s="51">
        <v>0</v>
      </c>
      <c r="N10" s="51">
        <v>764</v>
      </c>
      <c r="O10" s="51">
        <v>801</v>
      </c>
      <c r="P10" s="51">
        <v>244</v>
      </c>
      <c r="Q10" s="51">
        <v>0</v>
      </c>
      <c r="R10" s="51">
        <v>0</v>
      </c>
      <c r="S10" s="51">
        <v>0</v>
      </c>
      <c r="T10" s="51">
        <f t="shared" si="9"/>
        <v>432</v>
      </c>
      <c r="U10" s="51">
        <f t="shared" si="10"/>
        <v>0</v>
      </c>
      <c r="V10" s="51">
        <f t="shared" si="11"/>
        <v>0</v>
      </c>
      <c r="W10" s="51">
        <f t="shared" si="12"/>
        <v>0</v>
      </c>
      <c r="X10" s="51">
        <f t="shared" si="13"/>
        <v>0</v>
      </c>
      <c r="Y10" s="51">
        <f t="shared" si="14"/>
        <v>432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432</v>
      </c>
      <c r="AS10" s="51">
        <v>0</v>
      </c>
      <c r="AT10" s="51">
        <v>0</v>
      </c>
      <c r="AU10" s="51">
        <v>0</v>
      </c>
      <c r="AV10" s="51">
        <v>0</v>
      </c>
      <c r="AW10" s="51">
        <v>432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2122</v>
      </c>
      <c r="BQ10" s="51">
        <v>1750</v>
      </c>
      <c r="BR10" s="51">
        <v>341</v>
      </c>
      <c r="BS10" s="51">
        <v>31</v>
      </c>
      <c r="BT10" s="51">
        <v>0</v>
      </c>
      <c r="BU10" s="51">
        <v>0</v>
      </c>
      <c r="BV10" s="51">
        <v>0</v>
      </c>
      <c r="BW10" s="51">
        <v>0</v>
      </c>
    </row>
    <row r="11" spans="1:75" ht="13.5">
      <c r="A11" s="26" t="s">
        <v>29</v>
      </c>
      <c r="B11" s="49" t="s">
        <v>38</v>
      </c>
      <c r="C11" s="50" t="s">
        <v>39</v>
      </c>
      <c r="D11" s="51">
        <f t="shared" si="0"/>
        <v>3400</v>
      </c>
      <c r="E11" s="51">
        <f t="shared" si="1"/>
        <v>1574</v>
      </c>
      <c r="F11" s="51">
        <f t="shared" si="2"/>
        <v>806</v>
      </c>
      <c r="G11" s="51">
        <f t="shared" si="3"/>
        <v>720</v>
      </c>
      <c r="H11" s="51">
        <f t="shared" si="4"/>
        <v>57</v>
      </c>
      <c r="I11" s="51">
        <f t="shared" si="5"/>
        <v>0</v>
      </c>
      <c r="J11" s="51">
        <f t="shared" si="6"/>
        <v>8</v>
      </c>
      <c r="K11" s="51">
        <f t="shared" si="7"/>
        <v>235</v>
      </c>
      <c r="L11" s="51">
        <f t="shared" si="8"/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2433</v>
      </c>
      <c r="U11" s="51">
        <f t="shared" si="10"/>
        <v>699</v>
      </c>
      <c r="V11" s="51">
        <f t="shared" si="11"/>
        <v>801</v>
      </c>
      <c r="W11" s="51">
        <f t="shared" si="12"/>
        <v>641</v>
      </c>
      <c r="X11" s="51">
        <f t="shared" si="13"/>
        <v>57</v>
      </c>
      <c r="Y11" s="51">
        <f t="shared" si="14"/>
        <v>0</v>
      </c>
      <c r="Z11" s="51">
        <f t="shared" si="15"/>
        <v>0</v>
      </c>
      <c r="AA11" s="51">
        <f t="shared" si="16"/>
        <v>235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1677</v>
      </c>
      <c r="AK11" s="51">
        <v>0</v>
      </c>
      <c r="AL11" s="51">
        <v>801</v>
      </c>
      <c r="AM11" s="51">
        <v>641</v>
      </c>
      <c r="AN11" s="51">
        <v>0</v>
      </c>
      <c r="AO11" s="51">
        <v>0</v>
      </c>
      <c r="AP11" s="51">
        <v>0</v>
      </c>
      <c r="AQ11" s="51">
        <v>235</v>
      </c>
      <c r="AR11" s="51">
        <f t="shared" si="19"/>
        <v>756</v>
      </c>
      <c r="AS11" s="51">
        <v>699</v>
      </c>
      <c r="AT11" s="51">
        <v>0</v>
      </c>
      <c r="AU11" s="51">
        <v>0</v>
      </c>
      <c r="AV11" s="51">
        <v>57</v>
      </c>
      <c r="AW11" s="51">
        <v>0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967</v>
      </c>
      <c r="BQ11" s="51">
        <v>875</v>
      </c>
      <c r="BR11" s="51">
        <v>5</v>
      </c>
      <c r="BS11" s="51">
        <v>79</v>
      </c>
      <c r="BT11" s="51">
        <v>0</v>
      </c>
      <c r="BU11" s="51">
        <v>0</v>
      </c>
      <c r="BV11" s="51">
        <v>8</v>
      </c>
      <c r="BW11" s="51">
        <v>0</v>
      </c>
    </row>
    <row r="12" spans="1:75" ht="13.5">
      <c r="A12" s="26" t="s">
        <v>29</v>
      </c>
      <c r="B12" s="49" t="s">
        <v>40</v>
      </c>
      <c r="C12" s="50" t="s">
        <v>41</v>
      </c>
      <c r="D12" s="51">
        <f t="shared" si="0"/>
        <v>2860</v>
      </c>
      <c r="E12" s="51">
        <f t="shared" si="1"/>
        <v>1591</v>
      </c>
      <c r="F12" s="51">
        <f t="shared" si="2"/>
        <v>819</v>
      </c>
      <c r="G12" s="51">
        <f t="shared" si="3"/>
        <v>297</v>
      </c>
      <c r="H12" s="51">
        <f t="shared" si="4"/>
        <v>147</v>
      </c>
      <c r="I12" s="51">
        <f t="shared" si="5"/>
        <v>0</v>
      </c>
      <c r="J12" s="51">
        <f t="shared" si="6"/>
        <v>6</v>
      </c>
      <c r="K12" s="51">
        <f t="shared" si="7"/>
        <v>0</v>
      </c>
      <c r="L12" s="51">
        <f t="shared" si="8"/>
        <v>2209</v>
      </c>
      <c r="M12" s="51">
        <v>1591</v>
      </c>
      <c r="N12" s="51">
        <v>168</v>
      </c>
      <c r="O12" s="51">
        <v>297</v>
      </c>
      <c r="P12" s="51">
        <v>147</v>
      </c>
      <c r="Q12" s="51">
        <v>0</v>
      </c>
      <c r="R12" s="51">
        <v>6</v>
      </c>
      <c r="S12" s="51">
        <v>0</v>
      </c>
      <c r="T12" s="51">
        <f t="shared" si="9"/>
        <v>651</v>
      </c>
      <c r="U12" s="51">
        <f t="shared" si="10"/>
        <v>0</v>
      </c>
      <c r="V12" s="51">
        <f t="shared" si="11"/>
        <v>651</v>
      </c>
      <c r="W12" s="51">
        <f t="shared" si="12"/>
        <v>0</v>
      </c>
      <c r="X12" s="51">
        <f t="shared" si="13"/>
        <v>0</v>
      </c>
      <c r="Y12" s="51">
        <f t="shared" si="14"/>
        <v>0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651</v>
      </c>
      <c r="AK12" s="51">
        <v>0</v>
      </c>
      <c r="AL12" s="51">
        <v>651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29</v>
      </c>
      <c r="B13" s="49" t="s">
        <v>42</v>
      </c>
      <c r="C13" s="50" t="s">
        <v>43</v>
      </c>
      <c r="D13" s="51">
        <f t="shared" si="0"/>
        <v>2991</v>
      </c>
      <c r="E13" s="51">
        <f t="shared" si="1"/>
        <v>1919</v>
      </c>
      <c r="F13" s="51">
        <f t="shared" si="2"/>
        <v>777</v>
      </c>
      <c r="G13" s="51">
        <f t="shared" si="3"/>
        <v>98</v>
      </c>
      <c r="H13" s="51">
        <f t="shared" si="4"/>
        <v>81</v>
      </c>
      <c r="I13" s="51">
        <f t="shared" si="5"/>
        <v>5</v>
      </c>
      <c r="J13" s="51">
        <f t="shared" si="6"/>
        <v>111</v>
      </c>
      <c r="K13" s="51">
        <f t="shared" si="7"/>
        <v>0</v>
      </c>
      <c r="L13" s="51">
        <f t="shared" si="8"/>
        <v>2356</v>
      </c>
      <c r="M13" s="51">
        <v>1919</v>
      </c>
      <c r="N13" s="51">
        <v>142</v>
      </c>
      <c r="O13" s="51">
        <v>98</v>
      </c>
      <c r="P13" s="51">
        <v>81</v>
      </c>
      <c r="Q13" s="51">
        <v>5</v>
      </c>
      <c r="R13" s="51">
        <v>111</v>
      </c>
      <c r="S13" s="51">
        <v>0</v>
      </c>
      <c r="T13" s="51">
        <f t="shared" si="9"/>
        <v>635</v>
      </c>
      <c r="U13" s="51">
        <f t="shared" si="10"/>
        <v>0</v>
      </c>
      <c r="V13" s="51">
        <f t="shared" si="11"/>
        <v>635</v>
      </c>
      <c r="W13" s="51">
        <f t="shared" si="12"/>
        <v>0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635</v>
      </c>
      <c r="AK13" s="51">
        <v>0</v>
      </c>
      <c r="AL13" s="51">
        <v>635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29</v>
      </c>
      <c r="B14" s="49" t="s">
        <v>44</v>
      </c>
      <c r="C14" s="50" t="s">
        <v>45</v>
      </c>
      <c r="D14" s="51">
        <f t="shared" si="0"/>
        <v>6584</v>
      </c>
      <c r="E14" s="51">
        <f t="shared" si="1"/>
        <v>2749</v>
      </c>
      <c r="F14" s="51">
        <f t="shared" si="2"/>
        <v>1126</v>
      </c>
      <c r="G14" s="51">
        <f t="shared" si="3"/>
        <v>628</v>
      </c>
      <c r="H14" s="51">
        <f t="shared" si="4"/>
        <v>127</v>
      </c>
      <c r="I14" s="51">
        <f t="shared" si="5"/>
        <v>0</v>
      </c>
      <c r="J14" s="51">
        <f t="shared" si="6"/>
        <v>107</v>
      </c>
      <c r="K14" s="51">
        <f t="shared" si="7"/>
        <v>1847</v>
      </c>
      <c r="L14" s="51">
        <f t="shared" si="8"/>
        <v>3486</v>
      </c>
      <c r="M14" s="51">
        <v>2749</v>
      </c>
      <c r="N14" s="51">
        <v>0</v>
      </c>
      <c r="O14" s="51">
        <v>628</v>
      </c>
      <c r="P14" s="51">
        <v>0</v>
      </c>
      <c r="Q14" s="51">
        <v>0</v>
      </c>
      <c r="R14" s="51">
        <v>107</v>
      </c>
      <c r="S14" s="51">
        <v>2</v>
      </c>
      <c r="T14" s="51">
        <f t="shared" si="9"/>
        <v>3098</v>
      </c>
      <c r="U14" s="51">
        <f t="shared" si="10"/>
        <v>0</v>
      </c>
      <c r="V14" s="51">
        <f t="shared" si="11"/>
        <v>1126</v>
      </c>
      <c r="W14" s="51">
        <f t="shared" si="12"/>
        <v>0</v>
      </c>
      <c r="X14" s="51">
        <f t="shared" si="13"/>
        <v>127</v>
      </c>
      <c r="Y14" s="51">
        <f t="shared" si="14"/>
        <v>0</v>
      </c>
      <c r="Z14" s="51">
        <f t="shared" si="15"/>
        <v>0</v>
      </c>
      <c r="AA14" s="51">
        <f t="shared" si="16"/>
        <v>1845</v>
      </c>
      <c r="AB14" s="51">
        <f t="shared" si="17"/>
        <v>1845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1845</v>
      </c>
      <c r="AJ14" s="51">
        <f t="shared" si="18"/>
        <v>74</v>
      </c>
      <c r="AK14" s="51">
        <v>0</v>
      </c>
      <c r="AL14" s="51">
        <v>74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1179</v>
      </c>
      <c r="AS14" s="51">
        <v>0</v>
      </c>
      <c r="AT14" s="51">
        <v>1052</v>
      </c>
      <c r="AU14" s="51">
        <v>0</v>
      </c>
      <c r="AV14" s="51">
        <v>127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29</v>
      </c>
      <c r="B15" s="49" t="s">
        <v>46</v>
      </c>
      <c r="C15" s="50" t="s">
        <v>47</v>
      </c>
      <c r="D15" s="51">
        <f t="shared" si="0"/>
        <v>1824</v>
      </c>
      <c r="E15" s="51">
        <f t="shared" si="1"/>
        <v>696</v>
      </c>
      <c r="F15" s="51">
        <f t="shared" si="2"/>
        <v>822</v>
      </c>
      <c r="G15" s="51">
        <f t="shared" si="3"/>
        <v>235</v>
      </c>
      <c r="H15" s="51">
        <f t="shared" si="4"/>
        <v>60</v>
      </c>
      <c r="I15" s="51">
        <f t="shared" si="5"/>
        <v>0</v>
      </c>
      <c r="J15" s="51">
        <f t="shared" si="6"/>
        <v>0</v>
      </c>
      <c r="K15" s="51">
        <f t="shared" si="7"/>
        <v>11</v>
      </c>
      <c r="L15" s="51">
        <f t="shared" si="8"/>
        <v>928</v>
      </c>
      <c r="M15" s="51">
        <v>576</v>
      </c>
      <c r="N15" s="51">
        <v>89</v>
      </c>
      <c r="O15" s="51">
        <v>201</v>
      </c>
      <c r="P15" s="51">
        <v>51</v>
      </c>
      <c r="Q15" s="51">
        <v>0</v>
      </c>
      <c r="R15" s="51">
        <v>0</v>
      </c>
      <c r="S15" s="51">
        <v>11</v>
      </c>
      <c r="T15" s="51">
        <f t="shared" si="9"/>
        <v>756</v>
      </c>
      <c r="U15" s="51">
        <f t="shared" si="10"/>
        <v>0</v>
      </c>
      <c r="V15" s="51">
        <f t="shared" si="11"/>
        <v>729</v>
      </c>
      <c r="W15" s="51">
        <f t="shared" si="12"/>
        <v>27</v>
      </c>
      <c r="X15" s="51">
        <f t="shared" si="13"/>
        <v>0</v>
      </c>
      <c r="Y15" s="51">
        <f t="shared" si="14"/>
        <v>0</v>
      </c>
      <c r="Z15" s="51">
        <f t="shared" si="15"/>
        <v>0</v>
      </c>
      <c r="AA15" s="51">
        <f t="shared" si="16"/>
        <v>0</v>
      </c>
      <c r="AB15" s="51">
        <f t="shared" si="17"/>
        <v>27</v>
      </c>
      <c r="AC15" s="51">
        <v>0</v>
      </c>
      <c r="AD15" s="51">
        <v>27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729</v>
      </c>
      <c r="AK15" s="51">
        <v>0</v>
      </c>
      <c r="AL15" s="51">
        <v>702</v>
      </c>
      <c r="AM15" s="51">
        <v>27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140</v>
      </c>
      <c r="BQ15" s="51">
        <v>120</v>
      </c>
      <c r="BR15" s="51">
        <v>4</v>
      </c>
      <c r="BS15" s="51">
        <v>7</v>
      </c>
      <c r="BT15" s="51">
        <v>9</v>
      </c>
      <c r="BU15" s="51">
        <v>0</v>
      </c>
      <c r="BV15" s="51">
        <v>0</v>
      </c>
      <c r="BW15" s="51">
        <v>0</v>
      </c>
    </row>
    <row r="16" spans="1:75" ht="13.5">
      <c r="A16" s="26" t="s">
        <v>29</v>
      </c>
      <c r="B16" s="49" t="s">
        <v>48</v>
      </c>
      <c r="C16" s="50" t="s">
        <v>49</v>
      </c>
      <c r="D16" s="51">
        <f t="shared" si="0"/>
        <v>3592</v>
      </c>
      <c r="E16" s="51">
        <f t="shared" si="1"/>
        <v>1333</v>
      </c>
      <c r="F16" s="51">
        <f t="shared" si="2"/>
        <v>682</v>
      </c>
      <c r="G16" s="51">
        <f t="shared" si="3"/>
        <v>499</v>
      </c>
      <c r="H16" s="51">
        <f t="shared" si="4"/>
        <v>0</v>
      </c>
      <c r="I16" s="51">
        <f t="shared" si="5"/>
        <v>0</v>
      </c>
      <c r="J16" s="51">
        <f t="shared" si="6"/>
        <v>17</v>
      </c>
      <c r="K16" s="51">
        <f t="shared" si="7"/>
        <v>1061</v>
      </c>
      <c r="L16" s="51">
        <f t="shared" si="8"/>
        <v>321</v>
      </c>
      <c r="M16" s="51">
        <v>321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9"/>
        <v>2204</v>
      </c>
      <c r="U16" s="51">
        <f t="shared" si="10"/>
        <v>0</v>
      </c>
      <c r="V16" s="51">
        <f t="shared" si="11"/>
        <v>679</v>
      </c>
      <c r="W16" s="51">
        <f t="shared" si="12"/>
        <v>464</v>
      </c>
      <c r="X16" s="51">
        <f t="shared" si="13"/>
        <v>0</v>
      </c>
      <c r="Y16" s="51">
        <f t="shared" si="14"/>
        <v>0</v>
      </c>
      <c r="Z16" s="51">
        <f t="shared" si="15"/>
        <v>0</v>
      </c>
      <c r="AA16" s="51">
        <f t="shared" si="16"/>
        <v>1061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387</v>
      </c>
      <c r="AK16" s="51">
        <v>0</v>
      </c>
      <c r="AL16" s="51">
        <v>259</v>
      </c>
      <c r="AM16" s="51">
        <v>0</v>
      </c>
      <c r="AN16" s="51">
        <v>0</v>
      </c>
      <c r="AO16" s="51">
        <v>0</v>
      </c>
      <c r="AP16" s="51">
        <v>0</v>
      </c>
      <c r="AQ16" s="51">
        <v>128</v>
      </c>
      <c r="AR16" s="51">
        <f t="shared" si="19"/>
        <v>884</v>
      </c>
      <c r="AS16" s="51">
        <v>0</v>
      </c>
      <c r="AT16" s="51">
        <v>420</v>
      </c>
      <c r="AU16" s="51">
        <v>464</v>
      </c>
      <c r="AV16" s="51">
        <v>0</v>
      </c>
      <c r="AW16" s="51">
        <v>0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933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933</v>
      </c>
      <c r="BP16" s="51">
        <f t="shared" si="22"/>
        <v>1067</v>
      </c>
      <c r="BQ16" s="51">
        <v>1012</v>
      </c>
      <c r="BR16" s="51">
        <v>3</v>
      </c>
      <c r="BS16" s="51">
        <v>35</v>
      </c>
      <c r="BT16" s="51">
        <v>0</v>
      </c>
      <c r="BU16" s="51">
        <v>0</v>
      </c>
      <c r="BV16" s="51">
        <v>17</v>
      </c>
      <c r="BW16" s="51">
        <v>0</v>
      </c>
    </row>
    <row r="17" spans="1:75" ht="13.5">
      <c r="A17" s="26" t="s">
        <v>29</v>
      </c>
      <c r="B17" s="49" t="s">
        <v>50</v>
      </c>
      <c r="C17" s="50" t="s">
        <v>51</v>
      </c>
      <c r="D17" s="51">
        <f t="shared" si="0"/>
        <v>2489</v>
      </c>
      <c r="E17" s="51">
        <f t="shared" si="1"/>
        <v>1294</v>
      </c>
      <c r="F17" s="51">
        <f t="shared" si="2"/>
        <v>784</v>
      </c>
      <c r="G17" s="51">
        <f t="shared" si="3"/>
        <v>375</v>
      </c>
      <c r="H17" s="51">
        <f t="shared" si="4"/>
        <v>28</v>
      </c>
      <c r="I17" s="51">
        <f t="shared" si="5"/>
        <v>0</v>
      </c>
      <c r="J17" s="51">
        <f t="shared" si="6"/>
        <v>5</v>
      </c>
      <c r="K17" s="51">
        <f t="shared" si="7"/>
        <v>3</v>
      </c>
      <c r="L17" s="51">
        <f t="shared" si="8"/>
        <v>537</v>
      </c>
      <c r="M17" s="51">
        <v>215</v>
      </c>
      <c r="N17" s="51">
        <v>322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9"/>
        <v>763</v>
      </c>
      <c r="U17" s="51">
        <f t="shared" si="10"/>
        <v>0</v>
      </c>
      <c r="V17" s="51">
        <f t="shared" si="11"/>
        <v>455</v>
      </c>
      <c r="W17" s="51">
        <f t="shared" si="12"/>
        <v>280</v>
      </c>
      <c r="X17" s="51">
        <f t="shared" si="13"/>
        <v>28</v>
      </c>
      <c r="Y17" s="51">
        <f t="shared" si="14"/>
        <v>0</v>
      </c>
      <c r="Z17" s="51">
        <f t="shared" si="15"/>
        <v>0</v>
      </c>
      <c r="AA17" s="51">
        <f t="shared" si="16"/>
        <v>0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763</v>
      </c>
      <c r="AS17" s="51">
        <v>0</v>
      </c>
      <c r="AT17" s="51">
        <v>455</v>
      </c>
      <c r="AU17" s="51">
        <v>280</v>
      </c>
      <c r="AV17" s="51">
        <v>28</v>
      </c>
      <c r="AW17" s="51">
        <v>0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1189</v>
      </c>
      <c r="BQ17" s="51">
        <v>1079</v>
      </c>
      <c r="BR17" s="51">
        <v>7</v>
      </c>
      <c r="BS17" s="51">
        <v>95</v>
      </c>
      <c r="BT17" s="51">
        <v>0</v>
      </c>
      <c r="BU17" s="51">
        <v>0</v>
      </c>
      <c r="BV17" s="51">
        <v>5</v>
      </c>
      <c r="BW17" s="51">
        <v>3</v>
      </c>
    </row>
    <row r="18" spans="1:75" ht="13.5">
      <c r="A18" s="26" t="s">
        <v>29</v>
      </c>
      <c r="B18" s="49" t="s">
        <v>52</v>
      </c>
      <c r="C18" s="50" t="s">
        <v>53</v>
      </c>
      <c r="D18" s="51">
        <f t="shared" si="0"/>
        <v>1708</v>
      </c>
      <c r="E18" s="51">
        <f t="shared" si="1"/>
        <v>1255</v>
      </c>
      <c r="F18" s="51">
        <f t="shared" si="2"/>
        <v>316</v>
      </c>
      <c r="G18" s="51">
        <f t="shared" si="3"/>
        <v>9</v>
      </c>
      <c r="H18" s="51">
        <f t="shared" si="4"/>
        <v>0</v>
      </c>
      <c r="I18" s="51">
        <f t="shared" si="5"/>
        <v>0</v>
      </c>
      <c r="J18" s="51">
        <f t="shared" si="6"/>
        <v>128</v>
      </c>
      <c r="K18" s="51">
        <f t="shared" si="7"/>
        <v>0</v>
      </c>
      <c r="L18" s="51">
        <f t="shared" si="8"/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9"/>
        <v>1708</v>
      </c>
      <c r="U18" s="51">
        <f t="shared" si="10"/>
        <v>1255</v>
      </c>
      <c r="V18" s="51">
        <f t="shared" si="11"/>
        <v>316</v>
      </c>
      <c r="W18" s="51">
        <f t="shared" si="12"/>
        <v>9</v>
      </c>
      <c r="X18" s="51">
        <f t="shared" si="13"/>
        <v>0</v>
      </c>
      <c r="Y18" s="51">
        <f t="shared" si="14"/>
        <v>0</v>
      </c>
      <c r="Z18" s="51">
        <f t="shared" si="15"/>
        <v>128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1708</v>
      </c>
      <c r="AS18" s="51">
        <v>1255</v>
      </c>
      <c r="AT18" s="51">
        <v>316</v>
      </c>
      <c r="AU18" s="51">
        <v>9</v>
      </c>
      <c r="AV18" s="51">
        <v>0</v>
      </c>
      <c r="AW18" s="51">
        <v>0</v>
      </c>
      <c r="AX18" s="51">
        <v>128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29</v>
      </c>
      <c r="B19" s="49" t="s">
        <v>54</v>
      </c>
      <c r="C19" s="50" t="s">
        <v>55</v>
      </c>
      <c r="D19" s="51">
        <f t="shared" si="0"/>
        <v>2353</v>
      </c>
      <c r="E19" s="51">
        <f t="shared" si="1"/>
        <v>1547</v>
      </c>
      <c r="F19" s="51">
        <f t="shared" si="2"/>
        <v>782</v>
      </c>
      <c r="G19" s="51">
        <f t="shared" si="3"/>
        <v>24</v>
      </c>
      <c r="H19" s="51">
        <f t="shared" si="4"/>
        <v>0</v>
      </c>
      <c r="I19" s="51">
        <f t="shared" si="5"/>
        <v>0</v>
      </c>
      <c r="J19" s="51">
        <f t="shared" si="6"/>
        <v>0</v>
      </c>
      <c r="K19" s="51">
        <f t="shared" si="7"/>
        <v>0</v>
      </c>
      <c r="L19" s="51">
        <f t="shared" si="8"/>
        <v>2172</v>
      </c>
      <c r="M19" s="51">
        <v>1547</v>
      </c>
      <c r="N19" s="51">
        <v>601</v>
      </c>
      <c r="O19" s="51">
        <v>24</v>
      </c>
      <c r="P19" s="51">
        <v>0</v>
      </c>
      <c r="Q19" s="51">
        <v>0</v>
      </c>
      <c r="R19" s="51">
        <v>0</v>
      </c>
      <c r="S19" s="51">
        <v>0</v>
      </c>
      <c r="T19" s="51">
        <f t="shared" si="9"/>
        <v>181</v>
      </c>
      <c r="U19" s="51">
        <f t="shared" si="10"/>
        <v>0</v>
      </c>
      <c r="V19" s="51">
        <f t="shared" si="11"/>
        <v>181</v>
      </c>
      <c r="W19" s="51">
        <f t="shared" si="12"/>
        <v>0</v>
      </c>
      <c r="X19" s="51">
        <f t="shared" si="13"/>
        <v>0</v>
      </c>
      <c r="Y19" s="51">
        <f t="shared" si="14"/>
        <v>0</v>
      </c>
      <c r="Z19" s="51">
        <f t="shared" si="15"/>
        <v>0</v>
      </c>
      <c r="AA19" s="51">
        <f t="shared" si="16"/>
        <v>0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181</v>
      </c>
      <c r="AS19" s="51">
        <v>0</v>
      </c>
      <c r="AT19" s="51">
        <v>181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29</v>
      </c>
      <c r="B20" s="49" t="s">
        <v>56</v>
      </c>
      <c r="C20" s="50" t="s">
        <v>57</v>
      </c>
      <c r="D20" s="51">
        <f t="shared" si="0"/>
        <v>2387</v>
      </c>
      <c r="E20" s="51">
        <f t="shared" si="1"/>
        <v>1039</v>
      </c>
      <c r="F20" s="51">
        <f t="shared" si="2"/>
        <v>687</v>
      </c>
      <c r="G20" s="51">
        <f t="shared" si="3"/>
        <v>661</v>
      </c>
      <c r="H20" s="51">
        <f t="shared" si="4"/>
        <v>0</v>
      </c>
      <c r="I20" s="51">
        <f t="shared" si="5"/>
        <v>0</v>
      </c>
      <c r="J20" s="51">
        <f t="shared" si="6"/>
        <v>0</v>
      </c>
      <c r="K20" s="51">
        <f t="shared" si="7"/>
        <v>0</v>
      </c>
      <c r="L20" s="51">
        <f t="shared" si="8"/>
        <v>705</v>
      </c>
      <c r="M20" s="51">
        <v>705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1314</v>
      </c>
      <c r="U20" s="51">
        <f t="shared" si="10"/>
        <v>0</v>
      </c>
      <c r="V20" s="51">
        <f t="shared" si="11"/>
        <v>687</v>
      </c>
      <c r="W20" s="51">
        <f t="shared" si="12"/>
        <v>627</v>
      </c>
      <c r="X20" s="51">
        <f t="shared" si="13"/>
        <v>0</v>
      </c>
      <c r="Y20" s="51">
        <f t="shared" si="14"/>
        <v>0</v>
      </c>
      <c r="Z20" s="51">
        <f t="shared" si="15"/>
        <v>0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1314</v>
      </c>
      <c r="AS20" s="51">
        <v>0</v>
      </c>
      <c r="AT20" s="51">
        <v>687</v>
      </c>
      <c r="AU20" s="51">
        <v>627</v>
      </c>
      <c r="AV20" s="51">
        <v>0</v>
      </c>
      <c r="AW20" s="51">
        <v>0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368</v>
      </c>
      <c r="BQ20" s="51">
        <v>334</v>
      </c>
      <c r="BR20" s="51">
        <v>0</v>
      </c>
      <c r="BS20" s="51">
        <v>34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29</v>
      </c>
      <c r="B21" s="49" t="s">
        <v>58</v>
      </c>
      <c r="C21" s="50" t="s">
        <v>59</v>
      </c>
      <c r="D21" s="51">
        <f t="shared" si="0"/>
        <v>5655</v>
      </c>
      <c r="E21" s="51">
        <f t="shared" si="1"/>
        <v>1168</v>
      </c>
      <c r="F21" s="51">
        <f t="shared" si="2"/>
        <v>1189</v>
      </c>
      <c r="G21" s="51">
        <f t="shared" si="3"/>
        <v>791</v>
      </c>
      <c r="H21" s="51">
        <f t="shared" si="4"/>
        <v>0</v>
      </c>
      <c r="I21" s="51">
        <f t="shared" si="5"/>
        <v>0</v>
      </c>
      <c r="J21" s="51">
        <f t="shared" si="6"/>
        <v>70</v>
      </c>
      <c r="K21" s="51">
        <f t="shared" si="7"/>
        <v>2437</v>
      </c>
      <c r="L21" s="51">
        <f t="shared" si="8"/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9"/>
        <v>4377</v>
      </c>
      <c r="U21" s="51">
        <f t="shared" si="10"/>
        <v>0</v>
      </c>
      <c r="V21" s="51">
        <f t="shared" si="11"/>
        <v>1153</v>
      </c>
      <c r="W21" s="51">
        <f t="shared" si="12"/>
        <v>787</v>
      </c>
      <c r="X21" s="51">
        <f t="shared" si="13"/>
        <v>0</v>
      </c>
      <c r="Y21" s="51">
        <f t="shared" si="14"/>
        <v>0</v>
      </c>
      <c r="Z21" s="51">
        <f t="shared" si="15"/>
        <v>0</v>
      </c>
      <c r="AA21" s="51">
        <f t="shared" si="16"/>
        <v>2437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820</v>
      </c>
      <c r="AK21" s="51">
        <v>0</v>
      </c>
      <c r="AL21" s="51">
        <v>574</v>
      </c>
      <c r="AM21" s="51">
        <v>0</v>
      </c>
      <c r="AN21" s="51">
        <v>0</v>
      </c>
      <c r="AO21" s="51">
        <v>0</v>
      </c>
      <c r="AP21" s="51">
        <v>0</v>
      </c>
      <c r="AQ21" s="51">
        <v>246</v>
      </c>
      <c r="AR21" s="51">
        <f t="shared" si="19"/>
        <v>1366</v>
      </c>
      <c r="AS21" s="51">
        <v>0</v>
      </c>
      <c r="AT21" s="51">
        <v>579</v>
      </c>
      <c r="AU21" s="51">
        <v>787</v>
      </c>
      <c r="AV21" s="51">
        <v>0</v>
      </c>
      <c r="AW21" s="51">
        <v>0</v>
      </c>
      <c r="AX21" s="51">
        <v>0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2191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2191</v>
      </c>
      <c r="BP21" s="51">
        <f t="shared" si="22"/>
        <v>1278</v>
      </c>
      <c r="BQ21" s="51">
        <v>1168</v>
      </c>
      <c r="BR21" s="51">
        <v>36</v>
      </c>
      <c r="BS21" s="51">
        <v>4</v>
      </c>
      <c r="BT21" s="51">
        <v>0</v>
      </c>
      <c r="BU21" s="51">
        <v>0</v>
      </c>
      <c r="BV21" s="51">
        <v>70</v>
      </c>
      <c r="BW21" s="51">
        <v>0</v>
      </c>
    </row>
    <row r="22" spans="1:75" ht="13.5">
      <c r="A22" s="26" t="s">
        <v>29</v>
      </c>
      <c r="B22" s="49" t="s">
        <v>60</v>
      </c>
      <c r="C22" s="50" t="s">
        <v>61</v>
      </c>
      <c r="D22" s="51">
        <f t="shared" si="0"/>
        <v>5177</v>
      </c>
      <c r="E22" s="51">
        <f t="shared" si="1"/>
        <v>1532</v>
      </c>
      <c r="F22" s="51">
        <f t="shared" si="2"/>
        <v>2423</v>
      </c>
      <c r="G22" s="51">
        <f t="shared" si="3"/>
        <v>497</v>
      </c>
      <c r="H22" s="51">
        <f t="shared" si="4"/>
        <v>0</v>
      </c>
      <c r="I22" s="51">
        <f t="shared" si="5"/>
        <v>0</v>
      </c>
      <c r="J22" s="51">
        <f t="shared" si="6"/>
        <v>1</v>
      </c>
      <c r="K22" s="51">
        <f t="shared" si="7"/>
        <v>724</v>
      </c>
      <c r="L22" s="51">
        <f t="shared" si="8"/>
        <v>2895</v>
      </c>
      <c r="M22" s="51">
        <v>704</v>
      </c>
      <c r="N22" s="51">
        <v>2191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1408</v>
      </c>
      <c r="U22" s="51">
        <f t="shared" si="10"/>
        <v>0</v>
      </c>
      <c r="V22" s="51">
        <f t="shared" si="11"/>
        <v>229</v>
      </c>
      <c r="W22" s="51">
        <f t="shared" si="12"/>
        <v>457</v>
      </c>
      <c r="X22" s="51">
        <f t="shared" si="13"/>
        <v>0</v>
      </c>
      <c r="Y22" s="51">
        <f t="shared" si="14"/>
        <v>0</v>
      </c>
      <c r="Z22" s="51">
        <f t="shared" si="15"/>
        <v>0</v>
      </c>
      <c r="AA22" s="51">
        <f t="shared" si="16"/>
        <v>722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217</v>
      </c>
      <c r="AK22" s="51">
        <v>0</v>
      </c>
      <c r="AL22" s="51">
        <v>163</v>
      </c>
      <c r="AM22" s="51">
        <v>0</v>
      </c>
      <c r="AN22" s="51">
        <v>0</v>
      </c>
      <c r="AO22" s="51">
        <v>0</v>
      </c>
      <c r="AP22" s="51">
        <v>0</v>
      </c>
      <c r="AQ22" s="51">
        <v>54</v>
      </c>
      <c r="AR22" s="51">
        <f t="shared" si="19"/>
        <v>523</v>
      </c>
      <c r="AS22" s="51">
        <v>0</v>
      </c>
      <c r="AT22" s="51">
        <v>66</v>
      </c>
      <c r="AU22" s="51">
        <v>457</v>
      </c>
      <c r="AV22" s="51">
        <v>0</v>
      </c>
      <c r="AW22" s="51">
        <v>0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668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668</v>
      </c>
      <c r="BP22" s="51">
        <f t="shared" si="22"/>
        <v>874</v>
      </c>
      <c r="BQ22" s="51">
        <v>828</v>
      </c>
      <c r="BR22" s="51">
        <v>3</v>
      </c>
      <c r="BS22" s="51">
        <v>40</v>
      </c>
      <c r="BT22" s="51">
        <v>0</v>
      </c>
      <c r="BU22" s="51">
        <v>0</v>
      </c>
      <c r="BV22" s="51">
        <v>1</v>
      </c>
      <c r="BW22" s="51">
        <v>2</v>
      </c>
    </row>
    <row r="23" spans="1:75" ht="13.5">
      <c r="A23" s="26" t="s">
        <v>29</v>
      </c>
      <c r="B23" s="49" t="s">
        <v>62</v>
      </c>
      <c r="C23" s="50" t="s">
        <v>63</v>
      </c>
      <c r="D23" s="51">
        <f t="shared" si="0"/>
        <v>5860</v>
      </c>
      <c r="E23" s="51">
        <f t="shared" si="1"/>
        <v>4178</v>
      </c>
      <c r="F23" s="51">
        <f t="shared" si="2"/>
        <v>925</v>
      </c>
      <c r="G23" s="51">
        <f t="shared" si="3"/>
        <v>401</v>
      </c>
      <c r="H23" s="51">
        <f t="shared" si="4"/>
        <v>115</v>
      </c>
      <c r="I23" s="51">
        <f t="shared" si="5"/>
        <v>0</v>
      </c>
      <c r="J23" s="51">
        <f t="shared" si="6"/>
        <v>192</v>
      </c>
      <c r="K23" s="51">
        <f t="shared" si="7"/>
        <v>49</v>
      </c>
      <c r="L23" s="51">
        <f t="shared" si="8"/>
        <v>3716</v>
      </c>
      <c r="M23" s="51">
        <v>3499</v>
      </c>
      <c r="N23" s="51">
        <v>0</v>
      </c>
      <c r="O23" s="51">
        <v>0</v>
      </c>
      <c r="P23" s="51">
        <v>0</v>
      </c>
      <c r="Q23" s="51">
        <v>0</v>
      </c>
      <c r="R23" s="51">
        <v>168</v>
      </c>
      <c r="S23" s="51">
        <v>49</v>
      </c>
      <c r="T23" s="51">
        <f t="shared" si="9"/>
        <v>1365</v>
      </c>
      <c r="U23" s="51">
        <f t="shared" si="10"/>
        <v>0</v>
      </c>
      <c r="V23" s="51">
        <f t="shared" si="11"/>
        <v>895</v>
      </c>
      <c r="W23" s="51">
        <f t="shared" si="12"/>
        <v>355</v>
      </c>
      <c r="X23" s="51">
        <f t="shared" si="13"/>
        <v>115</v>
      </c>
      <c r="Y23" s="51">
        <f t="shared" si="14"/>
        <v>0</v>
      </c>
      <c r="Z23" s="51">
        <f t="shared" si="15"/>
        <v>0</v>
      </c>
      <c r="AA23" s="51">
        <f t="shared" si="16"/>
        <v>0</v>
      </c>
      <c r="AB23" s="51">
        <f t="shared" si="17"/>
        <v>48</v>
      </c>
      <c r="AC23" s="51">
        <v>0</v>
      </c>
      <c r="AD23" s="51">
        <v>48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553</v>
      </c>
      <c r="AK23" s="51">
        <v>0</v>
      </c>
      <c r="AL23" s="51">
        <v>553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764</v>
      </c>
      <c r="AS23" s="51">
        <v>0</v>
      </c>
      <c r="AT23" s="51">
        <v>294</v>
      </c>
      <c r="AU23" s="51">
        <v>355</v>
      </c>
      <c r="AV23" s="51">
        <v>115</v>
      </c>
      <c r="AW23" s="51">
        <v>0</v>
      </c>
      <c r="AX23" s="51">
        <v>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779</v>
      </c>
      <c r="BQ23" s="51">
        <v>679</v>
      </c>
      <c r="BR23" s="51">
        <v>30</v>
      </c>
      <c r="BS23" s="51">
        <v>46</v>
      </c>
      <c r="BT23" s="51">
        <v>0</v>
      </c>
      <c r="BU23" s="51">
        <v>0</v>
      </c>
      <c r="BV23" s="51">
        <v>24</v>
      </c>
      <c r="BW23" s="51">
        <v>0</v>
      </c>
    </row>
    <row r="24" spans="1:75" ht="13.5">
      <c r="A24" s="26" t="s">
        <v>29</v>
      </c>
      <c r="B24" s="49" t="s">
        <v>64</v>
      </c>
      <c r="C24" s="50" t="s">
        <v>65</v>
      </c>
      <c r="D24" s="51">
        <f t="shared" si="0"/>
        <v>6350</v>
      </c>
      <c r="E24" s="51">
        <f t="shared" si="1"/>
        <v>2326</v>
      </c>
      <c r="F24" s="51">
        <f t="shared" si="2"/>
        <v>2850</v>
      </c>
      <c r="G24" s="51">
        <f t="shared" si="3"/>
        <v>760</v>
      </c>
      <c r="H24" s="51">
        <f t="shared" si="4"/>
        <v>226</v>
      </c>
      <c r="I24" s="51">
        <f t="shared" si="5"/>
        <v>0</v>
      </c>
      <c r="J24" s="51">
        <f t="shared" si="6"/>
        <v>145</v>
      </c>
      <c r="K24" s="51">
        <f t="shared" si="7"/>
        <v>43</v>
      </c>
      <c r="L24" s="51">
        <f t="shared" si="8"/>
        <v>18</v>
      </c>
      <c r="M24" s="51">
        <v>2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16</v>
      </c>
      <c r="T24" s="51">
        <f t="shared" si="9"/>
        <v>5195</v>
      </c>
      <c r="U24" s="51">
        <f t="shared" si="10"/>
        <v>1289</v>
      </c>
      <c r="V24" s="51">
        <f t="shared" si="11"/>
        <v>2842</v>
      </c>
      <c r="W24" s="51">
        <f t="shared" si="12"/>
        <v>702</v>
      </c>
      <c r="X24" s="51">
        <f t="shared" si="13"/>
        <v>226</v>
      </c>
      <c r="Y24" s="51">
        <f t="shared" si="14"/>
        <v>0</v>
      </c>
      <c r="Z24" s="51">
        <f t="shared" si="15"/>
        <v>109</v>
      </c>
      <c r="AA24" s="51">
        <f t="shared" si="16"/>
        <v>27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1740</v>
      </c>
      <c r="AK24" s="51">
        <v>0</v>
      </c>
      <c r="AL24" s="51">
        <v>1740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3455</v>
      </c>
      <c r="AS24" s="51">
        <v>1289</v>
      </c>
      <c r="AT24" s="51">
        <v>1102</v>
      </c>
      <c r="AU24" s="51">
        <v>702</v>
      </c>
      <c r="AV24" s="51">
        <v>226</v>
      </c>
      <c r="AW24" s="51">
        <v>0</v>
      </c>
      <c r="AX24" s="51">
        <v>109</v>
      </c>
      <c r="AY24" s="51">
        <v>27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1137</v>
      </c>
      <c r="BQ24" s="51">
        <v>1035</v>
      </c>
      <c r="BR24" s="51">
        <v>8</v>
      </c>
      <c r="BS24" s="51">
        <v>58</v>
      </c>
      <c r="BT24" s="51">
        <v>0</v>
      </c>
      <c r="BU24" s="51">
        <v>0</v>
      </c>
      <c r="BV24" s="51">
        <v>36</v>
      </c>
      <c r="BW24" s="51">
        <v>0</v>
      </c>
    </row>
    <row r="25" spans="1:75" ht="13.5">
      <c r="A25" s="26" t="s">
        <v>29</v>
      </c>
      <c r="B25" s="49" t="s">
        <v>66</v>
      </c>
      <c r="C25" s="50" t="s">
        <v>67</v>
      </c>
      <c r="D25" s="51">
        <f t="shared" si="0"/>
        <v>11015</v>
      </c>
      <c r="E25" s="51">
        <f t="shared" si="1"/>
        <v>7722</v>
      </c>
      <c r="F25" s="51">
        <f t="shared" si="2"/>
        <v>1721</v>
      </c>
      <c r="G25" s="51">
        <f t="shared" si="3"/>
        <v>1036</v>
      </c>
      <c r="H25" s="51">
        <f t="shared" si="4"/>
        <v>194</v>
      </c>
      <c r="I25" s="51">
        <f t="shared" si="5"/>
        <v>171</v>
      </c>
      <c r="J25" s="51">
        <f t="shared" si="6"/>
        <v>171</v>
      </c>
      <c r="K25" s="51">
        <f t="shared" si="7"/>
        <v>0</v>
      </c>
      <c r="L25" s="51">
        <f t="shared" si="8"/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9"/>
        <v>902</v>
      </c>
      <c r="U25" s="51">
        <f t="shared" si="10"/>
        <v>0</v>
      </c>
      <c r="V25" s="51">
        <f t="shared" si="11"/>
        <v>902</v>
      </c>
      <c r="W25" s="51">
        <f t="shared" si="12"/>
        <v>0</v>
      </c>
      <c r="X25" s="51">
        <f t="shared" si="13"/>
        <v>0</v>
      </c>
      <c r="Y25" s="51">
        <f t="shared" si="14"/>
        <v>0</v>
      </c>
      <c r="Z25" s="51">
        <f t="shared" si="15"/>
        <v>0</v>
      </c>
      <c r="AA25" s="51">
        <f t="shared" si="16"/>
        <v>0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800</v>
      </c>
      <c r="AK25" s="51">
        <v>0</v>
      </c>
      <c r="AL25" s="51">
        <v>800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102</v>
      </c>
      <c r="AS25" s="51">
        <v>0</v>
      </c>
      <c r="AT25" s="51">
        <v>102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10113</v>
      </c>
      <c r="BQ25" s="51">
        <v>7722</v>
      </c>
      <c r="BR25" s="51">
        <v>819</v>
      </c>
      <c r="BS25" s="51">
        <v>1036</v>
      </c>
      <c r="BT25" s="51">
        <v>194</v>
      </c>
      <c r="BU25" s="51">
        <v>171</v>
      </c>
      <c r="BV25" s="51">
        <v>171</v>
      </c>
      <c r="BW25" s="51">
        <v>0</v>
      </c>
    </row>
    <row r="26" spans="1:75" ht="13.5">
      <c r="A26" s="26" t="s">
        <v>29</v>
      </c>
      <c r="B26" s="49" t="s">
        <v>68</v>
      </c>
      <c r="C26" s="50" t="s">
        <v>69</v>
      </c>
      <c r="D26" s="51">
        <f t="shared" si="0"/>
        <v>16444</v>
      </c>
      <c r="E26" s="51">
        <f t="shared" si="1"/>
        <v>1421</v>
      </c>
      <c r="F26" s="51">
        <f t="shared" si="2"/>
        <v>984</v>
      </c>
      <c r="G26" s="51">
        <f t="shared" si="3"/>
        <v>193</v>
      </c>
      <c r="H26" s="51">
        <f t="shared" si="4"/>
        <v>41</v>
      </c>
      <c r="I26" s="51">
        <f t="shared" si="5"/>
        <v>0</v>
      </c>
      <c r="J26" s="51">
        <f t="shared" si="6"/>
        <v>42</v>
      </c>
      <c r="K26" s="51">
        <f t="shared" si="7"/>
        <v>13763</v>
      </c>
      <c r="L26" s="51">
        <f t="shared" si="8"/>
        <v>881</v>
      </c>
      <c r="M26" s="51">
        <v>227</v>
      </c>
      <c r="N26" s="51">
        <v>638</v>
      </c>
      <c r="O26" s="51">
        <v>2</v>
      </c>
      <c r="P26" s="51">
        <v>1</v>
      </c>
      <c r="Q26" s="51">
        <v>0</v>
      </c>
      <c r="R26" s="51">
        <v>0</v>
      </c>
      <c r="S26" s="51">
        <v>13</v>
      </c>
      <c r="T26" s="51">
        <f t="shared" si="9"/>
        <v>14270</v>
      </c>
      <c r="U26" s="51">
        <f t="shared" si="10"/>
        <v>0</v>
      </c>
      <c r="V26" s="51">
        <f t="shared" si="11"/>
        <v>346</v>
      </c>
      <c r="W26" s="51">
        <f t="shared" si="12"/>
        <v>134</v>
      </c>
      <c r="X26" s="51">
        <f t="shared" si="13"/>
        <v>40</v>
      </c>
      <c r="Y26" s="51">
        <f t="shared" si="14"/>
        <v>0</v>
      </c>
      <c r="Z26" s="51">
        <f t="shared" si="15"/>
        <v>0</v>
      </c>
      <c r="AA26" s="51">
        <f t="shared" si="16"/>
        <v>13750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520</v>
      </c>
      <c r="AS26" s="51">
        <v>0</v>
      </c>
      <c r="AT26" s="51">
        <v>346</v>
      </c>
      <c r="AU26" s="51">
        <v>134</v>
      </c>
      <c r="AV26" s="51">
        <v>40</v>
      </c>
      <c r="AW26" s="51">
        <v>0</v>
      </c>
      <c r="AX26" s="51">
        <v>0</v>
      </c>
      <c r="AY26" s="51">
        <v>0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13750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13750</v>
      </c>
      <c r="BP26" s="51">
        <f t="shared" si="22"/>
        <v>1293</v>
      </c>
      <c r="BQ26" s="51">
        <v>1194</v>
      </c>
      <c r="BR26" s="51">
        <v>0</v>
      </c>
      <c r="BS26" s="51">
        <v>57</v>
      </c>
      <c r="BT26" s="51">
        <v>0</v>
      </c>
      <c r="BU26" s="51">
        <v>0</v>
      </c>
      <c r="BV26" s="51">
        <v>42</v>
      </c>
      <c r="BW26" s="51">
        <v>0</v>
      </c>
    </row>
    <row r="27" spans="1:75" ht="13.5">
      <c r="A27" s="26" t="s">
        <v>29</v>
      </c>
      <c r="B27" s="49" t="s">
        <v>183</v>
      </c>
      <c r="C27" s="50" t="s">
        <v>181</v>
      </c>
      <c r="D27" s="51">
        <f t="shared" si="0"/>
        <v>2474</v>
      </c>
      <c r="E27" s="51">
        <f t="shared" si="1"/>
        <v>884</v>
      </c>
      <c r="F27" s="51">
        <f t="shared" si="2"/>
        <v>429</v>
      </c>
      <c r="G27" s="51">
        <f t="shared" si="3"/>
        <v>244</v>
      </c>
      <c r="H27" s="51">
        <f t="shared" si="4"/>
        <v>80</v>
      </c>
      <c r="I27" s="51">
        <f t="shared" si="5"/>
        <v>621</v>
      </c>
      <c r="J27" s="51">
        <f t="shared" si="6"/>
        <v>100</v>
      </c>
      <c r="K27" s="51">
        <f t="shared" si="7"/>
        <v>116</v>
      </c>
      <c r="L27" s="51">
        <f t="shared" si="8"/>
        <v>1015</v>
      </c>
      <c r="M27" s="51">
        <v>884</v>
      </c>
      <c r="N27" s="51">
        <v>0</v>
      </c>
      <c r="O27" s="51">
        <v>31</v>
      </c>
      <c r="P27" s="51">
        <v>0</v>
      </c>
      <c r="Q27" s="51">
        <v>0</v>
      </c>
      <c r="R27" s="51">
        <v>100</v>
      </c>
      <c r="S27" s="51">
        <v>0</v>
      </c>
      <c r="T27" s="51">
        <f t="shared" si="9"/>
        <v>1459</v>
      </c>
      <c r="U27" s="51">
        <f t="shared" si="10"/>
        <v>0</v>
      </c>
      <c r="V27" s="51">
        <f t="shared" si="11"/>
        <v>429</v>
      </c>
      <c r="W27" s="51">
        <f t="shared" si="12"/>
        <v>213</v>
      </c>
      <c r="X27" s="51">
        <f t="shared" si="13"/>
        <v>80</v>
      </c>
      <c r="Y27" s="51">
        <f t="shared" si="14"/>
        <v>621</v>
      </c>
      <c r="Z27" s="51">
        <f t="shared" si="15"/>
        <v>0</v>
      </c>
      <c r="AA27" s="51">
        <f t="shared" si="16"/>
        <v>116</v>
      </c>
      <c r="AB27" s="51">
        <f t="shared" si="17"/>
        <v>116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116</v>
      </c>
      <c r="AJ27" s="51">
        <f t="shared" si="18"/>
        <v>185</v>
      </c>
      <c r="AK27" s="51">
        <v>0</v>
      </c>
      <c r="AL27" s="51">
        <v>185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1158</v>
      </c>
      <c r="AS27" s="51">
        <v>0</v>
      </c>
      <c r="AT27" s="51">
        <v>244</v>
      </c>
      <c r="AU27" s="51">
        <v>213</v>
      </c>
      <c r="AV27" s="51">
        <v>80</v>
      </c>
      <c r="AW27" s="51">
        <v>621</v>
      </c>
      <c r="AX27" s="51">
        <v>0</v>
      </c>
      <c r="AY27" s="51">
        <v>0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29</v>
      </c>
      <c r="B28" s="53" t="s">
        <v>185</v>
      </c>
      <c r="C28" s="50" t="s">
        <v>182</v>
      </c>
      <c r="D28" s="51">
        <f t="shared" si="0"/>
        <v>4954</v>
      </c>
      <c r="E28" s="51">
        <f t="shared" si="1"/>
        <v>2285</v>
      </c>
      <c r="F28" s="51">
        <f t="shared" si="2"/>
        <v>679</v>
      </c>
      <c r="G28" s="51">
        <f t="shared" si="3"/>
        <v>409</v>
      </c>
      <c r="H28" s="51">
        <f t="shared" si="4"/>
        <v>0</v>
      </c>
      <c r="I28" s="51">
        <f t="shared" si="5"/>
        <v>0</v>
      </c>
      <c r="J28" s="51">
        <f t="shared" si="6"/>
        <v>175</v>
      </c>
      <c r="K28" s="51">
        <f t="shared" si="7"/>
        <v>1406</v>
      </c>
      <c r="L28" s="51">
        <f t="shared" si="8"/>
        <v>1514</v>
      </c>
      <c r="M28" s="51">
        <v>1381</v>
      </c>
      <c r="N28" s="51">
        <v>0</v>
      </c>
      <c r="O28" s="51">
        <v>0</v>
      </c>
      <c r="P28" s="51">
        <v>0</v>
      </c>
      <c r="Q28" s="51">
        <v>0</v>
      </c>
      <c r="R28" s="51">
        <v>133</v>
      </c>
      <c r="S28" s="51">
        <v>0</v>
      </c>
      <c r="T28" s="51">
        <f t="shared" si="9"/>
        <v>2478</v>
      </c>
      <c r="U28" s="51">
        <f t="shared" si="10"/>
        <v>0</v>
      </c>
      <c r="V28" s="51">
        <f t="shared" si="11"/>
        <v>677</v>
      </c>
      <c r="W28" s="51">
        <f t="shared" si="12"/>
        <v>395</v>
      </c>
      <c r="X28" s="51">
        <f t="shared" si="13"/>
        <v>0</v>
      </c>
      <c r="Y28" s="51">
        <f t="shared" si="14"/>
        <v>0</v>
      </c>
      <c r="Z28" s="51">
        <f t="shared" si="15"/>
        <v>0</v>
      </c>
      <c r="AA28" s="51">
        <f t="shared" si="16"/>
        <v>1406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449</v>
      </c>
      <c r="AK28" s="51">
        <v>0</v>
      </c>
      <c r="AL28" s="51">
        <v>324</v>
      </c>
      <c r="AM28" s="51">
        <v>0</v>
      </c>
      <c r="AN28" s="51">
        <v>0</v>
      </c>
      <c r="AO28" s="51">
        <v>0</v>
      </c>
      <c r="AP28" s="51">
        <v>0</v>
      </c>
      <c r="AQ28" s="51">
        <v>125</v>
      </c>
      <c r="AR28" s="51">
        <f t="shared" si="19"/>
        <v>748</v>
      </c>
      <c r="AS28" s="51">
        <v>0</v>
      </c>
      <c r="AT28" s="51">
        <v>353</v>
      </c>
      <c r="AU28" s="51">
        <v>395</v>
      </c>
      <c r="AV28" s="51">
        <v>0</v>
      </c>
      <c r="AW28" s="51">
        <v>0</v>
      </c>
      <c r="AX28" s="51">
        <v>0</v>
      </c>
      <c r="AY28" s="51">
        <v>0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1281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1281</v>
      </c>
      <c r="BP28" s="51">
        <f t="shared" si="22"/>
        <v>962</v>
      </c>
      <c r="BQ28" s="51">
        <v>904</v>
      </c>
      <c r="BR28" s="51">
        <v>2</v>
      </c>
      <c r="BS28" s="51">
        <v>14</v>
      </c>
      <c r="BT28" s="51">
        <v>0</v>
      </c>
      <c r="BU28" s="51">
        <v>0</v>
      </c>
      <c r="BV28" s="51">
        <v>42</v>
      </c>
      <c r="BW28" s="51">
        <v>0</v>
      </c>
    </row>
    <row r="29" spans="1:75" ht="13.5">
      <c r="A29" s="26" t="s">
        <v>29</v>
      </c>
      <c r="B29" s="49" t="s">
        <v>70</v>
      </c>
      <c r="C29" s="50" t="s">
        <v>71</v>
      </c>
      <c r="D29" s="51">
        <f t="shared" si="0"/>
        <v>1223</v>
      </c>
      <c r="E29" s="51">
        <f t="shared" si="1"/>
        <v>611</v>
      </c>
      <c r="F29" s="51">
        <f t="shared" si="2"/>
        <v>390</v>
      </c>
      <c r="G29" s="51">
        <f t="shared" si="3"/>
        <v>145</v>
      </c>
      <c r="H29" s="51">
        <f t="shared" si="4"/>
        <v>23</v>
      </c>
      <c r="I29" s="51">
        <f t="shared" si="5"/>
        <v>0</v>
      </c>
      <c r="J29" s="51">
        <f t="shared" si="6"/>
        <v>0</v>
      </c>
      <c r="K29" s="51">
        <f t="shared" si="7"/>
        <v>54</v>
      </c>
      <c r="L29" s="51">
        <f t="shared" si="8"/>
        <v>665</v>
      </c>
      <c r="M29" s="51">
        <v>611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54</v>
      </c>
      <c r="T29" s="51">
        <f t="shared" si="9"/>
        <v>558</v>
      </c>
      <c r="U29" s="51">
        <f t="shared" si="10"/>
        <v>0</v>
      </c>
      <c r="V29" s="51">
        <f t="shared" si="11"/>
        <v>390</v>
      </c>
      <c r="W29" s="51">
        <f t="shared" si="12"/>
        <v>145</v>
      </c>
      <c r="X29" s="51">
        <f t="shared" si="13"/>
        <v>23</v>
      </c>
      <c r="Y29" s="51">
        <f t="shared" si="14"/>
        <v>0</v>
      </c>
      <c r="Z29" s="51">
        <f t="shared" si="15"/>
        <v>0</v>
      </c>
      <c r="AA29" s="51">
        <f t="shared" si="16"/>
        <v>0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348</v>
      </c>
      <c r="AK29" s="51">
        <v>0</v>
      </c>
      <c r="AL29" s="51">
        <v>348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210</v>
      </c>
      <c r="AS29" s="51">
        <v>0</v>
      </c>
      <c r="AT29" s="51">
        <v>42</v>
      </c>
      <c r="AU29" s="51">
        <v>145</v>
      </c>
      <c r="AV29" s="51">
        <v>23</v>
      </c>
      <c r="AW29" s="51">
        <v>0</v>
      </c>
      <c r="AX29" s="51">
        <v>0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29</v>
      </c>
      <c r="B30" s="49" t="s">
        <v>72</v>
      </c>
      <c r="C30" s="50" t="s">
        <v>73</v>
      </c>
      <c r="D30" s="51">
        <f t="shared" si="0"/>
        <v>948</v>
      </c>
      <c r="E30" s="51">
        <f aca="true" t="shared" si="23" ref="E30:E90">M30+U30+BQ30</f>
        <v>289</v>
      </c>
      <c r="F30" s="51">
        <f aca="true" t="shared" si="24" ref="F30:F90">N30+V30+BR30</f>
        <v>338</v>
      </c>
      <c r="G30" s="51">
        <f aca="true" t="shared" si="25" ref="G30:G90">O30+W30+BS30</f>
        <v>243</v>
      </c>
      <c r="H30" s="51">
        <f aca="true" t="shared" si="26" ref="H30:H90">P30+X30+BT30</f>
        <v>22</v>
      </c>
      <c r="I30" s="51">
        <f aca="true" t="shared" si="27" ref="I30:I90">Q30+Y30+BU30</f>
        <v>0</v>
      </c>
      <c r="J30" s="51">
        <f aca="true" t="shared" si="28" ref="J30:J90">R30+Z30+BV30</f>
        <v>0</v>
      </c>
      <c r="K30" s="51">
        <f aca="true" t="shared" si="29" ref="K30:K90">S30+AA30+BW30</f>
        <v>56</v>
      </c>
      <c r="L30" s="51">
        <f aca="true" t="shared" si="30" ref="L30:L90">SUM(M30:S30)</f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f aca="true" t="shared" si="31" ref="T30:T90">SUM(U30:AA30)</f>
        <v>815</v>
      </c>
      <c r="U30" s="51">
        <f aca="true" t="shared" si="32" ref="U30:U90">AC30+AK30+AS30+BA30+BI30</f>
        <v>156</v>
      </c>
      <c r="V30" s="51">
        <f aca="true" t="shared" si="33" ref="V30:V90">AD30+AL30+AT30+BB30+BJ30</f>
        <v>338</v>
      </c>
      <c r="W30" s="51">
        <f aca="true" t="shared" si="34" ref="W30:W90">AE30+AM30+AU30+BC30+BK30</f>
        <v>243</v>
      </c>
      <c r="X30" s="51">
        <f aca="true" t="shared" si="35" ref="X30:X90">AF30+AN30+AV30+BD30+BL30</f>
        <v>22</v>
      </c>
      <c r="Y30" s="51">
        <f aca="true" t="shared" si="36" ref="Y30:Y90">AG30+AO30+AW30+BE30+BM30</f>
        <v>0</v>
      </c>
      <c r="Z30" s="51">
        <f aca="true" t="shared" si="37" ref="Z30:Z90">AH30+AP30+AX30+BF30+BN30</f>
        <v>0</v>
      </c>
      <c r="AA30" s="51">
        <f aca="true" t="shared" si="38" ref="AA30:AA90">AI30+AQ30+AY30+BG30+BO30</f>
        <v>56</v>
      </c>
      <c r="AB30" s="51">
        <f aca="true" t="shared" si="39" ref="AB30:AB90">SUM(AC30:AI30)</f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aca="true" t="shared" si="40" ref="AJ30:AJ90">SUM(AK30:AQ30)</f>
        <v>637</v>
      </c>
      <c r="AK30" s="51">
        <v>0</v>
      </c>
      <c r="AL30" s="51">
        <v>338</v>
      </c>
      <c r="AM30" s="51">
        <v>243</v>
      </c>
      <c r="AN30" s="51">
        <v>0</v>
      </c>
      <c r="AO30" s="51">
        <v>0</v>
      </c>
      <c r="AP30" s="51">
        <v>0</v>
      </c>
      <c r="AQ30" s="51">
        <v>56</v>
      </c>
      <c r="AR30" s="51">
        <f aca="true" t="shared" si="41" ref="AR30:AR90">SUM(AS30:AY30)</f>
        <v>178</v>
      </c>
      <c r="AS30" s="51">
        <v>156</v>
      </c>
      <c r="AT30" s="51">
        <v>0</v>
      </c>
      <c r="AU30" s="51">
        <v>0</v>
      </c>
      <c r="AV30" s="51">
        <v>22</v>
      </c>
      <c r="AW30" s="51">
        <v>0</v>
      </c>
      <c r="AX30" s="51">
        <v>0</v>
      </c>
      <c r="AY30" s="51">
        <v>0</v>
      </c>
      <c r="AZ30" s="51">
        <f aca="true" t="shared" si="42" ref="AZ30:AZ90">SUM(BA30:BG30)</f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aca="true" t="shared" si="43" ref="BH30:BH90">SUM(BI30:BO30)</f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aca="true" t="shared" si="44" ref="BP30:BP90">SUM(BQ30:BW30)</f>
        <v>133</v>
      </c>
      <c r="BQ30" s="51">
        <v>133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29</v>
      </c>
      <c r="B31" s="49" t="s">
        <v>74</v>
      </c>
      <c r="C31" s="50" t="s">
        <v>75</v>
      </c>
      <c r="D31" s="51">
        <f t="shared" si="0"/>
        <v>1302</v>
      </c>
      <c r="E31" s="51">
        <f t="shared" si="23"/>
        <v>789</v>
      </c>
      <c r="F31" s="51">
        <f t="shared" si="24"/>
        <v>306</v>
      </c>
      <c r="G31" s="51">
        <f t="shared" si="25"/>
        <v>150</v>
      </c>
      <c r="H31" s="51">
        <f t="shared" si="26"/>
        <v>15</v>
      </c>
      <c r="I31" s="51">
        <f t="shared" si="27"/>
        <v>0</v>
      </c>
      <c r="J31" s="51">
        <f t="shared" si="28"/>
        <v>0</v>
      </c>
      <c r="K31" s="51">
        <f t="shared" si="29"/>
        <v>42</v>
      </c>
      <c r="L31" s="51">
        <f t="shared" si="30"/>
        <v>352</v>
      </c>
      <c r="M31" s="51">
        <v>310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42</v>
      </c>
      <c r="T31" s="51">
        <f t="shared" si="31"/>
        <v>418</v>
      </c>
      <c r="U31" s="51">
        <f t="shared" si="32"/>
        <v>0</v>
      </c>
      <c r="V31" s="51">
        <f t="shared" si="33"/>
        <v>294</v>
      </c>
      <c r="W31" s="51">
        <f t="shared" si="34"/>
        <v>109</v>
      </c>
      <c r="X31" s="51">
        <f t="shared" si="35"/>
        <v>15</v>
      </c>
      <c r="Y31" s="51">
        <f t="shared" si="36"/>
        <v>0</v>
      </c>
      <c r="Z31" s="51">
        <f t="shared" si="37"/>
        <v>0</v>
      </c>
      <c r="AA31" s="51">
        <f t="shared" si="38"/>
        <v>0</v>
      </c>
      <c r="AB31" s="51">
        <f t="shared" si="39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40"/>
        <v>263</v>
      </c>
      <c r="AK31" s="51">
        <v>0</v>
      </c>
      <c r="AL31" s="51">
        <v>263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41"/>
        <v>155</v>
      </c>
      <c r="AS31" s="51">
        <v>0</v>
      </c>
      <c r="AT31" s="51">
        <v>31</v>
      </c>
      <c r="AU31" s="51">
        <v>109</v>
      </c>
      <c r="AV31" s="51">
        <v>15</v>
      </c>
      <c r="AW31" s="51">
        <v>0</v>
      </c>
      <c r="AX31" s="51">
        <v>0</v>
      </c>
      <c r="AY31" s="51">
        <v>0</v>
      </c>
      <c r="AZ31" s="51">
        <f t="shared" si="4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4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44"/>
        <v>532</v>
      </c>
      <c r="BQ31" s="51">
        <v>479</v>
      </c>
      <c r="BR31" s="51">
        <v>12</v>
      </c>
      <c r="BS31" s="51">
        <v>41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29</v>
      </c>
      <c r="B32" s="49" t="s">
        <v>76</v>
      </c>
      <c r="C32" s="50" t="s">
        <v>77</v>
      </c>
      <c r="D32" s="51">
        <f t="shared" si="0"/>
        <v>882</v>
      </c>
      <c r="E32" s="51">
        <f t="shared" si="23"/>
        <v>534</v>
      </c>
      <c r="F32" s="51">
        <f t="shared" si="24"/>
        <v>164</v>
      </c>
      <c r="G32" s="51">
        <f t="shared" si="25"/>
        <v>134</v>
      </c>
      <c r="H32" s="51">
        <f t="shared" si="26"/>
        <v>20</v>
      </c>
      <c r="I32" s="51">
        <f t="shared" si="27"/>
        <v>4</v>
      </c>
      <c r="J32" s="51">
        <f t="shared" si="28"/>
        <v>20</v>
      </c>
      <c r="K32" s="51">
        <f t="shared" si="29"/>
        <v>6</v>
      </c>
      <c r="L32" s="51">
        <f t="shared" si="30"/>
        <v>323</v>
      </c>
      <c r="M32" s="51">
        <v>298</v>
      </c>
      <c r="N32" s="51">
        <v>0</v>
      </c>
      <c r="O32" s="51">
        <v>0</v>
      </c>
      <c r="P32" s="51">
        <v>0</v>
      </c>
      <c r="Q32" s="51">
        <v>0</v>
      </c>
      <c r="R32" s="51">
        <v>19</v>
      </c>
      <c r="S32" s="51">
        <v>6</v>
      </c>
      <c r="T32" s="51">
        <f t="shared" si="31"/>
        <v>256</v>
      </c>
      <c r="U32" s="51">
        <f t="shared" si="32"/>
        <v>0</v>
      </c>
      <c r="V32" s="51">
        <f t="shared" si="33"/>
        <v>155</v>
      </c>
      <c r="W32" s="51">
        <f t="shared" si="34"/>
        <v>80</v>
      </c>
      <c r="X32" s="51">
        <f t="shared" si="35"/>
        <v>20</v>
      </c>
      <c r="Y32" s="51">
        <f t="shared" si="36"/>
        <v>1</v>
      </c>
      <c r="Z32" s="51">
        <f t="shared" si="37"/>
        <v>0</v>
      </c>
      <c r="AA32" s="51">
        <f t="shared" si="38"/>
        <v>0</v>
      </c>
      <c r="AB32" s="51">
        <f t="shared" si="3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40"/>
        <v>235</v>
      </c>
      <c r="AK32" s="51">
        <v>0</v>
      </c>
      <c r="AL32" s="51">
        <v>155</v>
      </c>
      <c r="AM32" s="51">
        <v>80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41"/>
        <v>21</v>
      </c>
      <c r="AS32" s="51">
        <v>0</v>
      </c>
      <c r="AT32" s="51">
        <v>0</v>
      </c>
      <c r="AU32" s="51">
        <v>0</v>
      </c>
      <c r="AV32" s="51">
        <v>20</v>
      </c>
      <c r="AW32" s="51">
        <v>1</v>
      </c>
      <c r="AX32" s="51">
        <v>0</v>
      </c>
      <c r="AY32" s="51">
        <v>0</v>
      </c>
      <c r="AZ32" s="51">
        <f t="shared" si="4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43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44"/>
        <v>303</v>
      </c>
      <c r="BQ32" s="51">
        <v>236</v>
      </c>
      <c r="BR32" s="51">
        <v>9</v>
      </c>
      <c r="BS32" s="51">
        <v>54</v>
      </c>
      <c r="BT32" s="51">
        <v>0</v>
      </c>
      <c r="BU32" s="51">
        <v>3</v>
      </c>
      <c r="BV32" s="51">
        <v>1</v>
      </c>
      <c r="BW32" s="51">
        <v>0</v>
      </c>
    </row>
    <row r="33" spans="1:75" ht="13.5">
      <c r="A33" s="26" t="s">
        <v>29</v>
      </c>
      <c r="B33" s="49" t="s">
        <v>78</v>
      </c>
      <c r="C33" s="50" t="s">
        <v>79</v>
      </c>
      <c r="D33" s="51">
        <f t="shared" si="0"/>
        <v>640</v>
      </c>
      <c r="E33" s="51">
        <f t="shared" si="23"/>
        <v>243</v>
      </c>
      <c r="F33" s="51">
        <f t="shared" si="24"/>
        <v>102</v>
      </c>
      <c r="G33" s="51">
        <f t="shared" si="25"/>
        <v>149</v>
      </c>
      <c r="H33" s="51">
        <f t="shared" si="26"/>
        <v>12</v>
      </c>
      <c r="I33" s="51">
        <f t="shared" si="27"/>
        <v>0</v>
      </c>
      <c r="J33" s="51">
        <f t="shared" si="28"/>
        <v>0</v>
      </c>
      <c r="K33" s="51">
        <f t="shared" si="29"/>
        <v>134</v>
      </c>
      <c r="L33" s="51">
        <f t="shared" si="30"/>
        <v>134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134</v>
      </c>
      <c r="T33" s="51">
        <f t="shared" si="31"/>
        <v>263</v>
      </c>
      <c r="U33" s="51">
        <f t="shared" si="32"/>
        <v>0</v>
      </c>
      <c r="V33" s="51">
        <f t="shared" si="33"/>
        <v>102</v>
      </c>
      <c r="W33" s="51">
        <f t="shared" si="34"/>
        <v>149</v>
      </c>
      <c r="X33" s="51">
        <f t="shared" si="35"/>
        <v>12</v>
      </c>
      <c r="Y33" s="51">
        <f t="shared" si="36"/>
        <v>0</v>
      </c>
      <c r="Z33" s="51">
        <f t="shared" si="37"/>
        <v>0</v>
      </c>
      <c r="AA33" s="51">
        <f t="shared" si="38"/>
        <v>0</v>
      </c>
      <c r="AB33" s="51">
        <f t="shared" si="39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40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41"/>
        <v>263</v>
      </c>
      <c r="AS33" s="51">
        <v>0</v>
      </c>
      <c r="AT33" s="51">
        <v>102</v>
      </c>
      <c r="AU33" s="51">
        <v>149</v>
      </c>
      <c r="AV33" s="51">
        <v>12</v>
      </c>
      <c r="AW33" s="51">
        <v>0</v>
      </c>
      <c r="AX33" s="51">
        <v>0</v>
      </c>
      <c r="AY33" s="51">
        <v>0</v>
      </c>
      <c r="AZ33" s="51">
        <f t="shared" si="4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43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44"/>
        <v>243</v>
      </c>
      <c r="BQ33" s="51">
        <v>243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29</v>
      </c>
      <c r="B34" s="49" t="s">
        <v>80</v>
      </c>
      <c r="C34" s="50" t="s">
        <v>81</v>
      </c>
      <c r="D34" s="51">
        <f t="shared" si="0"/>
        <v>376</v>
      </c>
      <c r="E34" s="51">
        <f t="shared" si="23"/>
        <v>169</v>
      </c>
      <c r="F34" s="51">
        <f t="shared" si="24"/>
        <v>56</v>
      </c>
      <c r="G34" s="51">
        <f t="shared" si="25"/>
        <v>80</v>
      </c>
      <c r="H34" s="51">
        <f t="shared" si="26"/>
        <v>4</v>
      </c>
      <c r="I34" s="51">
        <f t="shared" si="27"/>
        <v>0</v>
      </c>
      <c r="J34" s="51">
        <f t="shared" si="28"/>
        <v>0</v>
      </c>
      <c r="K34" s="51">
        <f t="shared" si="29"/>
        <v>67</v>
      </c>
      <c r="L34" s="51">
        <f t="shared" si="30"/>
        <v>67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67</v>
      </c>
      <c r="T34" s="51">
        <f t="shared" si="31"/>
        <v>140</v>
      </c>
      <c r="U34" s="51">
        <f t="shared" si="32"/>
        <v>0</v>
      </c>
      <c r="V34" s="51">
        <f t="shared" si="33"/>
        <v>56</v>
      </c>
      <c r="W34" s="51">
        <f t="shared" si="34"/>
        <v>80</v>
      </c>
      <c r="X34" s="51">
        <f t="shared" si="35"/>
        <v>4</v>
      </c>
      <c r="Y34" s="51">
        <f t="shared" si="36"/>
        <v>0</v>
      </c>
      <c r="Z34" s="51">
        <f t="shared" si="37"/>
        <v>0</v>
      </c>
      <c r="AA34" s="51">
        <f t="shared" si="38"/>
        <v>0</v>
      </c>
      <c r="AB34" s="51">
        <f t="shared" si="3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40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41"/>
        <v>140</v>
      </c>
      <c r="AS34" s="51">
        <v>0</v>
      </c>
      <c r="AT34" s="51">
        <v>56</v>
      </c>
      <c r="AU34" s="51">
        <v>80</v>
      </c>
      <c r="AV34" s="51">
        <v>4</v>
      </c>
      <c r="AW34" s="51">
        <v>0</v>
      </c>
      <c r="AX34" s="51">
        <v>0</v>
      </c>
      <c r="AY34" s="51">
        <v>0</v>
      </c>
      <c r="AZ34" s="51">
        <f t="shared" si="4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43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44"/>
        <v>169</v>
      </c>
      <c r="BQ34" s="51">
        <v>169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29</v>
      </c>
      <c r="B35" s="49" t="s">
        <v>82</v>
      </c>
      <c r="C35" s="50" t="s">
        <v>83</v>
      </c>
      <c r="D35" s="51">
        <f t="shared" si="0"/>
        <v>227</v>
      </c>
      <c r="E35" s="51">
        <f t="shared" si="23"/>
        <v>57</v>
      </c>
      <c r="F35" s="51">
        <f t="shared" si="24"/>
        <v>46</v>
      </c>
      <c r="G35" s="51">
        <f t="shared" si="25"/>
        <v>68</v>
      </c>
      <c r="H35" s="51">
        <f t="shared" si="26"/>
        <v>3</v>
      </c>
      <c r="I35" s="51">
        <f t="shared" si="27"/>
        <v>0</v>
      </c>
      <c r="J35" s="51">
        <f t="shared" si="28"/>
        <v>0</v>
      </c>
      <c r="K35" s="51">
        <f t="shared" si="29"/>
        <v>53</v>
      </c>
      <c r="L35" s="51">
        <f t="shared" si="30"/>
        <v>53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53</v>
      </c>
      <c r="T35" s="51">
        <f t="shared" si="31"/>
        <v>117</v>
      </c>
      <c r="U35" s="51">
        <f t="shared" si="32"/>
        <v>0</v>
      </c>
      <c r="V35" s="51">
        <f t="shared" si="33"/>
        <v>46</v>
      </c>
      <c r="W35" s="51">
        <f t="shared" si="34"/>
        <v>68</v>
      </c>
      <c r="X35" s="51">
        <f t="shared" si="35"/>
        <v>3</v>
      </c>
      <c r="Y35" s="51">
        <f t="shared" si="36"/>
        <v>0</v>
      </c>
      <c r="Z35" s="51">
        <f t="shared" si="37"/>
        <v>0</v>
      </c>
      <c r="AA35" s="51">
        <f t="shared" si="38"/>
        <v>0</v>
      </c>
      <c r="AB35" s="51">
        <f t="shared" si="3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40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41"/>
        <v>117</v>
      </c>
      <c r="AS35" s="51">
        <v>0</v>
      </c>
      <c r="AT35" s="51">
        <v>46</v>
      </c>
      <c r="AU35" s="51">
        <v>68</v>
      </c>
      <c r="AV35" s="51">
        <v>3</v>
      </c>
      <c r="AW35" s="51">
        <v>0</v>
      </c>
      <c r="AX35" s="51">
        <v>0</v>
      </c>
      <c r="AY35" s="51">
        <v>0</v>
      </c>
      <c r="AZ35" s="51">
        <f t="shared" si="4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4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44"/>
        <v>57</v>
      </c>
      <c r="BQ35" s="51">
        <v>57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29</v>
      </c>
      <c r="B36" s="49" t="s">
        <v>84</v>
      </c>
      <c r="C36" s="50" t="s">
        <v>85</v>
      </c>
      <c r="D36" s="51">
        <f t="shared" si="0"/>
        <v>813</v>
      </c>
      <c r="E36" s="51">
        <f t="shared" si="23"/>
        <v>326</v>
      </c>
      <c r="F36" s="51">
        <f t="shared" si="24"/>
        <v>402</v>
      </c>
      <c r="G36" s="51">
        <f t="shared" si="25"/>
        <v>66</v>
      </c>
      <c r="H36" s="51">
        <f t="shared" si="26"/>
        <v>16</v>
      </c>
      <c r="I36" s="51">
        <f t="shared" si="27"/>
        <v>0</v>
      </c>
      <c r="J36" s="51">
        <f t="shared" si="28"/>
        <v>3</v>
      </c>
      <c r="K36" s="51">
        <f t="shared" si="29"/>
        <v>0</v>
      </c>
      <c r="L36" s="51">
        <f t="shared" si="30"/>
        <v>442</v>
      </c>
      <c r="M36" s="51">
        <v>326</v>
      </c>
      <c r="N36" s="51">
        <v>31</v>
      </c>
      <c r="O36" s="51">
        <v>66</v>
      </c>
      <c r="P36" s="51">
        <v>16</v>
      </c>
      <c r="Q36" s="51">
        <v>0</v>
      </c>
      <c r="R36" s="51">
        <v>3</v>
      </c>
      <c r="S36" s="51">
        <v>0</v>
      </c>
      <c r="T36" s="51">
        <f t="shared" si="31"/>
        <v>371</v>
      </c>
      <c r="U36" s="51">
        <f t="shared" si="32"/>
        <v>0</v>
      </c>
      <c r="V36" s="51">
        <f t="shared" si="33"/>
        <v>371</v>
      </c>
      <c r="W36" s="51">
        <f t="shared" si="34"/>
        <v>0</v>
      </c>
      <c r="X36" s="51">
        <f t="shared" si="35"/>
        <v>0</v>
      </c>
      <c r="Y36" s="51">
        <f t="shared" si="36"/>
        <v>0</v>
      </c>
      <c r="Z36" s="51">
        <f t="shared" si="37"/>
        <v>0</v>
      </c>
      <c r="AA36" s="51">
        <f t="shared" si="38"/>
        <v>0</v>
      </c>
      <c r="AB36" s="51">
        <f t="shared" si="3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40"/>
        <v>371</v>
      </c>
      <c r="AK36" s="51">
        <v>0</v>
      </c>
      <c r="AL36" s="51">
        <v>371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41"/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f t="shared" si="4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4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44"/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29</v>
      </c>
      <c r="B37" s="49" t="s">
        <v>86</v>
      </c>
      <c r="C37" s="50" t="s">
        <v>87</v>
      </c>
      <c r="D37" s="51">
        <f t="shared" si="0"/>
        <v>2363</v>
      </c>
      <c r="E37" s="51">
        <f t="shared" si="23"/>
        <v>1440</v>
      </c>
      <c r="F37" s="51">
        <f t="shared" si="24"/>
        <v>465</v>
      </c>
      <c r="G37" s="51">
        <f t="shared" si="25"/>
        <v>313</v>
      </c>
      <c r="H37" s="51">
        <f t="shared" si="26"/>
        <v>49</v>
      </c>
      <c r="I37" s="51">
        <f t="shared" si="27"/>
        <v>9</v>
      </c>
      <c r="J37" s="51">
        <f t="shared" si="28"/>
        <v>65</v>
      </c>
      <c r="K37" s="51">
        <f t="shared" si="29"/>
        <v>22</v>
      </c>
      <c r="L37" s="51">
        <f t="shared" si="30"/>
        <v>1043</v>
      </c>
      <c r="M37" s="51">
        <v>961</v>
      </c>
      <c r="N37" s="51">
        <v>0</v>
      </c>
      <c r="O37" s="51">
        <v>0</v>
      </c>
      <c r="P37" s="51">
        <v>0</v>
      </c>
      <c r="Q37" s="51">
        <v>0</v>
      </c>
      <c r="R37" s="51">
        <v>60</v>
      </c>
      <c r="S37" s="51">
        <v>22</v>
      </c>
      <c r="T37" s="51">
        <f t="shared" si="31"/>
        <v>733</v>
      </c>
      <c r="U37" s="51">
        <f t="shared" si="32"/>
        <v>0</v>
      </c>
      <c r="V37" s="51">
        <f t="shared" si="33"/>
        <v>450</v>
      </c>
      <c r="W37" s="51">
        <f t="shared" si="34"/>
        <v>230</v>
      </c>
      <c r="X37" s="51">
        <f t="shared" si="35"/>
        <v>49</v>
      </c>
      <c r="Y37" s="51">
        <f t="shared" si="36"/>
        <v>4</v>
      </c>
      <c r="Z37" s="51">
        <f t="shared" si="37"/>
        <v>0</v>
      </c>
      <c r="AA37" s="51">
        <f t="shared" si="38"/>
        <v>0</v>
      </c>
      <c r="AB37" s="51">
        <f t="shared" si="3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680</v>
      </c>
      <c r="AK37" s="51">
        <v>0</v>
      </c>
      <c r="AL37" s="51">
        <v>450</v>
      </c>
      <c r="AM37" s="51">
        <v>230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41"/>
        <v>53</v>
      </c>
      <c r="AS37" s="51">
        <v>0</v>
      </c>
      <c r="AT37" s="51">
        <v>0</v>
      </c>
      <c r="AU37" s="51">
        <v>0</v>
      </c>
      <c r="AV37" s="51">
        <v>49</v>
      </c>
      <c r="AW37" s="51">
        <v>4</v>
      </c>
      <c r="AX37" s="51">
        <v>0</v>
      </c>
      <c r="AY37" s="51">
        <v>0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44"/>
        <v>587</v>
      </c>
      <c r="BQ37" s="51">
        <v>479</v>
      </c>
      <c r="BR37" s="51">
        <v>15</v>
      </c>
      <c r="BS37" s="51">
        <v>83</v>
      </c>
      <c r="BT37" s="51">
        <v>0</v>
      </c>
      <c r="BU37" s="51">
        <v>5</v>
      </c>
      <c r="BV37" s="51">
        <v>5</v>
      </c>
      <c r="BW37" s="51">
        <v>0</v>
      </c>
    </row>
    <row r="38" spans="1:75" ht="13.5">
      <c r="A38" s="26" t="s">
        <v>29</v>
      </c>
      <c r="B38" s="49" t="s">
        <v>88</v>
      </c>
      <c r="C38" s="50" t="s">
        <v>89</v>
      </c>
      <c r="D38" s="51">
        <f t="shared" si="0"/>
        <v>932</v>
      </c>
      <c r="E38" s="51">
        <f t="shared" si="23"/>
        <v>508</v>
      </c>
      <c r="F38" s="51">
        <f t="shared" si="24"/>
        <v>217</v>
      </c>
      <c r="G38" s="51">
        <f t="shared" si="25"/>
        <v>139</v>
      </c>
      <c r="H38" s="51">
        <f t="shared" si="26"/>
        <v>29</v>
      </c>
      <c r="I38" s="51">
        <f t="shared" si="27"/>
        <v>4</v>
      </c>
      <c r="J38" s="51">
        <f t="shared" si="28"/>
        <v>26</v>
      </c>
      <c r="K38" s="51">
        <f t="shared" si="29"/>
        <v>9</v>
      </c>
      <c r="L38" s="51">
        <f t="shared" si="30"/>
        <v>431</v>
      </c>
      <c r="M38" s="51">
        <v>397</v>
      </c>
      <c r="N38" s="51">
        <v>0</v>
      </c>
      <c r="O38" s="51">
        <v>0</v>
      </c>
      <c r="P38" s="51">
        <v>0</v>
      </c>
      <c r="Q38" s="51">
        <v>0</v>
      </c>
      <c r="R38" s="51">
        <v>25</v>
      </c>
      <c r="S38" s="51">
        <v>9</v>
      </c>
      <c r="T38" s="51">
        <f t="shared" si="31"/>
        <v>353</v>
      </c>
      <c r="U38" s="51">
        <f t="shared" si="32"/>
        <v>0</v>
      </c>
      <c r="V38" s="51">
        <f t="shared" si="33"/>
        <v>213</v>
      </c>
      <c r="W38" s="51">
        <f t="shared" si="34"/>
        <v>109</v>
      </c>
      <c r="X38" s="51">
        <f t="shared" si="35"/>
        <v>29</v>
      </c>
      <c r="Y38" s="51">
        <f t="shared" si="36"/>
        <v>2</v>
      </c>
      <c r="Z38" s="51">
        <f t="shared" si="37"/>
        <v>0</v>
      </c>
      <c r="AA38" s="51">
        <f t="shared" si="38"/>
        <v>0</v>
      </c>
      <c r="AB38" s="51">
        <f t="shared" si="3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40"/>
        <v>322</v>
      </c>
      <c r="AK38" s="51">
        <v>0</v>
      </c>
      <c r="AL38" s="51">
        <v>213</v>
      </c>
      <c r="AM38" s="51">
        <v>109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41"/>
        <v>31</v>
      </c>
      <c r="AS38" s="51">
        <v>0</v>
      </c>
      <c r="AT38" s="51">
        <v>0</v>
      </c>
      <c r="AU38" s="51">
        <v>0</v>
      </c>
      <c r="AV38" s="51">
        <v>29</v>
      </c>
      <c r="AW38" s="51">
        <v>2</v>
      </c>
      <c r="AX38" s="51">
        <v>0</v>
      </c>
      <c r="AY38" s="51">
        <v>0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44"/>
        <v>148</v>
      </c>
      <c r="BQ38" s="51">
        <v>111</v>
      </c>
      <c r="BR38" s="51">
        <v>4</v>
      </c>
      <c r="BS38" s="51">
        <v>30</v>
      </c>
      <c r="BT38" s="51">
        <v>0</v>
      </c>
      <c r="BU38" s="51">
        <v>2</v>
      </c>
      <c r="BV38" s="51">
        <v>1</v>
      </c>
      <c r="BW38" s="51">
        <v>0</v>
      </c>
    </row>
    <row r="39" spans="1:75" ht="13.5">
      <c r="A39" s="26" t="s">
        <v>29</v>
      </c>
      <c r="B39" s="49" t="s">
        <v>90</v>
      </c>
      <c r="C39" s="50" t="s">
        <v>91</v>
      </c>
      <c r="D39" s="51">
        <f t="shared" si="0"/>
        <v>136</v>
      </c>
      <c r="E39" s="51">
        <f t="shared" si="23"/>
        <v>66</v>
      </c>
      <c r="F39" s="51">
        <f t="shared" si="24"/>
        <v>18</v>
      </c>
      <c r="G39" s="51">
        <f t="shared" si="25"/>
        <v>26</v>
      </c>
      <c r="H39" s="51">
        <f t="shared" si="26"/>
        <v>1</v>
      </c>
      <c r="I39" s="51">
        <f t="shared" si="27"/>
        <v>0</v>
      </c>
      <c r="J39" s="51">
        <f t="shared" si="28"/>
        <v>0</v>
      </c>
      <c r="K39" s="51">
        <f t="shared" si="29"/>
        <v>25</v>
      </c>
      <c r="L39" s="51">
        <f t="shared" si="30"/>
        <v>25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25</v>
      </c>
      <c r="T39" s="51">
        <f t="shared" si="31"/>
        <v>45</v>
      </c>
      <c r="U39" s="51">
        <f t="shared" si="32"/>
        <v>0</v>
      </c>
      <c r="V39" s="51">
        <f t="shared" si="33"/>
        <v>18</v>
      </c>
      <c r="W39" s="51">
        <f t="shared" si="34"/>
        <v>26</v>
      </c>
      <c r="X39" s="51">
        <f t="shared" si="35"/>
        <v>1</v>
      </c>
      <c r="Y39" s="51">
        <f t="shared" si="36"/>
        <v>0</v>
      </c>
      <c r="Z39" s="51">
        <f t="shared" si="37"/>
        <v>0</v>
      </c>
      <c r="AA39" s="51">
        <f t="shared" si="38"/>
        <v>0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41"/>
        <v>45</v>
      </c>
      <c r="AS39" s="51">
        <v>0</v>
      </c>
      <c r="AT39" s="51">
        <v>18</v>
      </c>
      <c r="AU39" s="51">
        <v>26</v>
      </c>
      <c r="AV39" s="51">
        <v>1</v>
      </c>
      <c r="AW39" s="51">
        <v>0</v>
      </c>
      <c r="AX39" s="51">
        <v>0</v>
      </c>
      <c r="AY39" s="51">
        <v>0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44"/>
        <v>66</v>
      </c>
      <c r="BQ39" s="51">
        <v>66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29</v>
      </c>
      <c r="B40" s="49" t="s">
        <v>92</v>
      </c>
      <c r="C40" s="50" t="s">
        <v>93</v>
      </c>
      <c r="D40" s="51">
        <f t="shared" si="0"/>
        <v>2219</v>
      </c>
      <c r="E40" s="51">
        <f t="shared" si="23"/>
        <v>1193</v>
      </c>
      <c r="F40" s="51">
        <f t="shared" si="24"/>
        <v>480</v>
      </c>
      <c r="G40" s="51">
        <f t="shared" si="25"/>
        <v>522</v>
      </c>
      <c r="H40" s="51">
        <f t="shared" si="26"/>
        <v>24</v>
      </c>
      <c r="I40" s="51">
        <f t="shared" si="27"/>
        <v>0</v>
      </c>
      <c r="J40" s="51">
        <f t="shared" si="28"/>
        <v>0</v>
      </c>
      <c r="K40" s="51">
        <f t="shared" si="29"/>
        <v>0</v>
      </c>
      <c r="L40" s="51">
        <f t="shared" si="30"/>
        <v>1214</v>
      </c>
      <c r="M40" s="51">
        <v>597</v>
      </c>
      <c r="N40" s="51">
        <v>344</v>
      </c>
      <c r="O40" s="51">
        <v>261</v>
      </c>
      <c r="P40" s="51">
        <v>12</v>
      </c>
      <c r="Q40" s="51">
        <v>0</v>
      </c>
      <c r="R40" s="51">
        <v>0</v>
      </c>
      <c r="S40" s="51">
        <v>0</v>
      </c>
      <c r="T40" s="51">
        <f t="shared" si="31"/>
        <v>42</v>
      </c>
      <c r="U40" s="51">
        <f t="shared" si="32"/>
        <v>0</v>
      </c>
      <c r="V40" s="51">
        <f t="shared" si="33"/>
        <v>42</v>
      </c>
      <c r="W40" s="51">
        <f t="shared" si="34"/>
        <v>0</v>
      </c>
      <c r="X40" s="51">
        <f t="shared" si="35"/>
        <v>0</v>
      </c>
      <c r="Y40" s="51">
        <f t="shared" si="36"/>
        <v>0</v>
      </c>
      <c r="Z40" s="51">
        <f t="shared" si="37"/>
        <v>0</v>
      </c>
      <c r="AA40" s="51">
        <f t="shared" si="38"/>
        <v>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42</v>
      </c>
      <c r="AK40" s="51">
        <v>0</v>
      </c>
      <c r="AL40" s="51">
        <v>42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963</v>
      </c>
      <c r="BQ40" s="51">
        <v>596</v>
      </c>
      <c r="BR40" s="51">
        <v>94</v>
      </c>
      <c r="BS40" s="51">
        <v>261</v>
      </c>
      <c r="BT40" s="51">
        <v>12</v>
      </c>
      <c r="BU40" s="51">
        <v>0</v>
      </c>
      <c r="BV40" s="51">
        <v>0</v>
      </c>
      <c r="BW40" s="51">
        <v>0</v>
      </c>
    </row>
    <row r="41" spans="1:75" ht="13.5">
      <c r="A41" s="26" t="s">
        <v>29</v>
      </c>
      <c r="B41" s="49" t="s">
        <v>94</v>
      </c>
      <c r="C41" s="50" t="s">
        <v>95</v>
      </c>
      <c r="D41" s="51">
        <f t="shared" si="0"/>
        <v>2873</v>
      </c>
      <c r="E41" s="51">
        <f t="shared" si="23"/>
        <v>1832</v>
      </c>
      <c r="F41" s="51">
        <f t="shared" si="24"/>
        <v>642</v>
      </c>
      <c r="G41" s="51">
        <f t="shared" si="25"/>
        <v>280</v>
      </c>
      <c r="H41" s="51">
        <f t="shared" si="26"/>
        <v>46</v>
      </c>
      <c r="I41" s="51">
        <f t="shared" si="27"/>
        <v>0</v>
      </c>
      <c r="J41" s="51">
        <f t="shared" si="28"/>
        <v>72</v>
      </c>
      <c r="K41" s="51">
        <f t="shared" si="29"/>
        <v>1</v>
      </c>
      <c r="L41" s="51">
        <f t="shared" si="30"/>
        <v>1851</v>
      </c>
      <c r="M41" s="51">
        <v>1518</v>
      </c>
      <c r="N41" s="51">
        <v>0</v>
      </c>
      <c r="O41" s="51">
        <v>262</v>
      </c>
      <c r="P41" s="51">
        <v>0</v>
      </c>
      <c r="Q41" s="51">
        <v>0</v>
      </c>
      <c r="R41" s="51">
        <v>71</v>
      </c>
      <c r="S41" s="51">
        <v>0</v>
      </c>
      <c r="T41" s="51">
        <f t="shared" si="31"/>
        <v>683</v>
      </c>
      <c r="U41" s="51">
        <f t="shared" si="32"/>
        <v>0</v>
      </c>
      <c r="V41" s="51">
        <f t="shared" si="33"/>
        <v>637</v>
      </c>
      <c r="W41" s="51">
        <f t="shared" si="34"/>
        <v>0</v>
      </c>
      <c r="X41" s="51">
        <f t="shared" si="35"/>
        <v>46</v>
      </c>
      <c r="Y41" s="51">
        <f t="shared" si="36"/>
        <v>0</v>
      </c>
      <c r="Z41" s="51">
        <f t="shared" si="37"/>
        <v>0</v>
      </c>
      <c r="AA41" s="51">
        <f t="shared" si="38"/>
        <v>0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637</v>
      </c>
      <c r="AK41" s="51">
        <v>0</v>
      </c>
      <c r="AL41" s="51">
        <v>637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46</v>
      </c>
      <c r="AS41" s="51">
        <v>0</v>
      </c>
      <c r="AT41" s="51">
        <v>0</v>
      </c>
      <c r="AU41" s="51">
        <v>0</v>
      </c>
      <c r="AV41" s="51">
        <v>46</v>
      </c>
      <c r="AW41" s="51">
        <v>0</v>
      </c>
      <c r="AX41" s="51">
        <v>0</v>
      </c>
      <c r="AY41" s="51">
        <v>0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339</v>
      </c>
      <c r="BQ41" s="51">
        <v>314</v>
      </c>
      <c r="BR41" s="51">
        <v>5</v>
      </c>
      <c r="BS41" s="51">
        <v>18</v>
      </c>
      <c r="BT41" s="51">
        <v>0</v>
      </c>
      <c r="BU41" s="51">
        <v>0</v>
      </c>
      <c r="BV41" s="51">
        <v>1</v>
      </c>
      <c r="BW41" s="51">
        <v>1</v>
      </c>
    </row>
    <row r="42" spans="1:75" ht="13.5">
      <c r="A42" s="26" t="s">
        <v>29</v>
      </c>
      <c r="B42" s="49" t="s">
        <v>96</v>
      </c>
      <c r="C42" s="50" t="s">
        <v>97</v>
      </c>
      <c r="D42" s="51">
        <f t="shared" si="0"/>
        <v>3343</v>
      </c>
      <c r="E42" s="51">
        <f t="shared" si="23"/>
        <v>1659</v>
      </c>
      <c r="F42" s="51">
        <f t="shared" si="24"/>
        <v>775</v>
      </c>
      <c r="G42" s="51">
        <f t="shared" si="25"/>
        <v>809</v>
      </c>
      <c r="H42" s="51">
        <f t="shared" si="26"/>
        <v>71</v>
      </c>
      <c r="I42" s="51">
        <f t="shared" si="27"/>
        <v>0</v>
      </c>
      <c r="J42" s="51">
        <f t="shared" si="28"/>
        <v>7</v>
      </c>
      <c r="K42" s="51">
        <f t="shared" si="29"/>
        <v>22</v>
      </c>
      <c r="L42" s="51">
        <f t="shared" si="30"/>
        <v>1773</v>
      </c>
      <c r="M42" s="51">
        <v>942</v>
      </c>
      <c r="N42" s="51">
        <v>0</v>
      </c>
      <c r="O42" s="51">
        <v>738</v>
      </c>
      <c r="P42" s="51">
        <v>71</v>
      </c>
      <c r="Q42" s="51">
        <v>0</v>
      </c>
      <c r="R42" s="51">
        <v>0</v>
      </c>
      <c r="S42" s="51">
        <v>22</v>
      </c>
      <c r="T42" s="51">
        <f t="shared" si="31"/>
        <v>769</v>
      </c>
      <c r="U42" s="51">
        <f t="shared" si="32"/>
        <v>0</v>
      </c>
      <c r="V42" s="51">
        <f t="shared" si="33"/>
        <v>769</v>
      </c>
      <c r="W42" s="51">
        <f t="shared" si="34"/>
        <v>0</v>
      </c>
      <c r="X42" s="51">
        <f t="shared" si="35"/>
        <v>0</v>
      </c>
      <c r="Y42" s="51">
        <f t="shared" si="36"/>
        <v>0</v>
      </c>
      <c r="Z42" s="51">
        <f t="shared" si="37"/>
        <v>0</v>
      </c>
      <c r="AA42" s="51">
        <f t="shared" si="38"/>
        <v>0</v>
      </c>
      <c r="AB42" s="51">
        <f t="shared" si="3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769</v>
      </c>
      <c r="AK42" s="51">
        <v>0</v>
      </c>
      <c r="AL42" s="51">
        <v>769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41"/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44"/>
        <v>801</v>
      </c>
      <c r="BQ42" s="51">
        <v>717</v>
      </c>
      <c r="BR42" s="51">
        <v>6</v>
      </c>
      <c r="BS42" s="51">
        <v>71</v>
      </c>
      <c r="BT42" s="51">
        <v>0</v>
      </c>
      <c r="BU42" s="51">
        <v>0</v>
      </c>
      <c r="BV42" s="51">
        <v>7</v>
      </c>
      <c r="BW42" s="51">
        <v>0</v>
      </c>
    </row>
    <row r="43" spans="1:75" ht="13.5">
      <c r="A43" s="26" t="s">
        <v>29</v>
      </c>
      <c r="B43" s="49" t="s">
        <v>98</v>
      </c>
      <c r="C43" s="50" t="s">
        <v>99</v>
      </c>
      <c r="D43" s="51">
        <f t="shared" si="0"/>
        <v>546</v>
      </c>
      <c r="E43" s="51">
        <f t="shared" si="23"/>
        <v>205</v>
      </c>
      <c r="F43" s="51">
        <f t="shared" si="24"/>
        <v>173</v>
      </c>
      <c r="G43" s="51">
        <f t="shared" si="25"/>
        <v>158</v>
      </c>
      <c r="H43" s="51">
        <f t="shared" si="26"/>
        <v>6</v>
      </c>
      <c r="I43" s="51">
        <f t="shared" si="27"/>
        <v>0</v>
      </c>
      <c r="J43" s="51">
        <f t="shared" si="28"/>
        <v>0</v>
      </c>
      <c r="K43" s="51">
        <f t="shared" si="29"/>
        <v>4</v>
      </c>
      <c r="L43" s="51">
        <f t="shared" si="30"/>
        <v>319</v>
      </c>
      <c r="M43" s="51">
        <v>166</v>
      </c>
      <c r="N43" s="51">
        <v>0</v>
      </c>
      <c r="O43" s="51">
        <v>143</v>
      </c>
      <c r="P43" s="51">
        <v>6</v>
      </c>
      <c r="Q43" s="51">
        <v>0</v>
      </c>
      <c r="R43" s="51">
        <v>0</v>
      </c>
      <c r="S43" s="51">
        <v>4</v>
      </c>
      <c r="T43" s="51">
        <f t="shared" si="31"/>
        <v>172</v>
      </c>
      <c r="U43" s="51">
        <f t="shared" si="32"/>
        <v>0</v>
      </c>
      <c r="V43" s="51">
        <f t="shared" si="33"/>
        <v>172</v>
      </c>
      <c r="W43" s="51">
        <f t="shared" si="34"/>
        <v>0</v>
      </c>
      <c r="X43" s="51">
        <f t="shared" si="35"/>
        <v>0</v>
      </c>
      <c r="Y43" s="51">
        <f t="shared" si="36"/>
        <v>0</v>
      </c>
      <c r="Z43" s="51">
        <f t="shared" si="37"/>
        <v>0</v>
      </c>
      <c r="AA43" s="51">
        <f t="shared" si="38"/>
        <v>0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172</v>
      </c>
      <c r="AK43" s="51">
        <v>0</v>
      </c>
      <c r="AL43" s="51">
        <v>172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55</v>
      </c>
      <c r="BQ43" s="51">
        <v>39</v>
      </c>
      <c r="BR43" s="51">
        <v>1</v>
      </c>
      <c r="BS43" s="51">
        <v>15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29</v>
      </c>
      <c r="B44" s="49" t="s">
        <v>100</v>
      </c>
      <c r="C44" s="50" t="s">
        <v>101</v>
      </c>
      <c r="D44" s="51">
        <f t="shared" si="0"/>
        <v>1534</v>
      </c>
      <c r="E44" s="51">
        <f t="shared" si="23"/>
        <v>294</v>
      </c>
      <c r="F44" s="51">
        <f t="shared" si="24"/>
        <v>625</v>
      </c>
      <c r="G44" s="51">
        <f t="shared" si="25"/>
        <v>561</v>
      </c>
      <c r="H44" s="51">
        <f t="shared" si="26"/>
        <v>38</v>
      </c>
      <c r="I44" s="51">
        <f t="shared" si="27"/>
        <v>0</v>
      </c>
      <c r="J44" s="51">
        <f t="shared" si="28"/>
        <v>3</v>
      </c>
      <c r="K44" s="51">
        <f t="shared" si="29"/>
        <v>13</v>
      </c>
      <c r="L44" s="51">
        <f t="shared" si="30"/>
        <v>532</v>
      </c>
      <c r="M44" s="51">
        <v>24</v>
      </c>
      <c r="N44" s="51">
        <v>0</v>
      </c>
      <c r="O44" s="51">
        <v>460</v>
      </c>
      <c r="P44" s="51">
        <v>38</v>
      </c>
      <c r="Q44" s="51">
        <v>0</v>
      </c>
      <c r="R44" s="51">
        <v>0</v>
      </c>
      <c r="S44" s="51">
        <v>10</v>
      </c>
      <c r="T44" s="51">
        <f t="shared" si="31"/>
        <v>624</v>
      </c>
      <c r="U44" s="51">
        <f t="shared" si="32"/>
        <v>0</v>
      </c>
      <c r="V44" s="51">
        <f t="shared" si="33"/>
        <v>624</v>
      </c>
      <c r="W44" s="51">
        <f t="shared" si="34"/>
        <v>0</v>
      </c>
      <c r="X44" s="51">
        <f t="shared" si="35"/>
        <v>0</v>
      </c>
      <c r="Y44" s="51">
        <f t="shared" si="36"/>
        <v>0</v>
      </c>
      <c r="Z44" s="51">
        <f t="shared" si="37"/>
        <v>0</v>
      </c>
      <c r="AA44" s="51">
        <f t="shared" si="38"/>
        <v>0</v>
      </c>
      <c r="AB44" s="51">
        <f t="shared" si="3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624</v>
      </c>
      <c r="AK44" s="51">
        <v>0</v>
      </c>
      <c r="AL44" s="51">
        <v>624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378</v>
      </c>
      <c r="BQ44" s="51">
        <v>270</v>
      </c>
      <c r="BR44" s="51">
        <v>1</v>
      </c>
      <c r="BS44" s="51">
        <v>101</v>
      </c>
      <c r="BT44" s="51">
        <v>0</v>
      </c>
      <c r="BU44" s="51">
        <v>0</v>
      </c>
      <c r="BV44" s="51">
        <v>3</v>
      </c>
      <c r="BW44" s="51">
        <v>3</v>
      </c>
    </row>
    <row r="45" spans="1:75" ht="13.5">
      <c r="A45" s="26" t="s">
        <v>29</v>
      </c>
      <c r="B45" s="49" t="s">
        <v>102</v>
      </c>
      <c r="C45" s="50" t="s">
        <v>103</v>
      </c>
      <c r="D45" s="51">
        <f t="shared" si="0"/>
        <v>556</v>
      </c>
      <c r="E45" s="51">
        <f t="shared" si="23"/>
        <v>216</v>
      </c>
      <c r="F45" s="51">
        <f t="shared" si="24"/>
        <v>132</v>
      </c>
      <c r="G45" s="51">
        <f t="shared" si="25"/>
        <v>195</v>
      </c>
      <c r="H45" s="51">
        <f t="shared" si="26"/>
        <v>6</v>
      </c>
      <c r="I45" s="51">
        <f t="shared" si="27"/>
        <v>1</v>
      </c>
      <c r="J45" s="51">
        <f t="shared" si="28"/>
        <v>0</v>
      </c>
      <c r="K45" s="51">
        <f t="shared" si="29"/>
        <v>6</v>
      </c>
      <c r="L45" s="51">
        <f t="shared" si="30"/>
        <v>368</v>
      </c>
      <c r="M45" s="51">
        <v>192</v>
      </c>
      <c r="N45" s="51">
        <v>0</v>
      </c>
      <c r="O45" s="51">
        <v>164</v>
      </c>
      <c r="P45" s="51">
        <v>6</v>
      </c>
      <c r="Q45" s="51">
        <v>0</v>
      </c>
      <c r="R45" s="51">
        <v>0</v>
      </c>
      <c r="S45" s="51">
        <v>6</v>
      </c>
      <c r="T45" s="51">
        <f t="shared" si="31"/>
        <v>132</v>
      </c>
      <c r="U45" s="51">
        <f t="shared" si="32"/>
        <v>0</v>
      </c>
      <c r="V45" s="51">
        <f t="shared" si="33"/>
        <v>132</v>
      </c>
      <c r="W45" s="51">
        <f t="shared" si="34"/>
        <v>0</v>
      </c>
      <c r="X45" s="51">
        <f t="shared" si="35"/>
        <v>0</v>
      </c>
      <c r="Y45" s="51">
        <f t="shared" si="36"/>
        <v>0</v>
      </c>
      <c r="Z45" s="51">
        <f t="shared" si="37"/>
        <v>0</v>
      </c>
      <c r="AA45" s="51">
        <f t="shared" si="38"/>
        <v>0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132</v>
      </c>
      <c r="AK45" s="51">
        <v>0</v>
      </c>
      <c r="AL45" s="51">
        <v>132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56</v>
      </c>
      <c r="BQ45" s="51">
        <v>24</v>
      </c>
      <c r="BR45" s="51">
        <v>0</v>
      </c>
      <c r="BS45" s="51">
        <v>31</v>
      </c>
      <c r="BT45" s="51">
        <v>0</v>
      </c>
      <c r="BU45" s="51">
        <v>1</v>
      </c>
      <c r="BV45" s="51">
        <v>0</v>
      </c>
      <c r="BW45" s="51">
        <v>0</v>
      </c>
    </row>
    <row r="46" spans="1:75" ht="13.5">
      <c r="A46" s="26" t="s">
        <v>29</v>
      </c>
      <c r="B46" s="49" t="s">
        <v>104</v>
      </c>
      <c r="C46" s="50" t="s">
        <v>105</v>
      </c>
      <c r="D46" s="51">
        <f t="shared" si="0"/>
        <v>314</v>
      </c>
      <c r="E46" s="51">
        <f t="shared" si="23"/>
        <v>118</v>
      </c>
      <c r="F46" s="51">
        <f t="shared" si="24"/>
        <v>87</v>
      </c>
      <c r="G46" s="51">
        <f t="shared" si="25"/>
        <v>104</v>
      </c>
      <c r="H46" s="51">
        <f t="shared" si="26"/>
        <v>4</v>
      </c>
      <c r="I46" s="51">
        <f t="shared" si="27"/>
        <v>0</v>
      </c>
      <c r="J46" s="51">
        <f t="shared" si="28"/>
        <v>0</v>
      </c>
      <c r="K46" s="51">
        <f t="shared" si="29"/>
        <v>1</v>
      </c>
      <c r="L46" s="51">
        <f t="shared" si="30"/>
        <v>227</v>
      </c>
      <c r="M46" s="51">
        <v>118</v>
      </c>
      <c r="N46" s="51">
        <v>0</v>
      </c>
      <c r="O46" s="51">
        <v>104</v>
      </c>
      <c r="P46" s="51">
        <v>4</v>
      </c>
      <c r="Q46" s="51">
        <v>0</v>
      </c>
      <c r="R46" s="51">
        <v>0</v>
      </c>
      <c r="S46" s="51">
        <v>1</v>
      </c>
      <c r="T46" s="51">
        <f t="shared" si="31"/>
        <v>87</v>
      </c>
      <c r="U46" s="51">
        <f t="shared" si="32"/>
        <v>0</v>
      </c>
      <c r="V46" s="51">
        <f t="shared" si="33"/>
        <v>87</v>
      </c>
      <c r="W46" s="51">
        <f t="shared" si="34"/>
        <v>0</v>
      </c>
      <c r="X46" s="51">
        <f t="shared" si="35"/>
        <v>0</v>
      </c>
      <c r="Y46" s="51">
        <f t="shared" si="36"/>
        <v>0</v>
      </c>
      <c r="Z46" s="51">
        <f t="shared" si="37"/>
        <v>0</v>
      </c>
      <c r="AA46" s="51">
        <f t="shared" si="38"/>
        <v>0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87</v>
      </c>
      <c r="AK46" s="51">
        <v>0</v>
      </c>
      <c r="AL46" s="51">
        <v>87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29</v>
      </c>
      <c r="B47" s="49" t="s">
        <v>106</v>
      </c>
      <c r="C47" s="50" t="s">
        <v>107</v>
      </c>
      <c r="D47" s="51">
        <f t="shared" si="0"/>
        <v>257</v>
      </c>
      <c r="E47" s="51">
        <f t="shared" si="23"/>
        <v>85</v>
      </c>
      <c r="F47" s="51">
        <f t="shared" si="24"/>
        <v>82</v>
      </c>
      <c r="G47" s="51">
        <f t="shared" si="25"/>
        <v>82</v>
      </c>
      <c r="H47" s="51">
        <f t="shared" si="26"/>
        <v>7</v>
      </c>
      <c r="I47" s="51">
        <f t="shared" si="27"/>
        <v>0</v>
      </c>
      <c r="J47" s="51">
        <f t="shared" si="28"/>
        <v>0</v>
      </c>
      <c r="K47" s="51">
        <f t="shared" si="29"/>
        <v>1</v>
      </c>
      <c r="L47" s="51">
        <f t="shared" si="30"/>
        <v>175</v>
      </c>
      <c r="M47" s="51">
        <v>85</v>
      </c>
      <c r="N47" s="51">
        <v>0</v>
      </c>
      <c r="O47" s="51">
        <v>82</v>
      </c>
      <c r="P47" s="51">
        <v>7</v>
      </c>
      <c r="Q47" s="51">
        <v>0</v>
      </c>
      <c r="R47" s="51">
        <v>0</v>
      </c>
      <c r="S47" s="51">
        <v>1</v>
      </c>
      <c r="T47" s="51">
        <f t="shared" si="31"/>
        <v>82</v>
      </c>
      <c r="U47" s="51">
        <f t="shared" si="32"/>
        <v>0</v>
      </c>
      <c r="V47" s="51">
        <f t="shared" si="33"/>
        <v>82</v>
      </c>
      <c r="W47" s="51">
        <f t="shared" si="34"/>
        <v>0</v>
      </c>
      <c r="X47" s="51">
        <f t="shared" si="35"/>
        <v>0</v>
      </c>
      <c r="Y47" s="51">
        <f t="shared" si="36"/>
        <v>0</v>
      </c>
      <c r="Z47" s="51">
        <f t="shared" si="37"/>
        <v>0</v>
      </c>
      <c r="AA47" s="51">
        <f t="shared" si="38"/>
        <v>0</v>
      </c>
      <c r="AB47" s="51">
        <f t="shared" si="3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40"/>
        <v>82</v>
      </c>
      <c r="AK47" s="51">
        <v>0</v>
      </c>
      <c r="AL47" s="51">
        <v>82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29</v>
      </c>
      <c r="B48" s="49" t="s">
        <v>108</v>
      </c>
      <c r="C48" s="50" t="s">
        <v>109</v>
      </c>
      <c r="D48" s="51">
        <f t="shared" si="0"/>
        <v>350</v>
      </c>
      <c r="E48" s="51">
        <f t="shared" si="23"/>
        <v>52</v>
      </c>
      <c r="F48" s="51">
        <f t="shared" si="24"/>
        <v>213</v>
      </c>
      <c r="G48" s="51">
        <f t="shared" si="25"/>
        <v>81</v>
      </c>
      <c r="H48" s="51">
        <f t="shared" si="26"/>
        <v>4</v>
      </c>
      <c r="I48" s="51">
        <f t="shared" si="27"/>
        <v>0</v>
      </c>
      <c r="J48" s="51">
        <f t="shared" si="28"/>
        <v>0</v>
      </c>
      <c r="K48" s="51">
        <f t="shared" si="29"/>
        <v>0</v>
      </c>
      <c r="L48" s="51">
        <f t="shared" si="30"/>
        <v>139</v>
      </c>
      <c r="M48" s="51">
        <v>52</v>
      </c>
      <c r="N48" s="51">
        <v>87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31"/>
        <v>211</v>
      </c>
      <c r="U48" s="51">
        <f t="shared" si="32"/>
        <v>0</v>
      </c>
      <c r="V48" s="51">
        <f t="shared" si="33"/>
        <v>126</v>
      </c>
      <c r="W48" s="51">
        <f t="shared" si="34"/>
        <v>81</v>
      </c>
      <c r="X48" s="51">
        <f t="shared" si="35"/>
        <v>4</v>
      </c>
      <c r="Y48" s="51">
        <f t="shared" si="36"/>
        <v>0</v>
      </c>
      <c r="Z48" s="51">
        <f t="shared" si="37"/>
        <v>0</v>
      </c>
      <c r="AA48" s="51">
        <f t="shared" si="38"/>
        <v>0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211</v>
      </c>
      <c r="AS48" s="51">
        <v>0</v>
      </c>
      <c r="AT48" s="51">
        <v>126</v>
      </c>
      <c r="AU48" s="51">
        <v>81</v>
      </c>
      <c r="AV48" s="51">
        <v>4</v>
      </c>
      <c r="AW48" s="51">
        <v>0</v>
      </c>
      <c r="AX48" s="51">
        <v>0</v>
      </c>
      <c r="AY48" s="51">
        <v>0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29</v>
      </c>
      <c r="B49" s="49" t="s">
        <v>110</v>
      </c>
      <c r="C49" s="50" t="s">
        <v>111</v>
      </c>
      <c r="D49" s="51">
        <f t="shared" si="0"/>
        <v>157</v>
      </c>
      <c r="E49" s="51">
        <f t="shared" si="23"/>
        <v>13</v>
      </c>
      <c r="F49" s="51">
        <f t="shared" si="24"/>
        <v>97</v>
      </c>
      <c r="G49" s="51">
        <f t="shared" si="25"/>
        <v>45</v>
      </c>
      <c r="H49" s="51">
        <f t="shared" si="26"/>
        <v>2</v>
      </c>
      <c r="I49" s="51">
        <f t="shared" si="27"/>
        <v>0</v>
      </c>
      <c r="J49" s="51">
        <f t="shared" si="28"/>
        <v>0</v>
      </c>
      <c r="K49" s="51">
        <f t="shared" si="29"/>
        <v>0</v>
      </c>
      <c r="L49" s="51">
        <f t="shared" si="30"/>
        <v>36</v>
      </c>
      <c r="M49" s="51">
        <v>13</v>
      </c>
      <c r="N49" s="51">
        <v>23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f t="shared" si="31"/>
        <v>121</v>
      </c>
      <c r="U49" s="51">
        <f t="shared" si="32"/>
        <v>0</v>
      </c>
      <c r="V49" s="51">
        <f t="shared" si="33"/>
        <v>74</v>
      </c>
      <c r="W49" s="51">
        <f t="shared" si="34"/>
        <v>45</v>
      </c>
      <c r="X49" s="51">
        <f t="shared" si="35"/>
        <v>2</v>
      </c>
      <c r="Y49" s="51">
        <f t="shared" si="36"/>
        <v>0</v>
      </c>
      <c r="Z49" s="51">
        <f t="shared" si="37"/>
        <v>0</v>
      </c>
      <c r="AA49" s="51">
        <f t="shared" si="38"/>
        <v>0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121</v>
      </c>
      <c r="AS49" s="51">
        <v>0</v>
      </c>
      <c r="AT49" s="51">
        <v>74</v>
      </c>
      <c r="AU49" s="51">
        <v>45</v>
      </c>
      <c r="AV49" s="51">
        <v>2</v>
      </c>
      <c r="AW49" s="51">
        <v>0</v>
      </c>
      <c r="AX49" s="51">
        <v>0</v>
      </c>
      <c r="AY49" s="51">
        <v>0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29</v>
      </c>
      <c r="B50" s="49" t="s">
        <v>112</v>
      </c>
      <c r="C50" s="50" t="s">
        <v>113</v>
      </c>
      <c r="D50" s="51">
        <f t="shared" si="0"/>
        <v>153</v>
      </c>
      <c r="E50" s="51">
        <f t="shared" si="23"/>
        <v>74</v>
      </c>
      <c r="F50" s="51">
        <f t="shared" si="24"/>
        <v>51</v>
      </c>
      <c r="G50" s="51">
        <f t="shared" si="25"/>
        <v>27</v>
      </c>
      <c r="H50" s="51">
        <f t="shared" si="26"/>
        <v>1</v>
      </c>
      <c r="I50" s="51">
        <f t="shared" si="27"/>
        <v>0</v>
      </c>
      <c r="J50" s="51">
        <f t="shared" si="28"/>
        <v>0</v>
      </c>
      <c r="K50" s="51">
        <f t="shared" si="29"/>
        <v>0</v>
      </c>
      <c r="L50" s="51">
        <f t="shared" si="30"/>
        <v>19</v>
      </c>
      <c r="M50" s="51">
        <v>6</v>
      </c>
      <c r="N50" s="51">
        <v>13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f t="shared" si="31"/>
        <v>66</v>
      </c>
      <c r="U50" s="51">
        <f t="shared" si="32"/>
        <v>0</v>
      </c>
      <c r="V50" s="51">
        <f t="shared" si="33"/>
        <v>38</v>
      </c>
      <c r="W50" s="51">
        <f t="shared" si="34"/>
        <v>27</v>
      </c>
      <c r="X50" s="51">
        <f t="shared" si="35"/>
        <v>1</v>
      </c>
      <c r="Y50" s="51">
        <f t="shared" si="36"/>
        <v>0</v>
      </c>
      <c r="Z50" s="51">
        <f t="shared" si="37"/>
        <v>0</v>
      </c>
      <c r="AA50" s="51">
        <f t="shared" si="38"/>
        <v>0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66</v>
      </c>
      <c r="AS50" s="51">
        <v>0</v>
      </c>
      <c r="AT50" s="51">
        <v>38</v>
      </c>
      <c r="AU50" s="51">
        <v>27</v>
      </c>
      <c r="AV50" s="51">
        <v>1</v>
      </c>
      <c r="AW50" s="51">
        <v>0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68</v>
      </c>
      <c r="BQ50" s="51">
        <v>68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29</v>
      </c>
      <c r="B51" s="49" t="s">
        <v>114</v>
      </c>
      <c r="C51" s="50" t="s">
        <v>115</v>
      </c>
      <c r="D51" s="51">
        <f t="shared" si="0"/>
        <v>1248</v>
      </c>
      <c r="E51" s="51">
        <f t="shared" si="23"/>
        <v>577</v>
      </c>
      <c r="F51" s="51">
        <f t="shared" si="24"/>
        <v>589</v>
      </c>
      <c r="G51" s="51">
        <f t="shared" si="25"/>
        <v>60</v>
      </c>
      <c r="H51" s="51">
        <f t="shared" si="26"/>
        <v>22</v>
      </c>
      <c r="I51" s="51">
        <f t="shared" si="27"/>
        <v>0</v>
      </c>
      <c r="J51" s="51">
        <f t="shared" si="28"/>
        <v>0</v>
      </c>
      <c r="K51" s="51">
        <f t="shared" si="29"/>
        <v>0</v>
      </c>
      <c r="L51" s="51">
        <f t="shared" si="30"/>
        <v>1025</v>
      </c>
      <c r="M51" s="51">
        <v>577</v>
      </c>
      <c r="N51" s="51">
        <v>388</v>
      </c>
      <c r="O51" s="51">
        <v>60</v>
      </c>
      <c r="P51" s="51">
        <v>0</v>
      </c>
      <c r="Q51" s="51">
        <v>0</v>
      </c>
      <c r="R51" s="51">
        <v>0</v>
      </c>
      <c r="S51" s="51">
        <v>0</v>
      </c>
      <c r="T51" s="51">
        <f t="shared" si="31"/>
        <v>223</v>
      </c>
      <c r="U51" s="51">
        <f t="shared" si="32"/>
        <v>0</v>
      </c>
      <c r="V51" s="51">
        <f t="shared" si="33"/>
        <v>201</v>
      </c>
      <c r="W51" s="51">
        <f t="shared" si="34"/>
        <v>0</v>
      </c>
      <c r="X51" s="51">
        <f t="shared" si="35"/>
        <v>22</v>
      </c>
      <c r="Y51" s="51">
        <f t="shared" si="36"/>
        <v>0</v>
      </c>
      <c r="Z51" s="51">
        <f t="shared" si="37"/>
        <v>0</v>
      </c>
      <c r="AA51" s="51">
        <f t="shared" si="38"/>
        <v>0</v>
      </c>
      <c r="AB51" s="51">
        <f t="shared" si="3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201</v>
      </c>
      <c r="AK51" s="51">
        <v>0</v>
      </c>
      <c r="AL51" s="51">
        <v>201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41"/>
        <v>22</v>
      </c>
      <c r="AS51" s="51">
        <v>0</v>
      </c>
      <c r="AT51" s="51">
        <v>0</v>
      </c>
      <c r="AU51" s="51">
        <v>0</v>
      </c>
      <c r="AV51" s="51">
        <v>22</v>
      </c>
      <c r="AW51" s="51">
        <v>0</v>
      </c>
      <c r="AX51" s="51">
        <v>0</v>
      </c>
      <c r="AY51" s="51">
        <v>0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29</v>
      </c>
      <c r="B52" s="49" t="s">
        <v>116</v>
      </c>
      <c r="C52" s="50" t="s">
        <v>117</v>
      </c>
      <c r="D52" s="51">
        <f t="shared" si="0"/>
        <v>671</v>
      </c>
      <c r="E52" s="51">
        <f t="shared" si="23"/>
        <v>493</v>
      </c>
      <c r="F52" s="51">
        <f t="shared" si="24"/>
        <v>124</v>
      </c>
      <c r="G52" s="51">
        <f t="shared" si="25"/>
        <v>3</v>
      </c>
      <c r="H52" s="51">
        <f t="shared" si="26"/>
        <v>0</v>
      </c>
      <c r="I52" s="51">
        <f t="shared" si="27"/>
        <v>0</v>
      </c>
      <c r="J52" s="51">
        <f t="shared" si="28"/>
        <v>51</v>
      </c>
      <c r="K52" s="51">
        <f t="shared" si="29"/>
        <v>0</v>
      </c>
      <c r="L52" s="51">
        <f t="shared" si="30"/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f t="shared" si="31"/>
        <v>671</v>
      </c>
      <c r="U52" s="51">
        <f t="shared" si="32"/>
        <v>493</v>
      </c>
      <c r="V52" s="51">
        <f t="shared" si="33"/>
        <v>124</v>
      </c>
      <c r="W52" s="51">
        <f t="shared" si="34"/>
        <v>3</v>
      </c>
      <c r="X52" s="51">
        <f t="shared" si="35"/>
        <v>0</v>
      </c>
      <c r="Y52" s="51">
        <f t="shared" si="36"/>
        <v>0</v>
      </c>
      <c r="Z52" s="51">
        <f t="shared" si="37"/>
        <v>51</v>
      </c>
      <c r="AA52" s="51">
        <f t="shared" si="38"/>
        <v>0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41"/>
        <v>671</v>
      </c>
      <c r="AS52" s="51">
        <v>493</v>
      </c>
      <c r="AT52" s="51">
        <v>124</v>
      </c>
      <c r="AU52" s="51">
        <v>3</v>
      </c>
      <c r="AV52" s="51">
        <v>0</v>
      </c>
      <c r="AW52" s="51">
        <v>0</v>
      </c>
      <c r="AX52" s="51">
        <v>51</v>
      </c>
      <c r="AY52" s="51">
        <v>0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29</v>
      </c>
      <c r="B53" s="49" t="s">
        <v>118</v>
      </c>
      <c r="C53" s="50" t="s">
        <v>119</v>
      </c>
      <c r="D53" s="51">
        <f t="shared" si="0"/>
        <v>63</v>
      </c>
      <c r="E53" s="51">
        <f t="shared" si="23"/>
        <v>0</v>
      </c>
      <c r="F53" s="51">
        <f t="shared" si="24"/>
        <v>63</v>
      </c>
      <c r="G53" s="51">
        <f t="shared" si="25"/>
        <v>0</v>
      </c>
      <c r="H53" s="51">
        <f t="shared" si="26"/>
        <v>0</v>
      </c>
      <c r="I53" s="51">
        <f t="shared" si="27"/>
        <v>0</v>
      </c>
      <c r="J53" s="51">
        <f t="shared" si="28"/>
        <v>0</v>
      </c>
      <c r="K53" s="51">
        <f t="shared" si="29"/>
        <v>0</v>
      </c>
      <c r="L53" s="51">
        <f t="shared" si="30"/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f t="shared" si="31"/>
        <v>63</v>
      </c>
      <c r="U53" s="51">
        <f t="shared" si="32"/>
        <v>0</v>
      </c>
      <c r="V53" s="51">
        <f t="shared" si="33"/>
        <v>63</v>
      </c>
      <c r="W53" s="51">
        <f t="shared" si="34"/>
        <v>0</v>
      </c>
      <c r="X53" s="51">
        <f t="shared" si="35"/>
        <v>0</v>
      </c>
      <c r="Y53" s="51">
        <f t="shared" si="36"/>
        <v>0</v>
      </c>
      <c r="Z53" s="51">
        <f t="shared" si="37"/>
        <v>0</v>
      </c>
      <c r="AA53" s="51">
        <f t="shared" si="38"/>
        <v>0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63</v>
      </c>
      <c r="AK53" s="51">
        <v>0</v>
      </c>
      <c r="AL53" s="51">
        <v>63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29</v>
      </c>
      <c r="B54" s="49" t="s">
        <v>120</v>
      </c>
      <c r="C54" s="50" t="s">
        <v>121</v>
      </c>
      <c r="D54" s="51">
        <f t="shared" si="0"/>
        <v>927</v>
      </c>
      <c r="E54" s="51">
        <f t="shared" si="23"/>
        <v>438</v>
      </c>
      <c r="F54" s="51">
        <f t="shared" si="24"/>
        <v>380</v>
      </c>
      <c r="G54" s="51">
        <f t="shared" si="25"/>
        <v>90</v>
      </c>
      <c r="H54" s="51">
        <f t="shared" si="26"/>
        <v>19</v>
      </c>
      <c r="I54" s="51">
        <f t="shared" si="27"/>
        <v>0</v>
      </c>
      <c r="J54" s="51">
        <f t="shared" si="28"/>
        <v>0</v>
      </c>
      <c r="K54" s="51">
        <f t="shared" si="29"/>
        <v>0</v>
      </c>
      <c r="L54" s="51">
        <f t="shared" si="30"/>
        <v>528</v>
      </c>
      <c r="M54" s="51">
        <v>438</v>
      </c>
      <c r="N54" s="51">
        <v>0</v>
      </c>
      <c r="O54" s="51">
        <v>90</v>
      </c>
      <c r="P54" s="51">
        <v>0</v>
      </c>
      <c r="Q54" s="51">
        <v>0</v>
      </c>
      <c r="R54" s="51">
        <v>0</v>
      </c>
      <c r="S54" s="51">
        <v>0</v>
      </c>
      <c r="T54" s="51">
        <f t="shared" si="31"/>
        <v>399</v>
      </c>
      <c r="U54" s="51">
        <f t="shared" si="32"/>
        <v>0</v>
      </c>
      <c r="V54" s="51">
        <f t="shared" si="33"/>
        <v>380</v>
      </c>
      <c r="W54" s="51">
        <f t="shared" si="34"/>
        <v>0</v>
      </c>
      <c r="X54" s="51">
        <f t="shared" si="35"/>
        <v>19</v>
      </c>
      <c r="Y54" s="51">
        <f t="shared" si="36"/>
        <v>0</v>
      </c>
      <c r="Z54" s="51">
        <f t="shared" si="37"/>
        <v>0</v>
      </c>
      <c r="AA54" s="51">
        <f t="shared" si="38"/>
        <v>0</v>
      </c>
      <c r="AB54" s="51">
        <f t="shared" si="3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41"/>
        <v>399</v>
      </c>
      <c r="AS54" s="51">
        <v>0</v>
      </c>
      <c r="AT54" s="51">
        <v>380</v>
      </c>
      <c r="AU54" s="51">
        <v>0</v>
      </c>
      <c r="AV54" s="51">
        <v>19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29</v>
      </c>
      <c r="B55" s="49" t="s">
        <v>122</v>
      </c>
      <c r="C55" s="50" t="s">
        <v>123</v>
      </c>
      <c r="D55" s="51">
        <f t="shared" si="0"/>
        <v>301</v>
      </c>
      <c r="E55" s="51">
        <f t="shared" si="23"/>
        <v>0</v>
      </c>
      <c r="F55" s="51">
        <f t="shared" si="24"/>
        <v>285</v>
      </c>
      <c r="G55" s="51">
        <f t="shared" si="25"/>
        <v>11</v>
      </c>
      <c r="H55" s="51">
        <f t="shared" si="26"/>
        <v>5</v>
      </c>
      <c r="I55" s="51">
        <f t="shared" si="27"/>
        <v>0</v>
      </c>
      <c r="J55" s="51">
        <f t="shared" si="28"/>
        <v>0</v>
      </c>
      <c r="K55" s="51">
        <f t="shared" si="29"/>
        <v>0</v>
      </c>
      <c r="L55" s="51">
        <f t="shared" si="30"/>
        <v>156</v>
      </c>
      <c r="M55" s="51">
        <v>0</v>
      </c>
      <c r="N55" s="51">
        <v>140</v>
      </c>
      <c r="O55" s="51">
        <v>11</v>
      </c>
      <c r="P55" s="51">
        <v>5</v>
      </c>
      <c r="Q55" s="51">
        <v>0</v>
      </c>
      <c r="R55" s="51">
        <v>0</v>
      </c>
      <c r="S55" s="51">
        <v>0</v>
      </c>
      <c r="T55" s="51">
        <f t="shared" si="31"/>
        <v>145</v>
      </c>
      <c r="U55" s="51">
        <f t="shared" si="32"/>
        <v>0</v>
      </c>
      <c r="V55" s="51">
        <f t="shared" si="33"/>
        <v>145</v>
      </c>
      <c r="W55" s="51">
        <f t="shared" si="34"/>
        <v>0</v>
      </c>
      <c r="X55" s="51">
        <f t="shared" si="35"/>
        <v>0</v>
      </c>
      <c r="Y55" s="51">
        <f t="shared" si="36"/>
        <v>0</v>
      </c>
      <c r="Z55" s="51">
        <f t="shared" si="37"/>
        <v>0</v>
      </c>
      <c r="AA55" s="51">
        <f t="shared" si="38"/>
        <v>0</v>
      </c>
      <c r="AB55" s="51">
        <f t="shared" si="3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145</v>
      </c>
      <c r="AS55" s="51">
        <v>0</v>
      </c>
      <c r="AT55" s="51">
        <v>145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29</v>
      </c>
      <c r="B56" s="49" t="s">
        <v>124</v>
      </c>
      <c r="C56" s="50" t="s">
        <v>125</v>
      </c>
      <c r="D56" s="51">
        <f t="shared" si="0"/>
        <v>14757</v>
      </c>
      <c r="E56" s="51">
        <f t="shared" si="23"/>
        <v>868</v>
      </c>
      <c r="F56" s="51">
        <f t="shared" si="24"/>
        <v>720</v>
      </c>
      <c r="G56" s="51">
        <f t="shared" si="25"/>
        <v>151</v>
      </c>
      <c r="H56" s="51">
        <f t="shared" si="26"/>
        <v>60</v>
      </c>
      <c r="I56" s="51">
        <f t="shared" si="27"/>
        <v>0</v>
      </c>
      <c r="J56" s="51">
        <f t="shared" si="28"/>
        <v>0</v>
      </c>
      <c r="K56" s="51">
        <f t="shared" si="29"/>
        <v>12958</v>
      </c>
      <c r="L56" s="51">
        <f t="shared" si="30"/>
        <v>98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98</v>
      </c>
      <c r="T56" s="51">
        <f t="shared" si="31"/>
        <v>14572</v>
      </c>
      <c r="U56" s="51">
        <f t="shared" si="32"/>
        <v>783</v>
      </c>
      <c r="V56" s="51">
        <f t="shared" si="33"/>
        <v>719</v>
      </c>
      <c r="W56" s="51">
        <f t="shared" si="34"/>
        <v>150</v>
      </c>
      <c r="X56" s="51">
        <f t="shared" si="35"/>
        <v>60</v>
      </c>
      <c r="Y56" s="51">
        <f t="shared" si="36"/>
        <v>0</v>
      </c>
      <c r="Z56" s="51">
        <f t="shared" si="37"/>
        <v>0</v>
      </c>
      <c r="AA56" s="51">
        <f t="shared" si="38"/>
        <v>12860</v>
      </c>
      <c r="AB56" s="51">
        <f t="shared" si="3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1714</v>
      </c>
      <c r="AK56" s="51">
        <v>783</v>
      </c>
      <c r="AL56" s="51">
        <v>719</v>
      </c>
      <c r="AM56" s="51">
        <v>150</v>
      </c>
      <c r="AN56" s="51">
        <v>60</v>
      </c>
      <c r="AO56" s="51">
        <v>0</v>
      </c>
      <c r="AP56" s="51">
        <v>0</v>
      </c>
      <c r="AQ56" s="51">
        <v>2</v>
      </c>
      <c r="AR56" s="51">
        <f t="shared" si="41"/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12858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12858</v>
      </c>
      <c r="BP56" s="51">
        <f t="shared" si="44"/>
        <v>87</v>
      </c>
      <c r="BQ56" s="51">
        <v>85</v>
      </c>
      <c r="BR56" s="51">
        <v>1</v>
      </c>
      <c r="BS56" s="51">
        <v>1</v>
      </c>
      <c r="BT56" s="51">
        <v>0</v>
      </c>
      <c r="BU56" s="51">
        <v>0</v>
      </c>
      <c r="BV56" s="51">
        <v>0</v>
      </c>
      <c r="BW56" s="51">
        <v>0</v>
      </c>
    </row>
    <row r="57" spans="1:75" ht="13.5">
      <c r="A57" s="26" t="s">
        <v>29</v>
      </c>
      <c r="B57" s="49" t="s">
        <v>126</v>
      </c>
      <c r="C57" s="50" t="s">
        <v>127</v>
      </c>
      <c r="D57" s="51">
        <f t="shared" si="0"/>
        <v>2454</v>
      </c>
      <c r="E57" s="51">
        <f t="shared" si="23"/>
        <v>1817</v>
      </c>
      <c r="F57" s="51">
        <f t="shared" si="24"/>
        <v>210</v>
      </c>
      <c r="G57" s="51">
        <f t="shared" si="25"/>
        <v>269</v>
      </c>
      <c r="H57" s="51">
        <f t="shared" si="26"/>
        <v>93</v>
      </c>
      <c r="I57" s="51">
        <f t="shared" si="27"/>
        <v>65</v>
      </c>
      <c r="J57" s="51">
        <f t="shared" si="28"/>
        <v>0</v>
      </c>
      <c r="K57" s="51">
        <f t="shared" si="29"/>
        <v>0</v>
      </c>
      <c r="L57" s="51">
        <f t="shared" si="30"/>
        <v>2361</v>
      </c>
      <c r="M57" s="51">
        <v>1817</v>
      </c>
      <c r="N57" s="51">
        <v>210</v>
      </c>
      <c r="O57" s="51">
        <v>269</v>
      </c>
      <c r="P57" s="51">
        <v>0</v>
      </c>
      <c r="Q57" s="51">
        <v>65</v>
      </c>
      <c r="R57" s="51">
        <v>0</v>
      </c>
      <c r="S57" s="51">
        <v>0</v>
      </c>
      <c r="T57" s="51">
        <f t="shared" si="31"/>
        <v>93</v>
      </c>
      <c r="U57" s="51">
        <f t="shared" si="32"/>
        <v>0</v>
      </c>
      <c r="V57" s="51">
        <f t="shared" si="33"/>
        <v>0</v>
      </c>
      <c r="W57" s="51">
        <f t="shared" si="34"/>
        <v>0</v>
      </c>
      <c r="X57" s="51">
        <f t="shared" si="35"/>
        <v>93</v>
      </c>
      <c r="Y57" s="51">
        <f t="shared" si="36"/>
        <v>0</v>
      </c>
      <c r="Z57" s="51">
        <f t="shared" si="37"/>
        <v>0</v>
      </c>
      <c r="AA57" s="51">
        <f t="shared" si="38"/>
        <v>0</v>
      </c>
      <c r="AB57" s="51">
        <f t="shared" si="39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40"/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41"/>
        <v>93</v>
      </c>
      <c r="AS57" s="51">
        <v>0</v>
      </c>
      <c r="AT57" s="51">
        <v>0</v>
      </c>
      <c r="AU57" s="51">
        <v>0</v>
      </c>
      <c r="AV57" s="51">
        <v>93</v>
      </c>
      <c r="AW57" s="51">
        <v>0</v>
      </c>
      <c r="AX57" s="51">
        <v>0</v>
      </c>
      <c r="AY57" s="51">
        <v>0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</row>
    <row r="58" spans="1:75" ht="13.5">
      <c r="A58" s="26" t="s">
        <v>29</v>
      </c>
      <c r="B58" s="49" t="s">
        <v>128</v>
      </c>
      <c r="C58" s="50" t="s">
        <v>129</v>
      </c>
      <c r="D58" s="51">
        <f t="shared" si="0"/>
        <v>647</v>
      </c>
      <c r="E58" s="51">
        <f t="shared" si="23"/>
        <v>248</v>
      </c>
      <c r="F58" s="51">
        <f t="shared" si="24"/>
        <v>243</v>
      </c>
      <c r="G58" s="51">
        <f t="shared" si="25"/>
        <v>133</v>
      </c>
      <c r="H58" s="51">
        <f t="shared" si="26"/>
        <v>22</v>
      </c>
      <c r="I58" s="51">
        <f t="shared" si="27"/>
        <v>0</v>
      </c>
      <c r="J58" s="51">
        <f t="shared" si="28"/>
        <v>0</v>
      </c>
      <c r="K58" s="51">
        <f t="shared" si="29"/>
        <v>1</v>
      </c>
      <c r="L58" s="51">
        <f t="shared" si="30"/>
        <v>196</v>
      </c>
      <c r="M58" s="51">
        <v>195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1</v>
      </c>
      <c r="T58" s="51">
        <f t="shared" si="31"/>
        <v>380</v>
      </c>
      <c r="U58" s="51">
        <f t="shared" si="32"/>
        <v>16</v>
      </c>
      <c r="V58" s="51">
        <f t="shared" si="33"/>
        <v>243</v>
      </c>
      <c r="W58" s="51">
        <f t="shared" si="34"/>
        <v>99</v>
      </c>
      <c r="X58" s="51">
        <f t="shared" si="35"/>
        <v>22</v>
      </c>
      <c r="Y58" s="51">
        <f t="shared" si="36"/>
        <v>0</v>
      </c>
      <c r="Z58" s="51">
        <f t="shared" si="37"/>
        <v>0</v>
      </c>
      <c r="AA58" s="51">
        <f t="shared" si="38"/>
        <v>0</v>
      </c>
      <c r="AB58" s="51">
        <f t="shared" si="3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380</v>
      </c>
      <c r="AK58" s="51">
        <v>16</v>
      </c>
      <c r="AL58" s="51">
        <v>243</v>
      </c>
      <c r="AM58" s="51">
        <v>99</v>
      </c>
      <c r="AN58" s="51">
        <v>22</v>
      </c>
      <c r="AO58" s="51">
        <v>0</v>
      </c>
      <c r="AP58" s="51">
        <v>0</v>
      </c>
      <c r="AQ58" s="51">
        <v>0</v>
      </c>
      <c r="AR58" s="51">
        <f t="shared" si="41"/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71</v>
      </c>
      <c r="BQ58" s="51">
        <v>37</v>
      </c>
      <c r="BR58" s="51">
        <v>0</v>
      </c>
      <c r="BS58" s="51">
        <v>34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29</v>
      </c>
      <c r="B59" s="49" t="s">
        <v>130</v>
      </c>
      <c r="C59" s="50" t="s">
        <v>131</v>
      </c>
      <c r="D59" s="51">
        <f t="shared" si="0"/>
        <v>383</v>
      </c>
      <c r="E59" s="51">
        <f t="shared" si="23"/>
        <v>151</v>
      </c>
      <c r="F59" s="51">
        <f t="shared" si="24"/>
        <v>155</v>
      </c>
      <c r="G59" s="51">
        <f t="shared" si="25"/>
        <v>63</v>
      </c>
      <c r="H59" s="51">
        <f t="shared" si="26"/>
        <v>14</v>
      </c>
      <c r="I59" s="51">
        <f t="shared" si="27"/>
        <v>0</v>
      </c>
      <c r="J59" s="51">
        <f t="shared" si="28"/>
        <v>0</v>
      </c>
      <c r="K59" s="51">
        <f t="shared" si="29"/>
        <v>0</v>
      </c>
      <c r="L59" s="51">
        <f t="shared" si="30"/>
        <v>141</v>
      </c>
      <c r="M59" s="51">
        <v>141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f t="shared" si="31"/>
        <v>242</v>
      </c>
      <c r="U59" s="51">
        <f t="shared" si="32"/>
        <v>10</v>
      </c>
      <c r="V59" s="51">
        <f t="shared" si="33"/>
        <v>155</v>
      </c>
      <c r="W59" s="51">
        <f t="shared" si="34"/>
        <v>63</v>
      </c>
      <c r="X59" s="51">
        <f t="shared" si="35"/>
        <v>14</v>
      </c>
      <c r="Y59" s="51">
        <f t="shared" si="36"/>
        <v>0</v>
      </c>
      <c r="Z59" s="51">
        <f t="shared" si="37"/>
        <v>0</v>
      </c>
      <c r="AA59" s="51">
        <f t="shared" si="38"/>
        <v>0</v>
      </c>
      <c r="AB59" s="51">
        <f t="shared" si="3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242</v>
      </c>
      <c r="AK59" s="51">
        <v>10</v>
      </c>
      <c r="AL59" s="51">
        <v>155</v>
      </c>
      <c r="AM59" s="51">
        <v>63</v>
      </c>
      <c r="AN59" s="51">
        <v>14</v>
      </c>
      <c r="AO59" s="51">
        <v>0</v>
      </c>
      <c r="AP59" s="51">
        <v>0</v>
      </c>
      <c r="AQ59" s="51">
        <v>0</v>
      </c>
      <c r="AR59" s="51">
        <f t="shared" si="41"/>
        <v>0</v>
      </c>
      <c r="AS59" s="51">
        <v>0</v>
      </c>
      <c r="AT59" s="51">
        <v>0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26" t="s">
        <v>29</v>
      </c>
      <c r="B60" s="49" t="s">
        <v>132</v>
      </c>
      <c r="C60" s="50" t="s">
        <v>133</v>
      </c>
      <c r="D60" s="51">
        <f t="shared" si="0"/>
        <v>548</v>
      </c>
      <c r="E60" s="51">
        <f t="shared" si="23"/>
        <v>235</v>
      </c>
      <c r="F60" s="51">
        <f t="shared" si="24"/>
        <v>198</v>
      </c>
      <c r="G60" s="51">
        <f t="shared" si="25"/>
        <v>97</v>
      </c>
      <c r="H60" s="51">
        <f t="shared" si="26"/>
        <v>18</v>
      </c>
      <c r="I60" s="51">
        <f t="shared" si="27"/>
        <v>0</v>
      </c>
      <c r="J60" s="51">
        <f t="shared" si="28"/>
        <v>0</v>
      </c>
      <c r="K60" s="51">
        <f t="shared" si="29"/>
        <v>0</v>
      </c>
      <c r="L60" s="51">
        <f t="shared" si="30"/>
        <v>202</v>
      </c>
      <c r="M60" s="51">
        <v>202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f t="shared" si="31"/>
        <v>309</v>
      </c>
      <c r="U60" s="51">
        <f t="shared" si="32"/>
        <v>13</v>
      </c>
      <c r="V60" s="51">
        <f t="shared" si="33"/>
        <v>198</v>
      </c>
      <c r="W60" s="51">
        <f t="shared" si="34"/>
        <v>80</v>
      </c>
      <c r="X60" s="51">
        <f t="shared" si="35"/>
        <v>18</v>
      </c>
      <c r="Y60" s="51">
        <f t="shared" si="36"/>
        <v>0</v>
      </c>
      <c r="Z60" s="51">
        <f t="shared" si="37"/>
        <v>0</v>
      </c>
      <c r="AA60" s="51">
        <f t="shared" si="38"/>
        <v>0</v>
      </c>
      <c r="AB60" s="51">
        <f t="shared" si="39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40"/>
        <v>309</v>
      </c>
      <c r="AK60" s="51">
        <v>13</v>
      </c>
      <c r="AL60" s="51">
        <v>198</v>
      </c>
      <c r="AM60" s="51">
        <v>80</v>
      </c>
      <c r="AN60" s="51">
        <v>18</v>
      </c>
      <c r="AO60" s="51">
        <v>0</v>
      </c>
      <c r="AP60" s="51">
        <v>0</v>
      </c>
      <c r="AQ60" s="51">
        <v>0</v>
      </c>
      <c r="AR60" s="51">
        <f t="shared" si="41"/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f t="shared" si="4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4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44"/>
        <v>37</v>
      </c>
      <c r="BQ60" s="51">
        <v>20</v>
      </c>
      <c r="BR60" s="51">
        <v>0</v>
      </c>
      <c r="BS60" s="51">
        <v>17</v>
      </c>
      <c r="BT60" s="51">
        <v>0</v>
      </c>
      <c r="BU60" s="51">
        <v>0</v>
      </c>
      <c r="BV60" s="51">
        <v>0</v>
      </c>
      <c r="BW60" s="51">
        <v>0</v>
      </c>
    </row>
    <row r="61" spans="1:75" ht="13.5">
      <c r="A61" s="26" t="s">
        <v>29</v>
      </c>
      <c r="B61" s="49" t="s">
        <v>134</v>
      </c>
      <c r="C61" s="50" t="s">
        <v>135</v>
      </c>
      <c r="D61" s="51">
        <f t="shared" si="0"/>
        <v>661</v>
      </c>
      <c r="E61" s="51">
        <f t="shared" si="23"/>
        <v>53</v>
      </c>
      <c r="F61" s="51">
        <f t="shared" si="24"/>
        <v>390</v>
      </c>
      <c r="G61" s="51">
        <f t="shared" si="25"/>
        <v>168</v>
      </c>
      <c r="H61" s="51">
        <f t="shared" si="26"/>
        <v>6</v>
      </c>
      <c r="I61" s="51">
        <f t="shared" si="27"/>
        <v>0</v>
      </c>
      <c r="J61" s="51">
        <f t="shared" si="28"/>
        <v>1</v>
      </c>
      <c r="K61" s="51">
        <f t="shared" si="29"/>
        <v>43</v>
      </c>
      <c r="L61" s="51">
        <f t="shared" si="30"/>
        <v>237</v>
      </c>
      <c r="M61" s="51">
        <v>0</v>
      </c>
      <c r="N61" s="51">
        <v>188</v>
      </c>
      <c r="O61" s="51">
        <v>0</v>
      </c>
      <c r="P61" s="51">
        <v>6</v>
      </c>
      <c r="Q61" s="51">
        <v>0</v>
      </c>
      <c r="R61" s="51">
        <v>0</v>
      </c>
      <c r="S61" s="51">
        <v>43</v>
      </c>
      <c r="T61" s="51">
        <f t="shared" si="31"/>
        <v>359</v>
      </c>
      <c r="U61" s="51">
        <f t="shared" si="32"/>
        <v>0</v>
      </c>
      <c r="V61" s="51">
        <f t="shared" si="33"/>
        <v>202</v>
      </c>
      <c r="W61" s="51">
        <f t="shared" si="34"/>
        <v>157</v>
      </c>
      <c r="X61" s="51">
        <f t="shared" si="35"/>
        <v>0</v>
      </c>
      <c r="Y61" s="51">
        <f t="shared" si="36"/>
        <v>0</v>
      </c>
      <c r="Z61" s="51">
        <f t="shared" si="37"/>
        <v>0</v>
      </c>
      <c r="AA61" s="51">
        <f t="shared" si="38"/>
        <v>0</v>
      </c>
      <c r="AB61" s="51">
        <f t="shared" si="39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40"/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41"/>
        <v>359</v>
      </c>
      <c r="AS61" s="51">
        <v>0</v>
      </c>
      <c r="AT61" s="51">
        <v>202</v>
      </c>
      <c r="AU61" s="51">
        <v>157</v>
      </c>
      <c r="AV61" s="51">
        <v>0</v>
      </c>
      <c r="AW61" s="51">
        <v>0</v>
      </c>
      <c r="AX61" s="51">
        <v>0</v>
      </c>
      <c r="AY61" s="51">
        <v>0</v>
      </c>
      <c r="AZ61" s="51">
        <f t="shared" si="4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4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44"/>
        <v>65</v>
      </c>
      <c r="BQ61" s="51">
        <v>53</v>
      </c>
      <c r="BR61" s="51">
        <v>0</v>
      </c>
      <c r="BS61" s="51">
        <v>11</v>
      </c>
      <c r="BT61" s="51">
        <v>0</v>
      </c>
      <c r="BU61" s="51">
        <v>0</v>
      </c>
      <c r="BV61" s="51">
        <v>1</v>
      </c>
      <c r="BW61" s="51">
        <v>0</v>
      </c>
    </row>
    <row r="62" spans="1:75" ht="13.5">
      <c r="A62" s="26" t="s">
        <v>29</v>
      </c>
      <c r="B62" s="49" t="s">
        <v>136</v>
      </c>
      <c r="C62" s="50" t="s">
        <v>137</v>
      </c>
      <c r="D62" s="51">
        <f t="shared" si="0"/>
        <v>720</v>
      </c>
      <c r="E62" s="51">
        <f t="shared" si="23"/>
        <v>117</v>
      </c>
      <c r="F62" s="51">
        <f t="shared" si="24"/>
        <v>381</v>
      </c>
      <c r="G62" s="51">
        <f t="shared" si="25"/>
        <v>169</v>
      </c>
      <c r="H62" s="51">
        <f t="shared" si="26"/>
        <v>10</v>
      </c>
      <c r="I62" s="51">
        <f t="shared" si="27"/>
        <v>0</v>
      </c>
      <c r="J62" s="51">
        <f t="shared" si="28"/>
        <v>2</v>
      </c>
      <c r="K62" s="51">
        <f t="shared" si="29"/>
        <v>41</v>
      </c>
      <c r="L62" s="51">
        <f t="shared" si="30"/>
        <v>235</v>
      </c>
      <c r="M62" s="51">
        <v>0</v>
      </c>
      <c r="N62" s="51">
        <v>184</v>
      </c>
      <c r="O62" s="51">
        <v>0</v>
      </c>
      <c r="P62" s="51">
        <v>10</v>
      </c>
      <c r="Q62" s="51">
        <v>0</v>
      </c>
      <c r="R62" s="51">
        <v>0</v>
      </c>
      <c r="S62" s="51">
        <v>41</v>
      </c>
      <c r="T62" s="51">
        <f t="shared" si="31"/>
        <v>350</v>
      </c>
      <c r="U62" s="51">
        <f t="shared" si="32"/>
        <v>0</v>
      </c>
      <c r="V62" s="51">
        <f t="shared" si="33"/>
        <v>197</v>
      </c>
      <c r="W62" s="51">
        <f t="shared" si="34"/>
        <v>153</v>
      </c>
      <c r="X62" s="51">
        <f t="shared" si="35"/>
        <v>0</v>
      </c>
      <c r="Y62" s="51">
        <f t="shared" si="36"/>
        <v>0</v>
      </c>
      <c r="Z62" s="51">
        <f t="shared" si="37"/>
        <v>0</v>
      </c>
      <c r="AA62" s="51">
        <f t="shared" si="38"/>
        <v>0</v>
      </c>
      <c r="AB62" s="51">
        <f t="shared" si="39"/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40"/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41"/>
        <v>350</v>
      </c>
      <c r="AS62" s="51">
        <v>0</v>
      </c>
      <c r="AT62" s="51">
        <v>197</v>
      </c>
      <c r="AU62" s="51">
        <v>153</v>
      </c>
      <c r="AV62" s="51">
        <v>0</v>
      </c>
      <c r="AW62" s="51">
        <v>0</v>
      </c>
      <c r="AX62" s="51">
        <v>0</v>
      </c>
      <c r="AY62" s="51">
        <v>0</v>
      </c>
      <c r="AZ62" s="51">
        <f t="shared" si="4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4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44"/>
        <v>135</v>
      </c>
      <c r="BQ62" s="51">
        <v>117</v>
      </c>
      <c r="BR62" s="51">
        <v>0</v>
      </c>
      <c r="BS62" s="51">
        <v>16</v>
      </c>
      <c r="BT62" s="51">
        <v>0</v>
      </c>
      <c r="BU62" s="51">
        <v>0</v>
      </c>
      <c r="BV62" s="51">
        <v>2</v>
      </c>
      <c r="BW62" s="51">
        <v>0</v>
      </c>
    </row>
    <row r="63" spans="1:75" ht="13.5">
      <c r="A63" s="26" t="s">
        <v>29</v>
      </c>
      <c r="B63" s="49" t="s">
        <v>138</v>
      </c>
      <c r="C63" s="50" t="s">
        <v>139</v>
      </c>
      <c r="D63" s="51">
        <f t="shared" si="0"/>
        <v>3182</v>
      </c>
      <c r="E63" s="51">
        <f t="shared" si="23"/>
        <v>1684</v>
      </c>
      <c r="F63" s="51">
        <f t="shared" si="24"/>
        <v>819</v>
      </c>
      <c r="G63" s="51">
        <f t="shared" si="25"/>
        <v>563</v>
      </c>
      <c r="H63" s="51">
        <f t="shared" si="26"/>
        <v>54</v>
      </c>
      <c r="I63" s="51">
        <f t="shared" si="27"/>
        <v>0</v>
      </c>
      <c r="J63" s="51">
        <f t="shared" si="28"/>
        <v>62</v>
      </c>
      <c r="K63" s="51">
        <f t="shared" si="29"/>
        <v>0</v>
      </c>
      <c r="L63" s="51">
        <f t="shared" si="30"/>
        <v>901</v>
      </c>
      <c r="M63" s="51">
        <v>856</v>
      </c>
      <c r="N63" s="51">
        <v>0</v>
      </c>
      <c r="O63" s="51">
        <v>0</v>
      </c>
      <c r="P63" s="51">
        <v>0</v>
      </c>
      <c r="Q63" s="51">
        <v>0</v>
      </c>
      <c r="R63" s="51">
        <v>45</v>
      </c>
      <c r="S63" s="51">
        <v>0</v>
      </c>
      <c r="T63" s="51">
        <f t="shared" si="31"/>
        <v>1246</v>
      </c>
      <c r="U63" s="51">
        <f t="shared" si="32"/>
        <v>0</v>
      </c>
      <c r="V63" s="51">
        <f t="shared" si="33"/>
        <v>750</v>
      </c>
      <c r="W63" s="51">
        <f t="shared" si="34"/>
        <v>442</v>
      </c>
      <c r="X63" s="51">
        <f t="shared" si="35"/>
        <v>54</v>
      </c>
      <c r="Y63" s="51">
        <f t="shared" si="36"/>
        <v>0</v>
      </c>
      <c r="Z63" s="51">
        <f t="shared" si="37"/>
        <v>0</v>
      </c>
      <c r="AA63" s="51">
        <f t="shared" si="38"/>
        <v>0</v>
      </c>
      <c r="AB63" s="51">
        <f t="shared" si="3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40"/>
        <v>1192</v>
      </c>
      <c r="AK63" s="51">
        <v>0</v>
      </c>
      <c r="AL63" s="51">
        <v>750</v>
      </c>
      <c r="AM63" s="51">
        <v>442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41"/>
        <v>54</v>
      </c>
      <c r="AS63" s="51">
        <v>0</v>
      </c>
      <c r="AT63" s="51">
        <v>0</v>
      </c>
      <c r="AU63" s="51">
        <v>0</v>
      </c>
      <c r="AV63" s="51">
        <v>54</v>
      </c>
      <c r="AW63" s="51">
        <v>0</v>
      </c>
      <c r="AX63" s="51">
        <v>0</v>
      </c>
      <c r="AY63" s="51">
        <v>0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1035</v>
      </c>
      <c r="BQ63" s="51">
        <v>828</v>
      </c>
      <c r="BR63" s="51">
        <v>69</v>
      </c>
      <c r="BS63" s="51">
        <v>121</v>
      </c>
      <c r="BT63" s="51">
        <v>0</v>
      </c>
      <c r="BU63" s="51">
        <v>0</v>
      </c>
      <c r="BV63" s="51">
        <v>17</v>
      </c>
      <c r="BW63" s="51">
        <v>0</v>
      </c>
    </row>
    <row r="64" spans="1:75" ht="13.5">
      <c r="A64" s="26" t="s">
        <v>29</v>
      </c>
      <c r="B64" s="49" t="s">
        <v>140</v>
      </c>
      <c r="C64" s="50" t="s">
        <v>206</v>
      </c>
      <c r="D64" s="51">
        <f t="shared" si="0"/>
        <v>1818</v>
      </c>
      <c r="E64" s="51">
        <f t="shared" si="23"/>
        <v>1170</v>
      </c>
      <c r="F64" s="51">
        <f t="shared" si="24"/>
        <v>339</v>
      </c>
      <c r="G64" s="51">
        <f t="shared" si="25"/>
        <v>159</v>
      </c>
      <c r="H64" s="51">
        <f t="shared" si="26"/>
        <v>38</v>
      </c>
      <c r="I64" s="51">
        <f t="shared" si="27"/>
        <v>0</v>
      </c>
      <c r="J64" s="51">
        <f t="shared" si="28"/>
        <v>105</v>
      </c>
      <c r="K64" s="51">
        <f t="shared" si="29"/>
        <v>7</v>
      </c>
      <c r="L64" s="51">
        <f t="shared" si="30"/>
        <v>677</v>
      </c>
      <c r="M64" s="51">
        <v>582</v>
      </c>
      <c r="N64" s="51">
        <v>0</v>
      </c>
      <c r="O64" s="51">
        <v>39</v>
      </c>
      <c r="P64" s="51">
        <v>0</v>
      </c>
      <c r="Q64" s="51">
        <v>0</v>
      </c>
      <c r="R64" s="51">
        <v>54</v>
      </c>
      <c r="S64" s="51">
        <v>2</v>
      </c>
      <c r="T64" s="51">
        <f t="shared" si="31"/>
        <v>502</v>
      </c>
      <c r="U64" s="51">
        <f t="shared" si="32"/>
        <v>0</v>
      </c>
      <c r="V64" s="51">
        <f t="shared" si="33"/>
        <v>339</v>
      </c>
      <c r="W64" s="51">
        <f t="shared" si="34"/>
        <v>120</v>
      </c>
      <c r="X64" s="51">
        <f t="shared" si="35"/>
        <v>38</v>
      </c>
      <c r="Y64" s="51">
        <f t="shared" si="36"/>
        <v>0</v>
      </c>
      <c r="Z64" s="51">
        <f t="shared" si="37"/>
        <v>0</v>
      </c>
      <c r="AA64" s="51">
        <f t="shared" si="38"/>
        <v>5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152</v>
      </c>
      <c r="AK64" s="51">
        <v>0</v>
      </c>
      <c r="AL64" s="51">
        <v>152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350</v>
      </c>
      <c r="AS64" s="51">
        <v>0</v>
      </c>
      <c r="AT64" s="51">
        <v>187</v>
      </c>
      <c r="AU64" s="51">
        <v>120</v>
      </c>
      <c r="AV64" s="51">
        <v>38</v>
      </c>
      <c r="AW64" s="51">
        <v>0</v>
      </c>
      <c r="AX64" s="51">
        <v>0</v>
      </c>
      <c r="AY64" s="51">
        <v>5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639</v>
      </c>
      <c r="BQ64" s="51">
        <v>588</v>
      </c>
      <c r="BR64" s="51">
        <v>0</v>
      </c>
      <c r="BS64" s="51">
        <v>0</v>
      </c>
      <c r="BT64" s="51">
        <v>0</v>
      </c>
      <c r="BU64" s="51">
        <v>0</v>
      </c>
      <c r="BV64" s="51">
        <v>51</v>
      </c>
      <c r="BW64" s="51">
        <v>0</v>
      </c>
    </row>
    <row r="65" spans="1:75" ht="13.5">
      <c r="A65" s="26" t="s">
        <v>29</v>
      </c>
      <c r="B65" s="49" t="s">
        <v>207</v>
      </c>
      <c r="C65" s="50" t="s">
        <v>208</v>
      </c>
      <c r="D65" s="51">
        <f t="shared" si="0"/>
        <v>398</v>
      </c>
      <c r="E65" s="51">
        <f t="shared" si="23"/>
        <v>48</v>
      </c>
      <c r="F65" s="51">
        <f t="shared" si="24"/>
        <v>223</v>
      </c>
      <c r="G65" s="51">
        <f t="shared" si="25"/>
        <v>98</v>
      </c>
      <c r="H65" s="51">
        <f t="shared" si="26"/>
        <v>3</v>
      </c>
      <c r="I65" s="51">
        <f t="shared" si="27"/>
        <v>0</v>
      </c>
      <c r="J65" s="51">
        <f t="shared" si="28"/>
        <v>2</v>
      </c>
      <c r="K65" s="51">
        <f t="shared" si="29"/>
        <v>24</v>
      </c>
      <c r="L65" s="51">
        <f t="shared" si="30"/>
        <v>135</v>
      </c>
      <c r="M65" s="51">
        <v>0</v>
      </c>
      <c r="N65" s="51">
        <v>108</v>
      </c>
      <c r="O65" s="51">
        <v>0</v>
      </c>
      <c r="P65" s="51">
        <v>3</v>
      </c>
      <c r="Q65" s="51">
        <v>0</v>
      </c>
      <c r="R65" s="51">
        <v>0</v>
      </c>
      <c r="S65" s="51">
        <v>24</v>
      </c>
      <c r="T65" s="51">
        <f t="shared" si="31"/>
        <v>205</v>
      </c>
      <c r="U65" s="51">
        <f t="shared" si="32"/>
        <v>0</v>
      </c>
      <c r="V65" s="51">
        <f t="shared" si="33"/>
        <v>115</v>
      </c>
      <c r="W65" s="51">
        <f t="shared" si="34"/>
        <v>90</v>
      </c>
      <c r="X65" s="51">
        <f t="shared" si="35"/>
        <v>0</v>
      </c>
      <c r="Y65" s="51">
        <f t="shared" si="36"/>
        <v>0</v>
      </c>
      <c r="Z65" s="51">
        <f t="shared" si="37"/>
        <v>0</v>
      </c>
      <c r="AA65" s="51">
        <f t="shared" si="38"/>
        <v>0</v>
      </c>
      <c r="AB65" s="51">
        <f t="shared" si="39"/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40"/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41"/>
        <v>205</v>
      </c>
      <c r="AS65" s="51">
        <v>0</v>
      </c>
      <c r="AT65" s="51">
        <v>115</v>
      </c>
      <c r="AU65" s="51">
        <v>90</v>
      </c>
      <c r="AV65" s="51">
        <v>0</v>
      </c>
      <c r="AW65" s="51">
        <v>0</v>
      </c>
      <c r="AX65" s="51">
        <v>0</v>
      </c>
      <c r="AY65" s="51">
        <v>0</v>
      </c>
      <c r="AZ65" s="51">
        <f t="shared" si="4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4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44"/>
        <v>58</v>
      </c>
      <c r="BQ65" s="51">
        <v>48</v>
      </c>
      <c r="BR65" s="51">
        <v>0</v>
      </c>
      <c r="BS65" s="51">
        <v>8</v>
      </c>
      <c r="BT65" s="51">
        <v>0</v>
      </c>
      <c r="BU65" s="51">
        <v>0</v>
      </c>
      <c r="BV65" s="51">
        <v>2</v>
      </c>
      <c r="BW65" s="51">
        <v>0</v>
      </c>
    </row>
    <row r="66" spans="1:75" ht="13.5">
      <c r="A66" s="26" t="s">
        <v>29</v>
      </c>
      <c r="B66" s="49" t="s">
        <v>209</v>
      </c>
      <c r="C66" s="50" t="s">
        <v>210</v>
      </c>
      <c r="D66" s="51">
        <f t="shared" si="0"/>
        <v>729</v>
      </c>
      <c r="E66" s="51">
        <f t="shared" si="23"/>
        <v>348</v>
      </c>
      <c r="F66" s="51">
        <f t="shared" si="24"/>
        <v>143</v>
      </c>
      <c r="G66" s="51">
        <f t="shared" si="25"/>
        <v>80</v>
      </c>
      <c r="H66" s="51">
        <f t="shared" si="26"/>
        <v>16</v>
      </c>
      <c r="I66" s="51">
        <f t="shared" si="27"/>
        <v>0</v>
      </c>
      <c r="J66" s="51">
        <f t="shared" si="28"/>
        <v>13</v>
      </c>
      <c r="K66" s="51">
        <f t="shared" si="29"/>
        <v>129</v>
      </c>
      <c r="L66" s="51">
        <f t="shared" si="30"/>
        <v>441</v>
      </c>
      <c r="M66" s="51">
        <v>348</v>
      </c>
      <c r="N66" s="51">
        <v>0</v>
      </c>
      <c r="O66" s="51">
        <v>80</v>
      </c>
      <c r="P66" s="51">
        <v>0</v>
      </c>
      <c r="Q66" s="51">
        <v>0</v>
      </c>
      <c r="R66" s="51">
        <v>13</v>
      </c>
      <c r="S66" s="51">
        <v>0</v>
      </c>
      <c r="T66" s="51">
        <f t="shared" si="31"/>
        <v>288</v>
      </c>
      <c r="U66" s="51">
        <f t="shared" si="32"/>
        <v>0</v>
      </c>
      <c r="V66" s="51">
        <f t="shared" si="33"/>
        <v>143</v>
      </c>
      <c r="W66" s="51">
        <f t="shared" si="34"/>
        <v>0</v>
      </c>
      <c r="X66" s="51">
        <f t="shared" si="35"/>
        <v>16</v>
      </c>
      <c r="Y66" s="51">
        <f t="shared" si="36"/>
        <v>0</v>
      </c>
      <c r="Z66" s="51">
        <f t="shared" si="37"/>
        <v>0</v>
      </c>
      <c r="AA66" s="51">
        <f t="shared" si="38"/>
        <v>129</v>
      </c>
      <c r="AB66" s="51">
        <f t="shared" si="39"/>
        <v>129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129</v>
      </c>
      <c r="AJ66" s="51">
        <f t="shared" si="40"/>
        <v>9</v>
      </c>
      <c r="AK66" s="51">
        <v>0</v>
      </c>
      <c r="AL66" s="51">
        <v>9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41"/>
        <v>150</v>
      </c>
      <c r="AS66" s="51">
        <v>0</v>
      </c>
      <c r="AT66" s="51">
        <v>134</v>
      </c>
      <c r="AU66" s="51">
        <v>0</v>
      </c>
      <c r="AV66" s="51">
        <v>16</v>
      </c>
      <c r="AW66" s="51">
        <v>0</v>
      </c>
      <c r="AX66" s="51">
        <v>0</v>
      </c>
      <c r="AY66" s="51">
        <v>0</v>
      </c>
      <c r="AZ66" s="51">
        <f t="shared" si="4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4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44"/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</row>
    <row r="67" spans="1:75" ht="13.5">
      <c r="A67" s="26" t="s">
        <v>29</v>
      </c>
      <c r="B67" s="49" t="s">
        <v>211</v>
      </c>
      <c r="C67" s="50" t="s">
        <v>212</v>
      </c>
      <c r="D67" s="51">
        <f t="shared" si="0"/>
        <v>311</v>
      </c>
      <c r="E67" s="51">
        <f t="shared" si="23"/>
        <v>44</v>
      </c>
      <c r="F67" s="51">
        <f t="shared" si="24"/>
        <v>163</v>
      </c>
      <c r="G67" s="51">
        <f t="shared" si="25"/>
        <v>82</v>
      </c>
      <c r="H67" s="51">
        <f t="shared" si="26"/>
        <v>3</v>
      </c>
      <c r="I67" s="51">
        <f t="shared" si="27"/>
        <v>0</v>
      </c>
      <c r="J67" s="51">
        <f t="shared" si="28"/>
        <v>0</v>
      </c>
      <c r="K67" s="51">
        <f t="shared" si="29"/>
        <v>19</v>
      </c>
      <c r="L67" s="51">
        <f t="shared" si="30"/>
        <v>101</v>
      </c>
      <c r="M67" s="51">
        <v>0</v>
      </c>
      <c r="N67" s="51">
        <v>79</v>
      </c>
      <c r="O67" s="51">
        <v>0</v>
      </c>
      <c r="P67" s="51">
        <v>3</v>
      </c>
      <c r="Q67" s="51">
        <v>0</v>
      </c>
      <c r="R67" s="51">
        <v>0</v>
      </c>
      <c r="S67" s="51">
        <v>19</v>
      </c>
      <c r="T67" s="51">
        <f t="shared" si="31"/>
        <v>149</v>
      </c>
      <c r="U67" s="51">
        <f t="shared" si="32"/>
        <v>0</v>
      </c>
      <c r="V67" s="51">
        <f t="shared" si="33"/>
        <v>84</v>
      </c>
      <c r="W67" s="51">
        <f t="shared" si="34"/>
        <v>65</v>
      </c>
      <c r="X67" s="51">
        <f t="shared" si="35"/>
        <v>0</v>
      </c>
      <c r="Y67" s="51">
        <f t="shared" si="36"/>
        <v>0</v>
      </c>
      <c r="Z67" s="51">
        <f t="shared" si="37"/>
        <v>0</v>
      </c>
      <c r="AA67" s="51">
        <f t="shared" si="38"/>
        <v>0</v>
      </c>
      <c r="AB67" s="51">
        <f t="shared" si="39"/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f t="shared" si="40"/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41"/>
        <v>149</v>
      </c>
      <c r="AS67" s="51">
        <v>0</v>
      </c>
      <c r="AT67" s="51">
        <v>84</v>
      </c>
      <c r="AU67" s="51">
        <v>65</v>
      </c>
      <c r="AV67" s="51">
        <v>0</v>
      </c>
      <c r="AW67" s="51">
        <v>0</v>
      </c>
      <c r="AX67" s="51">
        <v>0</v>
      </c>
      <c r="AY67" s="51">
        <v>0</v>
      </c>
      <c r="AZ67" s="51">
        <f t="shared" si="4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4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44"/>
        <v>61</v>
      </c>
      <c r="BQ67" s="51">
        <v>44</v>
      </c>
      <c r="BR67" s="51">
        <v>0</v>
      </c>
      <c r="BS67" s="51">
        <v>17</v>
      </c>
      <c r="BT67" s="51">
        <v>0</v>
      </c>
      <c r="BU67" s="51">
        <v>0</v>
      </c>
      <c r="BV67" s="51">
        <v>0</v>
      </c>
      <c r="BW67" s="51">
        <v>0</v>
      </c>
    </row>
    <row r="68" spans="1:75" ht="13.5">
      <c r="A68" s="26" t="s">
        <v>29</v>
      </c>
      <c r="B68" s="49" t="s">
        <v>213</v>
      </c>
      <c r="C68" s="50" t="s">
        <v>214</v>
      </c>
      <c r="D68" s="51">
        <f t="shared" si="0"/>
        <v>477</v>
      </c>
      <c r="E68" s="51">
        <f t="shared" si="23"/>
        <v>20</v>
      </c>
      <c r="F68" s="51">
        <f t="shared" si="24"/>
        <v>284</v>
      </c>
      <c r="G68" s="51">
        <f t="shared" si="25"/>
        <v>140</v>
      </c>
      <c r="H68" s="51">
        <f t="shared" si="26"/>
        <v>3</v>
      </c>
      <c r="I68" s="51">
        <f t="shared" si="27"/>
        <v>0</v>
      </c>
      <c r="J68" s="51">
        <f t="shared" si="28"/>
        <v>0</v>
      </c>
      <c r="K68" s="51">
        <f t="shared" si="29"/>
        <v>30</v>
      </c>
      <c r="L68" s="51">
        <f t="shared" si="30"/>
        <v>170</v>
      </c>
      <c r="M68" s="51">
        <v>0</v>
      </c>
      <c r="N68" s="51">
        <v>137</v>
      </c>
      <c r="O68" s="51">
        <v>0</v>
      </c>
      <c r="P68" s="51">
        <v>3</v>
      </c>
      <c r="Q68" s="51">
        <v>0</v>
      </c>
      <c r="R68" s="51">
        <v>0</v>
      </c>
      <c r="S68" s="51">
        <v>30</v>
      </c>
      <c r="T68" s="51">
        <f t="shared" si="31"/>
        <v>261</v>
      </c>
      <c r="U68" s="51">
        <f t="shared" si="32"/>
        <v>0</v>
      </c>
      <c r="V68" s="51">
        <f t="shared" si="33"/>
        <v>147</v>
      </c>
      <c r="W68" s="51">
        <f t="shared" si="34"/>
        <v>114</v>
      </c>
      <c r="X68" s="51">
        <f t="shared" si="35"/>
        <v>0</v>
      </c>
      <c r="Y68" s="51">
        <f t="shared" si="36"/>
        <v>0</v>
      </c>
      <c r="Z68" s="51">
        <f t="shared" si="37"/>
        <v>0</v>
      </c>
      <c r="AA68" s="51">
        <f t="shared" si="38"/>
        <v>0</v>
      </c>
      <c r="AB68" s="51">
        <f t="shared" si="39"/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f t="shared" si="40"/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41"/>
        <v>261</v>
      </c>
      <c r="AS68" s="51">
        <v>0</v>
      </c>
      <c r="AT68" s="51">
        <v>147</v>
      </c>
      <c r="AU68" s="51">
        <v>114</v>
      </c>
      <c r="AV68" s="51">
        <v>0</v>
      </c>
      <c r="AW68" s="51">
        <v>0</v>
      </c>
      <c r="AX68" s="51">
        <v>0</v>
      </c>
      <c r="AY68" s="51">
        <v>0</v>
      </c>
      <c r="AZ68" s="51">
        <f t="shared" si="4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4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44"/>
        <v>46</v>
      </c>
      <c r="BQ68" s="51">
        <v>20</v>
      </c>
      <c r="BR68" s="51">
        <v>0</v>
      </c>
      <c r="BS68" s="51">
        <v>26</v>
      </c>
      <c r="BT68" s="51">
        <v>0</v>
      </c>
      <c r="BU68" s="51">
        <v>0</v>
      </c>
      <c r="BV68" s="51">
        <v>0</v>
      </c>
      <c r="BW68" s="51">
        <v>0</v>
      </c>
    </row>
    <row r="69" spans="1:75" ht="13.5">
      <c r="A69" s="26" t="s">
        <v>29</v>
      </c>
      <c r="B69" s="49" t="s">
        <v>215</v>
      </c>
      <c r="C69" s="50" t="s">
        <v>216</v>
      </c>
      <c r="D69" s="51">
        <f t="shared" si="0"/>
        <v>933</v>
      </c>
      <c r="E69" s="51">
        <f t="shared" si="23"/>
        <v>192</v>
      </c>
      <c r="F69" s="51">
        <f t="shared" si="24"/>
        <v>450</v>
      </c>
      <c r="G69" s="51">
        <f t="shared" si="25"/>
        <v>221</v>
      </c>
      <c r="H69" s="51">
        <f t="shared" si="26"/>
        <v>32</v>
      </c>
      <c r="I69" s="51">
        <f t="shared" si="27"/>
        <v>38</v>
      </c>
      <c r="J69" s="51">
        <f t="shared" si="28"/>
        <v>0</v>
      </c>
      <c r="K69" s="51">
        <f t="shared" si="29"/>
        <v>0</v>
      </c>
      <c r="L69" s="51">
        <f t="shared" si="30"/>
        <v>192</v>
      </c>
      <c r="M69" s="51">
        <v>192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f t="shared" si="31"/>
        <v>741</v>
      </c>
      <c r="U69" s="51">
        <f t="shared" si="32"/>
        <v>0</v>
      </c>
      <c r="V69" s="51">
        <f t="shared" si="33"/>
        <v>450</v>
      </c>
      <c r="W69" s="51">
        <f t="shared" si="34"/>
        <v>221</v>
      </c>
      <c r="X69" s="51">
        <f t="shared" si="35"/>
        <v>32</v>
      </c>
      <c r="Y69" s="51">
        <f t="shared" si="36"/>
        <v>38</v>
      </c>
      <c r="Z69" s="51">
        <f t="shared" si="37"/>
        <v>0</v>
      </c>
      <c r="AA69" s="51">
        <f t="shared" si="38"/>
        <v>0</v>
      </c>
      <c r="AB69" s="51">
        <f t="shared" si="39"/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40"/>
        <v>450</v>
      </c>
      <c r="AK69" s="51">
        <v>0</v>
      </c>
      <c r="AL69" s="51">
        <v>450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41"/>
        <v>291</v>
      </c>
      <c r="AS69" s="51">
        <v>0</v>
      </c>
      <c r="AT69" s="51">
        <v>0</v>
      </c>
      <c r="AU69" s="51">
        <v>221</v>
      </c>
      <c r="AV69" s="51">
        <v>32</v>
      </c>
      <c r="AW69" s="51">
        <v>38</v>
      </c>
      <c r="AX69" s="51">
        <v>0</v>
      </c>
      <c r="AY69" s="51">
        <v>0</v>
      </c>
      <c r="AZ69" s="51">
        <f t="shared" si="4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4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44"/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</row>
    <row r="70" spans="1:75" ht="13.5">
      <c r="A70" s="26" t="s">
        <v>29</v>
      </c>
      <c r="B70" s="49" t="s">
        <v>217</v>
      </c>
      <c r="C70" s="50" t="s">
        <v>218</v>
      </c>
      <c r="D70" s="51">
        <f t="shared" si="0"/>
        <v>484</v>
      </c>
      <c r="E70" s="51">
        <f t="shared" si="23"/>
        <v>147</v>
      </c>
      <c r="F70" s="51">
        <f t="shared" si="24"/>
        <v>155</v>
      </c>
      <c r="G70" s="51">
        <f t="shared" si="25"/>
        <v>124</v>
      </c>
      <c r="H70" s="51">
        <f t="shared" si="26"/>
        <v>11</v>
      </c>
      <c r="I70" s="51">
        <f t="shared" si="27"/>
        <v>0</v>
      </c>
      <c r="J70" s="51">
        <f t="shared" si="28"/>
        <v>0</v>
      </c>
      <c r="K70" s="51">
        <f t="shared" si="29"/>
        <v>47</v>
      </c>
      <c r="L70" s="51">
        <f t="shared" si="30"/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f t="shared" si="31"/>
        <v>484</v>
      </c>
      <c r="U70" s="51">
        <f t="shared" si="32"/>
        <v>147</v>
      </c>
      <c r="V70" s="51">
        <f t="shared" si="33"/>
        <v>155</v>
      </c>
      <c r="W70" s="51">
        <f t="shared" si="34"/>
        <v>124</v>
      </c>
      <c r="X70" s="51">
        <f t="shared" si="35"/>
        <v>11</v>
      </c>
      <c r="Y70" s="51">
        <f t="shared" si="36"/>
        <v>0</v>
      </c>
      <c r="Z70" s="51">
        <f t="shared" si="37"/>
        <v>0</v>
      </c>
      <c r="AA70" s="51">
        <f t="shared" si="38"/>
        <v>47</v>
      </c>
      <c r="AB70" s="51">
        <f t="shared" si="39"/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40"/>
        <v>326</v>
      </c>
      <c r="AK70" s="51">
        <v>0</v>
      </c>
      <c r="AL70" s="51">
        <v>155</v>
      </c>
      <c r="AM70" s="51">
        <v>124</v>
      </c>
      <c r="AN70" s="51">
        <v>0</v>
      </c>
      <c r="AO70" s="51">
        <v>0</v>
      </c>
      <c r="AP70" s="51">
        <v>0</v>
      </c>
      <c r="AQ70" s="51">
        <v>47</v>
      </c>
      <c r="AR70" s="51">
        <f t="shared" si="41"/>
        <v>158</v>
      </c>
      <c r="AS70" s="51">
        <v>147</v>
      </c>
      <c r="AT70" s="51">
        <v>0</v>
      </c>
      <c r="AU70" s="51">
        <v>0</v>
      </c>
      <c r="AV70" s="51">
        <v>11</v>
      </c>
      <c r="AW70" s="51">
        <v>0</v>
      </c>
      <c r="AX70" s="51">
        <v>0</v>
      </c>
      <c r="AY70" s="51">
        <v>0</v>
      </c>
      <c r="AZ70" s="51">
        <f t="shared" si="4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4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44"/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</row>
    <row r="71" spans="1:75" ht="13.5">
      <c r="A71" s="26" t="s">
        <v>29</v>
      </c>
      <c r="B71" s="49" t="s">
        <v>219</v>
      </c>
      <c r="C71" s="50" t="s">
        <v>220</v>
      </c>
      <c r="D71" s="51">
        <f aca="true" t="shared" si="45" ref="D71:D90">SUM(E71:K71)</f>
        <v>1451</v>
      </c>
      <c r="E71" s="51">
        <f t="shared" si="23"/>
        <v>451</v>
      </c>
      <c r="F71" s="51">
        <f t="shared" si="24"/>
        <v>554</v>
      </c>
      <c r="G71" s="51">
        <f t="shared" si="25"/>
        <v>329</v>
      </c>
      <c r="H71" s="51">
        <f t="shared" si="26"/>
        <v>41</v>
      </c>
      <c r="I71" s="51">
        <f t="shared" si="27"/>
        <v>51</v>
      </c>
      <c r="J71" s="51">
        <f t="shared" si="28"/>
        <v>0</v>
      </c>
      <c r="K71" s="51">
        <f t="shared" si="29"/>
        <v>25</v>
      </c>
      <c r="L71" s="51">
        <f t="shared" si="30"/>
        <v>451</v>
      </c>
      <c r="M71" s="51">
        <v>451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f t="shared" si="31"/>
        <v>1000</v>
      </c>
      <c r="U71" s="51">
        <f t="shared" si="32"/>
        <v>0</v>
      </c>
      <c r="V71" s="51">
        <f t="shared" si="33"/>
        <v>554</v>
      </c>
      <c r="W71" s="51">
        <f t="shared" si="34"/>
        <v>329</v>
      </c>
      <c r="X71" s="51">
        <f t="shared" si="35"/>
        <v>41</v>
      </c>
      <c r="Y71" s="51">
        <f t="shared" si="36"/>
        <v>51</v>
      </c>
      <c r="Z71" s="51">
        <f t="shared" si="37"/>
        <v>0</v>
      </c>
      <c r="AA71" s="51">
        <f t="shared" si="38"/>
        <v>25</v>
      </c>
      <c r="AB71" s="51">
        <f t="shared" si="39"/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f t="shared" si="40"/>
        <v>554</v>
      </c>
      <c r="AK71" s="51">
        <v>0</v>
      </c>
      <c r="AL71" s="51">
        <v>554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f t="shared" si="41"/>
        <v>446</v>
      </c>
      <c r="AS71" s="51">
        <v>0</v>
      </c>
      <c r="AT71" s="51">
        <v>0</v>
      </c>
      <c r="AU71" s="51">
        <v>329</v>
      </c>
      <c r="AV71" s="51">
        <v>41</v>
      </c>
      <c r="AW71" s="51">
        <v>51</v>
      </c>
      <c r="AX71" s="51">
        <v>0</v>
      </c>
      <c r="AY71" s="51">
        <v>25</v>
      </c>
      <c r="AZ71" s="51">
        <f t="shared" si="4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43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f t="shared" si="44"/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</row>
    <row r="72" spans="1:75" ht="13.5">
      <c r="A72" s="26" t="s">
        <v>29</v>
      </c>
      <c r="B72" s="49" t="s">
        <v>221</v>
      </c>
      <c r="C72" s="50" t="s">
        <v>222</v>
      </c>
      <c r="D72" s="51">
        <f t="shared" si="45"/>
        <v>1301</v>
      </c>
      <c r="E72" s="51">
        <f t="shared" si="23"/>
        <v>300</v>
      </c>
      <c r="F72" s="51">
        <f t="shared" si="24"/>
        <v>563</v>
      </c>
      <c r="G72" s="51">
        <f t="shared" si="25"/>
        <v>285</v>
      </c>
      <c r="H72" s="51">
        <f t="shared" si="26"/>
        <v>60</v>
      </c>
      <c r="I72" s="51">
        <f t="shared" si="27"/>
        <v>68</v>
      </c>
      <c r="J72" s="51">
        <f t="shared" si="28"/>
        <v>25</v>
      </c>
      <c r="K72" s="51">
        <f t="shared" si="29"/>
        <v>0</v>
      </c>
      <c r="L72" s="51">
        <f t="shared" si="30"/>
        <v>300</v>
      </c>
      <c r="M72" s="51">
        <v>300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f t="shared" si="31"/>
        <v>1001</v>
      </c>
      <c r="U72" s="51">
        <f t="shared" si="32"/>
        <v>0</v>
      </c>
      <c r="V72" s="51">
        <f t="shared" si="33"/>
        <v>563</v>
      </c>
      <c r="W72" s="51">
        <f t="shared" si="34"/>
        <v>285</v>
      </c>
      <c r="X72" s="51">
        <f t="shared" si="35"/>
        <v>60</v>
      </c>
      <c r="Y72" s="51">
        <f t="shared" si="36"/>
        <v>68</v>
      </c>
      <c r="Z72" s="51">
        <f t="shared" si="37"/>
        <v>25</v>
      </c>
      <c r="AA72" s="51">
        <f t="shared" si="38"/>
        <v>0</v>
      </c>
      <c r="AB72" s="51">
        <f t="shared" si="39"/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f t="shared" si="40"/>
        <v>563</v>
      </c>
      <c r="AK72" s="51">
        <v>0</v>
      </c>
      <c r="AL72" s="51">
        <v>563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f t="shared" si="41"/>
        <v>438</v>
      </c>
      <c r="AS72" s="51">
        <v>0</v>
      </c>
      <c r="AT72" s="51">
        <v>0</v>
      </c>
      <c r="AU72" s="51">
        <v>285</v>
      </c>
      <c r="AV72" s="51">
        <v>60</v>
      </c>
      <c r="AW72" s="51">
        <v>68</v>
      </c>
      <c r="AX72" s="51">
        <v>25</v>
      </c>
      <c r="AY72" s="51">
        <v>0</v>
      </c>
      <c r="AZ72" s="51">
        <f t="shared" si="42"/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f t="shared" si="43"/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f t="shared" si="44"/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</row>
    <row r="73" spans="1:75" ht="13.5">
      <c r="A73" s="26" t="s">
        <v>29</v>
      </c>
      <c r="B73" s="49" t="s">
        <v>223</v>
      </c>
      <c r="C73" s="50" t="s">
        <v>224</v>
      </c>
      <c r="D73" s="51">
        <f t="shared" si="45"/>
        <v>441</v>
      </c>
      <c r="E73" s="51">
        <f t="shared" si="23"/>
        <v>77</v>
      </c>
      <c r="F73" s="51">
        <f t="shared" si="24"/>
        <v>219</v>
      </c>
      <c r="G73" s="51">
        <f t="shared" si="25"/>
        <v>108</v>
      </c>
      <c r="H73" s="51">
        <f t="shared" si="26"/>
        <v>14</v>
      </c>
      <c r="I73" s="51">
        <f t="shared" si="27"/>
        <v>17</v>
      </c>
      <c r="J73" s="51">
        <f t="shared" si="28"/>
        <v>0</v>
      </c>
      <c r="K73" s="51">
        <f t="shared" si="29"/>
        <v>6</v>
      </c>
      <c r="L73" s="51">
        <f t="shared" si="30"/>
        <v>77</v>
      </c>
      <c r="M73" s="51">
        <v>77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f t="shared" si="31"/>
        <v>364</v>
      </c>
      <c r="U73" s="51">
        <f t="shared" si="32"/>
        <v>0</v>
      </c>
      <c r="V73" s="51">
        <f t="shared" si="33"/>
        <v>219</v>
      </c>
      <c r="W73" s="51">
        <f t="shared" si="34"/>
        <v>108</v>
      </c>
      <c r="X73" s="51">
        <f t="shared" si="35"/>
        <v>14</v>
      </c>
      <c r="Y73" s="51">
        <f t="shared" si="36"/>
        <v>17</v>
      </c>
      <c r="Z73" s="51">
        <f t="shared" si="37"/>
        <v>0</v>
      </c>
      <c r="AA73" s="51">
        <f t="shared" si="38"/>
        <v>6</v>
      </c>
      <c r="AB73" s="51">
        <f t="shared" si="39"/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f t="shared" si="40"/>
        <v>219</v>
      </c>
      <c r="AK73" s="51">
        <v>0</v>
      </c>
      <c r="AL73" s="51">
        <v>219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f t="shared" si="41"/>
        <v>145</v>
      </c>
      <c r="AS73" s="51">
        <v>0</v>
      </c>
      <c r="AT73" s="51">
        <v>0</v>
      </c>
      <c r="AU73" s="51">
        <v>108</v>
      </c>
      <c r="AV73" s="51">
        <v>14</v>
      </c>
      <c r="AW73" s="51">
        <v>17</v>
      </c>
      <c r="AX73" s="51">
        <v>0</v>
      </c>
      <c r="AY73" s="51">
        <v>6</v>
      </c>
      <c r="AZ73" s="51">
        <f t="shared" si="42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3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4"/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</row>
    <row r="74" spans="1:75" ht="13.5">
      <c r="A74" s="26" t="s">
        <v>29</v>
      </c>
      <c r="B74" s="49" t="s">
        <v>225</v>
      </c>
      <c r="C74" s="50" t="s">
        <v>226</v>
      </c>
      <c r="D74" s="51">
        <f t="shared" si="45"/>
        <v>1274</v>
      </c>
      <c r="E74" s="51">
        <f t="shared" si="23"/>
        <v>0</v>
      </c>
      <c r="F74" s="51">
        <f t="shared" si="24"/>
        <v>363</v>
      </c>
      <c r="G74" s="51">
        <f t="shared" si="25"/>
        <v>234</v>
      </c>
      <c r="H74" s="51">
        <f t="shared" si="26"/>
        <v>0</v>
      </c>
      <c r="I74" s="51">
        <f t="shared" si="27"/>
        <v>0</v>
      </c>
      <c r="J74" s="51">
        <f t="shared" si="28"/>
        <v>0</v>
      </c>
      <c r="K74" s="51">
        <f t="shared" si="29"/>
        <v>677</v>
      </c>
      <c r="L74" s="51">
        <f t="shared" si="30"/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f t="shared" si="31"/>
        <v>1274</v>
      </c>
      <c r="U74" s="51">
        <f t="shared" si="32"/>
        <v>0</v>
      </c>
      <c r="V74" s="51">
        <f t="shared" si="33"/>
        <v>363</v>
      </c>
      <c r="W74" s="51">
        <f t="shared" si="34"/>
        <v>234</v>
      </c>
      <c r="X74" s="51">
        <f t="shared" si="35"/>
        <v>0</v>
      </c>
      <c r="Y74" s="51">
        <f t="shared" si="36"/>
        <v>0</v>
      </c>
      <c r="Z74" s="51">
        <f t="shared" si="37"/>
        <v>0</v>
      </c>
      <c r="AA74" s="51">
        <f t="shared" si="38"/>
        <v>677</v>
      </c>
      <c r="AB74" s="51">
        <f t="shared" si="39"/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f t="shared" si="40"/>
        <v>290</v>
      </c>
      <c r="AK74" s="51">
        <v>0</v>
      </c>
      <c r="AL74" s="51">
        <v>176</v>
      </c>
      <c r="AM74" s="51">
        <v>0</v>
      </c>
      <c r="AN74" s="51">
        <v>0</v>
      </c>
      <c r="AO74" s="51">
        <v>0</v>
      </c>
      <c r="AP74" s="51">
        <v>0</v>
      </c>
      <c r="AQ74" s="51">
        <v>114</v>
      </c>
      <c r="AR74" s="51">
        <f t="shared" si="41"/>
        <v>421</v>
      </c>
      <c r="AS74" s="51">
        <v>0</v>
      </c>
      <c r="AT74" s="51">
        <v>187</v>
      </c>
      <c r="AU74" s="51">
        <v>234</v>
      </c>
      <c r="AV74" s="51">
        <v>0</v>
      </c>
      <c r="AW74" s="51">
        <v>0</v>
      </c>
      <c r="AX74" s="51">
        <v>0</v>
      </c>
      <c r="AY74" s="51">
        <v>0</v>
      </c>
      <c r="AZ74" s="51">
        <f t="shared" si="42"/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f t="shared" si="43"/>
        <v>563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563</v>
      </c>
      <c r="BP74" s="51">
        <f t="shared" si="44"/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</row>
    <row r="75" spans="1:75" ht="13.5">
      <c r="A75" s="26" t="s">
        <v>29</v>
      </c>
      <c r="B75" s="49" t="s">
        <v>227</v>
      </c>
      <c r="C75" s="50" t="s">
        <v>228</v>
      </c>
      <c r="D75" s="51">
        <f t="shared" si="45"/>
        <v>1362</v>
      </c>
      <c r="E75" s="51">
        <f t="shared" si="23"/>
        <v>612</v>
      </c>
      <c r="F75" s="51">
        <f t="shared" si="24"/>
        <v>216</v>
      </c>
      <c r="G75" s="51">
        <f t="shared" si="25"/>
        <v>147</v>
      </c>
      <c r="H75" s="51">
        <f t="shared" si="26"/>
        <v>0</v>
      </c>
      <c r="I75" s="51">
        <f t="shared" si="27"/>
        <v>0</v>
      </c>
      <c r="J75" s="51">
        <f t="shared" si="28"/>
        <v>4</v>
      </c>
      <c r="K75" s="51">
        <f t="shared" si="29"/>
        <v>383</v>
      </c>
      <c r="L75" s="51">
        <f t="shared" si="30"/>
        <v>616</v>
      </c>
      <c r="M75" s="51">
        <v>612</v>
      </c>
      <c r="N75" s="51">
        <v>0</v>
      </c>
      <c r="O75" s="51">
        <v>0</v>
      </c>
      <c r="P75" s="51">
        <v>0</v>
      </c>
      <c r="Q75" s="51">
        <v>0</v>
      </c>
      <c r="R75" s="51">
        <v>4</v>
      </c>
      <c r="S75" s="51">
        <v>0</v>
      </c>
      <c r="T75" s="51">
        <f t="shared" si="31"/>
        <v>746</v>
      </c>
      <c r="U75" s="51">
        <f t="shared" si="32"/>
        <v>0</v>
      </c>
      <c r="V75" s="51">
        <f t="shared" si="33"/>
        <v>216</v>
      </c>
      <c r="W75" s="51">
        <f t="shared" si="34"/>
        <v>147</v>
      </c>
      <c r="X75" s="51">
        <f t="shared" si="35"/>
        <v>0</v>
      </c>
      <c r="Y75" s="51">
        <f t="shared" si="36"/>
        <v>0</v>
      </c>
      <c r="Z75" s="51">
        <f t="shared" si="37"/>
        <v>0</v>
      </c>
      <c r="AA75" s="51">
        <f t="shared" si="38"/>
        <v>383</v>
      </c>
      <c r="AB75" s="51">
        <f t="shared" si="39"/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f t="shared" si="40"/>
        <v>153</v>
      </c>
      <c r="AK75" s="51">
        <v>0</v>
      </c>
      <c r="AL75" s="51">
        <v>97</v>
      </c>
      <c r="AM75" s="51">
        <v>0</v>
      </c>
      <c r="AN75" s="51">
        <v>0</v>
      </c>
      <c r="AO75" s="51">
        <v>0</v>
      </c>
      <c r="AP75" s="51">
        <v>0</v>
      </c>
      <c r="AQ75" s="51">
        <v>56</v>
      </c>
      <c r="AR75" s="51">
        <f t="shared" si="41"/>
        <v>266</v>
      </c>
      <c r="AS75" s="51">
        <v>0</v>
      </c>
      <c r="AT75" s="51">
        <v>119</v>
      </c>
      <c r="AU75" s="51">
        <v>147</v>
      </c>
      <c r="AV75" s="51">
        <v>0</v>
      </c>
      <c r="AW75" s="51">
        <v>0</v>
      </c>
      <c r="AX75" s="51">
        <v>0</v>
      </c>
      <c r="AY75" s="51">
        <v>0</v>
      </c>
      <c r="AZ75" s="51">
        <f t="shared" si="42"/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f t="shared" si="43"/>
        <v>327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327</v>
      </c>
      <c r="BP75" s="51">
        <f t="shared" si="44"/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</row>
    <row r="76" spans="1:75" ht="13.5">
      <c r="A76" s="26" t="s">
        <v>29</v>
      </c>
      <c r="B76" s="49" t="s">
        <v>229</v>
      </c>
      <c r="C76" s="50" t="s">
        <v>230</v>
      </c>
      <c r="D76" s="51">
        <f t="shared" si="45"/>
        <v>782</v>
      </c>
      <c r="E76" s="51">
        <f t="shared" si="23"/>
        <v>379</v>
      </c>
      <c r="F76" s="51">
        <f t="shared" si="24"/>
        <v>183</v>
      </c>
      <c r="G76" s="51">
        <f t="shared" si="25"/>
        <v>103</v>
      </c>
      <c r="H76" s="51">
        <f t="shared" si="26"/>
        <v>17</v>
      </c>
      <c r="I76" s="51">
        <f t="shared" si="27"/>
        <v>0</v>
      </c>
      <c r="J76" s="51">
        <f t="shared" si="28"/>
        <v>9</v>
      </c>
      <c r="K76" s="51">
        <f t="shared" si="29"/>
        <v>91</v>
      </c>
      <c r="L76" s="51">
        <f t="shared" si="30"/>
        <v>621</v>
      </c>
      <c r="M76" s="51">
        <v>379</v>
      </c>
      <c r="N76" s="51">
        <v>39</v>
      </c>
      <c r="O76" s="51">
        <v>103</v>
      </c>
      <c r="P76" s="51">
        <v>0</v>
      </c>
      <c r="Q76" s="51">
        <v>0</v>
      </c>
      <c r="R76" s="51">
        <v>9</v>
      </c>
      <c r="S76" s="51">
        <v>91</v>
      </c>
      <c r="T76" s="51">
        <f t="shared" si="31"/>
        <v>161</v>
      </c>
      <c r="U76" s="51">
        <f t="shared" si="32"/>
        <v>0</v>
      </c>
      <c r="V76" s="51">
        <f t="shared" si="33"/>
        <v>144</v>
      </c>
      <c r="W76" s="51">
        <f t="shared" si="34"/>
        <v>0</v>
      </c>
      <c r="X76" s="51">
        <f t="shared" si="35"/>
        <v>17</v>
      </c>
      <c r="Y76" s="51">
        <f t="shared" si="36"/>
        <v>0</v>
      </c>
      <c r="Z76" s="51">
        <f t="shared" si="37"/>
        <v>0</v>
      </c>
      <c r="AA76" s="51">
        <f t="shared" si="38"/>
        <v>0</v>
      </c>
      <c r="AB76" s="51">
        <f t="shared" si="39"/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f t="shared" si="40"/>
        <v>144</v>
      </c>
      <c r="AK76" s="51">
        <v>0</v>
      </c>
      <c r="AL76" s="51">
        <v>144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f t="shared" si="41"/>
        <v>17</v>
      </c>
      <c r="AS76" s="51">
        <v>0</v>
      </c>
      <c r="AT76" s="51">
        <v>0</v>
      </c>
      <c r="AU76" s="51">
        <v>0</v>
      </c>
      <c r="AV76" s="51">
        <v>17</v>
      </c>
      <c r="AW76" s="51">
        <v>0</v>
      </c>
      <c r="AX76" s="51">
        <v>0</v>
      </c>
      <c r="AY76" s="51">
        <v>0</v>
      </c>
      <c r="AZ76" s="51">
        <f t="shared" si="42"/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f t="shared" si="43"/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f t="shared" si="44"/>
        <v>0</v>
      </c>
      <c r="BQ76" s="51">
        <v>0</v>
      </c>
      <c r="BR76" s="51">
        <v>0</v>
      </c>
      <c r="BS76" s="51">
        <v>0</v>
      </c>
      <c r="BT76" s="51">
        <v>0</v>
      </c>
      <c r="BU76" s="51">
        <v>0</v>
      </c>
      <c r="BV76" s="51">
        <v>0</v>
      </c>
      <c r="BW76" s="51">
        <v>0</v>
      </c>
    </row>
    <row r="77" spans="1:75" ht="13.5">
      <c r="A77" s="26" t="s">
        <v>29</v>
      </c>
      <c r="B77" s="49" t="s">
        <v>231</v>
      </c>
      <c r="C77" s="50" t="s">
        <v>232</v>
      </c>
      <c r="D77" s="51">
        <f t="shared" si="45"/>
        <v>886</v>
      </c>
      <c r="E77" s="51">
        <f t="shared" si="23"/>
        <v>504</v>
      </c>
      <c r="F77" s="51">
        <f t="shared" si="24"/>
        <v>198</v>
      </c>
      <c r="G77" s="51">
        <f t="shared" si="25"/>
        <v>149</v>
      </c>
      <c r="H77" s="51">
        <f t="shared" si="26"/>
        <v>23</v>
      </c>
      <c r="I77" s="51">
        <f t="shared" si="27"/>
        <v>0</v>
      </c>
      <c r="J77" s="51">
        <f t="shared" si="28"/>
        <v>12</v>
      </c>
      <c r="K77" s="51">
        <f t="shared" si="29"/>
        <v>0</v>
      </c>
      <c r="L77" s="51">
        <f t="shared" si="30"/>
        <v>755</v>
      </c>
      <c r="M77" s="51">
        <v>504</v>
      </c>
      <c r="N77" s="51">
        <v>90</v>
      </c>
      <c r="O77" s="51">
        <v>149</v>
      </c>
      <c r="P77" s="51">
        <v>0</v>
      </c>
      <c r="Q77" s="51">
        <v>0</v>
      </c>
      <c r="R77" s="51">
        <v>12</v>
      </c>
      <c r="S77" s="51">
        <v>0</v>
      </c>
      <c r="T77" s="51">
        <f t="shared" si="31"/>
        <v>131</v>
      </c>
      <c r="U77" s="51">
        <f t="shared" si="32"/>
        <v>0</v>
      </c>
      <c r="V77" s="51">
        <f t="shared" si="33"/>
        <v>108</v>
      </c>
      <c r="W77" s="51">
        <f t="shared" si="34"/>
        <v>0</v>
      </c>
      <c r="X77" s="51">
        <f t="shared" si="35"/>
        <v>23</v>
      </c>
      <c r="Y77" s="51">
        <f t="shared" si="36"/>
        <v>0</v>
      </c>
      <c r="Z77" s="51">
        <f t="shared" si="37"/>
        <v>0</v>
      </c>
      <c r="AA77" s="51">
        <f t="shared" si="38"/>
        <v>0</v>
      </c>
      <c r="AB77" s="51">
        <f t="shared" si="39"/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f t="shared" si="40"/>
        <v>108</v>
      </c>
      <c r="AK77" s="51">
        <v>0</v>
      </c>
      <c r="AL77" s="51">
        <v>108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f t="shared" si="41"/>
        <v>23</v>
      </c>
      <c r="AS77" s="51">
        <v>0</v>
      </c>
      <c r="AT77" s="51">
        <v>0</v>
      </c>
      <c r="AU77" s="51">
        <v>0</v>
      </c>
      <c r="AV77" s="51">
        <v>23</v>
      </c>
      <c r="AW77" s="51">
        <v>0</v>
      </c>
      <c r="AX77" s="51">
        <v>0</v>
      </c>
      <c r="AY77" s="51">
        <v>0</v>
      </c>
      <c r="AZ77" s="51">
        <f t="shared" si="42"/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f t="shared" si="43"/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f t="shared" si="44"/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0</v>
      </c>
      <c r="BW77" s="51">
        <v>0</v>
      </c>
    </row>
    <row r="78" spans="1:75" ht="13.5">
      <c r="A78" s="26" t="s">
        <v>29</v>
      </c>
      <c r="B78" s="49" t="s">
        <v>233</v>
      </c>
      <c r="C78" s="50" t="s">
        <v>234</v>
      </c>
      <c r="D78" s="51">
        <f t="shared" si="45"/>
        <v>825</v>
      </c>
      <c r="E78" s="51">
        <f t="shared" si="23"/>
        <v>427</v>
      </c>
      <c r="F78" s="51">
        <f t="shared" si="24"/>
        <v>267</v>
      </c>
      <c r="G78" s="51">
        <f t="shared" si="25"/>
        <v>114</v>
      </c>
      <c r="H78" s="51">
        <f t="shared" si="26"/>
        <v>16</v>
      </c>
      <c r="I78" s="51">
        <f t="shared" si="27"/>
        <v>0</v>
      </c>
      <c r="J78" s="51">
        <f t="shared" si="28"/>
        <v>1</v>
      </c>
      <c r="K78" s="51">
        <f t="shared" si="29"/>
        <v>0</v>
      </c>
      <c r="L78" s="51">
        <f t="shared" si="30"/>
        <v>23</v>
      </c>
      <c r="M78" s="51">
        <v>0</v>
      </c>
      <c r="N78" s="51">
        <v>23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f t="shared" si="31"/>
        <v>187</v>
      </c>
      <c r="U78" s="51">
        <f t="shared" si="32"/>
        <v>0</v>
      </c>
      <c r="V78" s="51">
        <f t="shared" si="33"/>
        <v>187</v>
      </c>
      <c r="W78" s="51">
        <f t="shared" si="34"/>
        <v>0</v>
      </c>
      <c r="X78" s="51">
        <f t="shared" si="35"/>
        <v>0</v>
      </c>
      <c r="Y78" s="51">
        <f t="shared" si="36"/>
        <v>0</v>
      </c>
      <c r="Z78" s="51">
        <f t="shared" si="37"/>
        <v>0</v>
      </c>
      <c r="AA78" s="51">
        <f t="shared" si="38"/>
        <v>0</v>
      </c>
      <c r="AB78" s="51">
        <f t="shared" si="39"/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f t="shared" si="40"/>
        <v>187</v>
      </c>
      <c r="AK78" s="51">
        <v>0</v>
      </c>
      <c r="AL78" s="51">
        <v>187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f t="shared" si="41"/>
        <v>0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f t="shared" si="42"/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f t="shared" si="43"/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f t="shared" si="44"/>
        <v>615</v>
      </c>
      <c r="BQ78" s="51">
        <v>427</v>
      </c>
      <c r="BR78" s="51">
        <v>57</v>
      </c>
      <c r="BS78" s="51">
        <v>114</v>
      </c>
      <c r="BT78" s="51">
        <v>16</v>
      </c>
      <c r="BU78" s="51">
        <v>0</v>
      </c>
      <c r="BV78" s="51">
        <v>1</v>
      </c>
      <c r="BW78" s="51">
        <v>0</v>
      </c>
    </row>
    <row r="79" spans="1:75" ht="13.5">
      <c r="A79" s="26" t="s">
        <v>29</v>
      </c>
      <c r="B79" s="49" t="s">
        <v>235</v>
      </c>
      <c r="C79" s="50" t="s">
        <v>236</v>
      </c>
      <c r="D79" s="51">
        <f t="shared" si="45"/>
        <v>351</v>
      </c>
      <c r="E79" s="51">
        <f t="shared" si="23"/>
        <v>182</v>
      </c>
      <c r="F79" s="51">
        <f t="shared" si="24"/>
        <v>108</v>
      </c>
      <c r="G79" s="51">
        <f t="shared" si="25"/>
        <v>50</v>
      </c>
      <c r="H79" s="51">
        <f t="shared" si="26"/>
        <v>8</v>
      </c>
      <c r="I79" s="51">
        <f t="shared" si="27"/>
        <v>0</v>
      </c>
      <c r="J79" s="51">
        <f t="shared" si="28"/>
        <v>3</v>
      </c>
      <c r="K79" s="51">
        <f t="shared" si="29"/>
        <v>0</v>
      </c>
      <c r="L79" s="51">
        <f t="shared" si="30"/>
        <v>271</v>
      </c>
      <c r="M79" s="51">
        <v>182</v>
      </c>
      <c r="N79" s="51">
        <v>28</v>
      </c>
      <c r="O79" s="51">
        <v>50</v>
      </c>
      <c r="P79" s="51">
        <v>8</v>
      </c>
      <c r="Q79" s="51">
        <v>0</v>
      </c>
      <c r="R79" s="51">
        <v>3</v>
      </c>
      <c r="S79" s="51">
        <v>0</v>
      </c>
      <c r="T79" s="51">
        <f t="shared" si="31"/>
        <v>80</v>
      </c>
      <c r="U79" s="51">
        <f t="shared" si="32"/>
        <v>0</v>
      </c>
      <c r="V79" s="51">
        <f t="shared" si="33"/>
        <v>80</v>
      </c>
      <c r="W79" s="51">
        <f t="shared" si="34"/>
        <v>0</v>
      </c>
      <c r="X79" s="51">
        <f t="shared" si="35"/>
        <v>0</v>
      </c>
      <c r="Y79" s="51">
        <f t="shared" si="36"/>
        <v>0</v>
      </c>
      <c r="Z79" s="51">
        <f t="shared" si="37"/>
        <v>0</v>
      </c>
      <c r="AA79" s="51">
        <f t="shared" si="38"/>
        <v>0</v>
      </c>
      <c r="AB79" s="51">
        <f t="shared" si="39"/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f t="shared" si="40"/>
        <v>44</v>
      </c>
      <c r="AK79" s="51">
        <v>0</v>
      </c>
      <c r="AL79" s="51">
        <v>44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f t="shared" si="41"/>
        <v>36</v>
      </c>
      <c r="AS79" s="51">
        <v>0</v>
      </c>
      <c r="AT79" s="51">
        <v>36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f t="shared" si="42"/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f t="shared" si="43"/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f t="shared" si="44"/>
        <v>0</v>
      </c>
      <c r="BQ79" s="51">
        <v>0</v>
      </c>
      <c r="BR79" s="51">
        <v>0</v>
      </c>
      <c r="BS79" s="51">
        <v>0</v>
      </c>
      <c r="BT79" s="51">
        <v>0</v>
      </c>
      <c r="BU79" s="51">
        <v>0</v>
      </c>
      <c r="BV79" s="51">
        <v>0</v>
      </c>
      <c r="BW79" s="51">
        <v>0</v>
      </c>
    </row>
    <row r="80" spans="1:75" ht="13.5">
      <c r="A80" s="26" t="s">
        <v>29</v>
      </c>
      <c r="B80" s="49" t="s">
        <v>190</v>
      </c>
      <c r="C80" s="50" t="s">
        <v>189</v>
      </c>
      <c r="D80" s="51">
        <f t="shared" si="45"/>
        <v>738</v>
      </c>
      <c r="E80" s="51">
        <f t="shared" si="23"/>
        <v>436</v>
      </c>
      <c r="F80" s="51">
        <f t="shared" si="24"/>
        <v>193</v>
      </c>
      <c r="G80" s="51">
        <f t="shared" si="25"/>
        <v>90</v>
      </c>
      <c r="H80" s="51">
        <f t="shared" si="26"/>
        <v>15</v>
      </c>
      <c r="I80" s="51">
        <f t="shared" si="27"/>
        <v>0</v>
      </c>
      <c r="J80" s="51">
        <f t="shared" si="28"/>
        <v>4</v>
      </c>
      <c r="K80" s="51">
        <f t="shared" si="29"/>
        <v>0</v>
      </c>
      <c r="L80" s="51">
        <f t="shared" si="30"/>
        <v>581</v>
      </c>
      <c r="M80" s="51">
        <v>436</v>
      </c>
      <c r="N80" s="51">
        <v>36</v>
      </c>
      <c r="O80" s="51">
        <v>90</v>
      </c>
      <c r="P80" s="51">
        <v>15</v>
      </c>
      <c r="Q80" s="51">
        <v>0</v>
      </c>
      <c r="R80" s="51">
        <v>4</v>
      </c>
      <c r="S80" s="51">
        <v>0</v>
      </c>
      <c r="T80" s="51">
        <f t="shared" si="31"/>
        <v>157</v>
      </c>
      <c r="U80" s="51">
        <f t="shared" si="32"/>
        <v>0</v>
      </c>
      <c r="V80" s="51">
        <f t="shared" si="33"/>
        <v>157</v>
      </c>
      <c r="W80" s="51">
        <f t="shared" si="34"/>
        <v>0</v>
      </c>
      <c r="X80" s="51">
        <f t="shared" si="35"/>
        <v>0</v>
      </c>
      <c r="Y80" s="51">
        <f t="shared" si="36"/>
        <v>0</v>
      </c>
      <c r="Z80" s="51">
        <f t="shared" si="37"/>
        <v>0</v>
      </c>
      <c r="AA80" s="51">
        <f t="shared" si="38"/>
        <v>0</v>
      </c>
      <c r="AB80" s="51">
        <f t="shared" si="39"/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f t="shared" si="40"/>
        <v>157</v>
      </c>
      <c r="AK80" s="51">
        <v>0</v>
      </c>
      <c r="AL80" s="51">
        <v>157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f t="shared" si="41"/>
        <v>0</v>
      </c>
      <c r="AS80" s="51">
        <v>0</v>
      </c>
      <c r="AT80" s="51">
        <v>0</v>
      </c>
      <c r="AU80" s="51">
        <v>0</v>
      </c>
      <c r="AV80" s="51">
        <v>0</v>
      </c>
      <c r="AW80" s="51">
        <v>0</v>
      </c>
      <c r="AX80" s="51">
        <v>0</v>
      </c>
      <c r="AY80" s="51">
        <v>0</v>
      </c>
      <c r="AZ80" s="51">
        <f t="shared" si="42"/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f t="shared" si="43"/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f t="shared" si="44"/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</row>
    <row r="81" spans="1:75" ht="13.5">
      <c r="A81" s="26" t="s">
        <v>29</v>
      </c>
      <c r="B81" s="49" t="s">
        <v>191</v>
      </c>
      <c r="C81" s="50" t="s">
        <v>192</v>
      </c>
      <c r="D81" s="51">
        <f t="shared" si="45"/>
        <v>1036</v>
      </c>
      <c r="E81" s="51">
        <f t="shared" si="23"/>
        <v>370</v>
      </c>
      <c r="F81" s="51">
        <f t="shared" si="24"/>
        <v>412</v>
      </c>
      <c r="G81" s="51">
        <f t="shared" si="25"/>
        <v>227</v>
      </c>
      <c r="H81" s="51">
        <f t="shared" si="26"/>
        <v>24</v>
      </c>
      <c r="I81" s="51">
        <f t="shared" si="27"/>
        <v>0</v>
      </c>
      <c r="J81" s="51">
        <f t="shared" si="28"/>
        <v>0</v>
      </c>
      <c r="K81" s="51">
        <f t="shared" si="29"/>
        <v>3</v>
      </c>
      <c r="L81" s="51">
        <f t="shared" si="30"/>
        <v>856</v>
      </c>
      <c r="M81" s="51">
        <v>370</v>
      </c>
      <c r="N81" s="51">
        <v>238</v>
      </c>
      <c r="O81" s="51">
        <v>221</v>
      </c>
      <c r="P81" s="51">
        <v>24</v>
      </c>
      <c r="Q81" s="51">
        <v>0</v>
      </c>
      <c r="R81" s="51">
        <v>0</v>
      </c>
      <c r="S81" s="51">
        <v>3</v>
      </c>
      <c r="T81" s="51">
        <f t="shared" si="31"/>
        <v>180</v>
      </c>
      <c r="U81" s="51">
        <f t="shared" si="32"/>
        <v>0</v>
      </c>
      <c r="V81" s="51">
        <f t="shared" si="33"/>
        <v>174</v>
      </c>
      <c r="W81" s="51">
        <f t="shared" si="34"/>
        <v>6</v>
      </c>
      <c r="X81" s="51">
        <f t="shared" si="35"/>
        <v>0</v>
      </c>
      <c r="Y81" s="51">
        <f t="shared" si="36"/>
        <v>0</v>
      </c>
      <c r="Z81" s="51">
        <f t="shared" si="37"/>
        <v>0</v>
      </c>
      <c r="AA81" s="51">
        <f t="shared" si="38"/>
        <v>0</v>
      </c>
      <c r="AB81" s="51">
        <f t="shared" si="39"/>
        <v>7</v>
      </c>
      <c r="AC81" s="51">
        <v>0</v>
      </c>
      <c r="AD81" s="51">
        <v>7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f t="shared" si="40"/>
        <v>173</v>
      </c>
      <c r="AK81" s="51">
        <v>0</v>
      </c>
      <c r="AL81" s="51">
        <v>167</v>
      </c>
      <c r="AM81" s="51">
        <v>6</v>
      </c>
      <c r="AN81" s="51">
        <v>0</v>
      </c>
      <c r="AO81" s="51">
        <v>0</v>
      </c>
      <c r="AP81" s="51">
        <v>0</v>
      </c>
      <c r="AQ81" s="51">
        <v>0</v>
      </c>
      <c r="AR81" s="51">
        <f t="shared" si="41"/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0</v>
      </c>
      <c r="AY81" s="51">
        <v>0</v>
      </c>
      <c r="AZ81" s="51">
        <f t="shared" si="42"/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f t="shared" si="43"/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  <c r="BP81" s="51">
        <f t="shared" si="44"/>
        <v>0</v>
      </c>
      <c r="BQ81" s="51">
        <v>0</v>
      </c>
      <c r="BR81" s="51">
        <v>0</v>
      </c>
      <c r="BS81" s="51">
        <v>0</v>
      </c>
      <c r="BT81" s="51">
        <v>0</v>
      </c>
      <c r="BU81" s="51">
        <v>0</v>
      </c>
      <c r="BV81" s="51">
        <v>0</v>
      </c>
      <c r="BW81" s="51">
        <v>0</v>
      </c>
    </row>
    <row r="82" spans="1:75" ht="13.5">
      <c r="A82" s="26" t="s">
        <v>29</v>
      </c>
      <c r="B82" s="49" t="s">
        <v>193</v>
      </c>
      <c r="C82" s="50" t="s">
        <v>194</v>
      </c>
      <c r="D82" s="51">
        <f t="shared" si="45"/>
        <v>624</v>
      </c>
      <c r="E82" s="51">
        <f t="shared" si="23"/>
        <v>312</v>
      </c>
      <c r="F82" s="51">
        <f t="shared" si="24"/>
        <v>149</v>
      </c>
      <c r="G82" s="51">
        <f t="shared" si="25"/>
        <v>139</v>
      </c>
      <c r="H82" s="51">
        <f t="shared" si="26"/>
        <v>20</v>
      </c>
      <c r="I82" s="51">
        <f t="shared" si="27"/>
        <v>0</v>
      </c>
      <c r="J82" s="51">
        <f t="shared" si="28"/>
        <v>2</v>
      </c>
      <c r="K82" s="51">
        <f t="shared" si="29"/>
        <v>2</v>
      </c>
      <c r="L82" s="51">
        <f t="shared" si="30"/>
        <v>311</v>
      </c>
      <c r="M82" s="51">
        <v>132</v>
      </c>
      <c r="N82" s="51">
        <v>49</v>
      </c>
      <c r="O82" s="51">
        <v>108</v>
      </c>
      <c r="P82" s="51">
        <v>20</v>
      </c>
      <c r="Q82" s="51">
        <v>0</v>
      </c>
      <c r="R82" s="51">
        <v>0</v>
      </c>
      <c r="S82" s="51">
        <v>2</v>
      </c>
      <c r="T82" s="51">
        <f t="shared" si="31"/>
        <v>104</v>
      </c>
      <c r="U82" s="51">
        <f t="shared" si="32"/>
        <v>0</v>
      </c>
      <c r="V82" s="51">
        <f t="shared" si="33"/>
        <v>100</v>
      </c>
      <c r="W82" s="51">
        <f t="shared" si="34"/>
        <v>4</v>
      </c>
      <c r="X82" s="51">
        <f t="shared" si="35"/>
        <v>0</v>
      </c>
      <c r="Y82" s="51">
        <f t="shared" si="36"/>
        <v>0</v>
      </c>
      <c r="Z82" s="51">
        <f t="shared" si="37"/>
        <v>0</v>
      </c>
      <c r="AA82" s="51">
        <f t="shared" si="38"/>
        <v>0</v>
      </c>
      <c r="AB82" s="51">
        <f t="shared" si="39"/>
        <v>5</v>
      </c>
      <c r="AC82" s="51">
        <v>0</v>
      </c>
      <c r="AD82" s="51">
        <v>5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f t="shared" si="40"/>
        <v>99</v>
      </c>
      <c r="AK82" s="51">
        <v>0</v>
      </c>
      <c r="AL82" s="51">
        <v>95</v>
      </c>
      <c r="AM82" s="51">
        <v>4</v>
      </c>
      <c r="AN82" s="51">
        <v>0</v>
      </c>
      <c r="AO82" s="51">
        <v>0</v>
      </c>
      <c r="AP82" s="51">
        <v>0</v>
      </c>
      <c r="AQ82" s="51">
        <v>0</v>
      </c>
      <c r="AR82" s="51">
        <f t="shared" si="41"/>
        <v>0</v>
      </c>
      <c r="AS82" s="51">
        <v>0</v>
      </c>
      <c r="AT82" s="51">
        <v>0</v>
      </c>
      <c r="AU82" s="51">
        <v>0</v>
      </c>
      <c r="AV82" s="51">
        <v>0</v>
      </c>
      <c r="AW82" s="51">
        <v>0</v>
      </c>
      <c r="AX82" s="51">
        <v>0</v>
      </c>
      <c r="AY82" s="51">
        <v>0</v>
      </c>
      <c r="AZ82" s="51">
        <f t="shared" si="42"/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f t="shared" si="43"/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  <c r="BP82" s="51">
        <f t="shared" si="44"/>
        <v>209</v>
      </c>
      <c r="BQ82" s="51">
        <v>180</v>
      </c>
      <c r="BR82" s="51">
        <v>0</v>
      </c>
      <c r="BS82" s="51">
        <v>27</v>
      </c>
      <c r="BT82" s="51">
        <v>0</v>
      </c>
      <c r="BU82" s="51">
        <v>0</v>
      </c>
      <c r="BV82" s="51">
        <v>2</v>
      </c>
      <c r="BW82" s="51">
        <v>0</v>
      </c>
    </row>
    <row r="83" spans="1:75" ht="13.5">
      <c r="A83" s="26" t="s">
        <v>29</v>
      </c>
      <c r="B83" s="49" t="s">
        <v>195</v>
      </c>
      <c r="C83" s="50" t="s">
        <v>196</v>
      </c>
      <c r="D83" s="51">
        <f t="shared" si="45"/>
        <v>1508</v>
      </c>
      <c r="E83" s="51">
        <f t="shared" si="23"/>
        <v>741</v>
      </c>
      <c r="F83" s="51">
        <f t="shared" si="24"/>
        <v>411</v>
      </c>
      <c r="G83" s="51">
        <f t="shared" si="25"/>
        <v>281</v>
      </c>
      <c r="H83" s="51">
        <f t="shared" si="26"/>
        <v>45</v>
      </c>
      <c r="I83" s="51">
        <f t="shared" si="27"/>
        <v>0</v>
      </c>
      <c r="J83" s="51">
        <f t="shared" si="28"/>
        <v>0</v>
      </c>
      <c r="K83" s="51">
        <f t="shared" si="29"/>
        <v>30</v>
      </c>
      <c r="L83" s="51">
        <f t="shared" si="30"/>
        <v>374</v>
      </c>
      <c r="M83" s="51">
        <v>0</v>
      </c>
      <c r="N83" s="51">
        <v>82</v>
      </c>
      <c r="O83" s="51">
        <v>264</v>
      </c>
      <c r="P83" s="51">
        <v>0</v>
      </c>
      <c r="Q83" s="51">
        <v>0</v>
      </c>
      <c r="R83" s="51">
        <v>0</v>
      </c>
      <c r="S83" s="51">
        <v>28</v>
      </c>
      <c r="T83" s="51">
        <f t="shared" si="31"/>
        <v>386</v>
      </c>
      <c r="U83" s="51">
        <f t="shared" si="32"/>
        <v>0</v>
      </c>
      <c r="V83" s="51">
        <f t="shared" si="33"/>
        <v>329</v>
      </c>
      <c r="W83" s="51">
        <f t="shared" si="34"/>
        <v>12</v>
      </c>
      <c r="X83" s="51">
        <f t="shared" si="35"/>
        <v>45</v>
      </c>
      <c r="Y83" s="51">
        <f t="shared" si="36"/>
        <v>0</v>
      </c>
      <c r="Z83" s="51">
        <f t="shared" si="37"/>
        <v>0</v>
      </c>
      <c r="AA83" s="51">
        <f t="shared" si="38"/>
        <v>0</v>
      </c>
      <c r="AB83" s="51">
        <f t="shared" si="39"/>
        <v>13</v>
      </c>
      <c r="AC83" s="51">
        <v>0</v>
      </c>
      <c r="AD83" s="51">
        <v>13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f t="shared" si="40"/>
        <v>328</v>
      </c>
      <c r="AK83" s="51">
        <v>0</v>
      </c>
      <c r="AL83" s="51">
        <v>316</v>
      </c>
      <c r="AM83" s="51">
        <v>12</v>
      </c>
      <c r="AN83" s="51">
        <v>0</v>
      </c>
      <c r="AO83" s="51">
        <v>0</v>
      </c>
      <c r="AP83" s="51">
        <v>0</v>
      </c>
      <c r="AQ83" s="51">
        <v>0</v>
      </c>
      <c r="AR83" s="51">
        <f t="shared" si="41"/>
        <v>45</v>
      </c>
      <c r="AS83" s="51">
        <v>0</v>
      </c>
      <c r="AT83" s="51">
        <v>0</v>
      </c>
      <c r="AU83" s="51">
        <v>0</v>
      </c>
      <c r="AV83" s="51">
        <v>45</v>
      </c>
      <c r="AW83" s="51">
        <v>0</v>
      </c>
      <c r="AX83" s="51">
        <v>0</v>
      </c>
      <c r="AY83" s="51">
        <v>0</v>
      </c>
      <c r="AZ83" s="51">
        <f t="shared" si="42"/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f t="shared" si="43"/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f t="shared" si="44"/>
        <v>748</v>
      </c>
      <c r="BQ83" s="51">
        <v>741</v>
      </c>
      <c r="BR83" s="51">
        <v>0</v>
      </c>
      <c r="BS83" s="51">
        <v>5</v>
      </c>
      <c r="BT83" s="51">
        <v>0</v>
      </c>
      <c r="BU83" s="51">
        <v>0</v>
      </c>
      <c r="BV83" s="51">
        <v>0</v>
      </c>
      <c r="BW83" s="51">
        <v>2</v>
      </c>
    </row>
    <row r="84" spans="1:75" ht="13.5">
      <c r="A84" s="26" t="s">
        <v>29</v>
      </c>
      <c r="B84" s="49" t="s">
        <v>197</v>
      </c>
      <c r="C84" s="50" t="s">
        <v>198</v>
      </c>
      <c r="D84" s="51">
        <f t="shared" si="45"/>
        <v>3133</v>
      </c>
      <c r="E84" s="51">
        <f t="shared" si="23"/>
        <v>2220</v>
      </c>
      <c r="F84" s="51">
        <f t="shared" si="24"/>
        <v>671</v>
      </c>
      <c r="G84" s="51">
        <f t="shared" si="25"/>
        <v>125</v>
      </c>
      <c r="H84" s="51">
        <f t="shared" si="26"/>
        <v>114</v>
      </c>
      <c r="I84" s="51">
        <f t="shared" si="27"/>
        <v>0</v>
      </c>
      <c r="J84" s="51">
        <f t="shared" si="28"/>
        <v>3</v>
      </c>
      <c r="K84" s="51">
        <f t="shared" si="29"/>
        <v>0</v>
      </c>
      <c r="L84" s="51">
        <f t="shared" si="30"/>
        <v>1643</v>
      </c>
      <c r="M84" s="51">
        <v>1643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f t="shared" si="31"/>
        <v>810</v>
      </c>
      <c r="U84" s="51">
        <f t="shared" si="32"/>
        <v>0</v>
      </c>
      <c r="V84" s="51">
        <f t="shared" si="33"/>
        <v>596</v>
      </c>
      <c r="W84" s="51">
        <f t="shared" si="34"/>
        <v>100</v>
      </c>
      <c r="X84" s="51">
        <f t="shared" si="35"/>
        <v>114</v>
      </c>
      <c r="Y84" s="51">
        <f t="shared" si="36"/>
        <v>0</v>
      </c>
      <c r="Z84" s="51">
        <f t="shared" si="37"/>
        <v>0</v>
      </c>
      <c r="AA84" s="51">
        <f t="shared" si="38"/>
        <v>0</v>
      </c>
      <c r="AB84" s="51">
        <f t="shared" si="39"/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f t="shared" si="40"/>
        <v>810</v>
      </c>
      <c r="AK84" s="51">
        <v>0</v>
      </c>
      <c r="AL84" s="51">
        <v>596</v>
      </c>
      <c r="AM84" s="51">
        <v>100</v>
      </c>
      <c r="AN84" s="51">
        <v>114</v>
      </c>
      <c r="AO84" s="51">
        <v>0</v>
      </c>
      <c r="AP84" s="51">
        <v>0</v>
      </c>
      <c r="AQ84" s="51">
        <v>0</v>
      </c>
      <c r="AR84" s="51">
        <f t="shared" si="41"/>
        <v>0</v>
      </c>
      <c r="AS84" s="51">
        <v>0</v>
      </c>
      <c r="AT84" s="51">
        <v>0</v>
      </c>
      <c r="AU84" s="51">
        <v>0</v>
      </c>
      <c r="AV84" s="51">
        <v>0</v>
      </c>
      <c r="AW84" s="51">
        <v>0</v>
      </c>
      <c r="AX84" s="51">
        <v>0</v>
      </c>
      <c r="AY84" s="51">
        <v>0</v>
      </c>
      <c r="AZ84" s="51">
        <f t="shared" si="42"/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f t="shared" si="43"/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f t="shared" si="44"/>
        <v>680</v>
      </c>
      <c r="BQ84" s="51">
        <v>577</v>
      </c>
      <c r="BR84" s="51">
        <v>75</v>
      </c>
      <c r="BS84" s="51">
        <v>25</v>
      </c>
      <c r="BT84" s="51">
        <v>0</v>
      </c>
      <c r="BU84" s="51">
        <v>0</v>
      </c>
      <c r="BV84" s="51">
        <v>3</v>
      </c>
      <c r="BW84" s="51">
        <v>0</v>
      </c>
    </row>
    <row r="85" spans="1:75" ht="13.5">
      <c r="A85" s="26" t="s">
        <v>29</v>
      </c>
      <c r="B85" s="49" t="s">
        <v>199</v>
      </c>
      <c r="C85" s="50" t="s">
        <v>200</v>
      </c>
      <c r="D85" s="51">
        <f t="shared" si="45"/>
        <v>361</v>
      </c>
      <c r="E85" s="51">
        <f t="shared" si="23"/>
        <v>171</v>
      </c>
      <c r="F85" s="51">
        <f t="shared" si="24"/>
        <v>122</v>
      </c>
      <c r="G85" s="51">
        <f t="shared" si="25"/>
        <v>23</v>
      </c>
      <c r="H85" s="51">
        <f t="shared" si="26"/>
        <v>26</v>
      </c>
      <c r="I85" s="51">
        <f t="shared" si="27"/>
        <v>0</v>
      </c>
      <c r="J85" s="51">
        <f t="shared" si="28"/>
        <v>1</v>
      </c>
      <c r="K85" s="51">
        <f t="shared" si="29"/>
        <v>18</v>
      </c>
      <c r="L85" s="51">
        <f t="shared" si="30"/>
        <v>158</v>
      </c>
      <c r="M85" s="51">
        <v>158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f t="shared" si="31"/>
        <v>188</v>
      </c>
      <c r="U85" s="51">
        <f t="shared" si="32"/>
        <v>0</v>
      </c>
      <c r="V85" s="51">
        <f t="shared" si="33"/>
        <v>121</v>
      </c>
      <c r="W85" s="51">
        <f t="shared" si="34"/>
        <v>23</v>
      </c>
      <c r="X85" s="51">
        <f t="shared" si="35"/>
        <v>26</v>
      </c>
      <c r="Y85" s="51">
        <f t="shared" si="36"/>
        <v>0</v>
      </c>
      <c r="Z85" s="51">
        <f t="shared" si="37"/>
        <v>0</v>
      </c>
      <c r="AA85" s="51">
        <f t="shared" si="38"/>
        <v>18</v>
      </c>
      <c r="AB85" s="51">
        <f t="shared" si="39"/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f t="shared" si="40"/>
        <v>188</v>
      </c>
      <c r="AK85" s="51">
        <v>0</v>
      </c>
      <c r="AL85" s="51">
        <v>121</v>
      </c>
      <c r="AM85" s="51">
        <v>23</v>
      </c>
      <c r="AN85" s="51">
        <v>26</v>
      </c>
      <c r="AO85" s="51">
        <v>0</v>
      </c>
      <c r="AP85" s="51">
        <v>0</v>
      </c>
      <c r="AQ85" s="51">
        <v>18</v>
      </c>
      <c r="AR85" s="51">
        <f t="shared" si="41"/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>
        <v>0</v>
      </c>
      <c r="AY85" s="51">
        <v>0</v>
      </c>
      <c r="AZ85" s="51">
        <f t="shared" si="42"/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f t="shared" si="43"/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f t="shared" si="44"/>
        <v>15</v>
      </c>
      <c r="BQ85" s="51">
        <v>13</v>
      </c>
      <c r="BR85" s="51">
        <v>1</v>
      </c>
      <c r="BS85" s="51">
        <v>0</v>
      </c>
      <c r="BT85" s="51">
        <v>0</v>
      </c>
      <c r="BU85" s="51">
        <v>0</v>
      </c>
      <c r="BV85" s="51">
        <v>1</v>
      </c>
      <c r="BW85" s="51">
        <v>0</v>
      </c>
    </row>
    <row r="86" spans="1:75" ht="13.5">
      <c r="A86" s="26" t="s">
        <v>29</v>
      </c>
      <c r="B86" s="49" t="s">
        <v>201</v>
      </c>
      <c r="C86" s="50" t="s">
        <v>202</v>
      </c>
      <c r="D86" s="51">
        <f t="shared" si="45"/>
        <v>1981</v>
      </c>
      <c r="E86" s="51">
        <f t="shared" si="23"/>
        <v>1278</v>
      </c>
      <c r="F86" s="51">
        <f t="shared" si="24"/>
        <v>517</v>
      </c>
      <c r="G86" s="51">
        <f t="shared" si="25"/>
        <v>88</v>
      </c>
      <c r="H86" s="51">
        <f t="shared" si="26"/>
        <v>98</v>
      </c>
      <c r="I86" s="51">
        <f t="shared" si="27"/>
        <v>0</v>
      </c>
      <c r="J86" s="51">
        <f t="shared" si="28"/>
        <v>0</v>
      </c>
      <c r="K86" s="51">
        <f t="shared" si="29"/>
        <v>0</v>
      </c>
      <c r="L86" s="51">
        <f t="shared" si="30"/>
        <v>1278</v>
      </c>
      <c r="M86" s="51">
        <v>1278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f t="shared" si="31"/>
        <v>703</v>
      </c>
      <c r="U86" s="51">
        <f t="shared" si="32"/>
        <v>0</v>
      </c>
      <c r="V86" s="51">
        <f t="shared" si="33"/>
        <v>517</v>
      </c>
      <c r="W86" s="51">
        <f t="shared" si="34"/>
        <v>88</v>
      </c>
      <c r="X86" s="51">
        <f t="shared" si="35"/>
        <v>98</v>
      </c>
      <c r="Y86" s="51">
        <f t="shared" si="36"/>
        <v>0</v>
      </c>
      <c r="Z86" s="51">
        <f t="shared" si="37"/>
        <v>0</v>
      </c>
      <c r="AA86" s="51">
        <f t="shared" si="38"/>
        <v>0</v>
      </c>
      <c r="AB86" s="51">
        <f t="shared" si="39"/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f t="shared" si="40"/>
        <v>703</v>
      </c>
      <c r="AK86" s="51">
        <v>0</v>
      </c>
      <c r="AL86" s="51">
        <v>517</v>
      </c>
      <c r="AM86" s="51">
        <v>88</v>
      </c>
      <c r="AN86" s="51">
        <v>98</v>
      </c>
      <c r="AO86" s="51">
        <v>0</v>
      </c>
      <c r="AP86" s="51">
        <v>0</v>
      </c>
      <c r="AQ86" s="51">
        <v>0</v>
      </c>
      <c r="AR86" s="51">
        <f t="shared" si="41"/>
        <v>0</v>
      </c>
      <c r="AS86" s="51">
        <v>0</v>
      </c>
      <c r="AT86" s="51">
        <v>0</v>
      </c>
      <c r="AU86" s="51">
        <v>0</v>
      </c>
      <c r="AV86" s="51">
        <v>0</v>
      </c>
      <c r="AW86" s="51">
        <v>0</v>
      </c>
      <c r="AX86" s="51">
        <v>0</v>
      </c>
      <c r="AY86" s="51">
        <v>0</v>
      </c>
      <c r="AZ86" s="51">
        <f t="shared" si="42"/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f t="shared" si="43"/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f t="shared" si="44"/>
        <v>0</v>
      </c>
      <c r="BQ86" s="51">
        <v>0</v>
      </c>
      <c r="BR86" s="51">
        <v>0</v>
      </c>
      <c r="BS86" s="51">
        <v>0</v>
      </c>
      <c r="BT86" s="51">
        <v>0</v>
      </c>
      <c r="BU86" s="51">
        <v>0</v>
      </c>
      <c r="BV86" s="51">
        <v>0</v>
      </c>
      <c r="BW86" s="51">
        <v>0</v>
      </c>
    </row>
    <row r="87" spans="1:75" ht="13.5">
      <c r="A87" s="26" t="s">
        <v>29</v>
      </c>
      <c r="B87" s="49" t="s">
        <v>203</v>
      </c>
      <c r="C87" s="50" t="s">
        <v>204</v>
      </c>
      <c r="D87" s="51">
        <f t="shared" si="45"/>
        <v>623</v>
      </c>
      <c r="E87" s="51">
        <f t="shared" si="23"/>
        <v>399</v>
      </c>
      <c r="F87" s="51">
        <f t="shared" si="24"/>
        <v>150</v>
      </c>
      <c r="G87" s="51">
        <f t="shared" si="25"/>
        <v>44</v>
      </c>
      <c r="H87" s="51">
        <f t="shared" si="26"/>
        <v>28</v>
      </c>
      <c r="I87" s="51">
        <f t="shared" si="27"/>
        <v>0</v>
      </c>
      <c r="J87" s="51">
        <f t="shared" si="28"/>
        <v>2</v>
      </c>
      <c r="K87" s="51">
        <f t="shared" si="29"/>
        <v>0</v>
      </c>
      <c r="L87" s="51">
        <f t="shared" si="30"/>
        <v>189</v>
      </c>
      <c r="M87" s="51">
        <v>189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f t="shared" si="31"/>
        <v>201</v>
      </c>
      <c r="U87" s="51">
        <f t="shared" si="32"/>
        <v>0</v>
      </c>
      <c r="V87" s="51">
        <f t="shared" si="33"/>
        <v>148</v>
      </c>
      <c r="W87" s="51">
        <f t="shared" si="34"/>
        <v>25</v>
      </c>
      <c r="X87" s="51">
        <f t="shared" si="35"/>
        <v>28</v>
      </c>
      <c r="Y87" s="51">
        <f t="shared" si="36"/>
        <v>0</v>
      </c>
      <c r="Z87" s="51">
        <f t="shared" si="37"/>
        <v>0</v>
      </c>
      <c r="AA87" s="51">
        <f t="shared" si="38"/>
        <v>0</v>
      </c>
      <c r="AB87" s="51">
        <f t="shared" si="39"/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f t="shared" si="40"/>
        <v>201</v>
      </c>
      <c r="AK87" s="51">
        <v>0</v>
      </c>
      <c r="AL87" s="51">
        <v>148</v>
      </c>
      <c r="AM87" s="51">
        <v>25</v>
      </c>
      <c r="AN87" s="51">
        <v>28</v>
      </c>
      <c r="AO87" s="51">
        <v>0</v>
      </c>
      <c r="AP87" s="51">
        <v>0</v>
      </c>
      <c r="AQ87" s="51">
        <v>0</v>
      </c>
      <c r="AR87" s="51">
        <f t="shared" si="41"/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f t="shared" si="42"/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f t="shared" si="43"/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  <c r="BP87" s="51">
        <f t="shared" si="44"/>
        <v>233</v>
      </c>
      <c r="BQ87" s="51">
        <v>210</v>
      </c>
      <c r="BR87" s="51">
        <v>2</v>
      </c>
      <c r="BS87" s="51">
        <v>19</v>
      </c>
      <c r="BT87" s="51">
        <v>0</v>
      </c>
      <c r="BU87" s="51">
        <v>0</v>
      </c>
      <c r="BV87" s="51">
        <v>2</v>
      </c>
      <c r="BW87" s="51">
        <v>0</v>
      </c>
    </row>
    <row r="88" spans="1:75" ht="13.5">
      <c r="A88" s="26" t="s">
        <v>29</v>
      </c>
      <c r="B88" s="49" t="s">
        <v>237</v>
      </c>
      <c r="C88" s="50" t="s">
        <v>238</v>
      </c>
      <c r="D88" s="51">
        <f t="shared" si="45"/>
        <v>1152</v>
      </c>
      <c r="E88" s="51">
        <f t="shared" si="23"/>
        <v>639</v>
      </c>
      <c r="F88" s="51">
        <f t="shared" si="24"/>
        <v>367</v>
      </c>
      <c r="G88" s="51">
        <f t="shared" si="25"/>
        <v>76</v>
      </c>
      <c r="H88" s="51">
        <f t="shared" si="26"/>
        <v>70</v>
      </c>
      <c r="I88" s="51">
        <f t="shared" si="27"/>
        <v>0</v>
      </c>
      <c r="J88" s="51">
        <f t="shared" si="28"/>
        <v>0</v>
      </c>
      <c r="K88" s="51">
        <f t="shared" si="29"/>
        <v>0</v>
      </c>
      <c r="L88" s="51">
        <f t="shared" si="30"/>
        <v>385</v>
      </c>
      <c r="M88" s="51">
        <v>385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f t="shared" si="31"/>
        <v>495</v>
      </c>
      <c r="U88" s="51">
        <f t="shared" si="32"/>
        <v>0</v>
      </c>
      <c r="V88" s="51">
        <f t="shared" si="33"/>
        <v>364</v>
      </c>
      <c r="W88" s="51">
        <f t="shared" si="34"/>
        <v>61</v>
      </c>
      <c r="X88" s="51">
        <f t="shared" si="35"/>
        <v>70</v>
      </c>
      <c r="Y88" s="51">
        <f t="shared" si="36"/>
        <v>0</v>
      </c>
      <c r="Z88" s="51">
        <f t="shared" si="37"/>
        <v>0</v>
      </c>
      <c r="AA88" s="51">
        <f t="shared" si="38"/>
        <v>0</v>
      </c>
      <c r="AB88" s="51">
        <f t="shared" si="39"/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f t="shared" si="40"/>
        <v>495</v>
      </c>
      <c r="AK88" s="51">
        <v>0</v>
      </c>
      <c r="AL88" s="51">
        <v>364</v>
      </c>
      <c r="AM88" s="51">
        <v>61</v>
      </c>
      <c r="AN88" s="51">
        <v>70</v>
      </c>
      <c r="AO88" s="51">
        <v>0</v>
      </c>
      <c r="AP88" s="51">
        <v>0</v>
      </c>
      <c r="AQ88" s="51">
        <v>0</v>
      </c>
      <c r="AR88" s="51">
        <f t="shared" si="41"/>
        <v>0</v>
      </c>
      <c r="AS88" s="51">
        <v>0</v>
      </c>
      <c r="AT88" s="51">
        <v>0</v>
      </c>
      <c r="AU88" s="51">
        <v>0</v>
      </c>
      <c r="AV88" s="51">
        <v>0</v>
      </c>
      <c r="AW88" s="51">
        <v>0</v>
      </c>
      <c r="AX88" s="51">
        <v>0</v>
      </c>
      <c r="AY88" s="51">
        <v>0</v>
      </c>
      <c r="AZ88" s="51">
        <f t="shared" si="42"/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f t="shared" si="43"/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  <c r="BP88" s="51">
        <f t="shared" si="44"/>
        <v>272</v>
      </c>
      <c r="BQ88" s="51">
        <v>254</v>
      </c>
      <c r="BR88" s="51">
        <v>3</v>
      </c>
      <c r="BS88" s="51">
        <v>15</v>
      </c>
      <c r="BT88" s="51">
        <v>0</v>
      </c>
      <c r="BU88" s="51">
        <v>0</v>
      </c>
      <c r="BV88" s="51">
        <v>0</v>
      </c>
      <c r="BW88" s="51">
        <v>0</v>
      </c>
    </row>
    <row r="89" spans="1:75" ht="13.5">
      <c r="A89" s="26" t="s">
        <v>29</v>
      </c>
      <c r="B89" s="49" t="s">
        <v>239</v>
      </c>
      <c r="C89" s="50" t="s">
        <v>240</v>
      </c>
      <c r="D89" s="51">
        <f t="shared" si="45"/>
        <v>3322</v>
      </c>
      <c r="E89" s="51">
        <f t="shared" si="23"/>
        <v>1343</v>
      </c>
      <c r="F89" s="51">
        <f t="shared" si="24"/>
        <v>471</v>
      </c>
      <c r="G89" s="51">
        <f t="shared" si="25"/>
        <v>306</v>
      </c>
      <c r="H89" s="51">
        <f t="shared" si="26"/>
        <v>0</v>
      </c>
      <c r="I89" s="51">
        <f t="shared" si="27"/>
        <v>0</v>
      </c>
      <c r="J89" s="51">
        <f t="shared" si="28"/>
        <v>25</v>
      </c>
      <c r="K89" s="51">
        <f t="shared" si="29"/>
        <v>1177</v>
      </c>
      <c r="L89" s="51">
        <f t="shared" si="30"/>
        <v>968</v>
      </c>
      <c r="M89" s="51">
        <v>968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f t="shared" si="31"/>
        <v>1739</v>
      </c>
      <c r="U89" s="51">
        <f t="shared" si="32"/>
        <v>0</v>
      </c>
      <c r="V89" s="51">
        <f t="shared" si="33"/>
        <v>461</v>
      </c>
      <c r="W89" s="51">
        <f t="shared" si="34"/>
        <v>298</v>
      </c>
      <c r="X89" s="51">
        <f t="shared" si="35"/>
        <v>0</v>
      </c>
      <c r="Y89" s="51">
        <f t="shared" si="36"/>
        <v>0</v>
      </c>
      <c r="Z89" s="51">
        <f t="shared" si="37"/>
        <v>0</v>
      </c>
      <c r="AA89" s="51">
        <f t="shared" si="38"/>
        <v>980</v>
      </c>
      <c r="AB89" s="51">
        <f t="shared" si="39"/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f t="shared" si="40"/>
        <v>318</v>
      </c>
      <c r="AK89" s="51">
        <v>0</v>
      </c>
      <c r="AL89" s="51">
        <v>228</v>
      </c>
      <c r="AM89" s="51">
        <v>0</v>
      </c>
      <c r="AN89" s="51">
        <v>0</v>
      </c>
      <c r="AO89" s="51">
        <v>0</v>
      </c>
      <c r="AP89" s="51">
        <v>0</v>
      </c>
      <c r="AQ89" s="51">
        <v>90</v>
      </c>
      <c r="AR89" s="51">
        <f t="shared" si="41"/>
        <v>531</v>
      </c>
      <c r="AS89" s="51">
        <v>0</v>
      </c>
      <c r="AT89" s="51">
        <v>233</v>
      </c>
      <c r="AU89" s="51">
        <v>298</v>
      </c>
      <c r="AV89" s="51">
        <v>0</v>
      </c>
      <c r="AW89" s="51">
        <v>0</v>
      </c>
      <c r="AX89" s="51">
        <v>0</v>
      </c>
      <c r="AY89" s="51">
        <v>0</v>
      </c>
      <c r="AZ89" s="51">
        <f t="shared" si="42"/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f t="shared" si="43"/>
        <v>890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890</v>
      </c>
      <c r="BP89" s="51">
        <f t="shared" si="44"/>
        <v>615</v>
      </c>
      <c r="BQ89" s="51">
        <v>375</v>
      </c>
      <c r="BR89" s="51">
        <v>10</v>
      </c>
      <c r="BS89" s="51">
        <v>8</v>
      </c>
      <c r="BT89" s="51">
        <v>0</v>
      </c>
      <c r="BU89" s="51">
        <v>0</v>
      </c>
      <c r="BV89" s="51">
        <v>25</v>
      </c>
      <c r="BW89" s="51">
        <v>197</v>
      </c>
    </row>
    <row r="90" spans="1:75" ht="13.5">
      <c r="A90" s="26" t="s">
        <v>29</v>
      </c>
      <c r="B90" s="49" t="s">
        <v>241</v>
      </c>
      <c r="C90" s="50" t="s">
        <v>242</v>
      </c>
      <c r="D90" s="51">
        <f t="shared" si="45"/>
        <v>1802</v>
      </c>
      <c r="E90" s="51">
        <f t="shared" si="23"/>
        <v>933</v>
      </c>
      <c r="F90" s="51">
        <f t="shared" si="24"/>
        <v>305</v>
      </c>
      <c r="G90" s="51">
        <f t="shared" si="25"/>
        <v>176</v>
      </c>
      <c r="H90" s="51">
        <f t="shared" si="26"/>
        <v>34</v>
      </c>
      <c r="I90" s="51">
        <f t="shared" si="27"/>
        <v>0</v>
      </c>
      <c r="J90" s="51">
        <f t="shared" si="28"/>
        <v>29</v>
      </c>
      <c r="K90" s="51">
        <f t="shared" si="29"/>
        <v>325</v>
      </c>
      <c r="L90" s="51">
        <f t="shared" si="30"/>
        <v>947</v>
      </c>
      <c r="M90" s="51">
        <v>746</v>
      </c>
      <c r="N90" s="51">
        <v>0</v>
      </c>
      <c r="O90" s="51">
        <v>171</v>
      </c>
      <c r="P90" s="51">
        <v>0</v>
      </c>
      <c r="Q90" s="51">
        <v>0</v>
      </c>
      <c r="R90" s="51">
        <v>29</v>
      </c>
      <c r="S90" s="51">
        <v>1</v>
      </c>
      <c r="T90" s="51">
        <f t="shared" si="31"/>
        <v>663</v>
      </c>
      <c r="U90" s="51">
        <f t="shared" si="32"/>
        <v>0</v>
      </c>
      <c r="V90" s="51">
        <f t="shared" si="33"/>
        <v>305</v>
      </c>
      <c r="W90" s="51">
        <f t="shared" si="34"/>
        <v>0</v>
      </c>
      <c r="X90" s="51">
        <f t="shared" si="35"/>
        <v>34</v>
      </c>
      <c r="Y90" s="51">
        <f t="shared" si="36"/>
        <v>0</v>
      </c>
      <c r="Z90" s="51">
        <f t="shared" si="37"/>
        <v>0</v>
      </c>
      <c r="AA90" s="51">
        <f t="shared" si="38"/>
        <v>324</v>
      </c>
      <c r="AB90" s="51">
        <f t="shared" si="39"/>
        <v>324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324</v>
      </c>
      <c r="AJ90" s="51">
        <f t="shared" si="40"/>
        <v>36</v>
      </c>
      <c r="AK90" s="51">
        <v>0</v>
      </c>
      <c r="AL90" s="51">
        <v>36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f t="shared" si="41"/>
        <v>303</v>
      </c>
      <c r="AS90" s="51">
        <v>0</v>
      </c>
      <c r="AT90" s="51">
        <v>269</v>
      </c>
      <c r="AU90" s="51">
        <v>0</v>
      </c>
      <c r="AV90" s="51">
        <v>34</v>
      </c>
      <c r="AW90" s="51">
        <v>0</v>
      </c>
      <c r="AX90" s="51">
        <v>0</v>
      </c>
      <c r="AY90" s="51">
        <v>0</v>
      </c>
      <c r="AZ90" s="51">
        <f t="shared" si="42"/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f t="shared" si="43"/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  <c r="BP90" s="51">
        <f t="shared" si="44"/>
        <v>192</v>
      </c>
      <c r="BQ90" s="51">
        <v>187</v>
      </c>
      <c r="BR90" s="51">
        <v>0</v>
      </c>
      <c r="BS90" s="51">
        <v>5</v>
      </c>
      <c r="BT90" s="51">
        <v>0</v>
      </c>
      <c r="BU90" s="51">
        <v>0</v>
      </c>
      <c r="BV90" s="51">
        <v>0</v>
      </c>
      <c r="BW90" s="51">
        <v>0</v>
      </c>
    </row>
    <row r="91" spans="1:75" ht="13.5">
      <c r="A91" s="80" t="s">
        <v>186</v>
      </c>
      <c r="B91" s="81"/>
      <c r="C91" s="82"/>
      <c r="D91" s="51">
        <f>SUM(D7:D90)</f>
        <v>211479</v>
      </c>
      <c r="E91" s="51">
        <f aca="true" t="shared" si="46" ref="E91:BP91">SUM(E7:E90)</f>
        <v>93730</v>
      </c>
      <c r="F91" s="51">
        <f t="shared" si="46"/>
        <v>48259</v>
      </c>
      <c r="G91" s="51">
        <f t="shared" si="46"/>
        <v>23874</v>
      </c>
      <c r="H91" s="51">
        <f t="shared" si="46"/>
        <v>3136</v>
      </c>
      <c r="I91" s="51">
        <f t="shared" si="46"/>
        <v>1551</v>
      </c>
      <c r="J91" s="51">
        <f t="shared" si="46"/>
        <v>2578</v>
      </c>
      <c r="K91" s="51">
        <f t="shared" si="46"/>
        <v>38351</v>
      </c>
      <c r="L91" s="51">
        <f t="shared" si="46"/>
        <v>70779</v>
      </c>
      <c r="M91" s="51">
        <f t="shared" si="46"/>
        <v>49422</v>
      </c>
      <c r="N91" s="51">
        <f t="shared" si="46"/>
        <v>8876</v>
      </c>
      <c r="O91" s="51">
        <f t="shared" si="46"/>
        <v>8782</v>
      </c>
      <c r="P91" s="51">
        <f t="shared" si="46"/>
        <v>1032</v>
      </c>
      <c r="Q91" s="51">
        <f t="shared" si="46"/>
        <v>70</v>
      </c>
      <c r="R91" s="51">
        <f t="shared" si="46"/>
        <v>1591</v>
      </c>
      <c r="S91" s="51">
        <f t="shared" si="46"/>
        <v>1006</v>
      </c>
      <c r="T91" s="51">
        <f t="shared" si="46"/>
        <v>93490</v>
      </c>
      <c r="U91" s="51">
        <f t="shared" si="46"/>
        <v>4861</v>
      </c>
      <c r="V91" s="51">
        <f t="shared" si="46"/>
        <v>36822</v>
      </c>
      <c r="W91" s="51">
        <f t="shared" si="46"/>
        <v>11213</v>
      </c>
      <c r="X91" s="51">
        <f t="shared" si="46"/>
        <v>1873</v>
      </c>
      <c r="Y91" s="51">
        <f t="shared" si="46"/>
        <v>1299</v>
      </c>
      <c r="Z91" s="51">
        <f t="shared" si="46"/>
        <v>313</v>
      </c>
      <c r="AA91" s="51">
        <f t="shared" si="46"/>
        <v>37109</v>
      </c>
      <c r="AB91" s="51">
        <f t="shared" si="46"/>
        <v>3235</v>
      </c>
      <c r="AC91" s="51">
        <f t="shared" si="46"/>
        <v>0</v>
      </c>
      <c r="AD91" s="51">
        <f t="shared" si="46"/>
        <v>821</v>
      </c>
      <c r="AE91" s="51">
        <f t="shared" si="46"/>
        <v>0</v>
      </c>
      <c r="AF91" s="51">
        <f t="shared" si="46"/>
        <v>0</v>
      </c>
      <c r="AG91" s="51">
        <f t="shared" si="46"/>
        <v>0</v>
      </c>
      <c r="AH91" s="51">
        <f t="shared" si="46"/>
        <v>0</v>
      </c>
      <c r="AI91" s="51">
        <f t="shared" si="46"/>
        <v>2414</v>
      </c>
      <c r="AJ91" s="51">
        <f t="shared" si="46"/>
        <v>30351</v>
      </c>
      <c r="AK91" s="51">
        <f t="shared" si="46"/>
        <v>822</v>
      </c>
      <c r="AL91" s="51">
        <f t="shared" si="46"/>
        <v>25236</v>
      </c>
      <c r="AM91" s="51">
        <f t="shared" si="46"/>
        <v>2607</v>
      </c>
      <c r="AN91" s="51">
        <f t="shared" si="46"/>
        <v>450</v>
      </c>
      <c r="AO91" s="51">
        <f t="shared" si="46"/>
        <v>65</v>
      </c>
      <c r="AP91" s="51">
        <f t="shared" si="46"/>
        <v>0</v>
      </c>
      <c r="AQ91" s="51">
        <f t="shared" si="46"/>
        <v>1171</v>
      </c>
      <c r="AR91" s="51">
        <f t="shared" si="46"/>
        <v>26443</v>
      </c>
      <c r="AS91" s="51">
        <f t="shared" si="46"/>
        <v>4039</v>
      </c>
      <c r="AT91" s="51">
        <f t="shared" si="46"/>
        <v>10765</v>
      </c>
      <c r="AU91" s="51">
        <f t="shared" si="46"/>
        <v>8606</v>
      </c>
      <c r="AV91" s="51">
        <f t="shared" si="46"/>
        <v>1423</v>
      </c>
      <c r="AW91" s="51">
        <f t="shared" si="46"/>
        <v>1234</v>
      </c>
      <c r="AX91" s="51">
        <f t="shared" si="46"/>
        <v>313</v>
      </c>
      <c r="AY91" s="51">
        <f t="shared" si="46"/>
        <v>63</v>
      </c>
      <c r="AZ91" s="51">
        <f t="shared" si="46"/>
        <v>0</v>
      </c>
      <c r="BA91" s="51">
        <f t="shared" si="46"/>
        <v>0</v>
      </c>
      <c r="BB91" s="51">
        <f t="shared" si="46"/>
        <v>0</v>
      </c>
      <c r="BC91" s="51">
        <f t="shared" si="46"/>
        <v>0</v>
      </c>
      <c r="BD91" s="51">
        <f t="shared" si="46"/>
        <v>0</v>
      </c>
      <c r="BE91" s="51">
        <f t="shared" si="46"/>
        <v>0</v>
      </c>
      <c r="BF91" s="51">
        <f t="shared" si="46"/>
        <v>0</v>
      </c>
      <c r="BG91" s="51">
        <f t="shared" si="46"/>
        <v>0</v>
      </c>
      <c r="BH91" s="51">
        <f t="shared" si="46"/>
        <v>33461</v>
      </c>
      <c r="BI91" s="51">
        <f t="shared" si="46"/>
        <v>0</v>
      </c>
      <c r="BJ91" s="51">
        <f t="shared" si="46"/>
        <v>0</v>
      </c>
      <c r="BK91" s="51">
        <f t="shared" si="46"/>
        <v>0</v>
      </c>
      <c r="BL91" s="51">
        <f t="shared" si="46"/>
        <v>0</v>
      </c>
      <c r="BM91" s="51">
        <f t="shared" si="46"/>
        <v>0</v>
      </c>
      <c r="BN91" s="51">
        <f t="shared" si="46"/>
        <v>0</v>
      </c>
      <c r="BO91" s="51">
        <f t="shared" si="46"/>
        <v>33461</v>
      </c>
      <c r="BP91" s="51">
        <f t="shared" si="46"/>
        <v>47210</v>
      </c>
      <c r="BQ91" s="51">
        <f aca="true" t="shared" si="47" ref="BQ91:BW91">SUM(BQ7:BQ90)</f>
        <v>39447</v>
      </c>
      <c r="BR91" s="51">
        <f t="shared" si="47"/>
        <v>2561</v>
      </c>
      <c r="BS91" s="51">
        <f t="shared" si="47"/>
        <v>3879</v>
      </c>
      <c r="BT91" s="51">
        <f t="shared" si="47"/>
        <v>231</v>
      </c>
      <c r="BU91" s="51">
        <f t="shared" si="47"/>
        <v>182</v>
      </c>
      <c r="BV91" s="51">
        <f t="shared" si="47"/>
        <v>674</v>
      </c>
      <c r="BW91" s="51">
        <f t="shared" si="47"/>
        <v>236</v>
      </c>
    </row>
  </sheetData>
  <mergeCells count="85">
    <mergeCell ref="A91:C91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2004-03-03T00:07:24Z</dcterms:modified>
  <cp:category/>
  <cp:version/>
  <cp:contentType/>
  <cp:contentStatus/>
</cp:coreProperties>
</file>