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'ごみ処理概要'!$A$2:$AQ$51</definedName>
    <definedName name="_xlnm.Print_Area" localSheetId="2">'ごみ処理量内訳'!$A$2:$AJ$51</definedName>
    <definedName name="_xlnm.Print_Area" localSheetId="1">'ごみ搬入量内訳'!$A$2:$AH$51</definedName>
    <definedName name="_xlnm.Print_Area" localSheetId="3">'資源化量内訳'!$A$2:$BW$51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<sst xmlns="http://schemas.openxmlformats.org/spreadsheetml/2006/main" count="978" uniqueCount="193">
  <si>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</si>
  <si>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</si>
  <si>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</si>
  <si>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</si>
  <si>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</si>
  <si>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</si>
  <si>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</si>
  <si>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</si>
  <si>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</si>
  <si>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</si>
  <si>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</si>
  <si>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</si>
  <si>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</si>
  <si>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</si>
  <si>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</si>
  <si>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</si>
  <si>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</si>
  <si>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</si>
  <si>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</si>
  <si>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</si>
  <si>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</si>
  <si>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</si>
  <si>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</si>
  <si>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</si>
  <si>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</si>
  <si>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</si>
  <si>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</si>
  <si>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</si>
  <si>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</si>
  <si>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松山町</t>
  </si>
  <si>
    <t>河北町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</si>
  <si>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</si>
  <si>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</si>
  <si>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</si>
  <si>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</si>
  <si>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</si>
  <si>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</si>
  <si>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</si>
  <si>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</si>
  <si>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</si>
  <si>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</si>
  <si>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</si>
  <si>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</si>
  <si>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</si>
  <si>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</si>
  <si>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</si>
  <si>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</si>
  <si>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</si>
  <si>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</si>
  <si>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</si>
  <si>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</si>
  <si>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</si>
  <si>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</si>
  <si>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</si>
  <si>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</si>
  <si>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</si>
  <si>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</si>
  <si>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</si>
  <si>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</si>
  <si>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</si>
  <si>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</si>
  <si>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</si>
  <si>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</si>
  <si>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</si>
  <si>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</si>
  <si>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</si>
  <si>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</si>
  <si>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</si>
  <si>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</si>
  <si>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</si>
  <si>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</si>
  <si>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</si>
  <si>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山形県合計</t>
  </si>
  <si>
    <t>ﾍﾟｯﾄﾎﾞﾄﾙ</t>
  </si>
  <si>
    <t>ﾌﾟﾗｽﾁｯｸ類</t>
  </si>
  <si>
    <t>朝日町</t>
  </si>
  <si>
    <t>山形県</t>
  </si>
  <si>
    <t>06201</t>
  </si>
  <si>
    <t>山形市</t>
  </si>
  <si>
    <t>06202</t>
  </si>
  <si>
    <t>米沢市</t>
  </si>
  <si>
    <t>06203</t>
  </si>
  <si>
    <t>鶴岡市</t>
  </si>
  <si>
    <t>06204</t>
  </si>
  <si>
    <t>酒田市</t>
  </si>
  <si>
    <t>06205</t>
  </si>
  <si>
    <t>新庄市</t>
  </si>
  <si>
    <t>06206</t>
  </si>
  <si>
    <t>寒河江市</t>
  </si>
  <si>
    <t>06207</t>
  </si>
  <si>
    <t>上山市</t>
  </si>
  <si>
    <t>06208</t>
  </si>
  <si>
    <t>村山市</t>
  </si>
  <si>
    <t>06209</t>
  </si>
  <si>
    <t>長井市</t>
  </si>
  <si>
    <t>06210</t>
  </si>
  <si>
    <t>天童市</t>
  </si>
  <si>
    <t>06211</t>
  </si>
  <si>
    <t>東根市</t>
  </si>
  <si>
    <t>06212</t>
  </si>
  <si>
    <t>尾花沢市</t>
  </si>
  <si>
    <t>06213</t>
  </si>
  <si>
    <t>南陽市</t>
  </si>
  <si>
    <t>06301</t>
  </si>
  <si>
    <t>山辺町</t>
  </si>
  <si>
    <t>06302</t>
  </si>
  <si>
    <t>中山町</t>
  </si>
  <si>
    <t>06321</t>
  </si>
  <si>
    <t>06322</t>
  </si>
  <si>
    <t>西川町</t>
  </si>
  <si>
    <t>06323</t>
  </si>
  <si>
    <t>06324</t>
  </si>
  <si>
    <t>大江町</t>
  </si>
  <si>
    <t>06341</t>
  </si>
  <si>
    <t>大石田町</t>
  </si>
  <si>
    <t>06361</t>
  </si>
  <si>
    <t>金山町</t>
  </si>
  <si>
    <t>06362</t>
  </si>
  <si>
    <t>最上町</t>
  </si>
  <si>
    <t>06363</t>
  </si>
  <si>
    <t>舟形町</t>
  </si>
  <si>
    <t>06364</t>
  </si>
  <si>
    <t>真室川町</t>
  </si>
  <si>
    <t>06365</t>
  </si>
  <si>
    <t>大蔵村</t>
  </si>
  <si>
    <t>06366</t>
  </si>
  <si>
    <t>鮭川村</t>
  </si>
  <si>
    <t>06367</t>
  </si>
  <si>
    <t>戸沢村</t>
  </si>
  <si>
    <t>06381</t>
  </si>
  <si>
    <t>高畠町</t>
  </si>
  <si>
    <t>06382</t>
  </si>
  <si>
    <t>川西町</t>
  </si>
  <si>
    <t>06401</t>
  </si>
  <si>
    <t>小国町</t>
  </si>
  <si>
    <t>06402</t>
  </si>
  <si>
    <t>白鷹町</t>
  </si>
  <si>
    <t>06403</t>
  </si>
  <si>
    <t>飯豊町</t>
  </si>
  <si>
    <t>06421</t>
  </si>
  <si>
    <t>立川町</t>
  </si>
  <si>
    <t>06422</t>
  </si>
  <si>
    <t>余目町</t>
  </si>
  <si>
    <t>06423</t>
  </si>
  <si>
    <t>藤島町</t>
  </si>
  <si>
    <t>06424</t>
  </si>
  <si>
    <t>羽黒町</t>
  </si>
  <si>
    <t>06425</t>
  </si>
  <si>
    <t>櫛引町</t>
  </si>
  <si>
    <t>06426</t>
  </si>
  <si>
    <t>三川町</t>
  </si>
  <si>
    <t>06427</t>
  </si>
  <si>
    <t>朝日村</t>
  </si>
  <si>
    <t>06441</t>
  </si>
  <si>
    <t>温海町</t>
  </si>
  <si>
    <t>06461</t>
  </si>
  <si>
    <t>遊佐町</t>
  </si>
  <si>
    <t>06462</t>
  </si>
  <si>
    <t>八幡町</t>
  </si>
  <si>
    <t>06463</t>
  </si>
  <si>
    <t>06464</t>
  </si>
  <si>
    <t>平田町</t>
  </si>
  <si>
    <t>-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</si>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</sst>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51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36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58</v>
      </c>
      <c r="B2" s="62" t="s">
        <v>59</v>
      </c>
      <c r="C2" s="67" t="s">
        <v>60</v>
      </c>
      <c r="D2" s="59" t="s">
        <v>163</v>
      </c>
      <c r="E2" s="60"/>
      <c r="F2" s="59" t="s">
        <v>164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165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166</v>
      </c>
      <c r="AF2" s="59" t="s">
        <v>167</v>
      </c>
      <c r="AG2" s="77"/>
      <c r="AH2" s="77"/>
      <c r="AI2" s="77"/>
      <c r="AJ2" s="77"/>
      <c r="AK2" s="77"/>
      <c r="AL2" s="78"/>
      <c r="AM2" s="71" t="s">
        <v>168</v>
      </c>
      <c r="AN2" s="59" t="s">
        <v>169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170</v>
      </c>
      <c r="F3" s="67" t="s">
        <v>171</v>
      </c>
      <c r="G3" s="67" t="s">
        <v>172</v>
      </c>
      <c r="H3" s="67" t="s">
        <v>173</v>
      </c>
      <c r="I3" s="14" t="s">
        <v>15</v>
      </c>
      <c r="J3" s="71" t="s">
        <v>174</v>
      </c>
      <c r="K3" s="71" t="s">
        <v>175</v>
      </c>
      <c r="L3" s="71" t="s">
        <v>176</v>
      </c>
      <c r="M3" s="70"/>
      <c r="N3" s="67" t="s">
        <v>177</v>
      </c>
      <c r="O3" s="67" t="s">
        <v>46</v>
      </c>
      <c r="P3" s="82" t="s">
        <v>16</v>
      </c>
      <c r="Q3" s="83"/>
      <c r="R3" s="83"/>
      <c r="S3" s="83"/>
      <c r="T3" s="83"/>
      <c r="U3" s="84"/>
      <c r="V3" s="16" t="s">
        <v>185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61</v>
      </c>
      <c r="AG3" s="67" t="s">
        <v>23</v>
      </c>
      <c r="AH3" s="67" t="s">
        <v>62</v>
      </c>
      <c r="AI3" s="67" t="s">
        <v>63</v>
      </c>
      <c r="AJ3" s="67" t="s">
        <v>64</v>
      </c>
      <c r="AK3" s="67" t="s">
        <v>65</v>
      </c>
      <c r="AL3" s="14" t="s">
        <v>17</v>
      </c>
      <c r="AM3" s="76"/>
      <c r="AN3" s="67" t="s">
        <v>66</v>
      </c>
      <c r="AO3" s="67" t="s">
        <v>67</v>
      </c>
      <c r="AP3" s="67" t="s">
        <v>68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69</v>
      </c>
      <c r="R4" s="8" t="s">
        <v>70</v>
      </c>
      <c r="S4" s="8" t="s">
        <v>179</v>
      </c>
      <c r="T4" s="8" t="s">
        <v>180</v>
      </c>
      <c r="U4" s="8" t="s">
        <v>181</v>
      </c>
      <c r="V4" s="14" t="s">
        <v>15</v>
      </c>
      <c r="W4" s="8" t="s">
        <v>18</v>
      </c>
      <c r="X4" s="8" t="s">
        <v>41</v>
      </c>
      <c r="Y4" s="8" t="s">
        <v>19</v>
      </c>
      <c r="Z4" s="20" t="s">
        <v>48</v>
      </c>
      <c r="AA4" s="8" t="s">
        <v>20</v>
      </c>
      <c r="AB4" s="20" t="s">
        <v>71</v>
      </c>
      <c r="AC4" s="8" t="s">
        <v>42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182</v>
      </c>
      <c r="G6" s="24" t="s">
        <v>182</v>
      </c>
      <c r="H6" s="24" t="s">
        <v>182</v>
      </c>
      <c r="I6" s="24" t="s">
        <v>182</v>
      </c>
      <c r="J6" s="25" t="s">
        <v>22</v>
      </c>
      <c r="K6" s="25" t="s">
        <v>22</v>
      </c>
      <c r="L6" s="25" t="s">
        <v>22</v>
      </c>
      <c r="M6" s="24" t="s">
        <v>182</v>
      </c>
      <c r="N6" s="24" t="s">
        <v>182</v>
      </c>
      <c r="O6" s="24" t="s">
        <v>182</v>
      </c>
      <c r="P6" s="24" t="s">
        <v>182</v>
      </c>
      <c r="Q6" s="24" t="s">
        <v>182</v>
      </c>
      <c r="R6" s="24" t="s">
        <v>182</v>
      </c>
      <c r="S6" s="24" t="s">
        <v>182</v>
      </c>
      <c r="T6" s="24" t="s">
        <v>182</v>
      </c>
      <c r="U6" s="24" t="s">
        <v>182</v>
      </c>
      <c r="V6" s="24" t="s">
        <v>182</v>
      </c>
      <c r="W6" s="24" t="s">
        <v>182</v>
      </c>
      <c r="X6" s="24" t="s">
        <v>182</v>
      </c>
      <c r="Y6" s="24" t="s">
        <v>182</v>
      </c>
      <c r="Z6" s="24" t="s">
        <v>182</v>
      </c>
      <c r="AA6" s="24" t="s">
        <v>182</v>
      </c>
      <c r="AB6" s="24" t="s">
        <v>182</v>
      </c>
      <c r="AC6" s="24" t="s">
        <v>182</v>
      </c>
      <c r="AD6" s="24" t="s">
        <v>182</v>
      </c>
      <c r="AE6" s="24" t="s">
        <v>183</v>
      </c>
      <c r="AF6" s="24" t="s">
        <v>182</v>
      </c>
      <c r="AG6" s="24" t="s">
        <v>182</v>
      </c>
      <c r="AH6" s="24" t="s">
        <v>182</v>
      </c>
      <c r="AI6" s="24" t="s">
        <v>182</v>
      </c>
      <c r="AJ6" s="24" t="s">
        <v>182</v>
      </c>
      <c r="AK6" s="24" t="s">
        <v>182</v>
      </c>
      <c r="AL6" s="24" t="s">
        <v>182</v>
      </c>
      <c r="AM6" s="24" t="s">
        <v>183</v>
      </c>
      <c r="AN6" s="24" t="s">
        <v>182</v>
      </c>
      <c r="AO6" s="24" t="s">
        <v>182</v>
      </c>
      <c r="AP6" s="24" t="s">
        <v>182</v>
      </c>
      <c r="AQ6" s="24" t="s">
        <v>182</v>
      </c>
    </row>
    <row r="7" spans="1:43" ht="13.5">
      <c r="A7" s="26" t="s">
        <v>76</v>
      </c>
      <c r="B7" s="49" t="s">
        <v>77</v>
      </c>
      <c r="C7" s="50" t="s">
        <v>78</v>
      </c>
      <c r="D7" s="51">
        <v>251736</v>
      </c>
      <c r="E7" s="51">
        <v>251736</v>
      </c>
      <c r="F7" s="51">
        <f>'ごみ搬入量内訳'!H7</f>
        <v>89832</v>
      </c>
      <c r="G7" s="51">
        <f>'ごみ搬入量内訳'!AG7</f>
        <v>10584</v>
      </c>
      <c r="H7" s="51">
        <f>'ごみ搬入量内訳'!AH7</f>
        <v>0</v>
      </c>
      <c r="I7" s="51">
        <f aca="true" t="shared" si="0" ref="I7:I37">SUM(F7:H7)</f>
        <v>100416</v>
      </c>
      <c r="J7" s="51">
        <f aca="true" t="shared" si="1" ref="J7:J37">I7/D7/365*1000000</f>
        <v>1092.8604918133412</v>
      </c>
      <c r="K7" s="51">
        <f>('ごみ搬入量内訳'!E7+'ごみ搬入量内訳'!AH7)/'ごみ処理概要'!D7/365*1000000</f>
        <v>791.1963435492978</v>
      </c>
      <c r="L7" s="51">
        <f>'ごみ搬入量内訳'!F7/'ごみ処理概要'!D7/365*1000000</f>
        <v>301.6641482640435</v>
      </c>
      <c r="M7" s="51">
        <f>'資源化量内訳'!BP7</f>
        <v>7853</v>
      </c>
      <c r="N7" s="51">
        <f>'ごみ処理量内訳'!E7</f>
        <v>81132</v>
      </c>
      <c r="O7" s="51">
        <f>'ごみ処理量内訳'!L7</f>
        <v>2362</v>
      </c>
      <c r="P7" s="51">
        <f aca="true" t="shared" si="2" ref="P7:P37">SUM(Q7:U7)</f>
        <v>11685</v>
      </c>
      <c r="Q7" s="51">
        <f>'ごみ処理量内訳'!G7</f>
        <v>5497</v>
      </c>
      <c r="R7" s="51">
        <f>'ごみ処理量内訳'!H7</f>
        <v>6188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37">SUM(W7:AC7)</f>
        <v>5237</v>
      </c>
      <c r="W7" s="51">
        <f>'資源化量内訳'!M7</f>
        <v>5237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0</v>
      </c>
      <c r="AC7" s="51">
        <f>'資源化量内訳'!S7</f>
        <v>0</v>
      </c>
      <c r="AD7" s="51">
        <f aca="true" t="shared" si="4" ref="AD7:AD37">N7+O7+P7+V7</f>
        <v>100416</v>
      </c>
      <c r="AE7" s="52">
        <f aca="true" t="shared" si="5" ref="AE7:AE37">(N7+P7+V7)/AD7*100</f>
        <v>97.6477852135118</v>
      </c>
      <c r="AF7" s="51">
        <f>'資源化量内訳'!AB7</f>
        <v>0</v>
      </c>
      <c r="AG7" s="51">
        <f>'資源化量内訳'!AJ7</f>
        <v>1550</v>
      </c>
      <c r="AH7" s="51">
        <f>'資源化量内訳'!AR7</f>
        <v>3850</v>
      </c>
      <c r="AI7" s="51">
        <f>'資源化量内訳'!AZ7</f>
        <v>0</v>
      </c>
      <c r="AJ7" s="51">
        <f>'資源化量内訳'!BH7</f>
        <v>0</v>
      </c>
      <c r="AK7" s="51" t="s">
        <v>162</v>
      </c>
      <c r="AL7" s="51">
        <f aca="true" t="shared" si="6" ref="AL7:AL37">SUM(AF7:AJ7)</f>
        <v>5400</v>
      </c>
      <c r="AM7" s="52">
        <f aca="true" t="shared" si="7" ref="AM7:AM37">(V7+AL7+M7)/(M7+AD7)*100</f>
        <v>17.07783391367797</v>
      </c>
      <c r="AN7" s="51">
        <f>'ごみ処理量内訳'!AC7</f>
        <v>2362</v>
      </c>
      <c r="AO7" s="51">
        <f>'ごみ処理量内訳'!AD7</f>
        <v>9567</v>
      </c>
      <c r="AP7" s="51">
        <f>'ごみ処理量内訳'!AE7</f>
        <v>5201</v>
      </c>
      <c r="AQ7" s="51">
        <f aca="true" t="shared" si="8" ref="AQ7:AQ37">SUM(AN7:AP7)</f>
        <v>17130</v>
      </c>
    </row>
    <row r="8" spans="1:43" ht="13.5">
      <c r="A8" s="26" t="s">
        <v>76</v>
      </c>
      <c r="B8" s="49" t="s">
        <v>79</v>
      </c>
      <c r="C8" s="50" t="s">
        <v>80</v>
      </c>
      <c r="D8" s="51">
        <v>93690</v>
      </c>
      <c r="E8" s="51">
        <v>93690</v>
      </c>
      <c r="F8" s="51">
        <f>'ごみ搬入量内訳'!H8</f>
        <v>33880</v>
      </c>
      <c r="G8" s="51">
        <f>'ごみ搬入量内訳'!AG8</f>
        <v>3770</v>
      </c>
      <c r="H8" s="51">
        <f>'ごみ搬入量内訳'!AH8</f>
        <v>0</v>
      </c>
      <c r="I8" s="51">
        <f t="shared" si="0"/>
        <v>37650</v>
      </c>
      <c r="J8" s="51">
        <f t="shared" si="1"/>
        <v>1100.9785989060397</v>
      </c>
      <c r="K8" s="51">
        <f>('ごみ搬入量内訳'!E8+'ごみ搬入量内訳'!AH8)/'ごみ処理概要'!D8/365*1000000</f>
        <v>663.0727683982589</v>
      </c>
      <c r="L8" s="51">
        <f>'ごみ搬入量内訳'!F8/'ごみ処理概要'!D8/365*1000000</f>
        <v>437.90583050778065</v>
      </c>
      <c r="M8" s="51">
        <f>'資源化量内訳'!BP8</f>
        <v>0</v>
      </c>
      <c r="N8" s="51">
        <f>'ごみ処理量内訳'!E8</f>
        <v>27471</v>
      </c>
      <c r="O8" s="51">
        <f>'ごみ処理量内訳'!L8</f>
        <v>207</v>
      </c>
      <c r="P8" s="51">
        <f t="shared" si="2"/>
        <v>4820</v>
      </c>
      <c r="Q8" s="51">
        <f>'ごみ処理量内訳'!G8</f>
        <v>4820</v>
      </c>
      <c r="R8" s="51">
        <f>'ごみ処理量内訳'!H8</f>
        <v>0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5152</v>
      </c>
      <c r="W8" s="51">
        <f>'資源化量内訳'!M8</f>
        <v>4069</v>
      </c>
      <c r="X8" s="51">
        <f>'資源化量内訳'!N8</f>
        <v>277</v>
      </c>
      <c r="Y8" s="51">
        <f>'資源化量内訳'!O8</f>
        <v>494</v>
      </c>
      <c r="Z8" s="51">
        <f>'資源化量内訳'!P8</f>
        <v>0</v>
      </c>
      <c r="AA8" s="51">
        <f>'資源化量内訳'!Q8</f>
        <v>0</v>
      </c>
      <c r="AB8" s="51">
        <f>'資源化量内訳'!R8</f>
        <v>312</v>
      </c>
      <c r="AC8" s="51">
        <f>'資源化量内訳'!S8</f>
        <v>0</v>
      </c>
      <c r="AD8" s="51">
        <f t="shared" si="4"/>
        <v>37650</v>
      </c>
      <c r="AE8" s="52">
        <f t="shared" si="5"/>
        <v>99.45019920318725</v>
      </c>
      <c r="AF8" s="51">
        <f>'資源化量内訳'!AB8</f>
        <v>0</v>
      </c>
      <c r="AG8" s="51">
        <f>'資源化量内訳'!AJ8</f>
        <v>788</v>
      </c>
      <c r="AH8" s="51">
        <f>'資源化量内訳'!AR8</f>
        <v>0</v>
      </c>
      <c r="AI8" s="51">
        <f>'資源化量内訳'!AZ8</f>
        <v>0</v>
      </c>
      <c r="AJ8" s="51">
        <f>'資源化量内訳'!BH8</f>
        <v>0</v>
      </c>
      <c r="AK8" s="51" t="s">
        <v>162</v>
      </c>
      <c r="AL8" s="51">
        <f t="shared" si="6"/>
        <v>788</v>
      </c>
      <c r="AM8" s="52">
        <f t="shared" si="7"/>
        <v>15.776892430278885</v>
      </c>
      <c r="AN8" s="51">
        <f>'ごみ処理量内訳'!AC8</f>
        <v>207</v>
      </c>
      <c r="AO8" s="51">
        <f>'ごみ処理量内訳'!AD8</f>
        <v>4050</v>
      </c>
      <c r="AP8" s="51">
        <f>'ごみ処理量内訳'!AE8</f>
        <v>1032</v>
      </c>
      <c r="AQ8" s="51">
        <f t="shared" si="8"/>
        <v>5289</v>
      </c>
    </row>
    <row r="9" spans="1:43" ht="13.5">
      <c r="A9" s="26" t="s">
        <v>76</v>
      </c>
      <c r="B9" s="49" t="s">
        <v>81</v>
      </c>
      <c r="C9" s="50" t="s">
        <v>82</v>
      </c>
      <c r="D9" s="51">
        <v>100407</v>
      </c>
      <c r="E9" s="51">
        <v>100407</v>
      </c>
      <c r="F9" s="51">
        <f>'ごみ搬入量内訳'!H9</f>
        <v>35758</v>
      </c>
      <c r="G9" s="51">
        <f>'ごみ搬入量内訳'!AG9</f>
        <v>2781</v>
      </c>
      <c r="H9" s="51">
        <f>'ごみ搬入量内訳'!AH9</f>
        <v>350</v>
      </c>
      <c r="I9" s="51">
        <f t="shared" si="0"/>
        <v>38889</v>
      </c>
      <c r="J9" s="51">
        <f t="shared" si="1"/>
        <v>1061.1332424975553</v>
      </c>
      <c r="K9" s="51">
        <f>('ごみ搬入量内訳'!E9+'ごみ搬入量内訳'!AH9)/'ごみ処理概要'!D9/365*1000000</f>
        <v>678.1167770461891</v>
      </c>
      <c r="L9" s="51">
        <f>'ごみ搬入量内訳'!F9/'ごみ処理概要'!D9/365*1000000</f>
        <v>383.0164654513664</v>
      </c>
      <c r="M9" s="51">
        <f>'資源化量内訳'!BP9</f>
        <v>4120</v>
      </c>
      <c r="N9" s="51">
        <f>'ごみ処理量内訳'!E9</f>
        <v>33481</v>
      </c>
      <c r="O9" s="51">
        <f>'ごみ処理量内訳'!L9</f>
        <v>0</v>
      </c>
      <c r="P9" s="51">
        <f t="shared" si="2"/>
        <v>5036</v>
      </c>
      <c r="Q9" s="51">
        <f>'ごみ処理量内訳'!G9</f>
        <v>0</v>
      </c>
      <c r="R9" s="51">
        <f>'ごみ処理量内訳'!H9</f>
        <v>2795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2241</v>
      </c>
      <c r="V9" s="51">
        <f t="shared" si="3"/>
        <v>35</v>
      </c>
      <c r="W9" s="51">
        <f>'資源化量内訳'!M9</f>
        <v>0</v>
      </c>
      <c r="X9" s="51">
        <f>'資源化量内訳'!N9</f>
        <v>35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38552</v>
      </c>
      <c r="AE9" s="52">
        <f t="shared" si="5"/>
        <v>100</v>
      </c>
      <c r="AF9" s="51">
        <f>'資源化量内訳'!AB9</f>
        <v>0</v>
      </c>
      <c r="AG9" s="51">
        <f>'資源化量内訳'!AJ9</f>
        <v>0</v>
      </c>
      <c r="AH9" s="51">
        <f>'資源化量内訳'!AR9</f>
        <v>1688</v>
      </c>
      <c r="AI9" s="51">
        <f>'資源化量内訳'!AZ9</f>
        <v>0</v>
      </c>
      <c r="AJ9" s="51">
        <f>'資源化量内訳'!BH9</f>
        <v>0</v>
      </c>
      <c r="AK9" s="51" t="s">
        <v>162</v>
      </c>
      <c r="AL9" s="51">
        <f t="shared" si="6"/>
        <v>1688</v>
      </c>
      <c r="AM9" s="52">
        <f t="shared" si="7"/>
        <v>13.692819647544058</v>
      </c>
      <c r="AN9" s="51">
        <f>'ごみ処理量内訳'!AC9</f>
        <v>0</v>
      </c>
      <c r="AO9" s="51">
        <f>'ごみ処理量内訳'!AD9</f>
        <v>3525</v>
      </c>
      <c r="AP9" s="51">
        <f>'ごみ処理量内訳'!AE9</f>
        <v>2523</v>
      </c>
      <c r="AQ9" s="51">
        <f t="shared" si="8"/>
        <v>6048</v>
      </c>
    </row>
    <row r="10" spans="1:43" ht="13.5">
      <c r="A10" s="26" t="s">
        <v>76</v>
      </c>
      <c r="B10" s="49" t="s">
        <v>83</v>
      </c>
      <c r="C10" s="50" t="s">
        <v>84</v>
      </c>
      <c r="D10" s="51">
        <v>101414</v>
      </c>
      <c r="E10" s="51">
        <v>101414</v>
      </c>
      <c r="F10" s="51">
        <f>'ごみ搬入量内訳'!H10</f>
        <v>35167</v>
      </c>
      <c r="G10" s="51">
        <f>'ごみ搬入量内訳'!AG10</f>
        <v>2301</v>
      </c>
      <c r="H10" s="51">
        <f>'ごみ搬入量内訳'!AH10</f>
        <v>0</v>
      </c>
      <c r="I10" s="51">
        <f t="shared" si="0"/>
        <v>37468</v>
      </c>
      <c r="J10" s="51">
        <f t="shared" si="1"/>
        <v>1012.2079278454706</v>
      </c>
      <c r="K10" s="51">
        <f>('ごみ搬入量内訳'!E10+'ごみ搬入量内訳'!AH10)/'ごみ処理概要'!D10/365*1000000</f>
        <v>707.3676839624693</v>
      </c>
      <c r="L10" s="51">
        <f>'ごみ搬入量内訳'!F10/'ごみ処理概要'!D10/365*1000000</f>
        <v>304.8402438830012</v>
      </c>
      <c r="M10" s="51">
        <f>'資源化量内訳'!BP10</f>
        <v>3108</v>
      </c>
      <c r="N10" s="51">
        <f>'ごみ処理量内訳'!E10</f>
        <v>30402</v>
      </c>
      <c r="O10" s="51">
        <f>'ごみ処理量内訳'!L10</f>
        <v>0</v>
      </c>
      <c r="P10" s="51">
        <f t="shared" si="2"/>
        <v>7849</v>
      </c>
      <c r="Q10" s="51">
        <f>'ごみ処理量内訳'!G10</f>
        <v>774</v>
      </c>
      <c r="R10" s="51">
        <f>'ごみ処理量内訳'!H10</f>
        <v>2780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4295</v>
      </c>
      <c r="V10" s="51">
        <f t="shared" si="3"/>
        <v>2138</v>
      </c>
      <c r="W10" s="51">
        <f>'資源化量内訳'!M10</f>
        <v>1457</v>
      </c>
      <c r="X10" s="51">
        <f>'資源化量内訳'!N10</f>
        <v>0</v>
      </c>
      <c r="Y10" s="51">
        <f>'資源化量内訳'!O10</f>
        <v>1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680</v>
      </c>
      <c r="AD10" s="51">
        <f t="shared" si="4"/>
        <v>40389</v>
      </c>
      <c r="AE10" s="52">
        <f t="shared" si="5"/>
        <v>100</v>
      </c>
      <c r="AF10" s="51">
        <f>'資源化量内訳'!AB10</f>
        <v>28</v>
      </c>
      <c r="AG10" s="51">
        <f>'資源化量内訳'!AJ10</f>
        <v>275</v>
      </c>
      <c r="AH10" s="51">
        <f>'資源化量内訳'!AR10</f>
        <v>1961</v>
      </c>
      <c r="AI10" s="51">
        <f>'資源化量内訳'!AZ10</f>
        <v>0</v>
      </c>
      <c r="AJ10" s="51">
        <f>'資源化量内訳'!BH10</f>
        <v>0</v>
      </c>
      <c r="AK10" s="51" t="s">
        <v>162</v>
      </c>
      <c r="AL10" s="51">
        <f t="shared" si="6"/>
        <v>2264</v>
      </c>
      <c r="AM10" s="52">
        <f t="shared" si="7"/>
        <v>17.26555854426742</v>
      </c>
      <c r="AN10" s="51">
        <f>'ごみ処理量内訳'!AC10</f>
        <v>0</v>
      </c>
      <c r="AO10" s="51">
        <f>'ごみ処理量内訳'!AD10</f>
        <v>3301</v>
      </c>
      <c r="AP10" s="51">
        <f>'ごみ処理量内訳'!AE10</f>
        <v>4075</v>
      </c>
      <c r="AQ10" s="51">
        <f t="shared" si="8"/>
        <v>7376</v>
      </c>
    </row>
    <row r="11" spans="1:43" ht="13.5">
      <c r="A11" s="26" t="s">
        <v>76</v>
      </c>
      <c r="B11" s="49" t="s">
        <v>85</v>
      </c>
      <c r="C11" s="50" t="s">
        <v>86</v>
      </c>
      <c r="D11" s="51">
        <v>41934</v>
      </c>
      <c r="E11" s="51">
        <v>41934</v>
      </c>
      <c r="F11" s="51">
        <f>'ごみ搬入量内訳'!H11</f>
        <v>14099</v>
      </c>
      <c r="G11" s="51">
        <f>'ごみ搬入量内訳'!AG11</f>
        <v>1169</v>
      </c>
      <c r="H11" s="51">
        <f>'ごみ搬入量内訳'!AH11</f>
        <v>130</v>
      </c>
      <c r="I11" s="51">
        <f t="shared" si="0"/>
        <v>15398</v>
      </c>
      <c r="J11" s="51">
        <f t="shared" si="1"/>
        <v>1006.0166301774935</v>
      </c>
      <c r="K11" s="51">
        <f>('ごみ搬入量内訳'!E11+'ごみ搬入量内訳'!AH11)/'ごみ処理概要'!D11/365*1000000</f>
        <v>565.7945198946028</v>
      </c>
      <c r="L11" s="51">
        <f>'ごみ搬入量内訳'!F11/'ごみ処理概要'!D11/365*1000000</f>
        <v>440.2221102828907</v>
      </c>
      <c r="M11" s="51">
        <f>'資源化量内訳'!BP11</f>
        <v>1534</v>
      </c>
      <c r="N11" s="51">
        <f>'ごみ処理量内訳'!E11</f>
        <v>12060</v>
      </c>
      <c r="O11" s="51">
        <f>'ごみ処理量内訳'!L11</f>
        <v>466</v>
      </c>
      <c r="P11" s="51">
        <f t="shared" si="2"/>
        <v>3208</v>
      </c>
      <c r="Q11" s="51">
        <f>'ごみ処理量内訳'!G11</f>
        <v>0</v>
      </c>
      <c r="R11" s="51">
        <f>'ごみ処理量内訳'!H11</f>
        <v>3208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15734</v>
      </c>
      <c r="AE11" s="52">
        <f t="shared" si="5"/>
        <v>97.03826109063175</v>
      </c>
      <c r="AF11" s="51">
        <f>'資源化量内訳'!AB11</f>
        <v>0</v>
      </c>
      <c r="AG11" s="51">
        <f>'資源化量内訳'!AJ11</f>
        <v>0</v>
      </c>
      <c r="AH11" s="51">
        <f>'資源化量内訳'!AR11</f>
        <v>962</v>
      </c>
      <c r="AI11" s="51">
        <f>'資源化量内訳'!AZ11</f>
        <v>0</v>
      </c>
      <c r="AJ11" s="51">
        <f>'資源化量内訳'!BH11</f>
        <v>0</v>
      </c>
      <c r="AK11" s="51" t="s">
        <v>162</v>
      </c>
      <c r="AL11" s="51">
        <f t="shared" si="6"/>
        <v>962</v>
      </c>
      <c r="AM11" s="52">
        <f t="shared" si="7"/>
        <v>14.454482279360667</v>
      </c>
      <c r="AN11" s="51">
        <f>'ごみ処理量内訳'!AC11</f>
        <v>466</v>
      </c>
      <c r="AO11" s="51">
        <f>'ごみ処理量内訳'!AD11</f>
        <v>1305</v>
      </c>
      <c r="AP11" s="51">
        <f>'ごみ処理量内訳'!AE11</f>
        <v>2139</v>
      </c>
      <c r="AQ11" s="51">
        <f t="shared" si="8"/>
        <v>3910</v>
      </c>
    </row>
    <row r="12" spans="1:43" ht="13.5">
      <c r="A12" s="26" t="s">
        <v>76</v>
      </c>
      <c r="B12" s="49" t="s">
        <v>87</v>
      </c>
      <c r="C12" s="50" t="s">
        <v>88</v>
      </c>
      <c r="D12" s="51">
        <v>44213</v>
      </c>
      <c r="E12" s="51">
        <v>44213</v>
      </c>
      <c r="F12" s="51">
        <f>'ごみ搬入量内訳'!H12</f>
        <v>9870</v>
      </c>
      <c r="G12" s="51">
        <f>'ごみ搬入量内訳'!AG12</f>
        <v>2002</v>
      </c>
      <c r="H12" s="51">
        <f>'ごみ搬入量内訳'!AH12</f>
        <v>0</v>
      </c>
      <c r="I12" s="51">
        <f t="shared" si="0"/>
        <v>11872</v>
      </c>
      <c r="J12" s="51">
        <f t="shared" si="1"/>
        <v>735.6666002592059</v>
      </c>
      <c r="K12" s="51">
        <f>('ごみ搬入量内訳'!E12+'ごみ搬入量内訳'!AH12)/'ごみ処理概要'!D12/365*1000000</f>
        <v>492.4479845232404</v>
      </c>
      <c r="L12" s="51">
        <f>'ごみ搬入量内訳'!F12/'ごみ処理概要'!D12/365*1000000</f>
        <v>243.21861573596559</v>
      </c>
      <c r="M12" s="51">
        <f>'資源化量内訳'!BP12</f>
        <v>1242</v>
      </c>
      <c r="N12" s="51">
        <f>'ごみ処理量内訳'!E12</f>
        <v>10179</v>
      </c>
      <c r="O12" s="51">
        <f>'ごみ処理量内訳'!L12</f>
        <v>30</v>
      </c>
      <c r="P12" s="51">
        <f t="shared" si="2"/>
        <v>862</v>
      </c>
      <c r="Q12" s="51">
        <f>'ごみ処理量内訳'!G12</f>
        <v>781</v>
      </c>
      <c r="R12" s="51">
        <f>'ごみ処理量内訳'!H12</f>
        <v>81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801</v>
      </c>
      <c r="W12" s="51">
        <f>'資源化量内訳'!M12</f>
        <v>207</v>
      </c>
      <c r="X12" s="51">
        <f>'資源化量内訳'!N12</f>
        <v>184</v>
      </c>
      <c r="Y12" s="51">
        <f>'資源化量内訳'!O12</f>
        <v>399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11</v>
      </c>
      <c r="AD12" s="51">
        <f t="shared" si="4"/>
        <v>11872</v>
      </c>
      <c r="AE12" s="52">
        <f t="shared" si="5"/>
        <v>99.74730458221023</v>
      </c>
      <c r="AF12" s="51">
        <f>'資源化量内訳'!AB12</f>
        <v>392</v>
      </c>
      <c r="AG12" s="51">
        <f>'資源化量内訳'!AJ12</f>
        <v>352</v>
      </c>
      <c r="AH12" s="51">
        <f>'資源化量内訳'!AR12</f>
        <v>81</v>
      </c>
      <c r="AI12" s="51">
        <f>'資源化量内訳'!AZ12</f>
        <v>0</v>
      </c>
      <c r="AJ12" s="51">
        <f>'資源化量内訳'!BH12</f>
        <v>0</v>
      </c>
      <c r="AK12" s="51" t="s">
        <v>162</v>
      </c>
      <c r="AL12" s="51">
        <f t="shared" si="6"/>
        <v>825</v>
      </c>
      <c r="AM12" s="52">
        <f t="shared" si="7"/>
        <v>21.869757511056886</v>
      </c>
      <c r="AN12" s="51">
        <f>'ごみ処理量内訳'!AC12</f>
        <v>30</v>
      </c>
      <c r="AO12" s="51">
        <f>'ごみ処理量内訳'!AD12</f>
        <v>662</v>
      </c>
      <c r="AP12" s="51">
        <f>'ごみ処理量内訳'!AE12</f>
        <v>415</v>
      </c>
      <c r="AQ12" s="51">
        <f t="shared" si="8"/>
        <v>1107</v>
      </c>
    </row>
    <row r="13" spans="1:43" ht="13.5">
      <c r="A13" s="26" t="s">
        <v>76</v>
      </c>
      <c r="B13" s="49" t="s">
        <v>89</v>
      </c>
      <c r="C13" s="50" t="s">
        <v>90</v>
      </c>
      <c r="D13" s="51">
        <v>36958</v>
      </c>
      <c r="E13" s="51">
        <v>36958</v>
      </c>
      <c r="F13" s="51">
        <f>'ごみ搬入量内訳'!H13</f>
        <v>16423</v>
      </c>
      <c r="G13" s="51">
        <f>'ごみ搬入量内訳'!AG13</f>
        <v>2561</v>
      </c>
      <c r="H13" s="51">
        <f>'ごみ搬入量内訳'!AH13</f>
        <v>0</v>
      </c>
      <c r="I13" s="51">
        <f t="shared" si="0"/>
        <v>18984</v>
      </c>
      <c r="J13" s="51">
        <f t="shared" si="1"/>
        <v>1407.2990666191242</v>
      </c>
      <c r="K13" s="51">
        <f>('ごみ搬入量内訳'!E13+'ごみ搬入量内訳'!AH13)/'ごみ処理概要'!D13/365*1000000</f>
        <v>643.3811946474599</v>
      </c>
      <c r="L13" s="51">
        <f>'ごみ搬入量内訳'!F13/'ごみ処理概要'!D13/365*1000000</f>
        <v>763.9178719716642</v>
      </c>
      <c r="M13" s="51">
        <f>'資源化量内訳'!BP13</f>
        <v>1538</v>
      </c>
      <c r="N13" s="51">
        <f>'ごみ処理量内訳'!E13</f>
        <v>8274</v>
      </c>
      <c r="O13" s="51">
        <f>'ごみ処理量内訳'!L13</f>
        <v>236</v>
      </c>
      <c r="P13" s="51">
        <f t="shared" si="2"/>
        <v>9084</v>
      </c>
      <c r="Q13" s="51">
        <f>'ごみ処理量内訳'!G13</f>
        <v>1057</v>
      </c>
      <c r="R13" s="51">
        <f>'ごみ処理量内訳'!H13</f>
        <v>283</v>
      </c>
      <c r="S13" s="51">
        <f>'ごみ処理量内訳'!I13</f>
        <v>7744</v>
      </c>
      <c r="T13" s="51">
        <f>'ごみ処理量内訳'!J13</f>
        <v>0</v>
      </c>
      <c r="U13" s="51">
        <f>'ごみ処理量内訳'!K13</f>
        <v>0</v>
      </c>
      <c r="V13" s="51">
        <f t="shared" si="3"/>
        <v>1390</v>
      </c>
      <c r="W13" s="51">
        <f>'資源化量内訳'!M13</f>
        <v>875</v>
      </c>
      <c r="X13" s="51">
        <f>'資源化量内訳'!N13</f>
        <v>0</v>
      </c>
      <c r="Y13" s="51">
        <f>'資源化量内訳'!O13</f>
        <v>498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17</v>
      </c>
      <c r="AC13" s="51">
        <f>'資源化量内訳'!S13</f>
        <v>0</v>
      </c>
      <c r="AD13" s="51">
        <f t="shared" si="4"/>
        <v>18984</v>
      </c>
      <c r="AE13" s="52">
        <f t="shared" si="5"/>
        <v>98.75684787189212</v>
      </c>
      <c r="AF13" s="51">
        <f>'資源化量内訳'!AB13</f>
        <v>0</v>
      </c>
      <c r="AG13" s="51">
        <f>'資源化量内訳'!AJ13</f>
        <v>110</v>
      </c>
      <c r="AH13" s="51">
        <f>'資源化量内訳'!AR13</f>
        <v>273</v>
      </c>
      <c r="AI13" s="51">
        <f>'資源化量内訳'!AZ13</f>
        <v>4472</v>
      </c>
      <c r="AJ13" s="51">
        <f>'資源化量内訳'!BH13</f>
        <v>0</v>
      </c>
      <c r="AK13" s="51" t="s">
        <v>162</v>
      </c>
      <c r="AL13" s="51">
        <f t="shared" si="6"/>
        <v>4855</v>
      </c>
      <c r="AM13" s="52">
        <f t="shared" si="7"/>
        <v>37.92515349381152</v>
      </c>
      <c r="AN13" s="51">
        <f>'ごみ処理量内訳'!AC13</f>
        <v>236</v>
      </c>
      <c r="AO13" s="51">
        <f>'ごみ処理量内訳'!AD13</f>
        <v>777</v>
      </c>
      <c r="AP13" s="51">
        <f>'ごみ処理量内訳'!AE13</f>
        <v>717</v>
      </c>
      <c r="AQ13" s="51">
        <f t="shared" si="8"/>
        <v>1730</v>
      </c>
    </row>
    <row r="14" spans="1:43" ht="13.5">
      <c r="A14" s="26" t="s">
        <v>76</v>
      </c>
      <c r="B14" s="49" t="s">
        <v>91</v>
      </c>
      <c r="C14" s="50" t="s">
        <v>92</v>
      </c>
      <c r="D14" s="51">
        <v>29814</v>
      </c>
      <c r="E14" s="51">
        <v>29814</v>
      </c>
      <c r="F14" s="51">
        <f>'ごみ搬入量内訳'!H14</f>
        <v>6418</v>
      </c>
      <c r="G14" s="51">
        <f>'ごみ搬入量内訳'!AG14</f>
        <v>527</v>
      </c>
      <c r="H14" s="51">
        <f>'ごみ搬入量内訳'!AH14</f>
        <v>0</v>
      </c>
      <c r="I14" s="51">
        <f t="shared" si="0"/>
        <v>6945</v>
      </c>
      <c r="J14" s="51">
        <f t="shared" si="1"/>
        <v>638.2034366496939</v>
      </c>
      <c r="K14" s="51">
        <f>('ごみ搬入量内訳'!E14+'ごみ搬入量内訳'!AH14)/'ごみ処理概要'!D14/365*1000000</f>
        <v>448.074867833536</v>
      </c>
      <c r="L14" s="51">
        <f>'ごみ搬入量内訳'!F14/'ごみ処理概要'!D14/365*1000000</f>
        <v>190.1285688161579</v>
      </c>
      <c r="M14" s="51">
        <f>'資源化量内訳'!BP14</f>
        <v>989</v>
      </c>
      <c r="N14" s="51">
        <f>'ごみ処理量内訳'!E14</f>
        <v>5974</v>
      </c>
      <c r="O14" s="51">
        <f>'ごみ処理量内訳'!L14</f>
        <v>4</v>
      </c>
      <c r="P14" s="51">
        <f t="shared" si="2"/>
        <v>1389</v>
      </c>
      <c r="Q14" s="51">
        <f>'ごみ処理量内訳'!G14</f>
        <v>412</v>
      </c>
      <c r="R14" s="51">
        <f>'ごみ処理量内訳'!H14</f>
        <v>555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422</v>
      </c>
      <c r="V14" s="51">
        <f t="shared" si="3"/>
        <v>0</v>
      </c>
      <c r="W14" s="51">
        <f>'資源化量内訳'!M14</f>
        <v>0</v>
      </c>
      <c r="X14" s="51">
        <f>'資源化量内訳'!N14</f>
        <v>0</v>
      </c>
      <c r="Y14" s="51">
        <f>'資源化量内訳'!O14</f>
        <v>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7367</v>
      </c>
      <c r="AE14" s="52">
        <f t="shared" si="5"/>
        <v>99.94570381430704</v>
      </c>
      <c r="AF14" s="51">
        <f>'資源化量内訳'!AB14</f>
        <v>0</v>
      </c>
      <c r="AG14" s="51">
        <f>'資源化量内訳'!AJ14</f>
        <v>132</v>
      </c>
      <c r="AH14" s="51">
        <f>'資源化量内訳'!AR14</f>
        <v>340</v>
      </c>
      <c r="AI14" s="51">
        <f>'資源化量内訳'!AZ14</f>
        <v>0</v>
      </c>
      <c r="AJ14" s="51">
        <f>'資源化量内訳'!BH14</f>
        <v>0</v>
      </c>
      <c r="AK14" s="51" t="s">
        <v>162</v>
      </c>
      <c r="AL14" s="51">
        <f t="shared" si="6"/>
        <v>472</v>
      </c>
      <c r="AM14" s="52">
        <f t="shared" si="7"/>
        <v>17.48444231689804</v>
      </c>
      <c r="AN14" s="51">
        <f>'ごみ処理量内訳'!AC14</f>
        <v>4</v>
      </c>
      <c r="AO14" s="51">
        <f>'ごみ処理量内訳'!AD14</f>
        <v>677</v>
      </c>
      <c r="AP14" s="51">
        <f>'ごみ処理量内訳'!AE14</f>
        <v>296</v>
      </c>
      <c r="AQ14" s="51">
        <f t="shared" si="8"/>
        <v>977</v>
      </c>
    </row>
    <row r="15" spans="1:43" ht="13.5">
      <c r="A15" s="26" t="s">
        <v>76</v>
      </c>
      <c r="B15" s="49" t="s">
        <v>93</v>
      </c>
      <c r="C15" s="50" t="s">
        <v>94</v>
      </c>
      <c r="D15" s="51">
        <v>32027</v>
      </c>
      <c r="E15" s="51">
        <v>32027</v>
      </c>
      <c r="F15" s="51">
        <f>'ごみ搬入量内訳'!H15</f>
        <v>8316</v>
      </c>
      <c r="G15" s="51">
        <f>'ごみ搬入量内訳'!AG15</f>
        <v>1430</v>
      </c>
      <c r="H15" s="51">
        <f>'ごみ搬入量内訳'!AH15</f>
        <v>0</v>
      </c>
      <c r="I15" s="51">
        <f t="shared" si="0"/>
        <v>9746</v>
      </c>
      <c r="J15" s="51">
        <f t="shared" si="1"/>
        <v>833.7143617264713</v>
      </c>
      <c r="K15" s="51">
        <f>('ごみ搬入量内訳'!E15+'ごみ搬入量内訳'!AH15)/'ごみ処理概要'!D15/365*1000000</f>
        <v>559.9727284897889</v>
      </c>
      <c r="L15" s="51">
        <f>'ごみ搬入量内訳'!F15/'ごみ処理概要'!D15/365*1000000</f>
        <v>273.74163323668256</v>
      </c>
      <c r="M15" s="51">
        <f>'資源化量内訳'!BP15</f>
        <v>1445</v>
      </c>
      <c r="N15" s="51">
        <f>'ごみ処理量内訳'!E15</f>
        <v>5804</v>
      </c>
      <c r="O15" s="51">
        <f>'ごみ処理量内訳'!L15</f>
        <v>0</v>
      </c>
      <c r="P15" s="51">
        <f t="shared" si="2"/>
        <v>3358</v>
      </c>
      <c r="Q15" s="51">
        <f>'ごみ処理量内訳'!G15</f>
        <v>1475</v>
      </c>
      <c r="R15" s="51">
        <f>'ごみ処理量内訳'!H15</f>
        <v>1082</v>
      </c>
      <c r="S15" s="51">
        <f>'ごみ処理量内訳'!I15</f>
        <v>445</v>
      </c>
      <c r="T15" s="51">
        <f>'ごみ処理量内訳'!J15</f>
        <v>0</v>
      </c>
      <c r="U15" s="51">
        <f>'ごみ処理量内訳'!K15</f>
        <v>356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9162</v>
      </c>
      <c r="AE15" s="52">
        <f t="shared" si="5"/>
        <v>100</v>
      </c>
      <c r="AF15" s="51">
        <f>'資源化量内訳'!AB15</f>
        <v>0</v>
      </c>
      <c r="AG15" s="51">
        <f>'資源化量内訳'!AJ15</f>
        <v>201</v>
      </c>
      <c r="AH15" s="51">
        <f>'資源化量内訳'!AR15</f>
        <v>1082</v>
      </c>
      <c r="AI15" s="51">
        <f>'資源化量内訳'!AZ15</f>
        <v>445</v>
      </c>
      <c r="AJ15" s="51">
        <f>'資源化量内訳'!BH15</f>
        <v>0</v>
      </c>
      <c r="AK15" s="51" t="s">
        <v>162</v>
      </c>
      <c r="AL15" s="51">
        <f t="shared" si="6"/>
        <v>1728</v>
      </c>
      <c r="AM15" s="52">
        <f t="shared" si="7"/>
        <v>29.91420759875554</v>
      </c>
      <c r="AN15" s="51">
        <f>'ごみ処理量内訳'!AC15</f>
        <v>0</v>
      </c>
      <c r="AO15" s="51">
        <f>'ごみ処理量内訳'!AD15</f>
        <v>915</v>
      </c>
      <c r="AP15" s="51">
        <f>'ごみ処理量内訳'!AE15</f>
        <v>546</v>
      </c>
      <c r="AQ15" s="51">
        <f t="shared" si="8"/>
        <v>1461</v>
      </c>
    </row>
    <row r="16" spans="1:43" ht="13.5">
      <c r="A16" s="26" t="s">
        <v>76</v>
      </c>
      <c r="B16" s="49" t="s">
        <v>95</v>
      </c>
      <c r="C16" s="50" t="s">
        <v>96</v>
      </c>
      <c r="D16" s="51">
        <v>63231</v>
      </c>
      <c r="E16" s="51">
        <v>63231</v>
      </c>
      <c r="F16" s="51">
        <f>'ごみ搬入量内訳'!H16</f>
        <v>19706</v>
      </c>
      <c r="G16" s="51">
        <f>'ごみ搬入量内訳'!AG16</f>
        <v>1286</v>
      </c>
      <c r="H16" s="51">
        <f>'ごみ搬入量内訳'!AH16</f>
        <v>0</v>
      </c>
      <c r="I16" s="51">
        <f t="shared" si="0"/>
        <v>20992</v>
      </c>
      <c r="J16" s="51">
        <f t="shared" si="1"/>
        <v>909.5590575370195</v>
      </c>
      <c r="K16" s="51">
        <f>('ごみ搬入量内訳'!E16+'ごみ搬入量内訳'!AH16)/'ごみ処理概要'!D16/365*1000000</f>
        <v>529.8684124723806</v>
      </c>
      <c r="L16" s="51">
        <f>'ごみ搬入量内訳'!F16/'ごみ処理概要'!D16/365*1000000</f>
        <v>379.69064506463906</v>
      </c>
      <c r="M16" s="51">
        <f>'資源化量内訳'!BP16</f>
        <v>1965</v>
      </c>
      <c r="N16" s="51">
        <f>'ごみ処理量内訳'!E16</f>
        <v>18570</v>
      </c>
      <c r="O16" s="51">
        <f>'ごみ処理量内訳'!L16</f>
        <v>7</v>
      </c>
      <c r="P16" s="51">
        <f t="shared" si="2"/>
        <v>3012</v>
      </c>
      <c r="Q16" s="51">
        <f>'ごみ処理量内訳'!G16</f>
        <v>913</v>
      </c>
      <c r="R16" s="51">
        <f>'ごみ処理量内訳'!H16</f>
        <v>1502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597</v>
      </c>
      <c r="V16" s="51">
        <f t="shared" si="3"/>
        <v>681</v>
      </c>
      <c r="W16" s="51">
        <f>'資源化量内訳'!M16</f>
        <v>454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227</v>
      </c>
      <c r="AD16" s="51">
        <f t="shared" si="4"/>
        <v>22270</v>
      </c>
      <c r="AE16" s="52">
        <f t="shared" si="5"/>
        <v>99.96856757970363</v>
      </c>
      <c r="AF16" s="51">
        <f>'資源化量内訳'!AB16</f>
        <v>0</v>
      </c>
      <c r="AG16" s="51">
        <f>'資源化量内訳'!AJ16</f>
        <v>292</v>
      </c>
      <c r="AH16" s="51">
        <f>'資源化量内訳'!AR16</f>
        <v>921</v>
      </c>
      <c r="AI16" s="51">
        <f>'資源化量内訳'!AZ16</f>
        <v>0</v>
      </c>
      <c r="AJ16" s="51">
        <f>'資源化量内訳'!BH16</f>
        <v>0</v>
      </c>
      <c r="AK16" s="51" t="s">
        <v>162</v>
      </c>
      <c r="AL16" s="51">
        <f t="shared" si="6"/>
        <v>1213</v>
      </c>
      <c r="AM16" s="52">
        <f t="shared" si="7"/>
        <v>15.923251495770579</v>
      </c>
      <c r="AN16" s="51">
        <f>'ごみ処理量内訳'!AC16</f>
        <v>7</v>
      </c>
      <c r="AO16" s="51">
        <f>'ごみ処理量内訳'!AD16</f>
        <v>2014</v>
      </c>
      <c r="AP16" s="51">
        <f>'ごみ処理量内訳'!AE16</f>
        <v>730</v>
      </c>
      <c r="AQ16" s="51">
        <f t="shared" si="8"/>
        <v>2751</v>
      </c>
    </row>
    <row r="17" spans="1:43" ht="13.5">
      <c r="A17" s="26" t="s">
        <v>76</v>
      </c>
      <c r="B17" s="49" t="s">
        <v>97</v>
      </c>
      <c r="C17" s="50" t="s">
        <v>98</v>
      </c>
      <c r="D17" s="51">
        <v>45413</v>
      </c>
      <c r="E17" s="51">
        <v>45413</v>
      </c>
      <c r="F17" s="51">
        <f>'ごみ搬入量内訳'!H17</f>
        <v>13132</v>
      </c>
      <c r="G17" s="51">
        <f>'ごみ搬入量内訳'!AG17</f>
        <v>1278</v>
      </c>
      <c r="H17" s="51">
        <f>'ごみ搬入量内訳'!AH17</f>
        <v>0</v>
      </c>
      <c r="I17" s="51">
        <f t="shared" si="0"/>
        <v>14410</v>
      </c>
      <c r="J17" s="51">
        <f t="shared" si="1"/>
        <v>869.3425242726646</v>
      </c>
      <c r="K17" s="51">
        <f>('ごみ搬入量内訳'!E17+'ごみ搬入量内訳'!AH17)/'ごみ処理概要'!D17/365*1000000</f>
        <v>510.5049576957175</v>
      </c>
      <c r="L17" s="51">
        <f>'ごみ搬入量内訳'!F17/'ごみ処理概要'!D17/365*1000000</f>
        <v>358.8375665769472</v>
      </c>
      <c r="M17" s="51">
        <f>'資源化量内訳'!BP17</f>
        <v>1286</v>
      </c>
      <c r="N17" s="51">
        <f>'ごみ処理量内訳'!E17</f>
        <v>12773</v>
      </c>
      <c r="O17" s="51">
        <f>'ごみ処理量内訳'!L17</f>
        <v>7</v>
      </c>
      <c r="P17" s="51">
        <f t="shared" si="2"/>
        <v>2352</v>
      </c>
      <c r="Q17" s="51">
        <f>'ごみ処理量内訳'!G17</f>
        <v>682</v>
      </c>
      <c r="R17" s="51">
        <f>'ごみ処理量内訳'!H17</f>
        <v>947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723</v>
      </c>
      <c r="V17" s="51">
        <f t="shared" si="3"/>
        <v>330</v>
      </c>
      <c r="W17" s="51">
        <f>'資源化量内訳'!M17</f>
        <v>0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0</v>
      </c>
      <c r="AC17" s="51">
        <f>'資源化量内訳'!S17</f>
        <v>330</v>
      </c>
      <c r="AD17" s="51">
        <f t="shared" si="4"/>
        <v>15462</v>
      </c>
      <c r="AE17" s="52">
        <f t="shared" si="5"/>
        <v>99.95472771957056</v>
      </c>
      <c r="AF17" s="51">
        <f>'資源化量内訳'!AB17</f>
        <v>0</v>
      </c>
      <c r="AG17" s="51">
        <f>'資源化量内訳'!AJ17</f>
        <v>218</v>
      </c>
      <c r="AH17" s="51">
        <f>'資源化量内訳'!AR17</f>
        <v>580</v>
      </c>
      <c r="AI17" s="51">
        <f>'資源化量内訳'!AZ17</f>
        <v>0</v>
      </c>
      <c r="AJ17" s="51">
        <f>'資源化量内訳'!BH17</f>
        <v>0</v>
      </c>
      <c r="AK17" s="51" t="s">
        <v>162</v>
      </c>
      <c r="AL17" s="51">
        <f t="shared" si="6"/>
        <v>798</v>
      </c>
      <c r="AM17" s="52">
        <f t="shared" si="7"/>
        <v>14.413661332696442</v>
      </c>
      <c r="AN17" s="51">
        <f>'ごみ処理量内訳'!AC17</f>
        <v>7</v>
      </c>
      <c r="AO17" s="51">
        <f>'ごみ処理量内訳'!AD17</f>
        <v>1418</v>
      </c>
      <c r="AP17" s="51">
        <f>'ごみ処理量内訳'!AE17</f>
        <v>500</v>
      </c>
      <c r="AQ17" s="51">
        <f t="shared" si="8"/>
        <v>1925</v>
      </c>
    </row>
    <row r="18" spans="1:43" ht="13.5">
      <c r="A18" s="26" t="s">
        <v>76</v>
      </c>
      <c r="B18" s="49" t="s">
        <v>99</v>
      </c>
      <c r="C18" s="50" t="s">
        <v>100</v>
      </c>
      <c r="D18" s="51">
        <v>21900</v>
      </c>
      <c r="E18" s="51">
        <v>21900</v>
      </c>
      <c r="F18" s="51">
        <f>'ごみ搬入量内訳'!H18</f>
        <v>4861</v>
      </c>
      <c r="G18" s="51">
        <f>'ごみ搬入量内訳'!AG18</f>
        <v>867</v>
      </c>
      <c r="H18" s="51">
        <f>'ごみ搬入量内訳'!AH18</f>
        <v>0</v>
      </c>
      <c r="I18" s="51">
        <f t="shared" si="0"/>
        <v>5728</v>
      </c>
      <c r="J18" s="51">
        <f t="shared" si="1"/>
        <v>716.5822230562331</v>
      </c>
      <c r="K18" s="51">
        <f>('ごみ搬入量内訳'!E18+'ごみ搬入量内訳'!AH18)/'ごみ処理概要'!D18/365*1000000</f>
        <v>445.4869581534997</v>
      </c>
      <c r="L18" s="51">
        <f>'ごみ搬入量内訳'!F18/'ごみ処理概要'!D18/365*1000000</f>
        <v>271.0952649027335</v>
      </c>
      <c r="M18" s="51">
        <f>'資源化量内訳'!BP18</f>
        <v>673</v>
      </c>
      <c r="N18" s="51">
        <f>'ごみ処理量内訳'!E18</f>
        <v>4556</v>
      </c>
      <c r="O18" s="51">
        <f>'ごみ処理量内訳'!L18</f>
        <v>0</v>
      </c>
      <c r="P18" s="51">
        <f t="shared" si="2"/>
        <v>1171</v>
      </c>
      <c r="Q18" s="51">
        <f>'ごみ処理量内訳'!G18</f>
        <v>257</v>
      </c>
      <c r="R18" s="51">
        <f>'ごみ処理量内訳'!H18</f>
        <v>763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151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5727</v>
      </c>
      <c r="AE18" s="52">
        <f t="shared" si="5"/>
        <v>100</v>
      </c>
      <c r="AF18" s="51">
        <f>'資源化量内訳'!AB18</f>
        <v>0</v>
      </c>
      <c r="AG18" s="51">
        <f>'資源化量内訳'!AJ18</f>
        <v>40</v>
      </c>
      <c r="AH18" s="51">
        <f>'資源化量内訳'!AR18</f>
        <v>518</v>
      </c>
      <c r="AI18" s="51">
        <f>'資源化量内訳'!AZ18</f>
        <v>0</v>
      </c>
      <c r="AJ18" s="51">
        <f>'資源化量内訳'!BH18</f>
        <v>0</v>
      </c>
      <c r="AK18" s="51" t="s">
        <v>162</v>
      </c>
      <c r="AL18" s="51">
        <f t="shared" si="6"/>
        <v>558</v>
      </c>
      <c r="AM18" s="52">
        <f t="shared" si="7"/>
        <v>19.234375</v>
      </c>
      <c r="AN18" s="51">
        <f>'ごみ処理量内訳'!AC18</f>
        <v>0</v>
      </c>
      <c r="AO18" s="51">
        <f>'ごみ処理量内訳'!AD18</f>
        <v>468</v>
      </c>
      <c r="AP18" s="51">
        <f>'ごみ処理量内訳'!AE18</f>
        <v>713</v>
      </c>
      <c r="AQ18" s="51">
        <f t="shared" si="8"/>
        <v>1181</v>
      </c>
    </row>
    <row r="19" spans="1:43" ht="13.5">
      <c r="A19" s="26" t="s">
        <v>76</v>
      </c>
      <c r="B19" s="49" t="s">
        <v>101</v>
      </c>
      <c r="C19" s="50" t="s">
        <v>102</v>
      </c>
      <c r="D19" s="51">
        <v>36556</v>
      </c>
      <c r="E19" s="51">
        <v>36556</v>
      </c>
      <c r="F19" s="51">
        <f>'ごみ搬入量内訳'!H19</f>
        <v>9830</v>
      </c>
      <c r="G19" s="51">
        <f>'ごみ搬入量内訳'!AG19</f>
        <v>1811</v>
      </c>
      <c r="H19" s="51">
        <f>'ごみ搬入量内訳'!AH19</f>
        <v>0</v>
      </c>
      <c r="I19" s="51">
        <f t="shared" si="0"/>
        <v>11641</v>
      </c>
      <c r="J19" s="51">
        <f t="shared" si="1"/>
        <v>872.4464023670945</v>
      </c>
      <c r="K19" s="51">
        <f>('ごみ搬入量内訳'!E19+'ごみ搬入量内訳'!AH19)/'ごみ処理概要'!D19/365*1000000</f>
        <v>651.0559142138089</v>
      </c>
      <c r="L19" s="51">
        <f>'ごみ搬入量内訳'!F19/'ごみ処理概要'!D19/365*1000000</f>
        <v>221.39048815328556</v>
      </c>
      <c r="M19" s="51">
        <f>'資源化量内訳'!BP19</f>
        <v>0</v>
      </c>
      <c r="N19" s="51">
        <f>'ごみ処理量内訳'!E19</f>
        <v>8358</v>
      </c>
      <c r="O19" s="51">
        <f>'ごみ処理量内訳'!L19</f>
        <v>196</v>
      </c>
      <c r="P19" s="51">
        <f t="shared" si="2"/>
        <v>1639</v>
      </c>
      <c r="Q19" s="51">
        <f>'ごみ処理量内訳'!G19</f>
        <v>1639</v>
      </c>
      <c r="R19" s="51">
        <f>'ごみ処理量内訳'!H19</f>
        <v>0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1449</v>
      </c>
      <c r="W19" s="51">
        <f>'資源化量内訳'!M19</f>
        <v>905</v>
      </c>
      <c r="X19" s="51">
        <f>'資源化量内訳'!N19</f>
        <v>123</v>
      </c>
      <c r="Y19" s="51">
        <f>'資源化量内訳'!O19</f>
        <v>348</v>
      </c>
      <c r="Z19" s="51">
        <f>'資源化量内訳'!P19</f>
        <v>0</v>
      </c>
      <c r="AA19" s="51">
        <f>'資源化量内訳'!Q19</f>
        <v>0</v>
      </c>
      <c r="AB19" s="51">
        <f>'資源化量内訳'!R19</f>
        <v>73</v>
      </c>
      <c r="AC19" s="51">
        <f>'資源化量内訳'!S19</f>
        <v>0</v>
      </c>
      <c r="AD19" s="51">
        <f t="shared" si="4"/>
        <v>11642</v>
      </c>
      <c r="AE19" s="52">
        <f t="shared" si="5"/>
        <v>98.31644047414534</v>
      </c>
      <c r="AF19" s="51">
        <f>'資源化量内訳'!AB19</f>
        <v>0</v>
      </c>
      <c r="AG19" s="51">
        <f>'資源化量内訳'!AJ19</f>
        <v>268</v>
      </c>
      <c r="AH19" s="51">
        <f>'資源化量内訳'!AR19</f>
        <v>0</v>
      </c>
      <c r="AI19" s="51">
        <f>'資源化量内訳'!AZ19</f>
        <v>0</v>
      </c>
      <c r="AJ19" s="51">
        <f>'資源化量内訳'!BH19</f>
        <v>0</v>
      </c>
      <c r="AK19" s="51" t="s">
        <v>162</v>
      </c>
      <c r="AL19" s="51">
        <f t="shared" si="6"/>
        <v>268</v>
      </c>
      <c r="AM19" s="52">
        <f t="shared" si="7"/>
        <v>14.748325030063564</v>
      </c>
      <c r="AN19" s="51">
        <f>'ごみ処理量内訳'!AC19</f>
        <v>196</v>
      </c>
      <c r="AO19" s="51">
        <f>'ごみ処理量内訳'!AD19</f>
        <v>2323</v>
      </c>
      <c r="AP19" s="51">
        <f>'ごみ処理量内訳'!AE19</f>
        <v>0</v>
      </c>
      <c r="AQ19" s="51">
        <f t="shared" si="8"/>
        <v>2519</v>
      </c>
    </row>
    <row r="20" spans="1:43" ht="13.5">
      <c r="A20" s="26" t="s">
        <v>76</v>
      </c>
      <c r="B20" s="49" t="s">
        <v>103</v>
      </c>
      <c r="C20" s="50" t="s">
        <v>104</v>
      </c>
      <c r="D20" s="51">
        <v>15522</v>
      </c>
      <c r="E20" s="51">
        <v>15522</v>
      </c>
      <c r="F20" s="51">
        <f>'ごみ搬入量内訳'!H20</f>
        <v>3708</v>
      </c>
      <c r="G20" s="51">
        <f>'ごみ搬入量内訳'!AG20</f>
        <v>22</v>
      </c>
      <c r="H20" s="51">
        <f>'ごみ搬入量内訳'!AH20</f>
        <v>0</v>
      </c>
      <c r="I20" s="51">
        <f t="shared" si="0"/>
        <v>3730</v>
      </c>
      <c r="J20" s="51">
        <f t="shared" si="1"/>
        <v>658.3673548635344</v>
      </c>
      <c r="K20" s="51">
        <f>('ごみ搬入量内訳'!E20+'ごみ搬入量内訳'!AH20)/'ごみ処理概要'!D20/365*1000000</f>
        <v>654.4842230117924</v>
      </c>
      <c r="L20" s="51">
        <f>'ごみ搬入量内訳'!F20/'ごみ処理概要'!D20/365*1000000</f>
        <v>3.883131851742026</v>
      </c>
      <c r="M20" s="51">
        <f>'資源化量内訳'!BP20</f>
        <v>681</v>
      </c>
      <c r="N20" s="51">
        <f>'ごみ処理量内訳'!E20</f>
        <v>3144</v>
      </c>
      <c r="O20" s="51">
        <f>'ごみ処理量内訳'!L20</f>
        <v>53</v>
      </c>
      <c r="P20" s="51">
        <f t="shared" si="2"/>
        <v>532</v>
      </c>
      <c r="Q20" s="51">
        <f>'ごみ処理量内訳'!G20</f>
        <v>248</v>
      </c>
      <c r="R20" s="51">
        <f>'ごみ処理量内訳'!H20</f>
        <v>284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0</v>
      </c>
      <c r="W20" s="51">
        <f>'資源化量内訳'!M20</f>
        <v>0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0</v>
      </c>
      <c r="AC20" s="51">
        <f>'資源化量内訳'!S20</f>
        <v>0</v>
      </c>
      <c r="AD20" s="51">
        <f t="shared" si="4"/>
        <v>3729</v>
      </c>
      <c r="AE20" s="52">
        <f t="shared" si="5"/>
        <v>98.57870742826495</v>
      </c>
      <c r="AF20" s="51">
        <f>'資源化量内訳'!AB20</f>
        <v>0</v>
      </c>
      <c r="AG20" s="51">
        <f>'資源化量内訳'!AJ20</f>
        <v>71</v>
      </c>
      <c r="AH20" s="51">
        <f>'資源化量内訳'!AR20</f>
        <v>176</v>
      </c>
      <c r="AI20" s="51">
        <f>'資源化量内訳'!AZ20</f>
        <v>0</v>
      </c>
      <c r="AJ20" s="51">
        <f>'資源化量内訳'!BH20</f>
        <v>0</v>
      </c>
      <c r="AK20" s="51" t="s">
        <v>162</v>
      </c>
      <c r="AL20" s="51">
        <f t="shared" si="6"/>
        <v>247</v>
      </c>
      <c r="AM20" s="52">
        <f t="shared" si="7"/>
        <v>21.04308390022676</v>
      </c>
      <c r="AN20" s="51">
        <f>'ごみ処理量内訳'!AC20</f>
        <v>53</v>
      </c>
      <c r="AO20" s="51">
        <f>'ごみ処理量内訳'!AD20</f>
        <v>349</v>
      </c>
      <c r="AP20" s="51">
        <f>'ごみ処理量内訳'!AE20</f>
        <v>246</v>
      </c>
      <c r="AQ20" s="51">
        <f t="shared" si="8"/>
        <v>648</v>
      </c>
    </row>
    <row r="21" spans="1:43" ht="13.5">
      <c r="A21" s="26" t="s">
        <v>76</v>
      </c>
      <c r="B21" s="49" t="s">
        <v>105</v>
      </c>
      <c r="C21" s="50" t="s">
        <v>106</v>
      </c>
      <c r="D21" s="51">
        <v>12853</v>
      </c>
      <c r="E21" s="51">
        <v>12853</v>
      </c>
      <c r="F21" s="51">
        <f>'ごみ搬入量内訳'!H21</f>
        <v>3189</v>
      </c>
      <c r="G21" s="51">
        <f>'ごみ搬入量内訳'!AG21</f>
        <v>27</v>
      </c>
      <c r="H21" s="51">
        <f>'ごみ搬入量内訳'!AH21</f>
        <v>0</v>
      </c>
      <c r="I21" s="51">
        <f t="shared" si="0"/>
        <v>3216</v>
      </c>
      <c r="J21" s="51">
        <f t="shared" si="1"/>
        <v>685.5176926872783</v>
      </c>
      <c r="K21" s="51">
        <f>('ごみ搬入量内訳'!E21+'ごみ搬入量内訳'!AH21)/'ごみ処理概要'!D21/365*1000000</f>
        <v>685.5176926872783</v>
      </c>
      <c r="L21" s="51">
        <f>'ごみ搬入量内訳'!F21/'ごみ処理概要'!D21/365*1000000</f>
        <v>0</v>
      </c>
      <c r="M21" s="51">
        <f>'資源化量内訳'!BP21</f>
        <v>474</v>
      </c>
      <c r="N21" s="51">
        <f>'ごみ処理量内訳'!E21</f>
        <v>2737</v>
      </c>
      <c r="O21" s="51">
        <f>'ごみ処理量内訳'!L21</f>
        <v>0</v>
      </c>
      <c r="P21" s="51">
        <f t="shared" si="2"/>
        <v>493</v>
      </c>
      <c r="Q21" s="51">
        <f>'ごみ処理量内訳'!G21</f>
        <v>217</v>
      </c>
      <c r="R21" s="51">
        <f>'ごみ処理量内訳'!H21</f>
        <v>276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0</v>
      </c>
      <c r="W21" s="51">
        <f>'資源化量内訳'!M21</f>
        <v>0</v>
      </c>
      <c r="X21" s="51">
        <f>'資源化量内訳'!N21</f>
        <v>0</v>
      </c>
      <c r="Y21" s="51">
        <f>'資源化量内訳'!O21</f>
        <v>0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0</v>
      </c>
      <c r="AC21" s="51">
        <f>'資源化量内訳'!S21</f>
        <v>0</v>
      </c>
      <c r="AD21" s="51">
        <f t="shared" si="4"/>
        <v>3230</v>
      </c>
      <c r="AE21" s="52">
        <f t="shared" si="5"/>
        <v>100</v>
      </c>
      <c r="AF21" s="51">
        <f>'資源化量内訳'!AB21</f>
        <v>0</v>
      </c>
      <c r="AG21" s="51">
        <f>'資源化量内訳'!AJ21</f>
        <v>66</v>
      </c>
      <c r="AH21" s="51">
        <f>'資源化量内訳'!AR21</f>
        <v>176</v>
      </c>
      <c r="AI21" s="51">
        <f>'資源化量内訳'!AZ21</f>
        <v>0</v>
      </c>
      <c r="AJ21" s="51">
        <f>'資源化量内訳'!BH21</f>
        <v>0</v>
      </c>
      <c r="AK21" s="51" t="s">
        <v>162</v>
      </c>
      <c r="AL21" s="51">
        <f t="shared" si="6"/>
        <v>242</v>
      </c>
      <c r="AM21" s="52">
        <f t="shared" si="7"/>
        <v>19.330453563714904</v>
      </c>
      <c r="AN21" s="51">
        <f>'ごみ処理量内訳'!AC21</f>
        <v>0</v>
      </c>
      <c r="AO21" s="51">
        <f>'ごみ処理量内訳'!AD21</f>
        <v>218</v>
      </c>
      <c r="AP21" s="51">
        <f>'ごみ処理量内訳'!AE21</f>
        <v>0</v>
      </c>
      <c r="AQ21" s="51">
        <f t="shared" si="8"/>
        <v>218</v>
      </c>
    </row>
    <row r="22" spans="1:43" ht="13.5">
      <c r="A22" s="26" t="s">
        <v>76</v>
      </c>
      <c r="B22" s="49" t="s">
        <v>107</v>
      </c>
      <c r="C22" s="50" t="s">
        <v>30</v>
      </c>
      <c r="D22" s="51">
        <v>21763</v>
      </c>
      <c r="E22" s="51">
        <v>21763</v>
      </c>
      <c r="F22" s="51">
        <f>'ごみ搬入量内訳'!H22</f>
        <v>5355</v>
      </c>
      <c r="G22" s="51">
        <f>'ごみ搬入量内訳'!AG22</f>
        <v>772</v>
      </c>
      <c r="H22" s="51">
        <f>'ごみ搬入量内訳'!AH22</f>
        <v>0</v>
      </c>
      <c r="I22" s="51">
        <f t="shared" si="0"/>
        <v>6127</v>
      </c>
      <c r="J22" s="51">
        <f t="shared" si="1"/>
        <v>771.322950414144</v>
      </c>
      <c r="K22" s="51">
        <f>('ごみ搬入量内訳'!E22+'ごみ搬入量内訳'!AH22)/'ごみ処理概要'!D22/365*1000000</f>
        <v>501.6683462380224</v>
      </c>
      <c r="L22" s="51">
        <f>'ごみ搬入量内訳'!F22/'ごみ処理概要'!D22/365*1000000</f>
        <v>269.65460417612144</v>
      </c>
      <c r="M22" s="51">
        <f>'資源化量内訳'!BP22</f>
        <v>552</v>
      </c>
      <c r="N22" s="51">
        <f>'ごみ処理量内訳'!E22</f>
        <v>5367</v>
      </c>
      <c r="O22" s="51">
        <f>'ごみ処理量内訳'!L22</f>
        <v>6</v>
      </c>
      <c r="P22" s="51">
        <f t="shared" si="2"/>
        <v>1082</v>
      </c>
      <c r="Q22" s="51">
        <f>'ごみ処理量内訳'!G22</f>
        <v>306</v>
      </c>
      <c r="R22" s="51">
        <f>'ごみ処理量内訳'!H22</f>
        <v>449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327</v>
      </c>
      <c r="V22" s="51">
        <f t="shared" si="3"/>
        <v>0</v>
      </c>
      <c r="W22" s="51">
        <f>'資源化量内訳'!M22</f>
        <v>0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6455</v>
      </c>
      <c r="AE22" s="52">
        <f t="shared" si="5"/>
        <v>99.90704879938033</v>
      </c>
      <c r="AF22" s="51">
        <f>'資源化量内訳'!AB22</f>
        <v>0</v>
      </c>
      <c r="AG22" s="51">
        <f>'資源化量内訳'!AJ22</f>
        <v>98</v>
      </c>
      <c r="AH22" s="51">
        <f>'資源化量内訳'!AR22</f>
        <v>276</v>
      </c>
      <c r="AI22" s="51">
        <f>'資源化量内訳'!AZ22</f>
        <v>0</v>
      </c>
      <c r="AJ22" s="51">
        <f>'資源化量内訳'!BH22</f>
        <v>0</v>
      </c>
      <c r="AK22" s="51" t="s">
        <v>162</v>
      </c>
      <c r="AL22" s="51">
        <f t="shared" si="6"/>
        <v>374</v>
      </c>
      <c r="AM22" s="52">
        <f t="shared" si="7"/>
        <v>13.21535607249893</v>
      </c>
      <c r="AN22" s="51">
        <f>'ごみ処理量内訳'!AC22</f>
        <v>6</v>
      </c>
      <c r="AO22" s="51">
        <f>'ごみ処理量内訳'!AD22</f>
        <v>599</v>
      </c>
      <c r="AP22" s="51">
        <f>'ごみ処理量内訳'!AE22</f>
        <v>232</v>
      </c>
      <c r="AQ22" s="51">
        <f t="shared" si="8"/>
        <v>837</v>
      </c>
    </row>
    <row r="23" spans="1:43" ht="13.5">
      <c r="A23" s="26" t="s">
        <v>76</v>
      </c>
      <c r="B23" s="49" t="s">
        <v>108</v>
      </c>
      <c r="C23" s="50" t="s">
        <v>109</v>
      </c>
      <c r="D23" s="51">
        <v>7545</v>
      </c>
      <c r="E23" s="51">
        <v>7545</v>
      </c>
      <c r="F23" s="51">
        <f>'ごみ搬入量内訳'!H23</f>
        <v>1199</v>
      </c>
      <c r="G23" s="51">
        <f>'ごみ搬入量内訳'!AG23</f>
        <v>129</v>
      </c>
      <c r="H23" s="51">
        <f>'ごみ搬入量内訳'!AH23</f>
        <v>0</v>
      </c>
      <c r="I23" s="51">
        <f t="shared" si="0"/>
        <v>1328</v>
      </c>
      <c r="J23" s="51">
        <f t="shared" si="1"/>
        <v>482.2208302695244</v>
      </c>
      <c r="K23" s="51">
        <f>('ごみ搬入量内訳'!E23+'ごみ搬入量内訳'!AH23)/'ごみ処理概要'!D23/365*1000000</f>
        <v>388.53636173824634</v>
      </c>
      <c r="L23" s="51">
        <f>'ごみ搬入量内訳'!F23/'ごみ処理概要'!D23/365*1000000</f>
        <v>93.68446853127809</v>
      </c>
      <c r="M23" s="51">
        <f>'資源化量内訳'!BP23</f>
        <v>266</v>
      </c>
      <c r="N23" s="51">
        <f>'ごみ処理量内訳'!E23</f>
        <v>1277</v>
      </c>
      <c r="O23" s="51">
        <f>'ごみ処理量内訳'!L23</f>
        <v>17</v>
      </c>
      <c r="P23" s="51">
        <f t="shared" si="2"/>
        <v>180</v>
      </c>
      <c r="Q23" s="51">
        <f>'ごみ処理量内訳'!G23</f>
        <v>167</v>
      </c>
      <c r="R23" s="51">
        <f>'ごみ処理量内訳'!H23</f>
        <v>13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140</v>
      </c>
      <c r="W23" s="51">
        <f>'資源化量内訳'!M23</f>
        <v>24</v>
      </c>
      <c r="X23" s="51">
        <f>'資源化量内訳'!N23</f>
        <v>29</v>
      </c>
      <c r="Y23" s="51">
        <f>'資源化量内訳'!O23</f>
        <v>84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3</v>
      </c>
      <c r="AD23" s="51">
        <f t="shared" si="4"/>
        <v>1614</v>
      </c>
      <c r="AE23" s="52">
        <f t="shared" si="5"/>
        <v>98.94671623296159</v>
      </c>
      <c r="AF23" s="51">
        <f>'資源化量内訳'!AB23</f>
        <v>49</v>
      </c>
      <c r="AG23" s="51">
        <f>'資源化量内訳'!AJ23</f>
        <v>75</v>
      </c>
      <c r="AH23" s="51">
        <f>'資源化量内訳'!AR23</f>
        <v>13</v>
      </c>
      <c r="AI23" s="51">
        <f>'資源化量内訳'!AZ23</f>
        <v>0</v>
      </c>
      <c r="AJ23" s="51">
        <f>'資源化量内訳'!BH23</f>
        <v>0</v>
      </c>
      <c r="AK23" s="51" t="s">
        <v>162</v>
      </c>
      <c r="AL23" s="51">
        <f t="shared" si="6"/>
        <v>137</v>
      </c>
      <c r="AM23" s="52">
        <f t="shared" si="7"/>
        <v>28.882978723404257</v>
      </c>
      <c r="AN23" s="51">
        <f>'ごみ処理量内訳'!AC23</f>
        <v>17</v>
      </c>
      <c r="AO23" s="51">
        <f>'ごみ処理量内訳'!AD23</f>
        <v>84</v>
      </c>
      <c r="AP23" s="51">
        <f>'ごみ処理量内訳'!AE23</f>
        <v>89</v>
      </c>
      <c r="AQ23" s="51">
        <f t="shared" si="8"/>
        <v>190</v>
      </c>
    </row>
    <row r="24" spans="1:43" ht="13.5">
      <c r="A24" s="26" t="s">
        <v>76</v>
      </c>
      <c r="B24" s="49" t="s">
        <v>110</v>
      </c>
      <c r="C24" s="50" t="s">
        <v>75</v>
      </c>
      <c r="D24" s="51">
        <v>9378</v>
      </c>
      <c r="E24" s="51">
        <v>9378</v>
      </c>
      <c r="F24" s="51">
        <f>'ごみ搬入量内訳'!H24</f>
        <v>1286</v>
      </c>
      <c r="G24" s="51">
        <f>'ごみ搬入量内訳'!AG24</f>
        <v>156</v>
      </c>
      <c r="H24" s="51">
        <f>'ごみ搬入量内訳'!AH24</f>
        <v>0</v>
      </c>
      <c r="I24" s="51">
        <f t="shared" si="0"/>
        <v>1442</v>
      </c>
      <c r="J24" s="51">
        <f t="shared" si="1"/>
        <v>421.2715857866122</v>
      </c>
      <c r="K24" s="51">
        <f>('ごみ搬入量内訳'!E24+'ごみ搬入量内訳'!AH24)/'ごみ処理概要'!D24/365*1000000</f>
        <v>290.68323707189955</v>
      </c>
      <c r="L24" s="51">
        <f>'ごみ搬入量内訳'!F24/'ごみ処理概要'!D24/365*1000000</f>
        <v>130.58834871471265</v>
      </c>
      <c r="M24" s="51">
        <f>'資源化量内訳'!BP24</f>
        <v>277</v>
      </c>
      <c r="N24" s="51">
        <f>'ごみ処理量内訳'!E24</f>
        <v>1125</v>
      </c>
      <c r="O24" s="51">
        <f>'ごみ処理量内訳'!L24</f>
        <v>12</v>
      </c>
      <c r="P24" s="51">
        <f t="shared" si="2"/>
        <v>151</v>
      </c>
      <c r="Q24" s="51">
        <f>'ごみ処理量内訳'!G24</f>
        <v>138</v>
      </c>
      <c r="R24" s="51">
        <f>'ごみ処理量内訳'!H24</f>
        <v>13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154</v>
      </c>
      <c r="W24" s="51">
        <f>'資源化量内訳'!M24</f>
        <v>19</v>
      </c>
      <c r="X24" s="51">
        <f>'資源化量内訳'!N24</f>
        <v>38</v>
      </c>
      <c r="Y24" s="51">
        <f>'資源化量内訳'!O24</f>
        <v>94</v>
      </c>
      <c r="Z24" s="51">
        <f>'資源化量内訳'!P24</f>
        <v>0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3</v>
      </c>
      <c r="AD24" s="51">
        <f t="shared" si="4"/>
        <v>1442</v>
      </c>
      <c r="AE24" s="52">
        <f t="shared" si="5"/>
        <v>99.16782246879335</v>
      </c>
      <c r="AF24" s="51">
        <f>'資源化量内訳'!AB24</f>
        <v>0</v>
      </c>
      <c r="AG24" s="51">
        <f>'資源化量内訳'!AJ24</f>
        <v>62</v>
      </c>
      <c r="AH24" s="51">
        <f>'資源化量内訳'!AR24</f>
        <v>13</v>
      </c>
      <c r="AI24" s="51">
        <f>'資源化量内訳'!AZ24</f>
        <v>0</v>
      </c>
      <c r="AJ24" s="51">
        <f>'資源化量内訳'!BH24</f>
        <v>0</v>
      </c>
      <c r="AK24" s="51" t="s">
        <v>162</v>
      </c>
      <c r="AL24" s="51">
        <f t="shared" si="6"/>
        <v>75</v>
      </c>
      <c r="AM24" s="52">
        <f t="shared" si="7"/>
        <v>29.435718440954044</v>
      </c>
      <c r="AN24" s="51">
        <f>'ごみ処理量内訳'!AC24</f>
        <v>12</v>
      </c>
      <c r="AO24" s="51">
        <f>'ごみ処理量内訳'!AD24</f>
        <v>74</v>
      </c>
      <c r="AP24" s="51">
        <f>'ごみ処理量内訳'!AE24</f>
        <v>73</v>
      </c>
      <c r="AQ24" s="51">
        <f t="shared" si="8"/>
        <v>159</v>
      </c>
    </row>
    <row r="25" spans="1:43" ht="13.5">
      <c r="A25" s="26" t="s">
        <v>76</v>
      </c>
      <c r="B25" s="49" t="s">
        <v>111</v>
      </c>
      <c r="C25" s="50" t="s">
        <v>112</v>
      </c>
      <c r="D25" s="51">
        <v>10437</v>
      </c>
      <c r="E25" s="51">
        <v>10437</v>
      </c>
      <c r="F25" s="51">
        <f>'ごみ搬入量内訳'!H25</f>
        <v>1799</v>
      </c>
      <c r="G25" s="51">
        <f>'ごみ搬入量内訳'!AG25</f>
        <v>241</v>
      </c>
      <c r="H25" s="51">
        <f>'ごみ搬入量内訳'!AH25</f>
        <v>0</v>
      </c>
      <c r="I25" s="51">
        <f t="shared" si="0"/>
        <v>2040</v>
      </c>
      <c r="J25" s="51">
        <f t="shared" si="1"/>
        <v>535.5026440443049</v>
      </c>
      <c r="K25" s="51">
        <f>('ごみ搬入量内訳'!E25+'ごみ搬入量内訳'!AH25)/'ごみ処理概要'!D25/365*1000000</f>
        <v>393.48944285412404</v>
      </c>
      <c r="L25" s="51">
        <f>'ごみ搬入量内訳'!F25/'ごみ処理概要'!D25/365*1000000</f>
        <v>142.0132011901809</v>
      </c>
      <c r="M25" s="51">
        <f>'資源化量内訳'!BP25</f>
        <v>338</v>
      </c>
      <c r="N25" s="51">
        <f>'ごみ処理量内訳'!E25</f>
        <v>1738</v>
      </c>
      <c r="O25" s="51">
        <f>'ごみ処理量内訳'!L25</f>
        <v>6</v>
      </c>
      <c r="P25" s="51">
        <f t="shared" si="2"/>
        <v>132</v>
      </c>
      <c r="Q25" s="51">
        <f>'ごみ処理量内訳'!G25</f>
        <v>117</v>
      </c>
      <c r="R25" s="51">
        <f>'ごみ処理量内訳'!H25</f>
        <v>15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164</v>
      </c>
      <c r="W25" s="51">
        <f>'資源化量内訳'!M25</f>
        <v>30</v>
      </c>
      <c r="X25" s="51">
        <f>'資源化量内訳'!N25</f>
        <v>40</v>
      </c>
      <c r="Y25" s="51">
        <f>'資源化量内訳'!O25</f>
        <v>93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0</v>
      </c>
      <c r="AC25" s="51">
        <f>'資源化量内訳'!S25</f>
        <v>1</v>
      </c>
      <c r="AD25" s="51">
        <f t="shared" si="4"/>
        <v>2040</v>
      </c>
      <c r="AE25" s="52">
        <f t="shared" si="5"/>
        <v>99.70588235294117</v>
      </c>
      <c r="AF25" s="51">
        <f>'資源化量内訳'!AB25</f>
        <v>67</v>
      </c>
      <c r="AG25" s="51">
        <f>'資源化量内訳'!AJ25</f>
        <v>53</v>
      </c>
      <c r="AH25" s="51">
        <f>'資源化量内訳'!AR25</f>
        <v>15</v>
      </c>
      <c r="AI25" s="51">
        <f>'資源化量内訳'!AZ25</f>
        <v>0</v>
      </c>
      <c r="AJ25" s="51">
        <f>'資源化量内訳'!BH25</f>
        <v>0</v>
      </c>
      <c r="AK25" s="51" t="s">
        <v>162</v>
      </c>
      <c r="AL25" s="51">
        <f t="shared" si="6"/>
        <v>135</v>
      </c>
      <c r="AM25" s="52">
        <f t="shared" si="7"/>
        <v>26.787216148023553</v>
      </c>
      <c r="AN25" s="51">
        <f>'ごみ処理量内訳'!AC25</f>
        <v>6</v>
      </c>
      <c r="AO25" s="51">
        <f>'ごみ処理量内訳'!AD25</f>
        <v>113</v>
      </c>
      <c r="AP25" s="51">
        <f>'ごみ処理量内訳'!AE25</f>
        <v>63</v>
      </c>
      <c r="AQ25" s="51">
        <f t="shared" si="8"/>
        <v>182</v>
      </c>
    </row>
    <row r="26" spans="1:43" ht="13.5">
      <c r="A26" s="26" t="s">
        <v>76</v>
      </c>
      <c r="B26" s="49" t="s">
        <v>113</v>
      </c>
      <c r="C26" s="50" t="s">
        <v>114</v>
      </c>
      <c r="D26" s="51">
        <v>9543</v>
      </c>
      <c r="E26" s="51">
        <v>9543</v>
      </c>
      <c r="F26" s="51">
        <f>'ごみ搬入量内訳'!H26</f>
        <v>2160</v>
      </c>
      <c r="G26" s="51">
        <f>'ごみ搬入量内訳'!AG26</f>
        <v>161</v>
      </c>
      <c r="H26" s="51">
        <f>'ごみ搬入量内訳'!AH26</f>
        <v>0</v>
      </c>
      <c r="I26" s="51">
        <f t="shared" si="0"/>
        <v>2321</v>
      </c>
      <c r="J26" s="51">
        <f t="shared" si="1"/>
        <v>666.3422518693326</v>
      </c>
      <c r="K26" s="51">
        <f>('ごみ搬入量内訳'!E26+'ごみ搬入量内訳'!AH26)/'ごみ処理概要'!D26/365*1000000</f>
        <v>550.6438772448857</v>
      </c>
      <c r="L26" s="51">
        <f>'ごみ搬入量内訳'!F26/'ごみ処理概要'!D26/365*1000000</f>
        <v>115.69837462444683</v>
      </c>
      <c r="M26" s="51">
        <f>'資源化量内訳'!BP26</f>
        <v>250</v>
      </c>
      <c r="N26" s="51">
        <f>'ごみ処理量内訳'!E26</f>
        <v>1770</v>
      </c>
      <c r="O26" s="51">
        <f>'ごみ処理量内訳'!L26</f>
        <v>0</v>
      </c>
      <c r="P26" s="51">
        <f t="shared" si="2"/>
        <v>552</v>
      </c>
      <c r="Q26" s="51">
        <f>'ごみ処理量内訳'!G26</f>
        <v>156</v>
      </c>
      <c r="R26" s="51">
        <f>'ごみ処理量内訳'!H26</f>
        <v>299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97</v>
      </c>
      <c r="V26" s="51">
        <f t="shared" si="3"/>
        <v>0</v>
      </c>
      <c r="W26" s="51">
        <f>'資源化量内訳'!M26</f>
        <v>0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0</v>
      </c>
      <c r="AC26" s="51">
        <f>'資源化量内訳'!S26</f>
        <v>0</v>
      </c>
      <c r="AD26" s="51">
        <f t="shared" si="4"/>
        <v>2322</v>
      </c>
      <c r="AE26" s="52">
        <f t="shared" si="5"/>
        <v>100</v>
      </c>
      <c r="AF26" s="51">
        <f>'資源化量内訳'!AB26</f>
        <v>0</v>
      </c>
      <c r="AG26" s="51">
        <f>'資源化量内訳'!AJ26</f>
        <v>24</v>
      </c>
      <c r="AH26" s="51">
        <f>'資源化量内訳'!AR26</f>
        <v>224</v>
      </c>
      <c r="AI26" s="51">
        <f>'資源化量内訳'!AZ26</f>
        <v>0</v>
      </c>
      <c r="AJ26" s="51">
        <f>'資源化量内訳'!BH26</f>
        <v>0</v>
      </c>
      <c r="AK26" s="51" t="s">
        <v>162</v>
      </c>
      <c r="AL26" s="51">
        <f t="shared" si="6"/>
        <v>248</v>
      </c>
      <c r="AM26" s="52">
        <f t="shared" si="7"/>
        <v>19.362363919129084</v>
      </c>
      <c r="AN26" s="51">
        <f>'ごみ処理量内訳'!AC26</f>
        <v>0</v>
      </c>
      <c r="AO26" s="51">
        <f>'ごみ処理量内訳'!AD26</f>
        <v>182</v>
      </c>
      <c r="AP26" s="51">
        <f>'ごみ処理量内訳'!AE26</f>
        <v>361</v>
      </c>
      <c r="AQ26" s="51">
        <f t="shared" si="8"/>
        <v>543</v>
      </c>
    </row>
    <row r="27" spans="1:43" ht="13.5">
      <c r="A27" s="26" t="s">
        <v>76</v>
      </c>
      <c r="B27" s="49" t="s">
        <v>115</v>
      </c>
      <c r="C27" s="50" t="s">
        <v>116</v>
      </c>
      <c r="D27" s="51">
        <v>7474</v>
      </c>
      <c r="E27" s="51">
        <v>7474</v>
      </c>
      <c r="F27" s="51">
        <f>'ごみ搬入量内訳'!H27</f>
        <v>846</v>
      </c>
      <c r="G27" s="51">
        <f>'ごみ搬入量内訳'!AG27</f>
        <v>421</v>
      </c>
      <c r="H27" s="51">
        <f>'ごみ搬入量内訳'!AH27</f>
        <v>260</v>
      </c>
      <c r="I27" s="51">
        <f t="shared" si="0"/>
        <v>1527</v>
      </c>
      <c r="J27" s="51">
        <f t="shared" si="1"/>
        <v>559.7486812731624</v>
      </c>
      <c r="K27" s="51">
        <f>('ごみ搬入量内訳'!E27+'ごみ搬入量内訳'!AH27)/'ごみ処理概要'!D27/365*1000000</f>
        <v>486.80173459774704</v>
      </c>
      <c r="L27" s="51">
        <f>'ごみ搬入量内訳'!F27/'ごみ処理概要'!D27/365*1000000</f>
        <v>72.94694667541542</v>
      </c>
      <c r="M27" s="51">
        <f>'資源化量内訳'!BP27</f>
        <v>152</v>
      </c>
      <c r="N27" s="51">
        <f>'ごみ処理量内訳'!E27</f>
        <v>646</v>
      </c>
      <c r="O27" s="51">
        <f>'ごみ処理量内訳'!L27</f>
        <v>222</v>
      </c>
      <c r="P27" s="51">
        <f t="shared" si="2"/>
        <v>399</v>
      </c>
      <c r="Q27" s="51">
        <f>'ごみ処理量内訳'!G27</f>
        <v>0</v>
      </c>
      <c r="R27" s="51">
        <f>'ごみ処理量内訳'!H27</f>
        <v>399</v>
      </c>
      <c r="S27" s="51">
        <f>'ごみ処理量内訳'!I27</f>
        <v>0</v>
      </c>
      <c r="T27" s="51">
        <f>'ごみ処理量内訳'!J27</f>
        <v>0</v>
      </c>
      <c r="U27" s="51">
        <f>'ごみ処理量内訳'!K27</f>
        <v>0</v>
      </c>
      <c r="V27" s="51">
        <f t="shared" si="3"/>
        <v>0</v>
      </c>
      <c r="W27" s="51">
        <f>'資源化量内訳'!M27</f>
        <v>0</v>
      </c>
      <c r="X27" s="51">
        <f>'資源化量内訳'!N27</f>
        <v>0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1267</v>
      </c>
      <c r="AE27" s="52">
        <f t="shared" si="5"/>
        <v>82.4782951854775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118</v>
      </c>
      <c r="AI27" s="51">
        <f>'資源化量内訳'!AZ27</f>
        <v>0</v>
      </c>
      <c r="AJ27" s="51">
        <f>'資源化量内訳'!BH27</f>
        <v>0</v>
      </c>
      <c r="AK27" s="51" t="s">
        <v>162</v>
      </c>
      <c r="AL27" s="51">
        <f t="shared" si="6"/>
        <v>118</v>
      </c>
      <c r="AM27" s="52">
        <f t="shared" si="7"/>
        <v>19.027484143763214</v>
      </c>
      <c r="AN27" s="51">
        <f>'ごみ処理量内訳'!AC27</f>
        <v>222</v>
      </c>
      <c r="AO27" s="51">
        <f>'ごみ処理量内訳'!AD27</f>
        <v>70</v>
      </c>
      <c r="AP27" s="51">
        <f>'ごみ処理量内訳'!AE27</f>
        <v>281</v>
      </c>
      <c r="AQ27" s="51">
        <f t="shared" si="8"/>
        <v>573</v>
      </c>
    </row>
    <row r="28" spans="1:43" ht="13.5">
      <c r="A28" s="26" t="s">
        <v>76</v>
      </c>
      <c r="B28" s="49" t="s">
        <v>117</v>
      </c>
      <c r="C28" s="50" t="s">
        <v>118</v>
      </c>
      <c r="D28" s="51">
        <v>11658</v>
      </c>
      <c r="E28" s="51">
        <v>11658</v>
      </c>
      <c r="F28" s="51">
        <f>'ごみ搬入量内訳'!H28</f>
        <v>2069</v>
      </c>
      <c r="G28" s="51">
        <f>'ごみ搬入量内訳'!AG28</f>
        <v>43</v>
      </c>
      <c r="H28" s="51">
        <f>'ごみ搬入量内訳'!AH28</f>
        <v>0</v>
      </c>
      <c r="I28" s="51">
        <f t="shared" si="0"/>
        <v>2112</v>
      </c>
      <c r="J28" s="51">
        <f t="shared" si="1"/>
        <v>496.3373966257518</v>
      </c>
      <c r="K28" s="51">
        <f>('ごみ搬入量内訳'!E28+'ごみ搬入量内訳'!AH28)/'ごみ処理概要'!D28/365*1000000</f>
        <v>486.2320424330872</v>
      </c>
      <c r="L28" s="51">
        <f>'ごみ搬入量内訳'!F28/'ごみ処理概要'!D28/365*1000000</f>
        <v>10.105354192664453</v>
      </c>
      <c r="M28" s="51">
        <f>'資源化量内訳'!BP28</f>
        <v>86</v>
      </c>
      <c r="N28" s="51">
        <f>'ごみ処理量内訳'!E28</f>
        <v>1496</v>
      </c>
      <c r="O28" s="51">
        <f>'ごみ処理量内訳'!L28</f>
        <v>12</v>
      </c>
      <c r="P28" s="51">
        <f t="shared" si="2"/>
        <v>616</v>
      </c>
      <c r="Q28" s="51">
        <f>'ごみ処理量内訳'!G28</f>
        <v>0</v>
      </c>
      <c r="R28" s="51">
        <f>'ごみ処理量内訳'!H28</f>
        <v>616</v>
      </c>
      <c r="S28" s="51">
        <f>'ごみ処理量内訳'!I28</f>
        <v>0</v>
      </c>
      <c r="T28" s="51">
        <f>'ごみ処理量内訳'!J28</f>
        <v>0</v>
      </c>
      <c r="U28" s="51">
        <f>'ごみ処理量内訳'!K28</f>
        <v>0</v>
      </c>
      <c r="V28" s="51">
        <f t="shared" si="3"/>
        <v>315</v>
      </c>
      <c r="W28" s="51">
        <f>'資源化量内訳'!M28</f>
        <v>284</v>
      </c>
      <c r="X28" s="51">
        <f>'資源化量内訳'!N28</f>
        <v>31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2439</v>
      </c>
      <c r="AE28" s="52">
        <f t="shared" si="5"/>
        <v>99.50799507995079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183</v>
      </c>
      <c r="AI28" s="51">
        <f>'資源化量内訳'!AZ28</f>
        <v>0</v>
      </c>
      <c r="AJ28" s="51">
        <f>'資源化量内訳'!BH28</f>
        <v>0</v>
      </c>
      <c r="AK28" s="51" t="s">
        <v>162</v>
      </c>
      <c r="AL28" s="51">
        <f t="shared" si="6"/>
        <v>183</v>
      </c>
      <c r="AM28" s="52">
        <f t="shared" si="7"/>
        <v>23.12871287128713</v>
      </c>
      <c r="AN28" s="51">
        <f>'ごみ処理量内訳'!AC28</f>
        <v>12</v>
      </c>
      <c r="AO28" s="51">
        <f>'ごみ処理量内訳'!AD28</f>
        <v>162</v>
      </c>
      <c r="AP28" s="51">
        <f>'ごみ処理量内訳'!AE28</f>
        <v>411</v>
      </c>
      <c r="AQ28" s="51">
        <f t="shared" si="8"/>
        <v>585</v>
      </c>
    </row>
    <row r="29" spans="1:43" ht="13.5">
      <c r="A29" s="26" t="s">
        <v>76</v>
      </c>
      <c r="B29" s="49" t="s">
        <v>119</v>
      </c>
      <c r="C29" s="50" t="s">
        <v>120</v>
      </c>
      <c r="D29" s="51">
        <v>6894</v>
      </c>
      <c r="E29" s="51">
        <v>6894</v>
      </c>
      <c r="F29" s="51">
        <f>'ごみ搬入量内訳'!H29</f>
        <v>988</v>
      </c>
      <c r="G29" s="51">
        <f>'ごみ搬入量内訳'!AG29</f>
        <v>144</v>
      </c>
      <c r="H29" s="51">
        <f>'ごみ搬入量内訳'!AH29</f>
        <v>0</v>
      </c>
      <c r="I29" s="51">
        <f t="shared" si="0"/>
        <v>1132</v>
      </c>
      <c r="J29" s="51">
        <f t="shared" si="1"/>
        <v>449.86508021666646</v>
      </c>
      <c r="K29" s="51">
        <f>('ごみ搬入量内訳'!E29+'ごみ搬入量内訳'!AH29)/'ごみ処理概要'!D29/365*1000000</f>
        <v>392.6384269028856</v>
      </c>
      <c r="L29" s="51">
        <f>'ごみ搬入量内訳'!F29/'ごみ処理概要'!D29/365*1000000</f>
        <v>57.22665331378089</v>
      </c>
      <c r="M29" s="51">
        <f>'資源化量内訳'!BP29</f>
        <v>171</v>
      </c>
      <c r="N29" s="51">
        <f>'ごみ処理量内訳'!E29</f>
        <v>755</v>
      </c>
      <c r="O29" s="51">
        <f>'ごみ処理量内訳'!L29</f>
        <v>48</v>
      </c>
      <c r="P29" s="51">
        <f t="shared" si="2"/>
        <v>377</v>
      </c>
      <c r="Q29" s="51">
        <f>'ごみ処理量内訳'!G29</f>
        <v>0</v>
      </c>
      <c r="R29" s="51">
        <f>'ごみ処理量内訳'!H29</f>
        <v>377</v>
      </c>
      <c r="S29" s="51">
        <f>'ごみ処理量内訳'!I29</f>
        <v>0</v>
      </c>
      <c r="T29" s="51">
        <f>'ごみ処理量内訳'!J29</f>
        <v>0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1180</v>
      </c>
      <c r="AE29" s="52">
        <f t="shared" si="5"/>
        <v>95.9322033898305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112</v>
      </c>
      <c r="AI29" s="51">
        <f>'資源化量内訳'!AZ29</f>
        <v>0</v>
      </c>
      <c r="AJ29" s="51">
        <f>'資源化量内訳'!BH29</f>
        <v>0</v>
      </c>
      <c r="AK29" s="51" t="s">
        <v>162</v>
      </c>
      <c r="AL29" s="51">
        <f t="shared" si="6"/>
        <v>112</v>
      </c>
      <c r="AM29" s="52">
        <f t="shared" si="7"/>
        <v>20.947446336047374</v>
      </c>
      <c r="AN29" s="51">
        <f>'ごみ処理量内訳'!AC29</f>
        <v>48</v>
      </c>
      <c r="AO29" s="51">
        <f>'ごみ処理量内訳'!AD29</f>
        <v>82</v>
      </c>
      <c r="AP29" s="51">
        <f>'ごみ処理量内訳'!AE29</f>
        <v>0</v>
      </c>
      <c r="AQ29" s="51">
        <f t="shared" si="8"/>
        <v>130</v>
      </c>
    </row>
    <row r="30" spans="1:43" ht="13.5">
      <c r="A30" s="26" t="s">
        <v>76</v>
      </c>
      <c r="B30" s="49" t="s">
        <v>121</v>
      </c>
      <c r="C30" s="50" t="s">
        <v>122</v>
      </c>
      <c r="D30" s="51">
        <v>10711</v>
      </c>
      <c r="E30" s="51">
        <v>10711</v>
      </c>
      <c r="F30" s="51">
        <f>'ごみ搬入量内訳'!H30</f>
        <v>1540</v>
      </c>
      <c r="G30" s="51">
        <f>'ごみ搬入量内訳'!AG30</f>
        <v>750</v>
      </c>
      <c r="H30" s="51">
        <f>'ごみ搬入量内訳'!AH30</f>
        <v>0</v>
      </c>
      <c r="I30" s="51">
        <f t="shared" si="0"/>
        <v>2290</v>
      </c>
      <c r="J30" s="51">
        <f t="shared" si="1"/>
        <v>585.7504063803311</v>
      </c>
      <c r="K30" s="51">
        <f>('ごみ搬入量内訳'!E30+'ごみ搬入量内訳'!AH30)/'ごみ処理概要'!D30/365*1000000</f>
        <v>504.92196602391857</v>
      </c>
      <c r="L30" s="51">
        <f>'ごみ搬入量内訳'!F30/'ごみ処理概要'!D30/365*1000000</f>
        <v>80.8284403564125</v>
      </c>
      <c r="M30" s="51">
        <f>'資源化量内訳'!BP30</f>
        <v>219</v>
      </c>
      <c r="N30" s="51">
        <f>'ごみ処理量内訳'!E30</f>
        <v>1342</v>
      </c>
      <c r="O30" s="51">
        <f>'ごみ処理量内訳'!L30</f>
        <v>434</v>
      </c>
      <c r="P30" s="51">
        <f t="shared" si="2"/>
        <v>514</v>
      </c>
      <c r="Q30" s="51">
        <f>'ごみ処理量内訳'!G30</f>
        <v>0</v>
      </c>
      <c r="R30" s="51">
        <f>'ごみ処理量内訳'!H30</f>
        <v>514</v>
      </c>
      <c r="S30" s="51">
        <f>'ごみ処理量内訳'!I30</f>
        <v>0</v>
      </c>
      <c r="T30" s="51">
        <f>'ごみ処理量内訳'!J30</f>
        <v>0</v>
      </c>
      <c r="U30" s="51">
        <f>'ごみ処理量内訳'!K30</f>
        <v>0</v>
      </c>
      <c r="V30" s="51">
        <f t="shared" si="3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2290</v>
      </c>
      <c r="AE30" s="52">
        <f t="shared" si="5"/>
        <v>81.04803493449782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153</v>
      </c>
      <c r="AI30" s="51">
        <f>'資源化量内訳'!AZ30</f>
        <v>0</v>
      </c>
      <c r="AJ30" s="51">
        <f>'資源化量内訳'!BH30</f>
        <v>0</v>
      </c>
      <c r="AK30" s="51" t="s">
        <v>162</v>
      </c>
      <c r="AL30" s="51">
        <f t="shared" si="6"/>
        <v>153</v>
      </c>
      <c r="AM30" s="52">
        <f t="shared" si="7"/>
        <v>14.826624153049023</v>
      </c>
      <c r="AN30" s="51">
        <f>'ごみ処理量内訳'!AC30</f>
        <v>434</v>
      </c>
      <c r="AO30" s="51">
        <f>'ごみ処理量内訳'!AD30</f>
        <v>145</v>
      </c>
      <c r="AP30" s="51">
        <f>'ごみ処理量内訳'!AE30</f>
        <v>360</v>
      </c>
      <c r="AQ30" s="51">
        <f t="shared" si="8"/>
        <v>939</v>
      </c>
    </row>
    <row r="31" spans="1:43" ht="13.5">
      <c r="A31" s="26" t="s">
        <v>76</v>
      </c>
      <c r="B31" s="49" t="s">
        <v>123</v>
      </c>
      <c r="C31" s="50" t="s">
        <v>124</v>
      </c>
      <c r="D31" s="51">
        <v>4559</v>
      </c>
      <c r="E31" s="51">
        <v>4559</v>
      </c>
      <c r="F31" s="51">
        <f>'ごみ搬入量内訳'!H31</f>
        <v>882</v>
      </c>
      <c r="G31" s="51">
        <f>'ごみ搬入量内訳'!AG31</f>
        <v>100</v>
      </c>
      <c r="H31" s="51">
        <f>'ごみ搬入量内訳'!AH31</f>
        <v>0</v>
      </c>
      <c r="I31" s="51">
        <f t="shared" si="0"/>
        <v>982</v>
      </c>
      <c r="J31" s="51">
        <f t="shared" si="1"/>
        <v>590.1318181408444</v>
      </c>
      <c r="K31" s="51">
        <f>('ごみ搬入量内訳'!E31+'ごみ搬入量内訳'!AH31)/'ごみ処理概要'!D31/365*1000000</f>
        <v>530.0369283098012</v>
      </c>
      <c r="L31" s="51">
        <f>'ごみ搬入量内訳'!F31/'ごみ処理概要'!D31/365*1000000</f>
        <v>60.09488983104322</v>
      </c>
      <c r="M31" s="51">
        <f>'資源化量内訳'!BP31</f>
        <v>20</v>
      </c>
      <c r="N31" s="51">
        <f>'ごみ処理量内訳'!E31</f>
        <v>729</v>
      </c>
      <c r="O31" s="51">
        <f>'ごみ処理量内訳'!L31</f>
        <v>48</v>
      </c>
      <c r="P31" s="51">
        <f t="shared" si="2"/>
        <v>253</v>
      </c>
      <c r="Q31" s="51">
        <f>'ごみ処理量内訳'!G31</f>
        <v>0</v>
      </c>
      <c r="R31" s="51">
        <f>'ごみ処理量内訳'!H31</f>
        <v>253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0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1030</v>
      </c>
      <c r="AE31" s="52">
        <f t="shared" si="5"/>
        <v>95.33980582524272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75</v>
      </c>
      <c r="AI31" s="51">
        <f>'資源化量内訳'!AZ31</f>
        <v>0</v>
      </c>
      <c r="AJ31" s="51">
        <f>'資源化量内訳'!BH31</f>
        <v>0</v>
      </c>
      <c r="AK31" s="51" t="s">
        <v>162</v>
      </c>
      <c r="AL31" s="51">
        <f t="shared" si="6"/>
        <v>75</v>
      </c>
      <c r="AM31" s="52">
        <f t="shared" si="7"/>
        <v>9.047619047619047</v>
      </c>
      <c r="AN31" s="51">
        <f>'ごみ処理量内訳'!AC31</f>
        <v>48</v>
      </c>
      <c r="AO31" s="51">
        <f>'ごみ処理量内訳'!AD31</f>
        <v>79</v>
      </c>
      <c r="AP31" s="51">
        <f>'ごみ処理量内訳'!AE31</f>
        <v>168</v>
      </c>
      <c r="AQ31" s="51">
        <f t="shared" si="8"/>
        <v>295</v>
      </c>
    </row>
    <row r="32" spans="1:43" ht="13.5">
      <c r="A32" s="26" t="s">
        <v>76</v>
      </c>
      <c r="B32" s="49" t="s">
        <v>125</v>
      </c>
      <c r="C32" s="50" t="s">
        <v>126</v>
      </c>
      <c r="D32" s="51">
        <v>5930</v>
      </c>
      <c r="E32" s="51">
        <v>5930</v>
      </c>
      <c r="F32" s="51">
        <f>'ごみ搬入量内訳'!H32</f>
        <v>767</v>
      </c>
      <c r="G32" s="51">
        <f>'ごみ搬入量内訳'!AG32</f>
        <v>81</v>
      </c>
      <c r="H32" s="51">
        <f>'ごみ搬入量内訳'!AH32</f>
        <v>20</v>
      </c>
      <c r="I32" s="51">
        <f t="shared" si="0"/>
        <v>868</v>
      </c>
      <c r="J32" s="51">
        <f t="shared" si="1"/>
        <v>401.0256647185197</v>
      </c>
      <c r="K32" s="51">
        <f>('ごみ搬入量内訳'!E32+'ごみ搬入量内訳'!AH32)/'ごみ処理概要'!D32/365*1000000</f>
        <v>363.6027628265841</v>
      </c>
      <c r="L32" s="51">
        <f>'ごみ搬入量内訳'!F32/'ごみ処理概要'!D32/365*1000000</f>
        <v>37.422901891935595</v>
      </c>
      <c r="M32" s="51">
        <f>'資源化量内訳'!BP32</f>
        <v>0</v>
      </c>
      <c r="N32" s="51">
        <f>'ごみ処理量内訳'!E32</f>
        <v>606</v>
      </c>
      <c r="O32" s="51">
        <f>'ごみ処理量内訳'!L32</f>
        <v>8</v>
      </c>
      <c r="P32" s="51">
        <f t="shared" si="2"/>
        <v>242</v>
      </c>
      <c r="Q32" s="51">
        <f>'ごみ処理量内訳'!G32</f>
        <v>0</v>
      </c>
      <c r="R32" s="51">
        <f>'ごみ処理量内訳'!H32</f>
        <v>242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856</v>
      </c>
      <c r="AE32" s="52">
        <f t="shared" si="5"/>
        <v>99.06542056074767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71</v>
      </c>
      <c r="AI32" s="51">
        <f>'資源化量内訳'!AZ32</f>
        <v>0</v>
      </c>
      <c r="AJ32" s="51">
        <f>'資源化量内訳'!BH32</f>
        <v>0</v>
      </c>
      <c r="AK32" s="51" t="s">
        <v>162</v>
      </c>
      <c r="AL32" s="51">
        <f t="shared" si="6"/>
        <v>71</v>
      </c>
      <c r="AM32" s="52">
        <f t="shared" si="7"/>
        <v>8.294392523364486</v>
      </c>
      <c r="AN32" s="51">
        <f>'ごみ処理量内訳'!AC32</f>
        <v>8</v>
      </c>
      <c r="AO32" s="51">
        <f>'ごみ処理量内訳'!AD32</f>
        <v>66</v>
      </c>
      <c r="AP32" s="51">
        <f>'ごみ処理量内訳'!AE32</f>
        <v>161</v>
      </c>
      <c r="AQ32" s="51">
        <f t="shared" si="8"/>
        <v>235</v>
      </c>
    </row>
    <row r="33" spans="1:43" ht="13.5">
      <c r="A33" s="26" t="s">
        <v>76</v>
      </c>
      <c r="B33" s="49" t="s">
        <v>127</v>
      </c>
      <c r="C33" s="50" t="s">
        <v>128</v>
      </c>
      <c r="D33" s="51">
        <v>6551</v>
      </c>
      <c r="E33" s="51">
        <v>6551</v>
      </c>
      <c r="F33" s="51">
        <f>'ごみ搬入量内訳'!H33</f>
        <v>1038</v>
      </c>
      <c r="G33" s="51">
        <f>'ごみ搬入量内訳'!AG33</f>
        <v>185</v>
      </c>
      <c r="H33" s="51">
        <f>'ごみ搬入量内訳'!AH33</f>
        <v>0</v>
      </c>
      <c r="I33" s="51">
        <f t="shared" si="0"/>
        <v>1223</v>
      </c>
      <c r="J33" s="51">
        <f t="shared" si="1"/>
        <v>511.47686330435806</v>
      </c>
      <c r="K33" s="51">
        <f>('ごみ搬入量内訳'!E33+'ごみ搬入量内訳'!AH33)/'ごみ処理概要'!D33/365*1000000</f>
        <v>434.10710066224334</v>
      </c>
      <c r="L33" s="51">
        <f>'ごみ搬入量内訳'!F33/'ごみ処理概要'!D33/365*1000000</f>
        <v>77.36976264211467</v>
      </c>
      <c r="M33" s="51">
        <f>'資源化量内訳'!BP33</f>
        <v>154</v>
      </c>
      <c r="N33" s="51">
        <f>'ごみ処理量内訳'!E33</f>
        <v>851</v>
      </c>
      <c r="O33" s="51">
        <f>'ごみ処理量内訳'!L33</f>
        <v>65</v>
      </c>
      <c r="P33" s="51">
        <f t="shared" si="2"/>
        <v>372</v>
      </c>
      <c r="Q33" s="51">
        <f>'ごみ処理量内訳'!G33</f>
        <v>0</v>
      </c>
      <c r="R33" s="51">
        <f>'ごみ処理量内訳'!H33</f>
        <v>372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1288</v>
      </c>
      <c r="AE33" s="52">
        <f t="shared" si="5"/>
        <v>94.95341614906833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112</v>
      </c>
      <c r="AI33" s="51">
        <f>'資源化量内訳'!AZ33</f>
        <v>0</v>
      </c>
      <c r="AJ33" s="51">
        <f>'資源化量内訳'!BH33</f>
        <v>0</v>
      </c>
      <c r="AK33" s="51" t="s">
        <v>162</v>
      </c>
      <c r="AL33" s="51">
        <f t="shared" si="6"/>
        <v>112</v>
      </c>
      <c r="AM33" s="52">
        <f t="shared" si="7"/>
        <v>18.446601941747574</v>
      </c>
      <c r="AN33" s="51">
        <f>'ごみ処理量内訳'!AC33</f>
        <v>65</v>
      </c>
      <c r="AO33" s="51">
        <f>'ごみ処理量内訳'!AD33</f>
        <v>92</v>
      </c>
      <c r="AP33" s="51">
        <f>'ごみ処理量内訳'!AE33</f>
        <v>0</v>
      </c>
      <c r="AQ33" s="51">
        <f t="shared" si="8"/>
        <v>157</v>
      </c>
    </row>
    <row r="34" spans="1:43" ht="13.5">
      <c r="A34" s="26" t="s">
        <v>76</v>
      </c>
      <c r="B34" s="49" t="s">
        <v>129</v>
      </c>
      <c r="C34" s="50" t="s">
        <v>130</v>
      </c>
      <c r="D34" s="51">
        <v>27184</v>
      </c>
      <c r="E34" s="51">
        <v>27184</v>
      </c>
      <c r="F34" s="51">
        <f>'ごみ搬入量内訳'!H34</f>
        <v>5065</v>
      </c>
      <c r="G34" s="51">
        <f>'ごみ搬入量内訳'!AG34</f>
        <v>1730</v>
      </c>
      <c r="H34" s="51">
        <f>'ごみ搬入量内訳'!AH34</f>
        <v>0</v>
      </c>
      <c r="I34" s="51">
        <f t="shared" si="0"/>
        <v>6795</v>
      </c>
      <c r="J34" s="51">
        <f t="shared" si="1"/>
        <v>684.8307223427157</v>
      </c>
      <c r="K34" s="51">
        <f>('ごみ搬入量内訳'!E34+'ごみ搬入量内訳'!AH34)/'ごみ処理概要'!D34/365*1000000</f>
        <v>435.0867149894781</v>
      </c>
      <c r="L34" s="51">
        <f>'ごみ搬入量内訳'!F34/'ごみ処理概要'!D34/365*1000000</f>
        <v>249.74400735323763</v>
      </c>
      <c r="M34" s="51">
        <f>'資源化量内訳'!BP34</f>
        <v>762</v>
      </c>
      <c r="N34" s="51">
        <f>'ごみ処理量内訳'!E34</f>
        <v>4849</v>
      </c>
      <c r="O34" s="51">
        <f>'ごみ処理量内訳'!L34</f>
        <v>116</v>
      </c>
      <c r="P34" s="51">
        <f t="shared" si="2"/>
        <v>956</v>
      </c>
      <c r="Q34" s="51">
        <f>'ごみ処理量内訳'!G34</f>
        <v>956</v>
      </c>
      <c r="R34" s="51">
        <f>'ごみ処理量内訳'!H34</f>
        <v>0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874</v>
      </c>
      <c r="W34" s="51">
        <f>'資源化量内訳'!M34</f>
        <v>457</v>
      </c>
      <c r="X34" s="51">
        <f>'資源化量内訳'!N34</f>
        <v>89</v>
      </c>
      <c r="Y34" s="51">
        <f>'資源化量内訳'!O34</f>
        <v>244</v>
      </c>
      <c r="Z34" s="51">
        <f>'資源化量内訳'!P34</f>
        <v>29</v>
      </c>
      <c r="AA34" s="51">
        <f>'資源化量内訳'!Q34</f>
        <v>0</v>
      </c>
      <c r="AB34" s="51">
        <f>'資源化量内訳'!R34</f>
        <v>55</v>
      </c>
      <c r="AC34" s="51">
        <f>'資源化量内訳'!S34</f>
        <v>0</v>
      </c>
      <c r="AD34" s="51">
        <f t="shared" si="4"/>
        <v>6795</v>
      </c>
      <c r="AE34" s="52">
        <f t="shared" si="5"/>
        <v>98.29286239882266</v>
      </c>
      <c r="AF34" s="51">
        <f>'資源化量内訳'!AB34</f>
        <v>0</v>
      </c>
      <c r="AG34" s="51">
        <f>'資源化量内訳'!AJ34</f>
        <v>156</v>
      </c>
      <c r="AH34" s="51">
        <f>'資源化量内訳'!AR34</f>
        <v>0</v>
      </c>
      <c r="AI34" s="51">
        <f>'資源化量内訳'!AZ34</f>
        <v>0</v>
      </c>
      <c r="AJ34" s="51">
        <f>'資源化量内訳'!BH34</f>
        <v>0</v>
      </c>
      <c r="AK34" s="51" t="s">
        <v>162</v>
      </c>
      <c r="AL34" s="51">
        <f t="shared" si="6"/>
        <v>156</v>
      </c>
      <c r="AM34" s="52">
        <f t="shared" si="7"/>
        <v>23.713113669445548</v>
      </c>
      <c r="AN34" s="51">
        <f>'ごみ処理量内訳'!AC34</f>
        <v>116</v>
      </c>
      <c r="AO34" s="51">
        <f>'ごみ処理量内訳'!AD34</f>
        <v>726</v>
      </c>
      <c r="AP34" s="51">
        <f>'ごみ処理量内訳'!AE34</f>
        <v>205</v>
      </c>
      <c r="AQ34" s="51">
        <f t="shared" si="8"/>
        <v>1047</v>
      </c>
    </row>
    <row r="35" spans="1:43" ht="13.5">
      <c r="A35" s="26" t="s">
        <v>76</v>
      </c>
      <c r="B35" s="49" t="s">
        <v>131</v>
      </c>
      <c r="C35" s="50" t="s">
        <v>132</v>
      </c>
      <c r="D35" s="51">
        <v>19919</v>
      </c>
      <c r="E35" s="51">
        <v>19919</v>
      </c>
      <c r="F35" s="51">
        <f>'ごみ搬入量内訳'!H35</f>
        <v>3696</v>
      </c>
      <c r="G35" s="51">
        <f>'ごみ搬入量内訳'!AG35</f>
        <v>608</v>
      </c>
      <c r="H35" s="51">
        <f>'ごみ搬入量内訳'!AH35</f>
        <v>0</v>
      </c>
      <c r="I35" s="51">
        <f t="shared" si="0"/>
        <v>4304</v>
      </c>
      <c r="J35" s="51">
        <f t="shared" si="1"/>
        <v>591.9865867723183</v>
      </c>
      <c r="K35" s="51">
        <f>('ごみ搬入量内訳'!E35+'ごみ搬入量内訳'!AH35)/'ごみ処理概要'!D35/365*1000000</f>
        <v>389.24768600503273</v>
      </c>
      <c r="L35" s="51">
        <f>'ごみ搬入量内訳'!F35/'ごみ処理概要'!D35/365*1000000</f>
        <v>202.7389007672856</v>
      </c>
      <c r="M35" s="51">
        <f>'資源化量内訳'!BP35</f>
        <v>764</v>
      </c>
      <c r="N35" s="51">
        <f>'ごみ処理量内訳'!E35</f>
        <v>2829</v>
      </c>
      <c r="O35" s="51">
        <f>'ごみ処理量内訳'!L35</f>
        <v>33</v>
      </c>
      <c r="P35" s="51">
        <f t="shared" si="2"/>
        <v>1322</v>
      </c>
      <c r="Q35" s="51">
        <f>'ごみ処理量内訳'!G35</f>
        <v>887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435</v>
      </c>
      <c r="V35" s="51">
        <f t="shared" si="3"/>
        <v>120</v>
      </c>
      <c r="W35" s="51">
        <f>'資源化量内訳'!M35</f>
        <v>2</v>
      </c>
      <c r="X35" s="51">
        <f>'資源化量内訳'!N35</f>
        <v>36</v>
      </c>
      <c r="Y35" s="51">
        <f>'資源化量内訳'!O35</f>
        <v>82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0</v>
      </c>
      <c r="AC35" s="51">
        <f>'資源化量内訳'!S35</f>
        <v>0</v>
      </c>
      <c r="AD35" s="51">
        <f t="shared" si="4"/>
        <v>4304</v>
      </c>
      <c r="AE35" s="52">
        <f t="shared" si="5"/>
        <v>99.23327137546468</v>
      </c>
      <c r="AF35" s="51">
        <f>'資源化量内訳'!AB35</f>
        <v>0</v>
      </c>
      <c r="AG35" s="51">
        <f>'資源化量内訳'!AJ35</f>
        <v>145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0</v>
      </c>
      <c r="AK35" s="51" t="s">
        <v>162</v>
      </c>
      <c r="AL35" s="51">
        <f t="shared" si="6"/>
        <v>145</v>
      </c>
      <c r="AM35" s="52">
        <f t="shared" si="7"/>
        <v>20.303867403314918</v>
      </c>
      <c r="AN35" s="51">
        <f>'ごみ処理量内訳'!AC35</f>
        <v>33</v>
      </c>
      <c r="AO35" s="51">
        <f>'ごみ処理量内訳'!AD35</f>
        <v>452</v>
      </c>
      <c r="AP35" s="51">
        <f>'ごみ処理量内訳'!AE35</f>
        <v>606</v>
      </c>
      <c r="AQ35" s="51">
        <f t="shared" si="8"/>
        <v>1091</v>
      </c>
    </row>
    <row r="36" spans="1:43" ht="13.5">
      <c r="A36" s="26" t="s">
        <v>76</v>
      </c>
      <c r="B36" s="49" t="s">
        <v>133</v>
      </c>
      <c r="C36" s="50" t="s">
        <v>134</v>
      </c>
      <c r="D36" s="51">
        <v>10449</v>
      </c>
      <c r="E36" s="51">
        <v>10449</v>
      </c>
      <c r="F36" s="51">
        <f>'ごみ搬入量内訳'!H36</f>
        <v>2342</v>
      </c>
      <c r="G36" s="51">
        <f>'ごみ搬入量内訳'!AG36</f>
        <v>243</v>
      </c>
      <c r="H36" s="51">
        <f>'ごみ搬入量内訳'!AH36</f>
        <v>0</v>
      </c>
      <c r="I36" s="51">
        <f t="shared" si="0"/>
        <v>2585</v>
      </c>
      <c r="J36" s="51">
        <f t="shared" si="1"/>
        <v>677.7865614720947</v>
      </c>
      <c r="K36" s="51">
        <f>('ごみ搬入量内訳'!E36+'ごみ搬入量内訳'!AH36)/'ごみ処理概要'!D36/365*1000000</f>
        <v>539.6072508741087</v>
      </c>
      <c r="L36" s="51">
        <f>'ごみ搬入量内訳'!F36/'ごみ処理概要'!D36/365*1000000</f>
        <v>138.17931059798605</v>
      </c>
      <c r="M36" s="51">
        <f>'資源化量内訳'!BP36</f>
        <v>340</v>
      </c>
      <c r="N36" s="51">
        <f>'ごみ処理量内訳'!E36</f>
        <v>2111</v>
      </c>
      <c r="O36" s="51">
        <f>'ごみ処理量内訳'!L36</f>
        <v>0</v>
      </c>
      <c r="P36" s="51">
        <f t="shared" si="2"/>
        <v>368</v>
      </c>
      <c r="Q36" s="51">
        <f>'ごみ処理量内訳'!G36</f>
        <v>288</v>
      </c>
      <c r="R36" s="51">
        <f>'ごみ処理量内訳'!H36</f>
        <v>0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80</v>
      </c>
      <c r="V36" s="51">
        <f t="shared" si="3"/>
        <v>184</v>
      </c>
      <c r="W36" s="51">
        <f>'資源化量内訳'!M36</f>
        <v>0</v>
      </c>
      <c r="X36" s="51">
        <f>'資源化量内訳'!N36</f>
        <v>56</v>
      </c>
      <c r="Y36" s="51">
        <f>'資源化量内訳'!O36</f>
        <v>112</v>
      </c>
      <c r="Z36" s="51">
        <f>'資源化量内訳'!P36</f>
        <v>13</v>
      </c>
      <c r="AA36" s="51">
        <f>'資源化量内訳'!Q36</f>
        <v>3</v>
      </c>
      <c r="AB36" s="51">
        <f>'資源化量内訳'!R36</f>
        <v>0</v>
      </c>
      <c r="AC36" s="51">
        <f>'資源化量内訳'!S36</f>
        <v>0</v>
      </c>
      <c r="AD36" s="51">
        <f t="shared" si="4"/>
        <v>2663</v>
      </c>
      <c r="AE36" s="52">
        <f t="shared" si="5"/>
        <v>100</v>
      </c>
      <c r="AF36" s="51">
        <f>'資源化量内訳'!AB36</f>
        <v>0</v>
      </c>
      <c r="AG36" s="51">
        <f>'資源化量内訳'!AJ36</f>
        <v>39</v>
      </c>
      <c r="AH36" s="51">
        <f>'資源化量内訳'!AR36</f>
        <v>0</v>
      </c>
      <c r="AI36" s="51">
        <f>'資源化量内訳'!AZ36</f>
        <v>0</v>
      </c>
      <c r="AJ36" s="51">
        <f>'資源化量内訳'!BH36</f>
        <v>0</v>
      </c>
      <c r="AK36" s="51" t="s">
        <v>162</v>
      </c>
      <c r="AL36" s="51">
        <f t="shared" si="6"/>
        <v>39</v>
      </c>
      <c r="AM36" s="52">
        <f t="shared" si="7"/>
        <v>18.74791874791875</v>
      </c>
      <c r="AN36" s="51">
        <f>'ごみ処理量内訳'!AC36</f>
        <v>0</v>
      </c>
      <c r="AO36" s="51">
        <f>'ごみ処理量内訳'!AD36</f>
        <v>308</v>
      </c>
      <c r="AP36" s="51">
        <f>'ごみ処理量内訳'!AE36</f>
        <v>126</v>
      </c>
      <c r="AQ36" s="51">
        <f t="shared" si="8"/>
        <v>434</v>
      </c>
    </row>
    <row r="37" spans="1:43" ht="13.5">
      <c r="A37" s="26" t="s">
        <v>76</v>
      </c>
      <c r="B37" s="49" t="s">
        <v>135</v>
      </c>
      <c r="C37" s="50" t="s">
        <v>136</v>
      </c>
      <c r="D37" s="51">
        <v>17518</v>
      </c>
      <c r="E37" s="51">
        <v>17518</v>
      </c>
      <c r="F37" s="51">
        <f>'ごみ搬入量内訳'!H37</f>
        <v>2778</v>
      </c>
      <c r="G37" s="51">
        <f>'ごみ搬入量内訳'!AG37</f>
        <v>442</v>
      </c>
      <c r="H37" s="51">
        <f>'ごみ搬入量内訳'!AH37</f>
        <v>0</v>
      </c>
      <c r="I37" s="51">
        <f t="shared" si="0"/>
        <v>3220</v>
      </c>
      <c r="J37" s="51">
        <f t="shared" si="1"/>
        <v>503.59160910030704</v>
      </c>
      <c r="K37" s="51">
        <f>('ごみ搬入量内訳'!E37+'ごみ搬入量内訳'!AH37)/'ごみ処理概要'!D37/365*1000000</f>
        <v>407.87792438931695</v>
      </c>
      <c r="L37" s="51">
        <f>'ごみ搬入量内訳'!F37/'ごみ処理概要'!D37/365*1000000</f>
        <v>95.71368471099002</v>
      </c>
      <c r="M37" s="51">
        <f>'資源化量内訳'!BP37</f>
        <v>345</v>
      </c>
      <c r="N37" s="51">
        <f>'ごみ処理量内訳'!E37</f>
        <v>1921</v>
      </c>
      <c r="O37" s="51">
        <f>'ごみ処理量内訳'!L37</f>
        <v>0</v>
      </c>
      <c r="P37" s="51">
        <f t="shared" si="2"/>
        <v>714</v>
      </c>
      <c r="Q37" s="51">
        <f>'ごみ処理量内訳'!G37</f>
        <v>714</v>
      </c>
      <c r="R37" s="51">
        <f>'ごみ処理量内訳'!H37</f>
        <v>0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3"/>
        <v>585</v>
      </c>
      <c r="W37" s="51">
        <f>'資源化量内訳'!M37</f>
        <v>307</v>
      </c>
      <c r="X37" s="51">
        <f>'資源化量内訳'!N37</f>
        <v>70</v>
      </c>
      <c r="Y37" s="51">
        <f>'資源化量内訳'!O37</f>
        <v>180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28</v>
      </c>
      <c r="AC37" s="51">
        <f>'資源化量内訳'!S37</f>
        <v>0</v>
      </c>
      <c r="AD37" s="51">
        <f t="shared" si="4"/>
        <v>3220</v>
      </c>
      <c r="AE37" s="52">
        <f t="shared" si="5"/>
        <v>100</v>
      </c>
      <c r="AF37" s="51">
        <f>'資源化量内訳'!AB37</f>
        <v>0</v>
      </c>
      <c r="AG37" s="51">
        <f>'資源化量内訳'!AJ37</f>
        <v>98</v>
      </c>
      <c r="AH37" s="51">
        <f>'資源化量内訳'!AR37</f>
        <v>0</v>
      </c>
      <c r="AI37" s="51">
        <f>'資源化量内訳'!AZ37</f>
        <v>0</v>
      </c>
      <c r="AJ37" s="51">
        <f>'資源化量内訳'!BH37</f>
        <v>0</v>
      </c>
      <c r="AK37" s="51" t="s">
        <v>162</v>
      </c>
      <c r="AL37" s="51">
        <f t="shared" si="6"/>
        <v>98</v>
      </c>
      <c r="AM37" s="52">
        <f t="shared" si="7"/>
        <v>28.835904628330994</v>
      </c>
      <c r="AN37" s="51">
        <f>'ごみ処理量内訳'!AC37</f>
        <v>0</v>
      </c>
      <c r="AO37" s="51">
        <f>'ごみ処理量内訳'!AD37</f>
        <v>325</v>
      </c>
      <c r="AP37" s="51">
        <f>'ごみ処理量内訳'!AE37</f>
        <v>123</v>
      </c>
      <c r="AQ37" s="51">
        <f t="shared" si="8"/>
        <v>448</v>
      </c>
    </row>
    <row r="38" spans="1:43" ht="13.5">
      <c r="A38" s="26" t="s">
        <v>76</v>
      </c>
      <c r="B38" s="49" t="s">
        <v>137</v>
      </c>
      <c r="C38" s="50" t="s">
        <v>138</v>
      </c>
      <c r="D38" s="51">
        <v>9336</v>
      </c>
      <c r="E38" s="51">
        <v>9336</v>
      </c>
      <c r="F38" s="51">
        <f>'ごみ搬入量内訳'!H38</f>
        <v>1683</v>
      </c>
      <c r="G38" s="51">
        <f>'ごみ搬入量内訳'!AG38</f>
        <v>93</v>
      </c>
      <c r="H38" s="51">
        <f>'ごみ搬入量内訳'!AH38</f>
        <v>0</v>
      </c>
      <c r="I38" s="51">
        <f aca="true" t="shared" si="9" ref="I38:I50">SUM(F38:H38)</f>
        <v>1776</v>
      </c>
      <c r="J38" s="51">
        <f aca="true" t="shared" si="10" ref="J38:J50">I38/D38/365*1000000</f>
        <v>521.1818149804557</v>
      </c>
      <c r="K38" s="51">
        <f>('ごみ搬入量内訳'!E38+'ごみ搬入量内訳'!AH38)/'ごみ処理概要'!D38/365*1000000</f>
        <v>400.8639410266343</v>
      </c>
      <c r="L38" s="51">
        <f>'ごみ搬入量内訳'!F38/'ごみ処理概要'!D38/365*1000000</f>
        <v>120.31787395382142</v>
      </c>
      <c r="M38" s="51">
        <f>'資源化量内訳'!BP38</f>
        <v>0</v>
      </c>
      <c r="N38" s="51">
        <f>'ごみ処理量内訳'!E38</f>
        <v>1168</v>
      </c>
      <c r="O38" s="51">
        <f>'ごみ処理量内訳'!L38</f>
        <v>0</v>
      </c>
      <c r="P38" s="51">
        <f aca="true" t="shared" si="11" ref="P38:P50">SUM(Q38:U38)</f>
        <v>178</v>
      </c>
      <c r="Q38" s="51">
        <f>'ごみ処理量内訳'!G38</f>
        <v>178</v>
      </c>
      <c r="R38" s="51">
        <f>'ごみ処理量内訳'!H38</f>
        <v>0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aca="true" t="shared" si="12" ref="V38:V50">SUM(W38:AC38)</f>
        <v>430</v>
      </c>
      <c r="W38" s="51">
        <f>'資源化量内訳'!M38</f>
        <v>253</v>
      </c>
      <c r="X38" s="51">
        <f>'資源化量内訳'!N38</f>
        <v>46</v>
      </c>
      <c r="Y38" s="51">
        <f>'資源化量内訳'!O38</f>
        <v>103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28</v>
      </c>
      <c r="AC38" s="51">
        <f>'資源化量内訳'!S38</f>
        <v>0</v>
      </c>
      <c r="AD38" s="51">
        <f aca="true" t="shared" si="13" ref="AD38:AD50">N38+O38+P38+V38</f>
        <v>1776</v>
      </c>
      <c r="AE38" s="52">
        <f aca="true" t="shared" si="14" ref="AE38:AE51">(N38+P38+V38)/AD38*100</f>
        <v>100</v>
      </c>
      <c r="AF38" s="51">
        <f>'資源化量内訳'!AB38</f>
        <v>0</v>
      </c>
      <c r="AG38" s="51">
        <f>'資源化量内訳'!AJ38</f>
        <v>24</v>
      </c>
      <c r="AH38" s="51">
        <f>'資源化量内訳'!AR38</f>
        <v>0</v>
      </c>
      <c r="AI38" s="51">
        <f>'資源化量内訳'!AZ38</f>
        <v>0</v>
      </c>
      <c r="AJ38" s="51">
        <f>'資源化量内訳'!BH38</f>
        <v>0</v>
      </c>
      <c r="AK38" s="51" t="s">
        <v>162</v>
      </c>
      <c r="AL38" s="51">
        <f aca="true" t="shared" si="15" ref="AL38:AL50">SUM(AF38:AJ38)</f>
        <v>24</v>
      </c>
      <c r="AM38" s="52">
        <f aca="true" t="shared" si="16" ref="AM38:AM50">(V38+AL38+M38)/(M38+AD38)*100</f>
        <v>25.563063063063062</v>
      </c>
      <c r="AN38" s="51">
        <f>'ごみ処理量内訳'!AC38</f>
        <v>0</v>
      </c>
      <c r="AO38" s="51">
        <f>'ごみ処理量内訳'!AD38</f>
        <v>175</v>
      </c>
      <c r="AP38" s="51">
        <f>'ごみ処理量内訳'!AE38</f>
        <v>31</v>
      </c>
      <c r="AQ38" s="51">
        <f aca="true" t="shared" si="17" ref="AQ38:AQ50">SUM(AN38:AP38)</f>
        <v>206</v>
      </c>
    </row>
    <row r="39" spans="1:43" ht="13.5">
      <c r="A39" s="26" t="s">
        <v>76</v>
      </c>
      <c r="B39" s="49" t="s">
        <v>139</v>
      </c>
      <c r="C39" s="50" t="s">
        <v>140</v>
      </c>
      <c r="D39" s="51">
        <v>7038</v>
      </c>
      <c r="E39" s="51">
        <v>7038</v>
      </c>
      <c r="F39" s="51">
        <f>'ごみ搬入量内訳'!H39</f>
        <v>1659</v>
      </c>
      <c r="G39" s="51">
        <f>'ごみ搬入量内訳'!AG39</f>
        <v>54</v>
      </c>
      <c r="H39" s="51">
        <f>'ごみ搬入量内訳'!AH39</f>
        <v>0</v>
      </c>
      <c r="I39" s="51">
        <f t="shared" si="9"/>
        <v>1713</v>
      </c>
      <c r="J39" s="51">
        <f t="shared" si="10"/>
        <v>666.8301626785319</v>
      </c>
      <c r="K39" s="51">
        <f>('ごみ搬入量内訳'!E39+'ごみ搬入量内訳'!AH39)/'ごみ処理概要'!D39/365*1000000</f>
        <v>592.0891286830397</v>
      </c>
      <c r="L39" s="51">
        <f>'ごみ搬入量内訳'!F39/'ごみ処理概要'!D39/365*1000000</f>
        <v>74.74103399549217</v>
      </c>
      <c r="M39" s="51">
        <f>'資源化量内訳'!BP39</f>
        <v>263</v>
      </c>
      <c r="N39" s="51">
        <f>'ごみ処理量内訳'!E39</f>
        <v>640</v>
      </c>
      <c r="O39" s="51">
        <f>'ごみ処理量内訳'!L39</f>
        <v>0</v>
      </c>
      <c r="P39" s="51">
        <f t="shared" si="11"/>
        <v>1117</v>
      </c>
      <c r="Q39" s="51">
        <f>'ごみ処理量内訳'!G39</f>
        <v>39</v>
      </c>
      <c r="R39" s="51">
        <f>'ごみ処理量内訳'!H39</f>
        <v>140</v>
      </c>
      <c r="S39" s="51">
        <f>'ごみ処理量内訳'!I39</f>
        <v>681</v>
      </c>
      <c r="T39" s="51">
        <f>'ごみ処理量内訳'!J39</f>
        <v>0</v>
      </c>
      <c r="U39" s="51">
        <f>'ごみ処理量内訳'!K39</f>
        <v>257</v>
      </c>
      <c r="V39" s="51">
        <f t="shared" si="12"/>
        <v>13</v>
      </c>
      <c r="W39" s="51">
        <f>'資源化量内訳'!M39</f>
        <v>13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13"/>
        <v>1770</v>
      </c>
      <c r="AE39" s="52">
        <f t="shared" si="14"/>
        <v>100</v>
      </c>
      <c r="AF39" s="51">
        <f>'資源化量内訳'!AB39</f>
        <v>0</v>
      </c>
      <c r="AG39" s="51">
        <f>'資源化量内訳'!AJ39</f>
        <v>12</v>
      </c>
      <c r="AH39" s="51">
        <f>'資源化量内訳'!AR39</f>
        <v>98</v>
      </c>
      <c r="AI39" s="51">
        <f>'資源化量内訳'!AZ39</f>
        <v>589</v>
      </c>
      <c r="AJ39" s="51">
        <f>'資源化量内訳'!BH39</f>
        <v>0</v>
      </c>
      <c r="AK39" s="51" t="s">
        <v>162</v>
      </c>
      <c r="AL39" s="51">
        <f t="shared" si="15"/>
        <v>699</v>
      </c>
      <c r="AM39" s="52">
        <f t="shared" si="16"/>
        <v>47.95868175110674</v>
      </c>
      <c r="AN39" s="51">
        <f>'ごみ処理量内訳'!AC39</f>
        <v>0</v>
      </c>
      <c r="AO39" s="51">
        <f>'ごみ処理量内訳'!AD39</f>
        <v>70</v>
      </c>
      <c r="AP39" s="51">
        <f>'ごみ処理量内訳'!AE39</f>
        <v>326</v>
      </c>
      <c r="AQ39" s="51">
        <f t="shared" si="17"/>
        <v>396</v>
      </c>
    </row>
    <row r="40" spans="1:43" ht="13.5">
      <c r="A40" s="26" t="s">
        <v>76</v>
      </c>
      <c r="B40" s="49" t="s">
        <v>141</v>
      </c>
      <c r="C40" s="50" t="s">
        <v>142</v>
      </c>
      <c r="D40" s="51">
        <v>18592</v>
      </c>
      <c r="E40" s="51">
        <v>18592</v>
      </c>
      <c r="F40" s="51">
        <f>'ごみ搬入量内訳'!H40</f>
        <v>5113</v>
      </c>
      <c r="G40" s="51">
        <f>'ごみ搬入量内訳'!AG40</f>
        <v>378</v>
      </c>
      <c r="H40" s="51">
        <f>'ごみ搬入量内訳'!AH40</f>
        <v>0</v>
      </c>
      <c r="I40" s="51">
        <f t="shared" si="9"/>
        <v>5491</v>
      </c>
      <c r="J40" s="51">
        <f t="shared" si="10"/>
        <v>809.1563907292575</v>
      </c>
      <c r="K40" s="51">
        <f>('ごみ搬入量内訳'!E40+'ごみ搬入量内訳'!AH40)/'ごみ処理概要'!D40/365*1000000</f>
        <v>655.4594110296372</v>
      </c>
      <c r="L40" s="51">
        <f>'ごみ搬入量内訳'!F40/'ごみ処理概要'!D40/365*1000000</f>
        <v>153.69697969962039</v>
      </c>
      <c r="M40" s="51">
        <f>'資源化量内訳'!BP40</f>
        <v>421</v>
      </c>
      <c r="N40" s="51">
        <f>'ごみ処理量内訳'!E40</f>
        <v>4600</v>
      </c>
      <c r="O40" s="51">
        <f>'ごみ処理量内訳'!L40</f>
        <v>0</v>
      </c>
      <c r="P40" s="51">
        <f t="shared" si="11"/>
        <v>1044</v>
      </c>
      <c r="Q40" s="51">
        <f>'ごみ処理量内訳'!G40</f>
        <v>118</v>
      </c>
      <c r="R40" s="51">
        <f>'ごみ処理量内訳'!H40</f>
        <v>400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526</v>
      </c>
      <c r="V40" s="51">
        <f t="shared" si="12"/>
        <v>77</v>
      </c>
      <c r="W40" s="51">
        <f>'資源化量内訳'!M40</f>
        <v>77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0</v>
      </c>
      <c r="AB40" s="51">
        <f>'資源化量内訳'!R40</f>
        <v>0</v>
      </c>
      <c r="AC40" s="51">
        <f>'資源化量内訳'!S40</f>
        <v>0</v>
      </c>
      <c r="AD40" s="51">
        <f t="shared" si="13"/>
        <v>5721</v>
      </c>
      <c r="AE40" s="52">
        <f t="shared" si="14"/>
        <v>100</v>
      </c>
      <c r="AF40" s="51">
        <f>'資源化量内訳'!AB40</f>
        <v>4</v>
      </c>
      <c r="AG40" s="51">
        <f>'資源化量内訳'!AJ40</f>
        <v>42</v>
      </c>
      <c r="AH40" s="51">
        <f>'資源化量内訳'!AR40</f>
        <v>283</v>
      </c>
      <c r="AI40" s="51">
        <f>'資源化量内訳'!AZ40</f>
        <v>0</v>
      </c>
      <c r="AJ40" s="51">
        <f>'資源化量内訳'!BH40</f>
        <v>0</v>
      </c>
      <c r="AK40" s="51" t="s">
        <v>162</v>
      </c>
      <c r="AL40" s="51">
        <f t="shared" si="15"/>
        <v>329</v>
      </c>
      <c r="AM40" s="52">
        <f t="shared" si="16"/>
        <v>13.464669488765873</v>
      </c>
      <c r="AN40" s="51">
        <f>'ごみ処理量内訳'!AC40</f>
        <v>0</v>
      </c>
      <c r="AO40" s="51">
        <f>'ごみ処理量内訳'!AD40</f>
        <v>500</v>
      </c>
      <c r="AP40" s="51">
        <f>'ごみ処理量内訳'!AE40</f>
        <v>454</v>
      </c>
      <c r="AQ40" s="51">
        <f t="shared" si="17"/>
        <v>954</v>
      </c>
    </row>
    <row r="41" spans="1:43" ht="13.5">
      <c r="A41" s="26" t="s">
        <v>76</v>
      </c>
      <c r="B41" s="49" t="s">
        <v>143</v>
      </c>
      <c r="C41" s="50" t="s">
        <v>144</v>
      </c>
      <c r="D41" s="51">
        <v>12471</v>
      </c>
      <c r="E41" s="51">
        <v>12471</v>
      </c>
      <c r="F41" s="51">
        <f>'ごみ搬入量内訳'!H41</f>
        <v>1902</v>
      </c>
      <c r="G41" s="51">
        <f>'ごみ搬入量内訳'!AG41</f>
        <v>145</v>
      </c>
      <c r="H41" s="51">
        <f>'ごみ搬入量内訳'!AH41</f>
        <v>0</v>
      </c>
      <c r="I41" s="51">
        <f t="shared" si="9"/>
        <v>2047</v>
      </c>
      <c r="J41" s="51">
        <f t="shared" si="10"/>
        <v>449.7008401958296</v>
      </c>
      <c r="K41" s="51">
        <f>('ごみ搬入量内訳'!E41+'ごみ搬入量内訳'!AH41)/'ごみ処理概要'!D41/365*1000000</f>
        <v>360.50761053314926</v>
      </c>
      <c r="L41" s="51">
        <f>'ごみ搬入量内訳'!F41/'ごみ処理概要'!D41/365*1000000</f>
        <v>89.19322966268044</v>
      </c>
      <c r="M41" s="51">
        <f>'資源化量内訳'!BP41</f>
        <v>0</v>
      </c>
      <c r="N41" s="51">
        <f>'ごみ処理量内訳'!E41</f>
        <v>1648</v>
      </c>
      <c r="O41" s="51">
        <f>'ごみ処理量内訳'!L41</f>
        <v>0</v>
      </c>
      <c r="P41" s="51">
        <f t="shared" si="11"/>
        <v>400</v>
      </c>
      <c r="Q41" s="51">
        <f>'ごみ処理量内訳'!G41</f>
        <v>0</v>
      </c>
      <c r="R41" s="51">
        <f>'ごみ処理量内訳'!H41</f>
        <v>272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128</v>
      </c>
      <c r="V41" s="51">
        <f t="shared" si="12"/>
        <v>0</v>
      </c>
      <c r="W41" s="51">
        <f>'資源化量内訳'!M41</f>
        <v>0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0</v>
      </c>
      <c r="AC41" s="51">
        <f>'資源化量内訳'!S41</f>
        <v>0</v>
      </c>
      <c r="AD41" s="51">
        <f t="shared" si="13"/>
        <v>2048</v>
      </c>
      <c r="AE41" s="52">
        <f t="shared" si="14"/>
        <v>100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208</v>
      </c>
      <c r="AI41" s="51">
        <f>'資源化量内訳'!AZ41</f>
        <v>0</v>
      </c>
      <c r="AJ41" s="51">
        <f>'資源化量内訳'!BH41</f>
        <v>0</v>
      </c>
      <c r="AK41" s="51" t="s">
        <v>162</v>
      </c>
      <c r="AL41" s="51">
        <f t="shared" si="15"/>
        <v>208</v>
      </c>
      <c r="AM41" s="52">
        <f t="shared" si="16"/>
        <v>10.15625</v>
      </c>
      <c r="AN41" s="51">
        <f>'ごみ処理量内訳'!AC41</f>
        <v>0</v>
      </c>
      <c r="AO41" s="51">
        <f>'ごみ処理量内訳'!AD41</f>
        <v>280</v>
      </c>
      <c r="AP41" s="51">
        <f>'ごみ処理量内訳'!AE41</f>
        <v>145</v>
      </c>
      <c r="AQ41" s="51">
        <f t="shared" si="17"/>
        <v>425</v>
      </c>
    </row>
    <row r="42" spans="1:43" ht="13.5">
      <c r="A42" s="26" t="s">
        <v>76</v>
      </c>
      <c r="B42" s="49" t="s">
        <v>145</v>
      </c>
      <c r="C42" s="50" t="s">
        <v>146</v>
      </c>
      <c r="D42" s="51">
        <v>9746</v>
      </c>
      <c r="E42" s="51">
        <v>9736</v>
      </c>
      <c r="F42" s="51">
        <f>'ごみ搬入量内訳'!H42</f>
        <v>1388</v>
      </c>
      <c r="G42" s="51">
        <f>'ごみ搬入量内訳'!AG42</f>
        <v>76</v>
      </c>
      <c r="H42" s="51">
        <f>'ごみ搬入量内訳'!AH42</f>
        <v>5</v>
      </c>
      <c r="I42" s="51">
        <f t="shared" si="9"/>
        <v>1469</v>
      </c>
      <c r="J42" s="51">
        <f t="shared" si="10"/>
        <v>412.9548054839499</v>
      </c>
      <c r="K42" s="51">
        <f>('ごみ搬入量内訳'!E42+'ごみ搬入量内訳'!AH42)/'ごみ処理概要'!D42/365*1000000</f>
        <v>329.18317033472107</v>
      </c>
      <c r="L42" s="51">
        <f>'ごみ搬入量内訳'!F42/'ごみ処理概要'!D42/365*1000000</f>
        <v>83.77163514922877</v>
      </c>
      <c r="M42" s="51">
        <f>'資源化量内訳'!BP42</f>
        <v>0</v>
      </c>
      <c r="N42" s="51">
        <f>'ごみ処理量内訳'!E42</f>
        <v>1181</v>
      </c>
      <c r="O42" s="51">
        <f>'ごみ処理量内訳'!L42</f>
        <v>0</v>
      </c>
      <c r="P42" s="51">
        <f t="shared" si="11"/>
        <v>287</v>
      </c>
      <c r="Q42" s="51">
        <f>'ごみ処理量内訳'!G42</f>
        <v>0</v>
      </c>
      <c r="R42" s="51">
        <f>'ごみ処理量内訳'!H42</f>
        <v>205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82</v>
      </c>
      <c r="V42" s="51">
        <f t="shared" si="12"/>
        <v>0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1468</v>
      </c>
      <c r="AE42" s="52">
        <f t="shared" si="14"/>
        <v>100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165</v>
      </c>
      <c r="AI42" s="51">
        <f>'資源化量内訳'!AZ42</f>
        <v>0</v>
      </c>
      <c r="AJ42" s="51">
        <f>'資源化量内訳'!BH42</f>
        <v>0</v>
      </c>
      <c r="AK42" s="51" t="s">
        <v>162</v>
      </c>
      <c r="AL42" s="51">
        <f t="shared" si="15"/>
        <v>165</v>
      </c>
      <c r="AM42" s="52">
        <f t="shared" si="16"/>
        <v>11.239782016348773</v>
      </c>
      <c r="AN42" s="51">
        <f>'ごみ処理量内訳'!AC42</f>
        <v>0</v>
      </c>
      <c r="AO42" s="51">
        <f>'ごみ処理量内訳'!AD42</f>
        <v>201</v>
      </c>
      <c r="AP42" s="51">
        <f>'ごみ処理量内訳'!AE42</f>
        <v>92</v>
      </c>
      <c r="AQ42" s="51">
        <f t="shared" si="17"/>
        <v>293</v>
      </c>
    </row>
    <row r="43" spans="1:43" ht="13.5">
      <c r="A43" s="26" t="s">
        <v>76</v>
      </c>
      <c r="B43" s="49" t="s">
        <v>147</v>
      </c>
      <c r="C43" s="50" t="s">
        <v>148</v>
      </c>
      <c r="D43" s="51">
        <v>8690</v>
      </c>
      <c r="E43" s="51">
        <v>8690</v>
      </c>
      <c r="F43" s="51">
        <f>'ごみ搬入量内訳'!H43</f>
        <v>2028</v>
      </c>
      <c r="G43" s="51">
        <f>'ごみ搬入量内訳'!AG43</f>
        <v>12</v>
      </c>
      <c r="H43" s="51">
        <f>'ごみ搬入量内訳'!AH43</f>
        <v>0</v>
      </c>
      <c r="I43" s="51">
        <f t="shared" si="9"/>
        <v>2040</v>
      </c>
      <c r="J43" s="51">
        <f t="shared" si="10"/>
        <v>643.1577785834766</v>
      </c>
      <c r="K43" s="51">
        <f>('ごみ搬入量内訳'!E43+'ごみ搬入量内訳'!AH43)/'ごみ処理概要'!D43/365*1000000</f>
        <v>428.45657896811014</v>
      </c>
      <c r="L43" s="51">
        <f>'ごみ搬入量内訳'!F43/'ごみ処理概要'!D43/365*1000000</f>
        <v>214.70119961536642</v>
      </c>
      <c r="M43" s="51">
        <f>'資源化量内訳'!BP43</f>
        <v>244</v>
      </c>
      <c r="N43" s="51">
        <f>'ごみ処理量内訳'!E43</f>
        <v>1655</v>
      </c>
      <c r="O43" s="51">
        <f>'ごみ処理量内訳'!L43</f>
        <v>0</v>
      </c>
      <c r="P43" s="51">
        <f t="shared" si="11"/>
        <v>389</v>
      </c>
      <c r="Q43" s="51">
        <f>'ごみ処理量内訳'!G43</f>
        <v>0</v>
      </c>
      <c r="R43" s="51">
        <f>'ごみ処理量内訳'!H43</f>
        <v>226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163</v>
      </c>
      <c r="V43" s="51">
        <f t="shared" si="12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13"/>
        <v>2044</v>
      </c>
      <c r="AE43" s="52">
        <f t="shared" si="14"/>
        <v>100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146</v>
      </c>
      <c r="AI43" s="51">
        <f>'資源化量内訳'!AZ43</f>
        <v>0</v>
      </c>
      <c r="AJ43" s="51">
        <f>'資源化量内訳'!BH43</f>
        <v>0</v>
      </c>
      <c r="AK43" s="51" t="s">
        <v>162</v>
      </c>
      <c r="AL43" s="51">
        <f t="shared" si="15"/>
        <v>146</v>
      </c>
      <c r="AM43" s="52">
        <f t="shared" si="16"/>
        <v>17.045454545454543</v>
      </c>
      <c r="AN43" s="51">
        <f>'ごみ処理量内訳'!AC43</f>
        <v>0</v>
      </c>
      <c r="AO43" s="51">
        <f>'ごみ処理量内訳'!AD43</f>
        <v>272</v>
      </c>
      <c r="AP43" s="51">
        <f>'ごみ処理量内訳'!AE43</f>
        <v>183</v>
      </c>
      <c r="AQ43" s="51">
        <f t="shared" si="17"/>
        <v>455</v>
      </c>
    </row>
    <row r="44" spans="1:43" ht="13.5">
      <c r="A44" s="26" t="s">
        <v>76</v>
      </c>
      <c r="B44" s="49" t="s">
        <v>149</v>
      </c>
      <c r="C44" s="50" t="s">
        <v>150</v>
      </c>
      <c r="D44" s="51">
        <v>7932</v>
      </c>
      <c r="E44" s="51">
        <v>7932</v>
      </c>
      <c r="F44" s="51">
        <f>'ごみ搬入量内訳'!H44</f>
        <v>1620</v>
      </c>
      <c r="G44" s="51">
        <f>'ごみ搬入量内訳'!AG44</f>
        <v>965</v>
      </c>
      <c r="H44" s="51">
        <f>'ごみ搬入量内訳'!AH44</f>
        <v>88</v>
      </c>
      <c r="I44" s="51">
        <f t="shared" si="9"/>
        <v>2673</v>
      </c>
      <c r="J44" s="51">
        <f t="shared" si="10"/>
        <v>923.2586574927984</v>
      </c>
      <c r="K44" s="51">
        <f>('ごみ搬入量内訳'!E44+'ごみ搬入量内訳'!AH44)/'ごみ処理概要'!D44/365*1000000</f>
        <v>436.24230617785423</v>
      </c>
      <c r="L44" s="51">
        <f>'ごみ搬入量内訳'!F44/'ごみ処理概要'!D44/365*1000000</f>
        <v>487.0163513149441</v>
      </c>
      <c r="M44" s="51">
        <f>'資源化量内訳'!BP44</f>
        <v>305</v>
      </c>
      <c r="N44" s="51">
        <f>'ごみ処理量内訳'!E44</f>
        <v>2331</v>
      </c>
      <c r="O44" s="51">
        <f>'ごみ処理量内訳'!L44</f>
        <v>0</v>
      </c>
      <c r="P44" s="51">
        <f t="shared" si="11"/>
        <v>256</v>
      </c>
      <c r="Q44" s="51">
        <f>'ごみ処理量内訳'!G44</f>
        <v>0</v>
      </c>
      <c r="R44" s="51">
        <f>'ごみ処理量内訳'!H44</f>
        <v>174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82</v>
      </c>
      <c r="V44" s="51">
        <f t="shared" si="12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2587</v>
      </c>
      <c r="AE44" s="52">
        <f t="shared" si="14"/>
        <v>100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134</v>
      </c>
      <c r="AI44" s="51">
        <f>'資源化量内訳'!AZ44</f>
        <v>0</v>
      </c>
      <c r="AJ44" s="51">
        <f>'資源化量内訳'!BH44</f>
        <v>0</v>
      </c>
      <c r="AK44" s="51" t="s">
        <v>162</v>
      </c>
      <c r="AL44" s="51">
        <f t="shared" si="15"/>
        <v>134</v>
      </c>
      <c r="AM44" s="52">
        <f t="shared" si="16"/>
        <v>15.179806362378976</v>
      </c>
      <c r="AN44" s="51">
        <f>'ごみ処理量内訳'!AC44</f>
        <v>0</v>
      </c>
      <c r="AO44" s="51">
        <f>'ごみ処理量内訳'!AD44</f>
        <v>179</v>
      </c>
      <c r="AP44" s="51">
        <f>'ごみ処理量内訳'!AE44</f>
        <v>92</v>
      </c>
      <c r="AQ44" s="51">
        <f t="shared" si="17"/>
        <v>271</v>
      </c>
    </row>
    <row r="45" spans="1:43" ht="13.5">
      <c r="A45" s="26" t="s">
        <v>76</v>
      </c>
      <c r="B45" s="49" t="s">
        <v>151</v>
      </c>
      <c r="C45" s="50" t="s">
        <v>152</v>
      </c>
      <c r="D45" s="51">
        <v>5954</v>
      </c>
      <c r="E45" s="51">
        <v>5954</v>
      </c>
      <c r="F45" s="51">
        <f>'ごみ搬入量内訳'!H45</f>
        <v>1076</v>
      </c>
      <c r="G45" s="51">
        <f>'ごみ搬入量内訳'!AG45</f>
        <v>19</v>
      </c>
      <c r="H45" s="51">
        <f>'ごみ搬入量内訳'!AH45</f>
        <v>34</v>
      </c>
      <c r="I45" s="51">
        <f t="shared" si="9"/>
        <v>1129</v>
      </c>
      <c r="J45" s="51">
        <f t="shared" si="10"/>
        <v>519.5080088900751</v>
      </c>
      <c r="K45" s="51">
        <f>('ごみ搬入量内訳'!E45+'ごみ搬入量内訳'!AH45)/'ごみ処理概要'!D45/365*1000000</f>
        <v>384.6844069372035</v>
      </c>
      <c r="L45" s="51">
        <f>'ごみ搬入量内訳'!F45/'ごみ処理概要'!D45/365*1000000</f>
        <v>134.82360195287157</v>
      </c>
      <c r="M45" s="51">
        <f>'資源化量内訳'!BP45</f>
        <v>126</v>
      </c>
      <c r="N45" s="51">
        <f>'ごみ処理量内訳'!E45</f>
        <v>899</v>
      </c>
      <c r="O45" s="51">
        <f>'ごみ処理量内訳'!L45</f>
        <v>0</v>
      </c>
      <c r="P45" s="51">
        <f t="shared" si="11"/>
        <v>264</v>
      </c>
      <c r="Q45" s="51">
        <f>'ごみ処理量内訳'!G45</f>
        <v>0</v>
      </c>
      <c r="R45" s="51">
        <f>'ごみ処理量内訳'!H45</f>
        <v>198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66</v>
      </c>
      <c r="V45" s="51">
        <f t="shared" si="12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1163</v>
      </c>
      <c r="AE45" s="52">
        <f t="shared" si="14"/>
        <v>100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99</v>
      </c>
      <c r="AI45" s="51">
        <f>'資源化量内訳'!AZ45</f>
        <v>0</v>
      </c>
      <c r="AJ45" s="51">
        <f>'資源化量内訳'!BH45</f>
        <v>0</v>
      </c>
      <c r="AK45" s="51" t="s">
        <v>162</v>
      </c>
      <c r="AL45" s="51">
        <f t="shared" si="15"/>
        <v>99</v>
      </c>
      <c r="AM45" s="52">
        <f t="shared" si="16"/>
        <v>17.455391776570988</v>
      </c>
      <c r="AN45" s="51">
        <f>'ごみ処理量内訳'!AC45</f>
        <v>0</v>
      </c>
      <c r="AO45" s="51">
        <f>'ごみ処理量内訳'!AD45</f>
        <v>139</v>
      </c>
      <c r="AP45" s="51">
        <f>'ごみ処理量内訳'!AE45</f>
        <v>75</v>
      </c>
      <c r="AQ45" s="51">
        <f t="shared" si="17"/>
        <v>214</v>
      </c>
    </row>
    <row r="46" spans="1:43" ht="13.5">
      <c r="A46" s="26" t="s">
        <v>76</v>
      </c>
      <c r="B46" s="49" t="s">
        <v>153</v>
      </c>
      <c r="C46" s="50" t="s">
        <v>154</v>
      </c>
      <c r="D46" s="51">
        <v>10920</v>
      </c>
      <c r="E46" s="51">
        <v>10920</v>
      </c>
      <c r="F46" s="51">
        <f>'ごみ搬入量内訳'!H46</f>
        <v>2854</v>
      </c>
      <c r="G46" s="51">
        <f>'ごみ搬入量内訳'!AG46</f>
        <v>518</v>
      </c>
      <c r="H46" s="51">
        <f>'ごみ搬入量内訳'!AH46</f>
        <v>0</v>
      </c>
      <c r="I46" s="51">
        <f t="shared" si="9"/>
        <v>3372</v>
      </c>
      <c r="J46" s="51">
        <f t="shared" si="10"/>
        <v>846.0033117567365</v>
      </c>
      <c r="K46" s="51">
        <f>('ごみ搬入量内訳'!E46+'ごみ搬入量内訳'!AH46)/'ごみ処理概要'!D46/365*1000000</f>
        <v>704.2500878117315</v>
      </c>
      <c r="L46" s="51">
        <f>'ごみ搬入量内訳'!F46/'ごみ処理概要'!D46/365*1000000</f>
        <v>141.75322394500475</v>
      </c>
      <c r="M46" s="51">
        <f>'資源化量内訳'!BP46</f>
        <v>416</v>
      </c>
      <c r="N46" s="51">
        <f>'ごみ処理量内訳'!E46</f>
        <v>2910</v>
      </c>
      <c r="O46" s="51">
        <f>'ごみ処理量内訳'!L46</f>
        <v>0</v>
      </c>
      <c r="P46" s="51">
        <f t="shared" si="11"/>
        <v>401</v>
      </c>
      <c r="Q46" s="51">
        <f>'ごみ処理量内訳'!G46</f>
        <v>0</v>
      </c>
      <c r="R46" s="51">
        <f>'ごみ処理量内訳'!H46</f>
        <v>256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145</v>
      </c>
      <c r="V46" s="51">
        <f t="shared" si="12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3311</v>
      </c>
      <c r="AE46" s="52">
        <f t="shared" si="14"/>
        <v>100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184</v>
      </c>
      <c r="AI46" s="51">
        <f>'資源化量内訳'!AZ46</f>
        <v>0</v>
      </c>
      <c r="AJ46" s="51">
        <f>'資源化量内訳'!BH46</f>
        <v>0</v>
      </c>
      <c r="AK46" s="51" t="s">
        <v>162</v>
      </c>
      <c r="AL46" s="51">
        <f t="shared" si="15"/>
        <v>184</v>
      </c>
      <c r="AM46" s="52">
        <f t="shared" si="16"/>
        <v>16.098738932116984</v>
      </c>
      <c r="AN46" s="51">
        <f>'ごみ処理量内訳'!AC46</f>
        <v>0</v>
      </c>
      <c r="AO46" s="51">
        <f>'ごみ処理量内訳'!AD46</f>
        <v>281</v>
      </c>
      <c r="AP46" s="51">
        <f>'ごみ処理量内訳'!AE46</f>
        <v>164</v>
      </c>
      <c r="AQ46" s="51">
        <f t="shared" si="17"/>
        <v>445</v>
      </c>
    </row>
    <row r="47" spans="1:43" ht="13.5">
      <c r="A47" s="26" t="s">
        <v>76</v>
      </c>
      <c r="B47" s="49" t="s">
        <v>155</v>
      </c>
      <c r="C47" s="50" t="s">
        <v>156</v>
      </c>
      <c r="D47" s="51">
        <v>18240</v>
      </c>
      <c r="E47" s="51">
        <v>17880</v>
      </c>
      <c r="F47" s="51">
        <f>'ごみ搬入量内訳'!H47</f>
        <v>4076</v>
      </c>
      <c r="G47" s="51">
        <f>'ごみ搬入量内訳'!AG47</f>
        <v>82</v>
      </c>
      <c r="H47" s="51">
        <f>'ごみ搬入量内訳'!AH47</f>
        <v>24</v>
      </c>
      <c r="I47" s="51">
        <f t="shared" si="9"/>
        <v>4182</v>
      </c>
      <c r="J47" s="51">
        <f t="shared" si="10"/>
        <v>628.1542898341745</v>
      </c>
      <c r="K47" s="51">
        <f>('ごみ搬入量内訳'!E47+'ごみ搬入量内訳'!AH47)/'ごみ処理概要'!D47/365*1000000</f>
        <v>514.9002643595289</v>
      </c>
      <c r="L47" s="51">
        <f>'ごみ搬入量内訳'!F47/'ごみ処理概要'!D47/365*1000000</f>
        <v>113.25402547464552</v>
      </c>
      <c r="M47" s="51">
        <f>'資源化量内訳'!BP47</f>
        <v>72</v>
      </c>
      <c r="N47" s="51">
        <f>'ごみ処理量内訳'!E47</f>
        <v>3251</v>
      </c>
      <c r="O47" s="51">
        <f>'ごみ処理量内訳'!L47</f>
        <v>0</v>
      </c>
      <c r="P47" s="51">
        <f t="shared" si="11"/>
        <v>1068</v>
      </c>
      <c r="Q47" s="51">
        <f>'ごみ処理量内訳'!G47</f>
        <v>94</v>
      </c>
      <c r="R47" s="51">
        <f>'ごみ処理量内訳'!H47</f>
        <v>394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580</v>
      </c>
      <c r="V47" s="51">
        <f t="shared" si="12"/>
        <v>1206</v>
      </c>
      <c r="W47" s="51">
        <f>'資源化量内訳'!M47</f>
        <v>1188</v>
      </c>
      <c r="X47" s="51">
        <f>'資源化量内訳'!N47</f>
        <v>2</v>
      </c>
      <c r="Y47" s="51">
        <f>'資源化量内訳'!O47</f>
        <v>16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5525</v>
      </c>
      <c r="AE47" s="52">
        <f t="shared" si="14"/>
        <v>100</v>
      </c>
      <c r="AF47" s="51">
        <f>'資源化量内訳'!AB47</f>
        <v>3</v>
      </c>
      <c r="AG47" s="51">
        <f>'資源化量内訳'!AJ47</f>
        <v>34</v>
      </c>
      <c r="AH47" s="51">
        <f>'資源化量内訳'!AR47</f>
        <v>278</v>
      </c>
      <c r="AI47" s="51">
        <f>'資源化量内訳'!AZ47</f>
        <v>0</v>
      </c>
      <c r="AJ47" s="51">
        <f>'資源化量内訳'!BH47</f>
        <v>0</v>
      </c>
      <c r="AK47" s="51" t="s">
        <v>162</v>
      </c>
      <c r="AL47" s="51">
        <f t="shared" si="15"/>
        <v>315</v>
      </c>
      <c r="AM47" s="52">
        <f t="shared" si="16"/>
        <v>28.461675897802397</v>
      </c>
      <c r="AN47" s="51">
        <f>'ごみ処理量内訳'!AC47</f>
        <v>0</v>
      </c>
      <c r="AO47" s="51">
        <f>'ごみ処理量内訳'!AD47</f>
        <v>353</v>
      </c>
      <c r="AP47" s="51">
        <f>'ごみ処理量内訳'!AE47</f>
        <v>500</v>
      </c>
      <c r="AQ47" s="51">
        <f t="shared" si="17"/>
        <v>853</v>
      </c>
    </row>
    <row r="48" spans="1:43" ht="13.5">
      <c r="A48" s="26" t="s">
        <v>76</v>
      </c>
      <c r="B48" s="49" t="s">
        <v>157</v>
      </c>
      <c r="C48" s="50" t="s">
        <v>158</v>
      </c>
      <c r="D48" s="51">
        <v>7509</v>
      </c>
      <c r="E48" s="51">
        <v>7509</v>
      </c>
      <c r="F48" s="51">
        <f>'ごみ搬入量内訳'!H48</f>
        <v>1660</v>
      </c>
      <c r="G48" s="51">
        <f>'ごみ搬入量内訳'!AG48</f>
        <v>47</v>
      </c>
      <c r="H48" s="51">
        <f>'ごみ搬入量内訳'!AH48</f>
        <v>0</v>
      </c>
      <c r="I48" s="51">
        <f t="shared" si="9"/>
        <v>1707</v>
      </c>
      <c r="J48" s="51">
        <f t="shared" si="10"/>
        <v>622.8142667155578</v>
      </c>
      <c r="K48" s="51">
        <f>('ごみ搬入量内訳'!E48+'ごみ搬入量内訳'!AH48)/'ごみ処理概要'!D48/365*1000000</f>
        <v>544.7344465180596</v>
      </c>
      <c r="L48" s="51">
        <f>'ごみ搬入量内訳'!F48/'ごみ処理概要'!D48/365*1000000</f>
        <v>78.07982019749817</v>
      </c>
      <c r="M48" s="51">
        <f>'資源化量内訳'!BP48</f>
        <v>225</v>
      </c>
      <c r="N48" s="51">
        <f>'ごみ処理量内訳'!E48</f>
        <v>1324</v>
      </c>
      <c r="O48" s="51">
        <f>'ごみ処理量内訳'!L48</f>
        <v>0</v>
      </c>
      <c r="P48" s="51">
        <f t="shared" si="11"/>
        <v>400</v>
      </c>
      <c r="Q48" s="51">
        <f>'ごみ処理量内訳'!G48</f>
        <v>29</v>
      </c>
      <c r="R48" s="51">
        <f>'ごみ処理量内訳'!H48</f>
        <v>158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213</v>
      </c>
      <c r="V48" s="51">
        <f t="shared" si="12"/>
        <v>0</v>
      </c>
      <c r="W48" s="51">
        <f>'資源化量内訳'!M48</f>
        <v>0</v>
      </c>
      <c r="X48" s="51">
        <f>'資源化量内訳'!N48</f>
        <v>0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1724</v>
      </c>
      <c r="AE48" s="52">
        <f t="shared" si="14"/>
        <v>100</v>
      </c>
      <c r="AF48" s="51">
        <f>'資源化量内訳'!AB48</f>
        <v>1</v>
      </c>
      <c r="AG48" s="51">
        <f>'資源化量内訳'!AJ48</f>
        <v>10</v>
      </c>
      <c r="AH48" s="51">
        <f>'資源化量内訳'!AR48</f>
        <v>111</v>
      </c>
      <c r="AI48" s="51">
        <f>'資源化量内訳'!AZ48</f>
        <v>0</v>
      </c>
      <c r="AJ48" s="51">
        <f>'資源化量内訳'!BH48</f>
        <v>0</v>
      </c>
      <c r="AK48" s="51" t="s">
        <v>162</v>
      </c>
      <c r="AL48" s="51">
        <f t="shared" si="15"/>
        <v>122</v>
      </c>
      <c r="AM48" s="52">
        <f t="shared" si="16"/>
        <v>17.804002052334532</v>
      </c>
      <c r="AN48" s="51">
        <f>'ごみ処理量内訳'!AC48</f>
        <v>0</v>
      </c>
      <c r="AO48" s="51">
        <f>'ごみ処理量内訳'!AD48</f>
        <v>144</v>
      </c>
      <c r="AP48" s="51">
        <f>'ごみ処理量内訳'!AE48</f>
        <v>199</v>
      </c>
      <c r="AQ48" s="51">
        <f t="shared" si="17"/>
        <v>343</v>
      </c>
    </row>
    <row r="49" spans="1:43" ht="13.5">
      <c r="A49" s="26" t="s">
        <v>76</v>
      </c>
      <c r="B49" s="49" t="s">
        <v>159</v>
      </c>
      <c r="C49" s="50" t="s">
        <v>29</v>
      </c>
      <c r="D49" s="51">
        <v>5669</v>
      </c>
      <c r="E49" s="51">
        <v>5669</v>
      </c>
      <c r="F49" s="51">
        <f>'ごみ搬入量内訳'!H49</f>
        <v>877</v>
      </c>
      <c r="G49" s="51">
        <f>'ごみ搬入量内訳'!AG49</f>
        <v>75</v>
      </c>
      <c r="H49" s="51">
        <f>'ごみ搬入量内訳'!AH49</f>
        <v>123</v>
      </c>
      <c r="I49" s="51">
        <f t="shared" si="9"/>
        <v>1075</v>
      </c>
      <c r="J49" s="51">
        <f t="shared" si="10"/>
        <v>519.52822004799</v>
      </c>
      <c r="K49" s="51">
        <f>('ごみ搬入量内訳'!E49+'ごみ搬入量内訳'!AH49)/'ごみ処理概要'!D49/365*1000000</f>
        <v>473.1331417925415</v>
      </c>
      <c r="L49" s="51">
        <f>'ごみ搬入量内訳'!F49/'ごみ処理概要'!D49/365*1000000</f>
        <v>46.3950782554484</v>
      </c>
      <c r="M49" s="51">
        <f>'資源化量内訳'!BP49</f>
        <v>121</v>
      </c>
      <c r="N49" s="51">
        <f>'ごみ処理量内訳'!E49</f>
        <v>842</v>
      </c>
      <c r="O49" s="51">
        <f>'ごみ処理量内訳'!L49</f>
        <v>0</v>
      </c>
      <c r="P49" s="51">
        <f t="shared" si="11"/>
        <v>161</v>
      </c>
      <c r="Q49" s="51">
        <f>'ごみ処理量内訳'!G49</f>
        <v>36</v>
      </c>
      <c r="R49" s="51">
        <f>'ごみ処理量内訳'!H49</f>
        <v>73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52</v>
      </c>
      <c r="V49" s="51">
        <f t="shared" si="12"/>
        <v>0</v>
      </c>
      <c r="W49" s="51">
        <f>'資源化量内訳'!M49</f>
        <v>0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1003</v>
      </c>
      <c r="AE49" s="52">
        <f t="shared" si="14"/>
        <v>100</v>
      </c>
      <c r="AF49" s="51">
        <f>'資源化量内訳'!AB49</f>
        <v>0</v>
      </c>
      <c r="AG49" s="51">
        <f>'資源化量内訳'!AJ49</f>
        <v>13</v>
      </c>
      <c r="AH49" s="51">
        <f>'資源化量内訳'!AR49</f>
        <v>51</v>
      </c>
      <c r="AI49" s="51">
        <f>'資源化量内訳'!AZ49</f>
        <v>0</v>
      </c>
      <c r="AJ49" s="51">
        <f>'資源化量内訳'!BH49</f>
        <v>0</v>
      </c>
      <c r="AK49" s="51" t="s">
        <v>162</v>
      </c>
      <c r="AL49" s="51">
        <f t="shared" si="15"/>
        <v>64</v>
      </c>
      <c r="AM49" s="52">
        <f t="shared" si="16"/>
        <v>16.459074733096084</v>
      </c>
      <c r="AN49" s="51">
        <f>'ごみ処理量内訳'!AC49</f>
        <v>0</v>
      </c>
      <c r="AO49" s="51">
        <f>'ごみ処理量内訳'!AD49</f>
        <v>91</v>
      </c>
      <c r="AP49" s="51">
        <f>'ごみ処理量内訳'!AE49</f>
        <v>14</v>
      </c>
      <c r="AQ49" s="51">
        <f t="shared" si="17"/>
        <v>105</v>
      </c>
    </row>
    <row r="50" spans="1:43" ht="13.5">
      <c r="A50" s="26" t="s">
        <v>76</v>
      </c>
      <c r="B50" s="49" t="s">
        <v>160</v>
      </c>
      <c r="C50" s="50" t="s">
        <v>161</v>
      </c>
      <c r="D50" s="51">
        <v>7339</v>
      </c>
      <c r="E50" s="51">
        <v>7339</v>
      </c>
      <c r="F50" s="51">
        <f>'ごみ搬入量内訳'!H50</f>
        <v>1484</v>
      </c>
      <c r="G50" s="51">
        <f>'ごみ搬入量内訳'!AG50</f>
        <v>87</v>
      </c>
      <c r="H50" s="51">
        <f>'ごみ搬入量内訳'!AH50</f>
        <v>0</v>
      </c>
      <c r="I50" s="51">
        <f t="shared" si="9"/>
        <v>1571</v>
      </c>
      <c r="J50" s="51">
        <f t="shared" si="10"/>
        <v>586.4708528465861</v>
      </c>
      <c r="K50" s="51">
        <f>('ごみ搬入量内訳'!E50+'ごみ搬入量内訳'!AH50)/'ごみ処理概要'!D50/365*1000000</f>
        <v>486.4236290637185</v>
      </c>
      <c r="L50" s="51">
        <f>'ごみ搬入量内訳'!F50/'ごみ処理概要'!D50/365*1000000</f>
        <v>100.04722378286766</v>
      </c>
      <c r="M50" s="51">
        <f>'資源化量内訳'!BP50</f>
        <v>123</v>
      </c>
      <c r="N50" s="51">
        <f>'ごみ処理量内訳'!E50</f>
        <v>1233</v>
      </c>
      <c r="O50" s="51">
        <f>'ごみ処理量内訳'!L50</f>
        <v>0</v>
      </c>
      <c r="P50" s="51">
        <f t="shared" si="11"/>
        <v>373</v>
      </c>
      <c r="Q50" s="51">
        <f>'ごみ処理量内訳'!G50</f>
        <v>30</v>
      </c>
      <c r="R50" s="51">
        <f>'ごみ処理量内訳'!H50</f>
        <v>158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185</v>
      </c>
      <c r="V50" s="51">
        <f t="shared" si="12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1606</v>
      </c>
      <c r="AE50" s="52">
        <f t="shared" si="14"/>
        <v>100</v>
      </c>
      <c r="AF50" s="51">
        <f>'資源化量内訳'!AB50</f>
        <v>2</v>
      </c>
      <c r="AG50" s="51">
        <f>'資源化量内訳'!AJ50</f>
        <v>11</v>
      </c>
      <c r="AH50" s="51">
        <f>'資源化量内訳'!AR50</f>
        <v>111</v>
      </c>
      <c r="AI50" s="51">
        <f>'資源化量内訳'!AZ50</f>
        <v>0</v>
      </c>
      <c r="AJ50" s="51">
        <f>'資源化量内訳'!BH50</f>
        <v>0</v>
      </c>
      <c r="AK50" s="51" t="s">
        <v>162</v>
      </c>
      <c r="AL50" s="51">
        <f t="shared" si="15"/>
        <v>124</v>
      </c>
      <c r="AM50" s="52">
        <f t="shared" si="16"/>
        <v>14.285714285714285</v>
      </c>
      <c r="AN50" s="51">
        <f>'ごみ処理量内訳'!AC50</f>
        <v>0</v>
      </c>
      <c r="AO50" s="51">
        <f>'ごみ処理量内訳'!AD50</f>
        <v>134</v>
      </c>
      <c r="AP50" s="51">
        <f>'ごみ処理量内訳'!AE50</f>
        <v>177</v>
      </c>
      <c r="AQ50" s="51">
        <f t="shared" si="17"/>
        <v>311</v>
      </c>
    </row>
    <row r="51" spans="1:43" ht="13.5">
      <c r="A51" s="79" t="s">
        <v>72</v>
      </c>
      <c r="B51" s="80"/>
      <c r="C51" s="81"/>
      <c r="D51" s="51">
        <f>SUM(D7:D50)</f>
        <v>1244617</v>
      </c>
      <c r="E51" s="51">
        <f>SUM(E7:E50)</f>
        <v>1244247</v>
      </c>
      <c r="F51" s="51">
        <f>'ごみ搬入量内訳'!H51</f>
        <v>365419</v>
      </c>
      <c r="G51" s="51">
        <f>'ごみ搬入量内訳'!AG51</f>
        <v>41173</v>
      </c>
      <c r="H51" s="51">
        <f>'ごみ搬入量内訳'!AH51</f>
        <v>1034</v>
      </c>
      <c r="I51" s="51">
        <f>SUM(F51:H51)</f>
        <v>407626</v>
      </c>
      <c r="J51" s="51">
        <f>I51/D51/365*1000000</f>
        <v>897.2909430321421</v>
      </c>
      <c r="K51" s="51">
        <f>('ごみ搬入量内訳'!E51+'ごみ搬入量内訳'!AH51)/'ごみ処理概要'!D51/365*1000000</f>
        <v>609.619236884459</v>
      </c>
      <c r="L51" s="51">
        <f>'ごみ搬入量内訳'!F51/'ごみ処理概要'!D51/365*1000000</f>
        <v>287.6717061476831</v>
      </c>
      <c r="M51" s="51">
        <f>'資源化量内訳'!BP51</f>
        <v>33920</v>
      </c>
      <c r="N51" s="51">
        <f>'ごみ処理量内訳'!E51</f>
        <v>318009</v>
      </c>
      <c r="O51" s="51">
        <f>'ごみ処理量内訳'!L51</f>
        <v>4595</v>
      </c>
      <c r="P51" s="51">
        <f>SUM(Q51:U51)</f>
        <v>71058</v>
      </c>
      <c r="Q51" s="51">
        <f>'ごみ処理量内訳'!G51</f>
        <v>23025</v>
      </c>
      <c r="R51" s="51">
        <f>'ごみ処理量内訳'!H51</f>
        <v>26960</v>
      </c>
      <c r="S51" s="51">
        <f>'ごみ処理量内訳'!I51</f>
        <v>8870</v>
      </c>
      <c r="T51" s="51">
        <f>'ごみ処理量内訳'!J51</f>
        <v>0</v>
      </c>
      <c r="U51" s="51">
        <f>'ごみ処理量内訳'!K51</f>
        <v>12203</v>
      </c>
      <c r="V51" s="51">
        <f>SUM(W51:AC51)</f>
        <v>21475</v>
      </c>
      <c r="W51" s="51">
        <f>'資源化量内訳'!M51</f>
        <v>15858</v>
      </c>
      <c r="X51" s="51">
        <f>'資源化量内訳'!N51</f>
        <v>1056</v>
      </c>
      <c r="Y51" s="51">
        <f>'資源化量内訳'!O51</f>
        <v>2748</v>
      </c>
      <c r="Z51" s="51">
        <f>'資源化量内訳'!P51</f>
        <v>42</v>
      </c>
      <c r="AA51" s="51">
        <f>'資源化量内訳'!Q51</f>
        <v>3</v>
      </c>
      <c r="AB51" s="51">
        <f>'資源化量内訳'!R51</f>
        <v>513</v>
      </c>
      <c r="AC51" s="51">
        <f>'資源化量内訳'!S51</f>
        <v>1255</v>
      </c>
      <c r="AD51" s="51">
        <f>N51+O51+P51+V51</f>
        <v>415137</v>
      </c>
      <c r="AE51" s="52">
        <f t="shared" si="14"/>
        <v>98.89313648265512</v>
      </c>
      <c r="AF51" s="51">
        <f>'資源化量内訳'!AB51</f>
        <v>546</v>
      </c>
      <c r="AG51" s="51">
        <f>'資源化量内訳'!AJ51</f>
        <v>5259</v>
      </c>
      <c r="AH51" s="51">
        <f>'資源化量内訳'!AR51</f>
        <v>15841</v>
      </c>
      <c r="AI51" s="51">
        <f>'資源化量内訳'!AZ51</f>
        <v>5506</v>
      </c>
      <c r="AJ51" s="51">
        <f>'資源化量内訳'!BH51</f>
        <v>0</v>
      </c>
      <c r="AK51" s="51" t="s">
        <v>162</v>
      </c>
      <c r="AL51" s="51">
        <f>SUM(AF51:AJ51)</f>
        <v>27152</v>
      </c>
      <c r="AM51" s="52">
        <f>(V51+AL51+M51)/(M51+AD51)*100</f>
        <v>18.382298906374913</v>
      </c>
      <c r="AN51" s="51">
        <f>'ごみ処理量内訳'!AC51</f>
        <v>4595</v>
      </c>
      <c r="AO51" s="51">
        <f>'ごみ処理量内訳'!AD51</f>
        <v>37947</v>
      </c>
      <c r="AP51" s="51">
        <f>'ごみ処理量内訳'!AE51</f>
        <v>24844</v>
      </c>
      <c r="AQ51" s="51">
        <f>SUM(AN51:AP51)</f>
        <v>67386</v>
      </c>
    </row>
  </sheetData>
  <mergeCells count="31">
    <mergeCell ref="A51:C51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39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40</v>
      </c>
      <c r="C2" s="67" t="s">
        <v>43</v>
      </c>
      <c r="D2" s="59" t="s">
        <v>34</v>
      </c>
      <c r="E2" s="77"/>
      <c r="F2" s="56"/>
      <c r="G2" s="29" t="s">
        <v>35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50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51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52</v>
      </c>
      <c r="F4" s="67" t="s">
        <v>53</v>
      </c>
      <c r="G4" s="15"/>
      <c r="H4" s="12" t="s">
        <v>15</v>
      </c>
      <c r="I4" s="82" t="s">
        <v>54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55</v>
      </c>
      <c r="K5" s="8" t="s">
        <v>56</v>
      </c>
      <c r="L5" s="8" t="s">
        <v>57</v>
      </c>
      <c r="M5" s="12" t="s">
        <v>15</v>
      </c>
      <c r="N5" s="8" t="s">
        <v>55</v>
      </c>
      <c r="O5" s="8" t="s">
        <v>56</v>
      </c>
      <c r="P5" s="8" t="s">
        <v>57</v>
      </c>
      <c r="Q5" s="12" t="s">
        <v>15</v>
      </c>
      <c r="R5" s="8" t="s">
        <v>55</v>
      </c>
      <c r="S5" s="8" t="s">
        <v>56</v>
      </c>
      <c r="T5" s="8" t="s">
        <v>57</v>
      </c>
      <c r="U5" s="12" t="s">
        <v>15</v>
      </c>
      <c r="V5" s="8" t="s">
        <v>55</v>
      </c>
      <c r="W5" s="8" t="s">
        <v>56</v>
      </c>
      <c r="X5" s="8" t="s">
        <v>57</v>
      </c>
      <c r="Y5" s="12" t="s">
        <v>15</v>
      </c>
      <c r="Z5" s="8" t="s">
        <v>55</v>
      </c>
      <c r="AA5" s="8" t="s">
        <v>56</v>
      </c>
      <c r="AB5" s="8" t="s">
        <v>57</v>
      </c>
      <c r="AC5" s="12" t="s">
        <v>15</v>
      </c>
      <c r="AD5" s="8" t="s">
        <v>55</v>
      </c>
      <c r="AE5" s="8" t="s">
        <v>56</v>
      </c>
      <c r="AF5" s="8" t="s">
        <v>57</v>
      </c>
      <c r="AG5" s="15"/>
      <c r="AH5" s="70"/>
    </row>
    <row r="6" spans="1:34" s="30" customFormat="1" ht="22.5" customHeight="1">
      <c r="A6" s="64"/>
      <c r="B6" s="53"/>
      <c r="C6" s="55"/>
      <c r="D6" s="23" t="s">
        <v>49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76</v>
      </c>
      <c r="B7" s="49" t="s">
        <v>77</v>
      </c>
      <c r="C7" s="50" t="s">
        <v>78</v>
      </c>
      <c r="D7" s="51">
        <f aca="true" t="shared" si="0" ref="D7:D50">E7+F7</f>
        <v>100416</v>
      </c>
      <c r="E7" s="51">
        <v>72698</v>
      </c>
      <c r="F7" s="51">
        <v>27718</v>
      </c>
      <c r="G7" s="51">
        <f aca="true" t="shared" si="1" ref="G7:G37">H7+AG7</f>
        <v>100416</v>
      </c>
      <c r="H7" s="51">
        <f aca="true" t="shared" si="2" ref="H7:H37">I7+M7+Q7+U7+Y7+AC7</f>
        <v>89832</v>
      </c>
      <c r="I7" s="51">
        <f aca="true" t="shared" si="3" ref="I7:I37">SUM(J7:L7)</f>
        <v>0</v>
      </c>
      <c r="J7" s="51">
        <v>0</v>
      </c>
      <c r="K7" s="51">
        <v>0</v>
      </c>
      <c r="L7" s="51">
        <v>0</v>
      </c>
      <c r="M7" s="51">
        <f aca="true" t="shared" si="4" ref="M7:M37">SUM(N7:P7)</f>
        <v>78003</v>
      </c>
      <c r="N7" s="51">
        <v>804</v>
      </c>
      <c r="O7" s="51">
        <v>61152</v>
      </c>
      <c r="P7" s="51">
        <v>16047</v>
      </c>
      <c r="Q7" s="51">
        <f aca="true" t="shared" si="5" ref="Q7:Q37">SUM(R7:T7)</f>
        <v>4796</v>
      </c>
      <c r="R7" s="51">
        <v>49</v>
      </c>
      <c r="S7" s="51">
        <v>4713</v>
      </c>
      <c r="T7" s="51">
        <v>34</v>
      </c>
      <c r="U7" s="51">
        <f aca="true" t="shared" si="6" ref="U7:U37">SUM(V7:X7)</f>
        <v>6157</v>
      </c>
      <c r="V7" s="51">
        <v>24</v>
      </c>
      <c r="W7" s="51">
        <v>5158</v>
      </c>
      <c r="X7" s="51">
        <v>975</v>
      </c>
      <c r="Y7" s="51">
        <f aca="true" t="shared" si="7" ref="Y7:Y37">SUM(Z7:AB7)</f>
        <v>145</v>
      </c>
      <c r="Z7" s="51">
        <v>4</v>
      </c>
      <c r="AA7" s="51">
        <v>123</v>
      </c>
      <c r="AB7" s="51">
        <v>18</v>
      </c>
      <c r="AC7" s="51">
        <f aca="true" t="shared" si="8" ref="AC7:AC37">SUM(AD7:AF7)</f>
        <v>731</v>
      </c>
      <c r="AD7" s="51">
        <v>0</v>
      </c>
      <c r="AE7" s="51">
        <v>671</v>
      </c>
      <c r="AF7" s="51">
        <v>60</v>
      </c>
      <c r="AG7" s="51">
        <v>10584</v>
      </c>
      <c r="AH7" s="51">
        <v>0</v>
      </c>
    </row>
    <row r="8" spans="1:34" ht="13.5">
      <c r="A8" s="26" t="s">
        <v>76</v>
      </c>
      <c r="B8" s="49" t="s">
        <v>79</v>
      </c>
      <c r="C8" s="50" t="s">
        <v>80</v>
      </c>
      <c r="D8" s="51">
        <f t="shared" si="0"/>
        <v>37650</v>
      </c>
      <c r="E8" s="51">
        <v>22675</v>
      </c>
      <c r="F8" s="51">
        <v>14975</v>
      </c>
      <c r="G8" s="51">
        <f t="shared" si="1"/>
        <v>37650</v>
      </c>
      <c r="H8" s="51">
        <f t="shared" si="2"/>
        <v>33880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24335</v>
      </c>
      <c r="N8" s="51">
        <v>0</v>
      </c>
      <c r="O8" s="51">
        <v>12972</v>
      </c>
      <c r="P8" s="51">
        <v>11363</v>
      </c>
      <c r="Q8" s="51">
        <f t="shared" si="5"/>
        <v>4212</v>
      </c>
      <c r="R8" s="51">
        <v>0</v>
      </c>
      <c r="S8" s="51">
        <v>3234</v>
      </c>
      <c r="T8" s="51">
        <v>978</v>
      </c>
      <c r="U8" s="51">
        <f t="shared" si="6"/>
        <v>5152</v>
      </c>
      <c r="V8" s="51">
        <v>0</v>
      </c>
      <c r="W8" s="51">
        <v>5152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181</v>
      </c>
      <c r="AD8" s="51">
        <v>0</v>
      </c>
      <c r="AE8" s="51">
        <v>181</v>
      </c>
      <c r="AF8" s="51">
        <v>0</v>
      </c>
      <c r="AG8" s="51">
        <v>3770</v>
      </c>
      <c r="AH8" s="51">
        <v>0</v>
      </c>
    </row>
    <row r="9" spans="1:34" ht="13.5">
      <c r="A9" s="26" t="s">
        <v>76</v>
      </c>
      <c r="B9" s="49" t="s">
        <v>81</v>
      </c>
      <c r="C9" s="50" t="s">
        <v>82</v>
      </c>
      <c r="D9" s="51">
        <f t="shared" si="0"/>
        <v>38539</v>
      </c>
      <c r="E9" s="51">
        <v>24502</v>
      </c>
      <c r="F9" s="51">
        <v>14037</v>
      </c>
      <c r="G9" s="51">
        <f t="shared" si="1"/>
        <v>38539</v>
      </c>
      <c r="H9" s="51">
        <f t="shared" si="2"/>
        <v>35758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30800</v>
      </c>
      <c r="N9" s="51">
        <v>17736</v>
      </c>
      <c r="O9" s="51">
        <v>2244</v>
      </c>
      <c r="P9" s="51">
        <v>10820</v>
      </c>
      <c r="Q9" s="51">
        <f t="shared" si="5"/>
        <v>3300</v>
      </c>
      <c r="R9" s="51">
        <v>920</v>
      </c>
      <c r="S9" s="51">
        <v>2038</v>
      </c>
      <c r="T9" s="51">
        <v>342</v>
      </c>
      <c r="U9" s="51">
        <f t="shared" si="6"/>
        <v>1658</v>
      </c>
      <c r="V9" s="51">
        <v>556</v>
      </c>
      <c r="W9" s="51">
        <v>944</v>
      </c>
      <c r="X9" s="51">
        <v>158</v>
      </c>
      <c r="Y9" s="51">
        <f t="shared" si="7"/>
        <v>0</v>
      </c>
      <c r="Z9" s="51">
        <v>0</v>
      </c>
      <c r="AA9" s="51">
        <v>0</v>
      </c>
      <c r="AB9" s="51">
        <v>0</v>
      </c>
      <c r="AC9" s="51">
        <f t="shared" si="8"/>
        <v>0</v>
      </c>
      <c r="AD9" s="51">
        <v>0</v>
      </c>
      <c r="AE9" s="51">
        <v>0</v>
      </c>
      <c r="AF9" s="51">
        <v>0</v>
      </c>
      <c r="AG9" s="51">
        <v>2781</v>
      </c>
      <c r="AH9" s="51">
        <v>350</v>
      </c>
    </row>
    <row r="10" spans="1:34" ht="13.5">
      <c r="A10" s="26" t="s">
        <v>76</v>
      </c>
      <c r="B10" s="49" t="s">
        <v>83</v>
      </c>
      <c r="C10" s="50" t="s">
        <v>84</v>
      </c>
      <c r="D10" s="51">
        <f t="shared" si="0"/>
        <v>37468</v>
      </c>
      <c r="E10" s="51">
        <v>26184</v>
      </c>
      <c r="F10" s="51">
        <v>11284</v>
      </c>
      <c r="G10" s="51">
        <f t="shared" si="1"/>
        <v>37468</v>
      </c>
      <c r="H10" s="51">
        <f t="shared" si="2"/>
        <v>35167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28712</v>
      </c>
      <c r="N10" s="51">
        <v>4595</v>
      </c>
      <c r="O10" s="51">
        <v>16781</v>
      </c>
      <c r="P10" s="51">
        <v>7336</v>
      </c>
      <c r="Q10" s="51">
        <f t="shared" si="5"/>
        <v>3364</v>
      </c>
      <c r="R10" s="51">
        <v>0</v>
      </c>
      <c r="S10" s="51">
        <v>2514</v>
      </c>
      <c r="T10" s="51">
        <v>850</v>
      </c>
      <c r="U10" s="51">
        <f t="shared" si="6"/>
        <v>2723</v>
      </c>
      <c r="V10" s="51">
        <v>0</v>
      </c>
      <c r="W10" s="51">
        <v>2021</v>
      </c>
      <c r="X10" s="51">
        <v>702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368</v>
      </c>
      <c r="AD10" s="51">
        <v>273</v>
      </c>
      <c r="AE10" s="51">
        <v>0</v>
      </c>
      <c r="AF10" s="51">
        <v>95</v>
      </c>
      <c r="AG10" s="51">
        <v>2301</v>
      </c>
      <c r="AH10" s="51">
        <v>0</v>
      </c>
    </row>
    <row r="11" spans="1:34" ht="13.5">
      <c r="A11" s="26" t="s">
        <v>76</v>
      </c>
      <c r="B11" s="49" t="s">
        <v>85</v>
      </c>
      <c r="C11" s="50" t="s">
        <v>86</v>
      </c>
      <c r="D11" s="51">
        <f t="shared" si="0"/>
        <v>15268</v>
      </c>
      <c r="E11" s="51">
        <v>8530</v>
      </c>
      <c r="F11" s="51">
        <v>6738</v>
      </c>
      <c r="G11" s="51">
        <f t="shared" si="1"/>
        <v>15268</v>
      </c>
      <c r="H11" s="51">
        <f t="shared" si="2"/>
        <v>14099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11337</v>
      </c>
      <c r="N11" s="51">
        <v>0</v>
      </c>
      <c r="O11" s="51">
        <v>6421</v>
      </c>
      <c r="P11" s="51">
        <v>4916</v>
      </c>
      <c r="Q11" s="51">
        <f t="shared" si="5"/>
        <v>2243</v>
      </c>
      <c r="R11" s="51">
        <v>336</v>
      </c>
      <c r="S11" s="51">
        <v>1254</v>
      </c>
      <c r="T11" s="51">
        <v>653</v>
      </c>
      <c r="U11" s="51">
        <f t="shared" si="6"/>
        <v>483</v>
      </c>
      <c r="V11" s="51">
        <v>0</v>
      </c>
      <c r="W11" s="51">
        <v>483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36</v>
      </c>
      <c r="AD11" s="51">
        <v>0</v>
      </c>
      <c r="AE11" s="51">
        <v>36</v>
      </c>
      <c r="AF11" s="51">
        <v>0</v>
      </c>
      <c r="AG11" s="51">
        <v>1169</v>
      </c>
      <c r="AH11" s="51">
        <v>130</v>
      </c>
    </row>
    <row r="12" spans="1:34" ht="13.5">
      <c r="A12" s="26" t="s">
        <v>76</v>
      </c>
      <c r="B12" s="49" t="s">
        <v>87</v>
      </c>
      <c r="C12" s="50" t="s">
        <v>88</v>
      </c>
      <c r="D12" s="51">
        <f t="shared" si="0"/>
        <v>11872</v>
      </c>
      <c r="E12" s="51">
        <v>7947</v>
      </c>
      <c r="F12" s="51">
        <v>3925</v>
      </c>
      <c r="G12" s="51">
        <f t="shared" si="1"/>
        <v>11872</v>
      </c>
      <c r="H12" s="51">
        <f t="shared" si="2"/>
        <v>9870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8864</v>
      </c>
      <c r="N12" s="51">
        <v>0</v>
      </c>
      <c r="O12" s="51">
        <v>6291</v>
      </c>
      <c r="P12" s="51">
        <v>2573</v>
      </c>
      <c r="Q12" s="51">
        <f t="shared" si="5"/>
        <v>340</v>
      </c>
      <c r="R12" s="51">
        <v>0</v>
      </c>
      <c r="S12" s="51">
        <v>232</v>
      </c>
      <c r="T12" s="51">
        <v>108</v>
      </c>
      <c r="U12" s="51">
        <f t="shared" si="6"/>
        <v>606</v>
      </c>
      <c r="V12" s="51">
        <v>0</v>
      </c>
      <c r="W12" s="51">
        <v>569</v>
      </c>
      <c r="X12" s="51">
        <v>37</v>
      </c>
      <c r="Y12" s="51">
        <f t="shared" si="7"/>
        <v>10</v>
      </c>
      <c r="Z12" s="51">
        <v>0</v>
      </c>
      <c r="AA12" s="51">
        <v>9</v>
      </c>
      <c r="AB12" s="51">
        <v>1</v>
      </c>
      <c r="AC12" s="51">
        <f t="shared" si="8"/>
        <v>50</v>
      </c>
      <c r="AD12" s="51">
        <v>0</v>
      </c>
      <c r="AE12" s="51">
        <v>18</v>
      </c>
      <c r="AF12" s="51">
        <v>32</v>
      </c>
      <c r="AG12" s="51">
        <v>2002</v>
      </c>
      <c r="AH12" s="51">
        <v>0</v>
      </c>
    </row>
    <row r="13" spans="1:34" ht="13.5">
      <c r="A13" s="26" t="s">
        <v>76</v>
      </c>
      <c r="B13" s="49" t="s">
        <v>89</v>
      </c>
      <c r="C13" s="50" t="s">
        <v>90</v>
      </c>
      <c r="D13" s="51">
        <f t="shared" si="0"/>
        <v>18984</v>
      </c>
      <c r="E13" s="51">
        <v>8679</v>
      </c>
      <c r="F13" s="51">
        <v>10305</v>
      </c>
      <c r="G13" s="51">
        <f t="shared" si="1"/>
        <v>18984</v>
      </c>
      <c r="H13" s="51">
        <f t="shared" si="2"/>
        <v>16423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6073</v>
      </c>
      <c r="N13" s="51">
        <v>0</v>
      </c>
      <c r="O13" s="51">
        <v>6073</v>
      </c>
      <c r="P13" s="51">
        <v>0</v>
      </c>
      <c r="Q13" s="51">
        <f t="shared" si="5"/>
        <v>1020</v>
      </c>
      <c r="R13" s="51">
        <v>0</v>
      </c>
      <c r="S13" s="51">
        <v>1020</v>
      </c>
      <c r="T13" s="51">
        <v>0</v>
      </c>
      <c r="U13" s="51">
        <f t="shared" si="6"/>
        <v>1487</v>
      </c>
      <c r="V13" s="51">
        <v>0</v>
      </c>
      <c r="W13" s="51">
        <v>1487</v>
      </c>
      <c r="X13" s="51">
        <v>0</v>
      </c>
      <c r="Y13" s="51">
        <f t="shared" si="7"/>
        <v>7744</v>
      </c>
      <c r="Z13" s="51">
        <v>7744</v>
      </c>
      <c r="AA13" s="51">
        <v>0</v>
      </c>
      <c r="AB13" s="51">
        <v>0</v>
      </c>
      <c r="AC13" s="51">
        <f t="shared" si="8"/>
        <v>99</v>
      </c>
      <c r="AD13" s="51">
        <v>0</v>
      </c>
      <c r="AE13" s="51">
        <v>99</v>
      </c>
      <c r="AF13" s="51">
        <v>0</v>
      </c>
      <c r="AG13" s="51">
        <v>2561</v>
      </c>
      <c r="AH13" s="51">
        <v>0</v>
      </c>
    </row>
    <row r="14" spans="1:34" ht="13.5">
      <c r="A14" s="26" t="s">
        <v>76</v>
      </c>
      <c r="B14" s="49" t="s">
        <v>91</v>
      </c>
      <c r="C14" s="50" t="s">
        <v>92</v>
      </c>
      <c r="D14" s="51">
        <f t="shared" si="0"/>
        <v>6945</v>
      </c>
      <c r="E14" s="51">
        <v>4876</v>
      </c>
      <c r="F14" s="51">
        <v>2069</v>
      </c>
      <c r="G14" s="51">
        <f t="shared" si="1"/>
        <v>6945</v>
      </c>
      <c r="H14" s="51">
        <f t="shared" si="2"/>
        <v>6418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5607</v>
      </c>
      <c r="N14" s="51">
        <v>0</v>
      </c>
      <c r="O14" s="51">
        <v>4197</v>
      </c>
      <c r="P14" s="51">
        <v>1410</v>
      </c>
      <c r="Q14" s="51">
        <f t="shared" si="5"/>
        <v>238</v>
      </c>
      <c r="R14" s="51">
        <v>0</v>
      </c>
      <c r="S14" s="51">
        <v>227</v>
      </c>
      <c r="T14" s="51">
        <v>11</v>
      </c>
      <c r="U14" s="51">
        <f t="shared" si="6"/>
        <v>544</v>
      </c>
      <c r="V14" s="51">
        <v>0</v>
      </c>
      <c r="W14" s="51">
        <v>446</v>
      </c>
      <c r="X14" s="51">
        <v>98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29</v>
      </c>
      <c r="AD14" s="51">
        <v>0</v>
      </c>
      <c r="AE14" s="51">
        <v>6</v>
      </c>
      <c r="AF14" s="51">
        <v>23</v>
      </c>
      <c r="AG14" s="51">
        <v>527</v>
      </c>
      <c r="AH14" s="51">
        <v>0</v>
      </c>
    </row>
    <row r="15" spans="1:34" ht="13.5">
      <c r="A15" s="26" t="s">
        <v>76</v>
      </c>
      <c r="B15" s="49" t="s">
        <v>93</v>
      </c>
      <c r="C15" s="50" t="s">
        <v>94</v>
      </c>
      <c r="D15" s="51">
        <f t="shared" si="0"/>
        <v>9746</v>
      </c>
      <c r="E15" s="51">
        <v>6546</v>
      </c>
      <c r="F15" s="51">
        <v>3200</v>
      </c>
      <c r="G15" s="51">
        <f t="shared" si="1"/>
        <v>9746</v>
      </c>
      <c r="H15" s="51">
        <f t="shared" si="2"/>
        <v>8316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4526</v>
      </c>
      <c r="N15" s="51">
        <v>0</v>
      </c>
      <c r="O15" s="51">
        <v>2225</v>
      </c>
      <c r="P15" s="51">
        <v>2301</v>
      </c>
      <c r="Q15" s="51">
        <f t="shared" si="5"/>
        <v>1316</v>
      </c>
      <c r="R15" s="51">
        <v>0</v>
      </c>
      <c r="S15" s="51">
        <v>1316</v>
      </c>
      <c r="T15" s="51">
        <v>0</v>
      </c>
      <c r="U15" s="51">
        <f t="shared" si="6"/>
        <v>2467</v>
      </c>
      <c r="V15" s="51">
        <v>0</v>
      </c>
      <c r="W15" s="51">
        <v>2467</v>
      </c>
      <c r="X15" s="51">
        <v>0</v>
      </c>
      <c r="Y15" s="51">
        <f t="shared" si="7"/>
        <v>0</v>
      </c>
      <c r="Z15" s="51">
        <v>0</v>
      </c>
      <c r="AA15" s="51">
        <v>0</v>
      </c>
      <c r="AB15" s="51">
        <v>0</v>
      </c>
      <c r="AC15" s="51">
        <f t="shared" si="8"/>
        <v>7</v>
      </c>
      <c r="AD15" s="51">
        <v>0</v>
      </c>
      <c r="AE15" s="51">
        <v>7</v>
      </c>
      <c r="AF15" s="51">
        <v>0</v>
      </c>
      <c r="AG15" s="51">
        <v>1430</v>
      </c>
      <c r="AH15" s="51">
        <v>0</v>
      </c>
    </row>
    <row r="16" spans="1:34" ht="13.5">
      <c r="A16" s="26" t="s">
        <v>76</v>
      </c>
      <c r="B16" s="49" t="s">
        <v>95</v>
      </c>
      <c r="C16" s="50" t="s">
        <v>96</v>
      </c>
      <c r="D16" s="51">
        <f t="shared" si="0"/>
        <v>20992</v>
      </c>
      <c r="E16" s="51">
        <v>12229</v>
      </c>
      <c r="F16" s="51">
        <v>8763</v>
      </c>
      <c r="G16" s="51">
        <f t="shared" si="1"/>
        <v>20992</v>
      </c>
      <c r="H16" s="51">
        <f t="shared" si="2"/>
        <v>19706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17602</v>
      </c>
      <c r="N16" s="51">
        <v>0</v>
      </c>
      <c r="O16" s="51">
        <v>10599</v>
      </c>
      <c r="P16" s="51">
        <v>7003</v>
      </c>
      <c r="Q16" s="51">
        <f t="shared" si="5"/>
        <v>547</v>
      </c>
      <c r="R16" s="51">
        <v>0</v>
      </c>
      <c r="S16" s="51">
        <v>514</v>
      </c>
      <c r="T16" s="51">
        <v>33</v>
      </c>
      <c r="U16" s="51">
        <f t="shared" si="6"/>
        <v>1479</v>
      </c>
      <c r="V16" s="51">
        <v>0</v>
      </c>
      <c r="W16" s="51">
        <v>1086</v>
      </c>
      <c r="X16" s="51">
        <v>393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78</v>
      </c>
      <c r="AD16" s="51">
        <v>0</v>
      </c>
      <c r="AE16" s="51">
        <v>30</v>
      </c>
      <c r="AF16" s="51">
        <v>48</v>
      </c>
      <c r="AG16" s="51">
        <v>1286</v>
      </c>
      <c r="AH16" s="51">
        <v>0</v>
      </c>
    </row>
    <row r="17" spans="1:34" ht="13.5">
      <c r="A17" s="26" t="s">
        <v>76</v>
      </c>
      <c r="B17" s="49" t="s">
        <v>97</v>
      </c>
      <c r="C17" s="50" t="s">
        <v>98</v>
      </c>
      <c r="D17" s="51">
        <f t="shared" si="0"/>
        <v>14410</v>
      </c>
      <c r="E17" s="51">
        <v>8462</v>
      </c>
      <c r="F17" s="51">
        <v>5948</v>
      </c>
      <c r="G17" s="51">
        <f t="shared" si="1"/>
        <v>14410</v>
      </c>
      <c r="H17" s="51">
        <f t="shared" si="2"/>
        <v>13132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11825</v>
      </c>
      <c r="N17" s="51">
        <v>0</v>
      </c>
      <c r="O17" s="51">
        <v>7360</v>
      </c>
      <c r="P17" s="51">
        <v>4465</v>
      </c>
      <c r="Q17" s="51">
        <f t="shared" si="5"/>
        <v>381</v>
      </c>
      <c r="R17" s="51">
        <v>0</v>
      </c>
      <c r="S17" s="51">
        <v>363</v>
      </c>
      <c r="T17" s="51">
        <v>18</v>
      </c>
      <c r="U17" s="51">
        <f t="shared" si="6"/>
        <v>890</v>
      </c>
      <c r="V17" s="51">
        <v>0</v>
      </c>
      <c r="W17" s="51">
        <v>729</v>
      </c>
      <c r="X17" s="51">
        <v>161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36</v>
      </c>
      <c r="AD17" s="51">
        <v>0</v>
      </c>
      <c r="AE17" s="51">
        <v>10</v>
      </c>
      <c r="AF17" s="51">
        <v>26</v>
      </c>
      <c r="AG17" s="51">
        <v>1278</v>
      </c>
      <c r="AH17" s="51">
        <v>0</v>
      </c>
    </row>
    <row r="18" spans="1:34" ht="13.5">
      <c r="A18" s="26" t="s">
        <v>76</v>
      </c>
      <c r="B18" s="49" t="s">
        <v>99</v>
      </c>
      <c r="C18" s="50" t="s">
        <v>100</v>
      </c>
      <c r="D18" s="51">
        <f t="shared" si="0"/>
        <v>5728</v>
      </c>
      <c r="E18" s="51">
        <v>3561</v>
      </c>
      <c r="F18" s="51">
        <v>2167</v>
      </c>
      <c r="G18" s="51">
        <f t="shared" si="1"/>
        <v>5728</v>
      </c>
      <c r="H18" s="51">
        <f t="shared" si="2"/>
        <v>4861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3556</v>
      </c>
      <c r="N18" s="51">
        <v>0</v>
      </c>
      <c r="O18" s="51">
        <v>2581</v>
      </c>
      <c r="P18" s="51">
        <v>975</v>
      </c>
      <c r="Q18" s="51">
        <f t="shared" si="5"/>
        <v>467</v>
      </c>
      <c r="R18" s="51">
        <v>337</v>
      </c>
      <c r="S18" s="51">
        <v>0</v>
      </c>
      <c r="T18" s="51">
        <v>130</v>
      </c>
      <c r="U18" s="51">
        <f t="shared" si="6"/>
        <v>642</v>
      </c>
      <c r="V18" s="51">
        <v>447</v>
      </c>
      <c r="W18" s="51">
        <v>0</v>
      </c>
      <c r="X18" s="51">
        <v>195</v>
      </c>
      <c r="Y18" s="51">
        <f t="shared" si="7"/>
        <v>6</v>
      </c>
      <c r="Z18" s="51">
        <v>6</v>
      </c>
      <c r="AA18" s="51">
        <v>0</v>
      </c>
      <c r="AB18" s="51">
        <v>0</v>
      </c>
      <c r="AC18" s="51">
        <f t="shared" si="8"/>
        <v>190</v>
      </c>
      <c r="AD18" s="51">
        <v>190</v>
      </c>
      <c r="AE18" s="51">
        <v>0</v>
      </c>
      <c r="AF18" s="51">
        <v>0</v>
      </c>
      <c r="AG18" s="51">
        <v>867</v>
      </c>
      <c r="AH18" s="51">
        <v>0</v>
      </c>
    </row>
    <row r="19" spans="1:34" ht="13.5">
      <c r="A19" s="26" t="s">
        <v>76</v>
      </c>
      <c r="B19" s="49" t="s">
        <v>101</v>
      </c>
      <c r="C19" s="50" t="s">
        <v>102</v>
      </c>
      <c r="D19" s="51">
        <f t="shared" si="0"/>
        <v>11641</v>
      </c>
      <c r="E19" s="51">
        <v>8687</v>
      </c>
      <c r="F19" s="51">
        <v>2954</v>
      </c>
      <c r="G19" s="51">
        <f t="shared" si="1"/>
        <v>11641</v>
      </c>
      <c r="H19" s="51">
        <f t="shared" si="2"/>
        <v>9830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6990</v>
      </c>
      <c r="N19" s="51">
        <v>0</v>
      </c>
      <c r="O19" s="51">
        <v>5343</v>
      </c>
      <c r="P19" s="51">
        <v>1647</v>
      </c>
      <c r="Q19" s="51">
        <f t="shared" si="5"/>
        <v>1379</v>
      </c>
      <c r="R19" s="51">
        <v>0</v>
      </c>
      <c r="S19" s="51">
        <v>1209</v>
      </c>
      <c r="T19" s="51">
        <v>170</v>
      </c>
      <c r="U19" s="51">
        <f t="shared" si="6"/>
        <v>1448</v>
      </c>
      <c r="V19" s="51">
        <v>0</v>
      </c>
      <c r="W19" s="51">
        <v>1448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13</v>
      </c>
      <c r="AD19" s="51">
        <v>0</v>
      </c>
      <c r="AE19" s="51">
        <v>13</v>
      </c>
      <c r="AF19" s="51">
        <v>0</v>
      </c>
      <c r="AG19" s="51">
        <v>1811</v>
      </c>
      <c r="AH19" s="51">
        <v>0</v>
      </c>
    </row>
    <row r="20" spans="1:34" ht="13.5">
      <c r="A20" s="26" t="s">
        <v>76</v>
      </c>
      <c r="B20" s="49" t="s">
        <v>103</v>
      </c>
      <c r="C20" s="50" t="s">
        <v>104</v>
      </c>
      <c r="D20" s="51">
        <f t="shared" si="0"/>
        <v>3730</v>
      </c>
      <c r="E20" s="51">
        <v>3708</v>
      </c>
      <c r="F20" s="51">
        <v>22</v>
      </c>
      <c r="G20" s="51">
        <f t="shared" si="1"/>
        <v>3730</v>
      </c>
      <c r="H20" s="51">
        <f t="shared" si="2"/>
        <v>3708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3139</v>
      </c>
      <c r="N20" s="51">
        <v>0</v>
      </c>
      <c r="O20" s="51">
        <v>3139</v>
      </c>
      <c r="P20" s="51">
        <v>0</v>
      </c>
      <c r="Q20" s="51">
        <f t="shared" si="5"/>
        <v>262</v>
      </c>
      <c r="R20" s="51">
        <v>0</v>
      </c>
      <c r="S20" s="51">
        <v>262</v>
      </c>
      <c r="T20" s="51">
        <v>0</v>
      </c>
      <c r="U20" s="51">
        <f t="shared" si="6"/>
        <v>284</v>
      </c>
      <c r="V20" s="51">
        <v>0</v>
      </c>
      <c r="W20" s="51">
        <v>284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23</v>
      </c>
      <c r="AD20" s="51">
        <v>0</v>
      </c>
      <c r="AE20" s="51">
        <v>23</v>
      </c>
      <c r="AF20" s="51">
        <v>0</v>
      </c>
      <c r="AG20" s="51">
        <v>22</v>
      </c>
      <c r="AH20" s="51">
        <v>0</v>
      </c>
    </row>
    <row r="21" spans="1:34" ht="13.5">
      <c r="A21" s="26" t="s">
        <v>76</v>
      </c>
      <c r="B21" s="49" t="s">
        <v>105</v>
      </c>
      <c r="C21" s="50" t="s">
        <v>106</v>
      </c>
      <c r="D21" s="51">
        <f t="shared" si="0"/>
        <v>3216</v>
      </c>
      <c r="E21" s="51">
        <v>3216</v>
      </c>
      <c r="F21" s="51">
        <v>0</v>
      </c>
      <c r="G21" s="51">
        <f t="shared" si="1"/>
        <v>3216</v>
      </c>
      <c r="H21" s="51">
        <f t="shared" si="2"/>
        <v>3189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2673</v>
      </c>
      <c r="N21" s="51">
        <v>0</v>
      </c>
      <c r="O21" s="51">
        <v>2673</v>
      </c>
      <c r="P21" s="51">
        <v>0</v>
      </c>
      <c r="Q21" s="51">
        <f t="shared" si="5"/>
        <v>173</v>
      </c>
      <c r="R21" s="51">
        <v>0</v>
      </c>
      <c r="S21" s="51">
        <v>173</v>
      </c>
      <c r="T21" s="51">
        <v>0</v>
      </c>
      <c r="U21" s="51">
        <f t="shared" si="6"/>
        <v>271</v>
      </c>
      <c r="V21" s="51">
        <v>0</v>
      </c>
      <c r="W21" s="51">
        <v>271</v>
      </c>
      <c r="X21" s="51">
        <v>0</v>
      </c>
      <c r="Y21" s="51">
        <f t="shared" si="7"/>
        <v>50</v>
      </c>
      <c r="Z21" s="51">
        <v>0</v>
      </c>
      <c r="AA21" s="51">
        <v>50</v>
      </c>
      <c r="AB21" s="51">
        <v>0</v>
      </c>
      <c r="AC21" s="51">
        <f t="shared" si="8"/>
        <v>22</v>
      </c>
      <c r="AD21" s="51">
        <v>0</v>
      </c>
      <c r="AE21" s="51">
        <v>22</v>
      </c>
      <c r="AF21" s="51">
        <v>0</v>
      </c>
      <c r="AG21" s="51">
        <v>27</v>
      </c>
      <c r="AH21" s="51">
        <v>0</v>
      </c>
    </row>
    <row r="22" spans="1:34" ht="13.5">
      <c r="A22" s="26" t="s">
        <v>76</v>
      </c>
      <c r="B22" s="49" t="s">
        <v>107</v>
      </c>
      <c r="C22" s="50" t="s">
        <v>30</v>
      </c>
      <c r="D22" s="51">
        <f t="shared" si="0"/>
        <v>6127</v>
      </c>
      <c r="E22" s="51">
        <v>3985</v>
      </c>
      <c r="F22" s="51">
        <v>2142</v>
      </c>
      <c r="G22" s="51">
        <f t="shared" si="1"/>
        <v>6127</v>
      </c>
      <c r="H22" s="51">
        <f t="shared" si="2"/>
        <v>5355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4737</v>
      </c>
      <c r="N22" s="51">
        <v>0</v>
      </c>
      <c r="O22" s="51">
        <v>3459</v>
      </c>
      <c r="P22" s="51">
        <v>1278</v>
      </c>
      <c r="Q22" s="51">
        <f t="shared" si="5"/>
        <v>179</v>
      </c>
      <c r="R22" s="51">
        <v>0</v>
      </c>
      <c r="S22" s="51">
        <v>176</v>
      </c>
      <c r="T22" s="51">
        <v>3</v>
      </c>
      <c r="U22" s="51">
        <f t="shared" si="6"/>
        <v>434</v>
      </c>
      <c r="V22" s="51">
        <v>0</v>
      </c>
      <c r="W22" s="51">
        <v>348</v>
      </c>
      <c r="X22" s="51">
        <v>86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5</v>
      </c>
      <c r="AD22" s="51">
        <v>0</v>
      </c>
      <c r="AE22" s="51">
        <v>2</v>
      </c>
      <c r="AF22" s="51">
        <v>3</v>
      </c>
      <c r="AG22" s="51">
        <v>772</v>
      </c>
      <c r="AH22" s="51">
        <v>0</v>
      </c>
    </row>
    <row r="23" spans="1:34" ht="13.5">
      <c r="A23" s="26" t="s">
        <v>76</v>
      </c>
      <c r="B23" s="49" t="s">
        <v>108</v>
      </c>
      <c r="C23" s="50" t="s">
        <v>109</v>
      </c>
      <c r="D23" s="51">
        <f t="shared" si="0"/>
        <v>1328</v>
      </c>
      <c r="E23" s="51">
        <v>1070</v>
      </c>
      <c r="F23" s="51">
        <v>258</v>
      </c>
      <c r="G23" s="51">
        <f t="shared" si="1"/>
        <v>1328</v>
      </c>
      <c r="H23" s="51">
        <f t="shared" si="2"/>
        <v>1199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926</v>
      </c>
      <c r="N23" s="51">
        <v>0</v>
      </c>
      <c r="O23" s="51">
        <v>864</v>
      </c>
      <c r="P23" s="51">
        <v>62</v>
      </c>
      <c r="Q23" s="51">
        <f t="shared" si="5"/>
        <v>83</v>
      </c>
      <c r="R23" s="51">
        <v>0</v>
      </c>
      <c r="S23" s="51">
        <v>67</v>
      </c>
      <c r="T23" s="51">
        <v>16</v>
      </c>
      <c r="U23" s="51">
        <f t="shared" si="6"/>
        <v>126</v>
      </c>
      <c r="V23" s="51">
        <v>0</v>
      </c>
      <c r="W23" s="51">
        <v>99</v>
      </c>
      <c r="X23" s="51">
        <v>27</v>
      </c>
      <c r="Y23" s="51">
        <f t="shared" si="7"/>
        <v>3</v>
      </c>
      <c r="Z23" s="51">
        <v>0</v>
      </c>
      <c r="AA23" s="51">
        <v>3</v>
      </c>
      <c r="AB23" s="51">
        <v>0</v>
      </c>
      <c r="AC23" s="51">
        <f t="shared" si="8"/>
        <v>61</v>
      </c>
      <c r="AD23" s="51">
        <v>0</v>
      </c>
      <c r="AE23" s="51">
        <v>37</v>
      </c>
      <c r="AF23" s="51">
        <v>24</v>
      </c>
      <c r="AG23" s="51">
        <v>129</v>
      </c>
      <c r="AH23" s="51">
        <v>0</v>
      </c>
    </row>
    <row r="24" spans="1:34" ht="13.5">
      <c r="A24" s="26" t="s">
        <v>76</v>
      </c>
      <c r="B24" s="49" t="s">
        <v>110</v>
      </c>
      <c r="C24" s="50" t="s">
        <v>75</v>
      </c>
      <c r="D24" s="51">
        <f t="shared" si="0"/>
        <v>1442</v>
      </c>
      <c r="E24" s="51">
        <v>995</v>
      </c>
      <c r="F24" s="51">
        <v>447</v>
      </c>
      <c r="G24" s="51">
        <f t="shared" si="1"/>
        <v>1442</v>
      </c>
      <c r="H24" s="51">
        <f t="shared" si="2"/>
        <v>1286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1049</v>
      </c>
      <c r="N24" s="51">
        <v>0</v>
      </c>
      <c r="O24" s="51">
        <v>779</v>
      </c>
      <c r="P24" s="51">
        <v>270</v>
      </c>
      <c r="Q24" s="51">
        <f t="shared" si="5"/>
        <v>61</v>
      </c>
      <c r="R24" s="51">
        <v>0</v>
      </c>
      <c r="S24" s="51">
        <v>53</v>
      </c>
      <c r="T24" s="51">
        <v>8</v>
      </c>
      <c r="U24" s="51">
        <f t="shared" si="6"/>
        <v>137</v>
      </c>
      <c r="V24" s="51">
        <v>0</v>
      </c>
      <c r="W24" s="51">
        <v>126</v>
      </c>
      <c r="X24" s="51">
        <v>11</v>
      </c>
      <c r="Y24" s="51">
        <f t="shared" si="7"/>
        <v>3</v>
      </c>
      <c r="Z24" s="51">
        <v>0</v>
      </c>
      <c r="AA24" s="51">
        <v>3</v>
      </c>
      <c r="AB24" s="51">
        <v>0</v>
      </c>
      <c r="AC24" s="51">
        <f t="shared" si="8"/>
        <v>36</v>
      </c>
      <c r="AD24" s="51">
        <v>0</v>
      </c>
      <c r="AE24" s="51">
        <v>34</v>
      </c>
      <c r="AF24" s="51">
        <v>2</v>
      </c>
      <c r="AG24" s="51">
        <v>156</v>
      </c>
      <c r="AH24" s="51">
        <v>0</v>
      </c>
    </row>
    <row r="25" spans="1:34" ht="13.5">
      <c r="A25" s="26" t="s">
        <v>76</v>
      </c>
      <c r="B25" s="49" t="s">
        <v>111</v>
      </c>
      <c r="C25" s="50" t="s">
        <v>112</v>
      </c>
      <c r="D25" s="51">
        <f t="shared" si="0"/>
        <v>2040</v>
      </c>
      <c r="E25" s="51">
        <v>1499</v>
      </c>
      <c r="F25" s="51">
        <v>541</v>
      </c>
      <c r="G25" s="51">
        <f t="shared" si="1"/>
        <v>2040</v>
      </c>
      <c r="H25" s="51">
        <f t="shared" si="2"/>
        <v>1799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1582</v>
      </c>
      <c r="N25" s="51">
        <v>0</v>
      </c>
      <c r="O25" s="51">
        <v>1187</v>
      </c>
      <c r="P25" s="51">
        <v>395</v>
      </c>
      <c r="Q25" s="51">
        <f t="shared" si="5"/>
        <v>48</v>
      </c>
      <c r="R25" s="51">
        <v>0</v>
      </c>
      <c r="S25" s="51">
        <v>43</v>
      </c>
      <c r="T25" s="51">
        <v>5</v>
      </c>
      <c r="U25" s="51">
        <f t="shared" si="6"/>
        <v>140</v>
      </c>
      <c r="V25" s="51">
        <v>0</v>
      </c>
      <c r="W25" s="51">
        <v>139</v>
      </c>
      <c r="X25" s="51">
        <v>1</v>
      </c>
      <c r="Y25" s="51">
        <f t="shared" si="7"/>
        <v>1</v>
      </c>
      <c r="Z25" s="51">
        <v>0</v>
      </c>
      <c r="AA25" s="51">
        <v>1</v>
      </c>
      <c r="AB25" s="51">
        <v>0</v>
      </c>
      <c r="AC25" s="51">
        <f t="shared" si="8"/>
        <v>28</v>
      </c>
      <c r="AD25" s="51">
        <v>0</v>
      </c>
      <c r="AE25" s="51">
        <v>23</v>
      </c>
      <c r="AF25" s="51">
        <v>5</v>
      </c>
      <c r="AG25" s="51">
        <v>241</v>
      </c>
      <c r="AH25" s="51">
        <v>0</v>
      </c>
    </row>
    <row r="26" spans="1:34" ht="13.5">
      <c r="A26" s="26" t="s">
        <v>76</v>
      </c>
      <c r="B26" s="49" t="s">
        <v>113</v>
      </c>
      <c r="C26" s="50" t="s">
        <v>114</v>
      </c>
      <c r="D26" s="51">
        <f t="shared" si="0"/>
        <v>2321</v>
      </c>
      <c r="E26" s="51">
        <v>1918</v>
      </c>
      <c r="F26" s="51">
        <v>403</v>
      </c>
      <c r="G26" s="51">
        <f t="shared" si="1"/>
        <v>2321</v>
      </c>
      <c r="H26" s="51">
        <f t="shared" si="2"/>
        <v>2160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1604</v>
      </c>
      <c r="N26" s="51">
        <v>0</v>
      </c>
      <c r="O26" s="51">
        <v>1422</v>
      </c>
      <c r="P26" s="51">
        <v>182</v>
      </c>
      <c r="Q26" s="51">
        <f t="shared" si="5"/>
        <v>209</v>
      </c>
      <c r="R26" s="51">
        <v>185</v>
      </c>
      <c r="S26" s="51">
        <v>0</v>
      </c>
      <c r="T26" s="51">
        <v>24</v>
      </c>
      <c r="U26" s="51">
        <f t="shared" si="6"/>
        <v>216</v>
      </c>
      <c r="V26" s="51">
        <v>180</v>
      </c>
      <c r="W26" s="51">
        <v>0</v>
      </c>
      <c r="X26" s="51">
        <v>36</v>
      </c>
      <c r="Y26" s="51">
        <f t="shared" si="7"/>
        <v>3</v>
      </c>
      <c r="Z26" s="51">
        <v>3</v>
      </c>
      <c r="AA26" s="51">
        <v>0</v>
      </c>
      <c r="AB26" s="51">
        <v>0</v>
      </c>
      <c r="AC26" s="51">
        <f t="shared" si="8"/>
        <v>128</v>
      </c>
      <c r="AD26" s="51">
        <v>128</v>
      </c>
      <c r="AE26" s="51">
        <v>0</v>
      </c>
      <c r="AF26" s="51">
        <v>0</v>
      </c>
      <c r="AG26" s="51">
        <v>161</v>
      </c>
      <c r="AH26" s="51">
        <v>0</v>
      </c>
    </row>
    <row r="27" spans="1:34" ht="13.5">
      <c r="A27" s="26" t="s">
        <v>76</v>
      </c>
      <c r="B27" s="49" t="s">
        <v>115</v>
      </c>
      <c r="C27" s="50" t="s">
        <v>116</v>
      </c>
      <c r="D27" s="51">
        <f t="shared" si="0"/>
        <v>1267</v>
      </c>
      <c r="E27" s="51">
        <v>1068</v>
      </c>
      <c r="F27" s="51">
        <v>199</v>
      </c>
      <c r="G27" s="51">
        <f t="shared" si="1"/>
        <v>1267</v>
      </c>
      <c r="H27" s="51">
        <f t="shared" si="2"/>
        <v>846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496</v>
      </c>
      <c r="N27" s="51">
        <v>0</v>
      </c>
      <c r="O27" s="51">
        <v>496</v>
      </c>
      <c r="P27" s="51">
        <v>0</v>
      </c>
      <c r="Q27" s="51">
        <f t="shared" si="5"/>
        <v>235</v>
      </c>
      <c r="R27" s="51">
        <v>0</v>
      </c>
      <c r="S27" s="51">
        <v>235</v>
      </c>
      <c r="T27" s="51">
        <v>0</v>
      </c>
      <c r="U27" s="51">
        <f t="shared" si="6"/>
        <v>107</v>
      </c>
      <c r="V27" s="51">
        <v>0</v>
      </c>
      <c r="W27" s="51">
        <v>107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8</v>
      </c>
      <c r="AD27" s="51">
        <v>0</v>
      </c>
      <c r="AE27" s="51">
        <v>8</v>
      </c>
      <c r="AF27" s="51">
        <v>0</v>
      </c>
      <c r="AG27" s="51">
        <v>421</v>
      </c>
      <c r="AH27" s="51">
        <v>260</v>
      </c>
    </row>
    <row r="28" spans="1:34" ht="13.5">
      <c r="A28" s="26" t="s">
        <v>76</v>
      </c>
      <c r="B28" s="49" t="s">
        <v>117</v>
      </c>
      <c r="C28" s="50" t="s">
        <v>118</v>
      </c>
      <c r="D28" s="51">
        <f t="shared" si="0"/>
        <v>2112</v>
      </c>
      <c r="E28" s="51">
        <v>2069</v>
      </c>
      <c r="F28" s="51">
        <v>43</v>
      </c>
      <c r="G28" s="51">
        <f t="shared" si="1"/>
        <v>2112</v>
      </c>
      <c r="H28" s="51">
        <f t="shared" si="2"/>
        <v>2069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1466</v>
      </c>
      <c r="N28" s="51">
        <v>0</v>
      </c>
      <c r="O28" s="51">
        <v>1466</v>
      </c>
      <c r="P28" s="51">
        <v>0</v>
      </c>
      <c r="Q28" s="51">
        <f t="shared" si="5"/>
        <v>419</v>
      </c>
      <c r="R28" s="51">
        <v>0</v>
      </c>
      <c r="S28" s="51">
        <v>419</v>
      </c>
      <c r="T28" s="51">
        <v>0</v>
      </c>
      <c r="U28" s="51">
        <f t="shared" si="6"/>
        <v>157</v>
      </c>
      <c r="V28" s="51">
        <v>0</v>
      </c>
      <c r="W28" s="51">
        <v>157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27</v>
      </c>
      <c r="AD28" s="51">
        <v>0</v>
      </c>
      <c r="AE28" s="51">
        <v>27</v>
      </c>
      <c r="AF28" s="51">
        <v>0</v>
      </c>
      <c r="AG28" s="51">
        <v>43</v>
      </c>
      <c r="AH28" s="51">
        <v>0</v>
      </c>
    </row>
    <row r="29" spans="1:34" ht="13.5">
      <c r="A29" s="26" t="s">
        <v>76</v>
      </c>
      <c r="B29" s="49" t="s">
        <v>119</v>
      </c>
      <c r="C29" s="50" t="s">
        <v>120</v>
      </c>
      <c r="D29" s="51">
        <f t="shared" si="0"/>
        <v>1132</v>
      </c>
      <c r="E29" s="51">
        <v>988</v>
      </c>
      <c r="F29" s="51">
        <v>144</v>
      </c>
      <c r="G29" s="51">
        <f t="shared" si="1"/>
        <v>1132</v>
      </c>
      <c r="H29" s="51">
        <f t="shared" si="2"/>
        <v>988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690</v>
      </c>
      <c r="N29" s="51">
        <v>0</v>
      </c>
      <c r="O29" s="51">
        <v>690</v>
      </c>
      <c r="P29" s="51">
        <v>0</v>
      </c>
      <c r="Q29" s="51">
        <f t="shared" si="5"/>
        <v>195</v>
      </c>
      <c r="R29" s="51">
        <v>0</v>
      </c>
      <c r="S29" s="51">
        <v>195</v>
      </c>
      <c r="T29" s="51">
        <v>0</v>
      </c>
      <c r="U29" s="51">
        <f t="shared" si="6"/>
        <v>91</v>
      </c>
      <c r="V29" s="51">
        <v>0</v>
      </c>
      <c r="W29" s="51">
        <v>91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12</v>
      </c>
      <c r="AD29" s="51">
        <v>0</v>
      </c>
      <c r="AE29" s="51">
        <v>12</v>
      </c>
      <c r="AF29" s="51">
        <v>0</v>
      </c>
      <c r="AG29" s="51">
        <v>144</v>
      </c>
      <c r="AH29" s="51">
        <v>0</v>
      </c>
    </row>
    <row r="30" spans="1:34" ht="13.5">
      <c r="A30" s="26" t="s">
        <v>76</v>
      </c>
      <c r="B30" s="49" t="s">
        <v>121</v>
      </c>
      <c r="C30" s="50" t="s">
        <v>122</v>
      </c>
      <c r="D30" s="51">
        <f t="shared" si="0"/>
        <v>2290</v>
      </c>
      <c r="E30" s="51">
        <v>1974</v>
      </c>
      <c r="F30" s="51">
        <v>316</v>
      </c>
      <c r="G30" s="51">
        <f t="shared" si="1"/>
        <v>2290</v>
      </c>
      <c r="H30" s="51">
        <f t="shared" si="2"/>
        <v>1540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1081</v>
      </c>
      <c r="N30" s="51">
        <v>0</v>
      </c>
      <c r="O30" s="51">
        <v>1081</v>
      </c>
      <c r="P30" s="51">
        <v>0</v>
      </c>
      <c r="Q30" s="51">
        <f t="shared" si="5"/>
        <v>250</v>
      </c>
      <c r="R30" s="51">
        <v>0</v>
      </c>
      <c r="S30" s="51">
        <v>250</v>
      </c>
      <c r="T30" s="51">
        <v>0</v>
      </c>
      <c r="U30" s="51">
        <f t="shared" si="6"/>
        <v>196</v>
      </c>
      <c r="V30" s="51">
        <v>0</v>
      </c>
      <c r="W30" s="51">
        <v>196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13</v>
      </c>
      <c r="AD30" s="51">
        <v>0</v>
      </c>
      <c r="AE30" s="51">
        <v>13</v>
      </c>
      <c r="AF30" s="51">
        <v>0</v>
      </c>
      <c r="AG30" s="51">
        <v>750</v>
      </c>
      <c r="AH30" s="51">
        <v>0</v>
      </c>
    </row>
    <row r="31" spans="1:34" ht="13.5">
      <c r="A31" s="26" t="s">
        <v>76</v>
      </c>
      <c r="B31" s="49" t="s">
        <v>123</v>
      </c>
      <c r="C31" s="50" t="s">
        <v>124</v>
      </c>
      <c r="D31" s="51">
        <f t="shared" si="0"/>
        <v>982</v>
      </c>
      <c r="E31" s="51">
        <v>882</v>
      </c>
      <c r="F31" s="51">
        <v>100</v>
      </c>
      <c r="G31" s="51">
        <f t="shared" si="1"/>
        <v>982</v>
      </c>
      <c r="H31" s="51">
        <f t="shared" si="2"/>
        <v>882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653</v>
      </c>
      <c r="N31" s="51">
        <v>0</v>
      </c>
      <c r="O31" s="51">
        <v>653</v>
      </c>
      <c r="P31" s="51">
        <v>0</v>
      </c>
      <c r="Q31" s="51">
        <f t="shared" si="5"/>
        <v>190</v>
      </c>
      <c r="R31" s="51">
        <v>0</v>
      </c>
      <c r="S31" s="51">
        <v>190</v>
      </c>
      <c r="T31" s="51">
        <v>0</v>
      </c>
      <c r="U31" s="51">
        <f t="shared" si="6"/>
        <v>26</v>
      </c>
      <c r="V31" s="51">
        <v>0</v>
      </c>
      <c r="W31" s="51">
        <v>26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13</v>
      </c>
      <c r="AD31" s="51">
        <v>0</v>
      </c>
      <c r="AE31" s="51">
        <v>13</v>
      </c>
      <c r="AF31" s="51">
        <v>0</v>
      </c>
      <c r="AG31" s="51">
        <v>100</v>
      </c>
      <c r="AH31" s="51">
        <v>0</v>
      </c>
    </row>
    <row r="32" spans="1:34" ht="13.5">
      <c r="A32" s="26" t="s">
        <v>76</v>
      </c>
      <c r="B32" s="49" t="s">
        <v>125</v>
      </c>
      <c r="C32" s="50" t="s">
        <v>126</v>
      </c>
      <c r="D32" s="51">
        <f t="shared" si="0"/>
        <v>848</v>
      </c>
      <c r="E32" s="51">
        <v>767</v>
      </c>
      <c r="F32" s="51">
        <v>81</v>
      </c>
      <c r="G32" s="51">
        <f t="shared" si="1"/>
        <v>848</v>
      </c>
      <c r="H32" s="51">
        <f t="shared" si="2"/>
        <v>767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538</v>
      </c>
      <c r="N32" s="51">
        <v>0</v>
      </c>
      <c r="O32" s="51">
        <v>538</v>
      </c>
      <c r="P32" s="51">
        <v>0</v>
      </c>
      <c r="Q32" s="51">
        <f t="shared" si="5"/>
        <v>168</v>
      </c>
      <c r="R32" s="51">
        <v>0</v>
      </c>
      <c r="S32" s="51">
        <v>168</v>
      </c>
      <c r="T32" s="51">
        <v>0</v>
      </c>
      <c r="U32" s="51">
        <f t="shared" si="6"/>
        <v>56</v>
      </c>
      <c r="V32" s="51">
        <v>0</v>
      </c>
      <c r="W32" s="51">
        <v>56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5</v>
      </c>
      <c r="AD32" s="51">
        <v>0</v>
      </c>
      <c r="AE32" s="51">
        <v>5</v>
      </c>
      <c r="AF32" s="51">
        <v>0</v>
      </c>
      <c r="AG32" s="51">
        <v>81</v>
      </c>
      <c r="AH32" s="51">
        <v>20</v>
      </c>
    </row>
    <row r="33" spans="1:34" ht="13.5">
      <c r="A33" s="26" t="s">
        <v>76</v>
      </c>
      <c r="B33" s="49" t="s">
        <v>127</v>
      </c>
      <c r="C33" s="50" t="s">
        <v>128</v>
      </c>
      <c r="D33" s="51">
        <f t="shared" si="0"/>
        <v>1223</v>
      </c>
      <c r="E33" s="51">
        <v>1038</v>
      </c>
      <c r="F33" s="51">
        <v>185</v>
      </c>
      <c r="G33" s="51">
        <f t="shared" si="1"/>
        <v>1223</v>
      </c>
      <c r="H33" s="51">
        <f t="shared" si="2"/>
        <v>1038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727</v>
      </c>
      <c r="N33" s="51">
        <v>0</v>
      </c>
      <c r="O33" s="51">
        <v>0</v>
      </c>
      <c r="P33" s="51">
        <v>727</v>
      </c>
      <c r="Q33" s="51">
        <f t="shared" si="5"/>
        <v>210</v>
      </c>
      <c r="R33" s="51">
        <v>0</v>
      </c>
      <c r="S33" s="51">
        <v>0</v>
      </c>
      <c r="T33" s="51">
        <v>210</v>
      </c>
      <c r="U33" s="51">
        <f t="shared" si="6"/>
        <v>95</v>
      </c>
      <c r="V33" s="51">
        <v>0</v>
      </c>
      <c r="W33" s="51">
        <v>0</v>
      </c>
      <c r="X33" s="51">
        <v>95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6</v>
      </c>
      <c r="AD33" s="51">
        <v>0</v>
      </c>
      <c r="AE33" s="51">
        <v>0</v>
      </c>
      <c r="AF33" s="51">
        <v>6</v>
      </c>
      <c r="AG33" s="51">
        <v>185</v>
      </c>
      <c r="AH33" s="51">
        <v>0</v>
      </c>
    </row>
    <row r="34" spans="1:34" ht="13.5">
      <c r="A34" s="26" t="s">
        <v>76</v>
      </c>
      <c r="B34" s="49" t="s">
        <v>129</v>
      </c>
      <c r="C34" s="50" t="s">
        <v>130</v>
      </c>
      <c r="D34" s="51">
        <f t="shared" si="0"/>
        <v>6795</v>
      </c>
      <c r="E34" s="51">
        <v>4317</v>
      </c>
      <c r="F34" s="51">
        <v>2478</v>
      </c>
      <c r="G34" s="51">
        <f t="shared" si="1"/>
        <v>6795</v>
      </c>
      <c r="H34" s="51">
        <f t="shared" si="2"/>
        <v>5065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3470</v>
      </c>
      <c r="N34" s="51">
        <v>0</v>
      </c>
      <c r="O34" s="51">
        <v>2267</v>
      </c>
      <c r="P34" s="51">
        <v>1203</v>
      </c>
      <c r="Q34" s="51">
        <f t="shared" si="5"/>
        <v>721</v>
      </c>
      <c r="R34" s="51">
        <v>0</v>
      </c>
      <c r="S34" s="51">
        <v>668</v>
      </c>
      <c r="T34" s="51">
        <v>53</v>
      </c>
      <c r="U34" s="51">
        <f t="shared" si="6"/>
        <v>874</v>
      </c>
      <c r="V34" s="51">
        <v>0</v>
      </c>
      <c r="W34" s="51">
        <v>874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0</v>
      </c>
      <c r="AD34" s="51">
        <v>0</v>
      </c>
      <c r="AE34" s="51">
        <v>0</v>
      </c>
      <c r="AF34" s="51">
        <v>0</v>
      </c>
      <c r="AG34" s="51">
        <v>1730</v>
      </c>
      <c r="AH34" s="51">
        <v>0</v>
      </c>
    </row>
    <row r="35" spans="1:34" ht="13.5">
      <c r="A35" s="26" t="s">
        <v>76</v>
      </c>
      <c r="B35" s="49" t="s">
        <v>131</v>
      </c>
      <c r="C35" s="50" t="s">
        <v>132</v>
      </c>
      <c r="D35" s="51">
        <f t="shared" si="0"/>
        <v>4304</v>
      </c>
      <c r="E35" s="51">
        <v>2830</v>
      </c>
      <c r="F35" s="51">
        <v>1474</v>
      </c>
      <c r="G35" s="51">
        <f t="shared" si="1"/>
        <v>4304</v>
      </c>
      <c r="H35" s="51">
        <f t="shared" si="2"/>
        <v>3696</v>
      </c>
      <c r="I35" s="51">
        <f t="shared" si="3"/>
        <v>0</v>
      </c>
      <c r="J35" s="51">
        <v>0</v>
      </c>
      <c r="K35" s="51">
        <v>0</v>
      </c>
      <c r="L35" s="51">
        <v>0</v>
      </c>
      <c r="M35" s="51">
        <f t="shared" si="4"/>
        <v>2421</v>
      </c>
      <c r="N35" s="51">
        <v>0</v>
      </c>
      <c r="O35" s="51">
        <v>1307</v>
      </c>
      <c r="P35" s="51">
        <v>1114</v>
      </c>
      <c r="Q35" s="51">
        <f t="shared" si="5"/>
        <v>1155</v>
      </c>
      <c r="R35" s="51">
        <v>0</v>
      </c>
      <c r="S35" s="51">
        <v>1031</v>
      </c>
      <c r="T35" s="51">
        <v>124</v>
      </c>
      <c r="U35" s="51">
        <f t="shared" si="6"/>
        <v>120</v>
      </c>
      <c r="V35" s="51">
        <v>0</v>
      </c>
      <c r="W35" s="51">
        <v>120</v>
      </c>
      <c r="X35" s="51">
        <v>0</v>
      </c>
      <c r="Y35" s="51">
        <f t="shared" si="7"/>
        <v>0</v>
      </c>
      <c r="Z35" s="51">
        <v>0</v>
      </c>
      <c r="AA35" s="51">
        <v>0</v>
      </c>
      <c r="AB35" s="51">
        <v>0</v>
      </c>
      <c r="AC35" s="51">
        <f t="shared" si="8"/>
        <v>0</v>
      </c>
      <c r="AD35" s="51">
        <v>0</v>
      </c>
      <c r="AE35" s="51">
        <v>0</v>
      </c>
      <c r="AF35" s="51">
        <v>0</v>
      </c>
      <c r="AG35" s="51">
        <v>608</v>
      </c>
      <c r="AH35" s="51">
        <v>0</v>
      </c>
    </row>
    <row r="36" spans="1:34" ht="13.5">
      <c r="A36" s="26" t="s">
        <v>76</v>
      </c>
      <c r="B36" s="49" t="s">
        <v>133</v>
      </c>
      <c r="C36" s="50" t="s">
        <v>134</v>
      </c>
      <c r="D36" s="51">
        <f t="shared" si="0"/>
        <v>2585</v>
      </c>
      <c r="E36" s="51">
        <v>2058</v>
      </c>
      <c r="F36" s="51">
        <v>527</v>
      </c>
      <c r="G36" s="51">
        <f t="shared" si="1"/>
        <v>2585</v>
      </c>
      <c r="H36" s="51">
        <f t="shared" si="2"/>
        <v>2342</v>
      </c>
      <c r="I36" s="51">
        <f t="shared" si="3"/>
        <v>0</v>
      </c>
      <c r="J36" s="51">
        <v>0</v>
      </c>
      <c r="K36" s="51">
        <v>0</v>
      </c>
      <c r="L36" s="51">
        <v>0</v>
      </c>
      <c r="M36" s="51">
        <f t="shared" si="4"/>
        <v>1978</v>
      </c>
      <c r="N36" s="51">
        <v>0</v>
      </c>
      <c r="O36" s="51">
        <v>1553</v>
      </c>
      <c r="P36" s="51">
        <v>425</v>
      </c>
      <c r="Q36" s="51">
        <f t="shared" si="5"/>
        <v>178</v>
      </c>
      <c r="R36" s="51">
        <v>0</v>
      </c>
      <c r="S36" s="51">
        <v>175</v>
      </c>
      <c r="T36" s="51">
        <v>3</v>
      </c>
      <c r="U36" s="51">
        <f t="shared" si="6"/>
        <v>186</v>
      </c>
      <c r="V36" s="51">
        <v>0</v>
      </c>
      <c r="W36" s="51">
        <v>186</v>
      </c>
      <c r="X36" s="51">
        <v>0</v>
      </c>
      <c r="Y36" s="51">
        <f t="shared" si="7"/>
        <v>0</v>
      </c>
      <c r="Z36" s="51">
        <v>0</v>
      </c>
      <c r="AA36" s="51">
        <v>0</v>
      </c>
      <c r="AB36" s="51">
        <v>0</v>
      </c>
      <c r="AC36" s="51">
        <f t="shared" si="8"/>
        <v>0</v>
      </c>
      <c r="AD36" s="51">
        <v>0</v>
      </c>
      <c r="AE36" s="51">
        <v>0</v>
      </c>
      <c r="AF36" s="51">
        <v>0</v>
      </c>
      <c r="AG36" s="51">
        <v>243</v>
      </c>
      <c r="AH36" s="51">
        <v>0</v>
      </c>
    </row>
    <row r="37" spans="1:34" ht="13.5">
      <c r="A37" s="26" t="s">
        <v>76</v>
      </c>
      <c r="B37" s="49" t="s">
        <v>135</v>
      </c>
      <c r="C37" s="50" t="s">
        <v>136</v>
      </c>
      <c r="D37" s="51">
        <f t="shared" si="0"/>
        <v>3220</v>
      </c>
      <c r="E37" s="51">
        <v>2608</v>
      </c>
      <c r="F37" s="51">
        <v>612</v>
      </c>
      <c r="G37" s="51">
        <f t="shared" si="1"/>
        <v>3220</v>
      </c>
      <c r="H37" s="51">
        <f t="shared" si="2"/>
        <v>2778</v>
      </c>
      <c r="I37" s="51">
        <f t="shared" si="3"/>
        <v>0</v>
      </c>
      <c r="J37" s="51">
        <v>0</v>
      </c>
      <c r="K37" s="51">
        <v>0</v>
      </c>
      <c r="L37" s="51">
        <v>0</v>
      </c>
      <c r="M37" s="51">
        <f t="shared" si="4"/>
        <v>1534</v>
      </c>
      <c r="N37" s="51">
        <v>0</v>
      </c>
      <c r="O37" s="51">
        <v>1254</v>
      </c>
      <c r="P37" s="51">
        <v>280</v>
      </c>
      <c r="Q37" s="51">
        <f t="shared" si="5"/>
        <v>648</v>
      </c>
      <c r="R37" s="51">
        <v>0</v>
      </c>
      <c r="S37" s="51">
        <v>648</v>
      </c>
      <c r="T37" s="51">
        <v>0</v>
      </c>
      <c r="U37" s="51">
        <f t="shared" si="6"/>
        <v>585</v>
      </c>
      <c r="V37" s="51">
        <v>0</v>
      </c>
      <c r="W37" s="51">
        <v>585</v>
      </c>
      <c r="X37" s="51">
        <v>0</v>
      </c>
      <c r="Y37" s="51">
        <f t="shared" si="7"/>
        <v>0</v>
      </c>
      <c r="Z37" s="51">
        <v>0</v>
      </c>
      <c r="AA37" s="51">
        <v>0</v>
      </c>
      <c r="AB37" s="51">
        <v>0</v>
      </c>
      <c r="AC37" s="51">
        <f t="shared" si="8"/>
        <v>11</v>
      </c>
      <c r="AD37" s="51">
        <v>0</v>
      </c>
      <c r="AE37" s="51">
        <v>11</v>
      </c>
      <c r="AF37" s="51">
        <v>0</v>
      </c>
      <c r="AG37" s="51">
        <v>442</v>
      </c>
      <c r="AH37" s="51">
        <v>0</v>
      </c>
    </row>
    <row r="38" spans="1:34" ht="13.5">
      <c r="A38" s="26" t="s">
        <v>76</v>
      </c>
      <c r="B38" s="49" t="s">
        <v>137</v>
      </c>
      <c r="C38" s="50" t="s">
        <v>138</v>
      </c>
      <c r="D38" s="51">
        <f t="shared" si="0"/>
        <v>1776</v>
      </c>
      <c r="E38" s="51">
        <v>1366</v>
      </c>
      <c r="F38" s="51">
        <v>410</v>
      </c>
      <c r="G38" s="51">
        <f aca="true" t="shared" si="9" ref="G38:G50">H38+AG38</f>
        <v>1776</v>
      </c>
      <c r="H38" s="51">
        <f aca="true" t="shared" si="10" ref="H38:H50">I38+M38+Q38+U38+Y38+AC38</f>
        <v>1683</v>
      </c>
      <c r="I38" s="51">
        <f aca="true" t="shared" si="11" ref="I38:I50">SUM(J38:L38)</f>
        <v>0</v>
      </c>
      <c r="J38" s="51">
        <v>0</v>
      </c>
      <c r="K38" s="51">
        <v>0</v>
      </c>
      <c r="L38" s="51">
        <v>0</v>
      </c>
      <c r="M38" s="51">
        <f aca="true" t="shared" si="12" ref="M38:M50">SUM(N38:P38)</f>
        <v>1097</v>
      </c>
      <c r="N38" s="51">
        <v>0</v>
      </c>
      <c r="O38" s="51">
        <v>741</v>
      </c>
      <c r="P38" s="51">
        <v>356</v>
      </c>
      <c r="Q38" s="51">
        <f aca="true" t="shared" si="13" ref="Q38:Q50">SUM(R38:T38)</f>
        <v>141</v>
      </c>
      <c r="R38" s="51">
        <v>0</v>
      </c>
      <c r="S38" s="51">
        <v>141</v>
      </c>
      <c r="T38" s="51">
        <v>0</v>
      </c>
      <c r="U38" s="51">
        <f aca="true" t="shared" si="14" ref="U38:U50">SUM(V38:X38)</f>
        <v>430</v>
      </c>
      <c r="V38" s="51">
        <v>0</v>
      </c>
      <c r="W38" s="51">
        <v>430</v>
      </c>
      <c r="X38" s="51">
        <v>0</v>
      </c>
      <c r="Y38" s="51">
        <f aca="true" t="shared" si="15" ref="Y38:Y50">SUM(Z38:AB38)</f>
        <v>0</v>
      </c>
      <c r="Z38" s="51">
        <v>0</v>
      </c>
      <c r="AA38" s="51">
        <v>0</v>
      </c>
      <c r="AB38" s="51">
        <v>0</v>
      </c>
      <c r="AC38" s="51">
        <f aca="true" t="shared" si="16" ref="AC38:AC50">SUM(AD38:AF38)</f>
        <v>15</v>
      </c>
      <c r="AD38" s="51">
        <v>0</v>
      </c>
      <c r="AE38" s="51">
        <v>15</v>
      </c>
      <c r="AF38" s="51">
        <v>0</v>
      </c>
      <c r="AG38" s="51">
        <v>93</v>
      </c>
      <c r="AH38" s="51">
        <v>0</v>
      </c>
    </row>
    <row r="39" spans="1:34" ht="13.5">
      <c r="A39" s="26" t="s">
        <v>76</v>
      </c>
      <c r="B39" s="49" t="s">
        <v>139</v>
      </c>
      <c r="C39" s="50" t="s">
        <v>140</v>
      </c>
      <c r="D39" s="51">
        <f t="shared" si="0"/>
        <v>1713</v>
      </c>
      <c r="E39" s="51">
        <v>1521</v>
      </c>
      <c r="F39" s="51">
        <v>192</v>
      </c>
      <c r="G39" s="51">
        <f t="shared" si="9"/>
        <v>1713</v>
      </c>
      <c r="H39" s="51">
        <f t="shared" si="10"/>
        <v>1659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622</v>
      </c>
      <c r="N39" s="51">
        <v>0</v>
      </c>
      <c r="O39" s="51">
        <v>486</v>
      </c>
      <c r="P39" s="51">
        <v>136</v>
      </c>
      <c r="Q39" s="51">
        <f t="shared" si="13"/>
        <v>200</v>
      </c>
      <c r="R39" s="51">
        <v>0</v>
      </c>
      <c r="S39" s="51">
        <v>198</v>
      </c>
      <c r="T39" s="51">
        <v>2</v>
      </c>
      <c r="U39" s="51">
        <f t="shared" si="14"/>
        <v>130</v>
      </c>
      <c r="V39" s="51">
        <v>0</v>
      </c>
      <c r="W39" s="51">
        <v>130</v>
      </c>
      <c r="X39" s="51">
        <v>0</v>
      </c>
      <c r="Y39" s="51">
        <f t="shared" si="15"/>
        <v>681</v>
      </c>
      <c r="Z39" s="51">
        <v>0</v>
      </c>
      <c r="AA39" s="51">
        <v>681</v>
      </c>
      <c r="AB39" s="51">
        <v>0</v>
      </c>
      <c r="AC39" s="51">
        <f t="shared" si="16"/>
        <v>26</v>
      </c>
      <c r="AD39" s="51">
        <v>0</v>
      </c>
      <c r="AE39" s="51">
        <v>26</v>
      </c>
      <c r="AF39" s="51">
        <v>0</v>
      </c>
      <c r="AG39" s="51">
        <v>54</v>
      </c>
      <c r="AH39" s="51">
        <v>0</v>
      </c>
    </row>
    <row r="40" spans="1:34" ht="13.5">
      <c r="A40" s="26" t="s">
        <v>76</v>
      </c>
      <c r="B40" s="49" t="s">
        <v>141</v>
      </c>
      <c r="C40" s="50" t="s">
        <v>142</v>
      </c>
      <c r="D40" s="51">
        <f t="shared" si="0"/>
        <v>5491</v>
      </c>
      <c r="E40" s="51">
        <v>4448</v>
      </c>
      <c r="F40" s="51">
        <v>1043</v>
      </c>
      <c r="G40" s="51">
        <f t="shared" si="9"/>
        <v>5491</v>
      </c>
      <c r="H40" s="51">
        <f t="shared" si="10"/>
        <v>5113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4354</v>
      </c>
      <c r="N40" s="51">
        <v>0</v>
      </c>
      <c r="O40" s="51">
        <v>3772</v>
      </c>
      <c r="P40" s="51">
        <v>582</v>
      </c>
      <c r="Q40" s="51">
        <f t="shared" si="13"/>
        <v>362</v>
      </c>
      <c r="R40" s="51">
        <v>0</v>
      </c>
      <c r="S40" s="51">
        <v>324</v>
      </c>
      <c r="T40" s="51">
        <v>38</v>
      </c>
      <c r="U40" s="51">
        <f t="shared" si="14"/>
        <v>388</v>
      </c>
      <c r="V40" s="51">
        <v>0</v>
      </c>
      <c r="W40" s="51">
        <v>352</v>
      </c>
      <c r="X40" s="51">
        <v>36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9</v>
      </c>
      <c r="AD40" s="51">
        <v>0</v>
      </c>
      <c r="AE40" s="51">
        <v>0</v>
      </c>
      <c r="AF40" s="51">
        <v>9</v>
      </c>
      <c r="AG40" s="51">
        <v>378</v>
      </c>
      <c r="AH40" s="51">
        <v>0</v>
      </c>
    </row>
    <row r="41" spans="1:34" ht="13.5">
      <c r="A41" s="26" t="s">
        <v>76</v>
      </c>
      <c r="B41" s="49" t="s">
        <v>143</v>
      </c>
      <c r="C41" s="50" t="s">
        <v>144</v>
      </c>
      <c r="D41" s="51">
        <f t="shared" si="0"/>
        <v>2047</v>
      </c>
      <c r="E41" s="51">
        <v>1641</v>
      </c>
      <c r="F41" s="51">
        <v>406</v>
      </c>
      <c r="G41" s="51">
        <f t="shared" si="9"/>
        <v>2047</v>
      </c>
      <c r="H41" s="51">
        <f t="shared" si="10"/>
        <v>1902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1508</v>
      </c>
      <c r="N41" s="51">
        <v>0</v>
      </c>
      <c r="O41" s="51">
        <v>1249</v>
      </c>
      <c r="P41" s="51">
        <v>259</v>
      </c>
      <c r="Q41" s="51">
        <f t="shared" si="13"/>
        <v>187</v>
      </c>
      <c r="R41" s="51">
        <v>0</v>
      </c>
      <c r="S41" s="51">
        <v>186</v>
      </c>
      <c r="T41" s="51">
        <v>1</v>
      </c>
      <c r="U41" s="51">
        <f t="shared" si="14"/>
        <v>207</v>
      </c>
      <c r="V41" s="51">
        <v>0</v>
      </c>
      <c r="W41" s="51">
        <v>206</v>
      </c>
      <c r="X41" s="51">
        <v>1</v>
      </c>
      <c r="Y41" s="51">
        <f t="shared" si="15"/>
        <v>0</v>
      </c>
      <c r="Z41" s="51">
        <v>0</v>
      </c>
      <c r="AA41" s="51">
        <v>0</v>
      </c>
      <c r="AB41" s="51">
        <v>0</v>
      </c>
      <c r="AC41" s="51">
        <f t="shared" si="16"/>
        <v>0</v>
      </c>
      <c r="AD41" s="51">
        <v>0</v>
      </c>
      <c r="AE41" s="51">
        <v>0</v>
      </c>
      <c r="AF41" s="51">
        <v>0</v>
      </c>
      <c r="AG41" s="51">
        <v>145</v>
      </c>
      <c r="AH41" s="51">
        <v>0</v>
      </c>
    </row>
    <row r="42" spans="1:34" ht="13.5">
      <c r="A42" s="26" t="s">
        <v>76</v>
      </c>
      <c r="B42" s="49" t="s">
        <v>145</v>
      </c>
      <c r="C42" s="50" t="s">
        <v>146</v>
      </c>
      <c r="D42" s="51">
        <f t="shared" si="0"/>
        <v>1464</v>
      </c>
      <c r="E42" s="51">
        <v>1166</v>
      </c>
      <c r="F42" s="51">
        <v>298</v>
      </c>
      <c r="G42" s="51">
        <f t="shared" si="9"/>
        <v>1464</v>
      </c>
      <c r="H42" s="51">
        <f t="shared" si="10"/>
        <v>1388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1105</v>
      </c>
      <c r="N42" s="51">
        <v>0</v>
      </c>
      <c r="O42" s="51">
        <v>903</v>
      </c>
      <c r="P42" s="51">
        <v>202</v>
      </c>
      <c r="Q42" s="51">
        <f t="shared" si="13"/>
        <v>121</v>
      </c>
      <c r="R42" s="51">
        <v>0</v>
      </c>
      <c r="S42" s="51">
        <v>112</v>
      </c>
      <c r="T42" s="51">
        <v>9</v>
      </c>
      <c r="U42" s="51">
        <f t="shared" si="14"/>
        <v>162</v>
      </c>
      <c r="V42" s="51">
        <v>0</v>
      </c>
      <c r="W42" s="51">
        <v>151</v>
      </c>
      <c r="X42" s="51">
        <v>11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0</v>
      </c>
      <c r="AD42" s="51">
        <v>0</v>
      </c>
      <c r="AE42" s="51">
        <v>0</v>
      </c>
      <c r="AF42" s="51">
        <v>0</v>
      </c>
      <c r="AG42" s="51">
        <v>76</v>
      </c>
      <c r="AH42" s="51">
        <v>5</v>
      </c>
    </row>
    <row r="43" spans="1:34" ht="13.5">
      <c r="A43" s="26" t="s">
        <v>76</v>
      </c>
      <c r="B43" s="49" t="s">
        <v>147</v>
      </c>
      <c r="C43" s="50" t="s">
        <v>148</v>
      </c>
      <c r="D43" s="51">
        <f t="shared" si="0"/>
        <v>2040</v>
      </c>
      <c r="E43" s="51">
        <v>1359</v>
      </c>
      <c r="F43" s="51">
        <v>681</v>
      </c>
      <c r="G43" s="51">
        <f t="shared" si="9"/>
        <v>2040</v>
      </c>
      <c r="H43" s="51">
        <f t="shared" si="10"/>
        <v>2028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1645</v>
      </c>
      <c r="N43" s="51">
        <v>0</v>
      </c>
      <c r="O43" s="51">
        <v>1013</v>
      </c>
      <c r="P43" s="51">
        <v>632</v>
      </c>
      <c r="Q43" s="51">
        <f t="shared" si="13"/>
        <v>238</v>
      </c>
      <c r="R43" s="51">
        <v>0</v>
      </c>
      <c r="S43" s="51">
        <v>215</v>
      </c>
      <c r="T43" s="51">
        <v>23</v>
      </c>
      <c r="U43" s="51">
        <f t="shared" si="14"/>
        <v>145</v>
      </c>
      <c r="V43" s="51">
        <v>0</v>
      </c>
      <c r="W43" s="51">
        <v>131</v>
      </c>
      <c r="X43" s="51">
        <v>14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0</v>
      </c>
      <c r="AD43" s="51">
        <v>0</v>
      </c>
      <c r="AE43" s="51">
        <v>0</v>
      </c>
      <c r="AF43" s="51">
        <v>0</v>
      </c>
      <c r="AG43" s="51">
        <v>12</v>
      </c>
      <c r="AH43" s="51">
        <v>0</v>
      </c>
    </row>
    <row r="44" spans="1:34" ht="13.5">
      <c r="A44" s="26" t="s">
        <v>76</v>
      </c>
      <c r="B44" s="49" t="s">
        <v>149</v>
      </c>
      <c r="C44" s="50" t="s">
        <v>150</v>
      </c>
      <c r="D44" s="51">
        <f t="shared" si="0"/>
        <v>2585</v>
      </c>
      <c r="E44" s="51">
        <v>1175</v>
      </c>
      <c r="F44" s="51">
        <v>1410</v>
      </c>
      <c r="G44" s="51">
        <f t="shared" si="9"/>
        <v>2585</v>
      </c>
      <c r="H44" s="51">
        <f t="shared" si="10"/>
        <v>1620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1368</v>
      </c>
      <c r="N44" s="51">
        <v>0</v>
      </c>
      <c r="O44" s="51">
        <v>930</v>
      </c>
      <c r="P44" s="51">
        <v>438</v>
      </c>
      <c r="Q44" s="51">
        <f t="shared" si="13"/>
        <v>120</v>
      </c>
      <c r="R44" s="51">
        <v>0</v>
      </c>
      <c r="S44" s="51">
        <v>117</v>
      </c>
      <c r="T44" s="51">
        <v>3</v>
      </c>
      <c r="U44" s="51">
        <f t="shared" si="14"/>
        <v>132</v>
      </c>
      <c r="V44" s="51">
        <v>0</v>
      </c>
      <c r="W44" s="51">
        <v>128</v>
      </c>
      <c r="X44" s="51">
        <v>4</v>
      </c>
      <c r="Y44" s="51">
        <f t="shared" si="15"/>
        <v>0</v>
      </c>
      <c r="Z44" s="51">
        <v>0</v>
      </c>
      <c r="AA44" s="51">
        <v>0</v>
      </c>
      <c r="AB44" s="51">
        <v>0</v>
      </c>
      <c r="AC44" s="51">
        <f t="shared" si="16"/>
        <v>0</v>
      </c>
      <c r="AD44" s="51">
        <v>0</v>
      </c>
      <c r="AE44" s="51">
        <v>0</v>
      </c>
      <c r="AF44" s="51">
        <v>0</v>
      </c>
      <c r="AG44" s="51">
        <v>965</v>
      </c>
      <c r="AH44" s="51">
        <v>88</v>
      </c>
    </row>
    <row r="45" spans="1:34" ht="13.5">
      <c r="A45" s="26" t="s">
        <v>76</v>
      </c>
      <c r="B45" s="49" t="s">
        <v>151</v>
      </c>
      <c r="C45" s="50" t="s">
        <v>152</v>
      </c>
      <c r="D45" s="51">
        <f t="shared" si="0"/>
        <v>1095</v>
      </c>
      <c r="E45" s="51">
        <v>802</v>
      </c>
      <c r="F45" s="51">
        <v>293</v>
      </c>
      <c r="G45" s="51">
        <f t="shared" si="9"/>
        <v>1095</v>
      </c>
      <c r="H45" s="51">
        <f t="shared" si="10"/>
        <v>1076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881</v>
      </c>
      <c r="N45" s="51">
        <v>0</v>
      </c>
      <c r="O45" s="51">
        <v>622</v>
      </c>
      <c r="P45" s="51">
        <v>259</v>
      </c>
      <c r="Q45" s="51">
        <f t="shared" si="13"/>
        <v>97</v>
      </c>
      <c r="R45" s="51">
        <v>0</v>
      </c>
      <c r="S45" s="51">
        <v>90</v>
      </c>
      <c r="T45" s="51">
        <v>7</v>
      </c>
      <c r="U45" s="51">
        <f t="shared" si="14"/>
        <v>98</v>
      </c>
      <c r="V45" s="51">
        <v>0</v>
      </c>
      <c r="W45" s="51">
        <v>90</v>
      </c>
      <c r="X45" s="51">
        <v>8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0</v>
      </c>
      <c r="AD45" s="51">
        <v>0</v>
      </c>
      <c r="AE45" s="51">
        <v>0</v>
      </c>
      <c r="AF45" s="51">
        <v>0</v>
      </c>
      <c r="AG45" s="51">
        <v>19</v>
      </c>
      <c r="AH45" s="51">
        <v>34</v>
      </c>
    </row>
    <row r="46" spans="1:34" ht="13.5">
      <c r="A46" s="26" t="s">
        <v>76</v>
      </c>
      <c r="B46" s="49" t="s">
        <v>153</v>
      </c>
      <c r="C46" s="50" t="s">
        <v>154</v>
      </c>
      <c r="D46" s="51">
        <f t="shared" si="0"/>
        <v>3372</v>
      </c>
      <c r="E46" s="51">
        <v>2807</v>
      </c>
      <c r="F46" s="51">
        <v>565</v>
      </c>
      <c r="G46" s="51">
        <f t="shared" si="9"/>
        <v>3372</v>
      </c>
      <c r="H46" s="51">
        <f t="shared" si="10"/>
        <v>2854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2459</v>
      </c>
      <c r="N46" s="51">
        <v>0</v>
      </c>
      <c r="O46" s="51">
        <v>2414</v>
      </c>
      <c r="P46" s="51">
        <v>45</v>
      </c>
      <c r="Q46" s="51">
        <f t="shared" si="13"/>
        <v>214</v>
      </c>
      <c r="R46" s="51">
        <v>0</v>
      </c>
      <c r="S46" s="51">
        <v>213</v>
      </c>
      <c r="T46" s="51">
        <v>1</v>
      </c>
      <c r="U46" s="51">
        <f t="shared" si="14"/>
        <v>181</v>
      </c>
      <c r="V46" s="51">
        <v>0</v>
      </c>
      <c r="W46" s="51">
        <v>180</v>
      </c>
      <c r="X46" s="51">
        <v>1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0</v>
      </c>
      <c r="AD46" s="51">
        <v>0</v>
      </c>
      <c r="AE46" s="51">
        <v>0</v>
      </c>
      <c r="AF46" s="51">
        <v>0</v>
      </c>
      <c r="AG46" s="51">
        <v>518</v>
      </c>
      <c r="AH46" s="51">
        <v>0</v>
      </c>
    </row>
    <row r="47" spans="1:34" ht="13.5">
      <c r="A47" s="26" t="s">
        <v>76</v>
      </c>
      <c r="B47" s="49" t="s">
        <v>155</v>
      </c>
      <c r="C47" s="50" t="s">
        <v>156</v>
      </c>
      <c r="D47" s="51">
        <f t="shared" si="0"/>
        <v>4158</v>
      </c>
      <c r="E47" s="51">
        <v>3404</v>
      </c>
      <c r="F47" s="51">
        <v>754</v>
      </c>
      <c r="G47" s="51">
        <f t="shared" si="9"/>
        <v>4158</v>
      </c>
      <c r="H47" s="51">
        <f t="shared" si="10"/>
        <v>4076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3220</v>
      </c>
      <c r="N47" s="51">
        <v>0</v>
      </c>
      <c r="O47" s="51">
        <v>2648</v>
      </c>
      <c r="P47" s="51">
        <v>572</v>
      </c>
      <c r="Q47" s="51">
        <f t="shared" si="13"/>
        <v>408</v>
      </c>
      <c r="R47" s="51">
        <v>0</v>
      </c>
      <c r="S47" s="51">
        <v>349</v>
      </c>
      <c r="T47" s="51">
        <v>59</v>
      </c>
      <c r="U47" s="51">
        <f t="shared" si="14"/>
        <v>379</v>
      </c>
      <c r="V47" s="51">
        <v>0</v>
      </c>
      <c r="W47" s="51">
        <v>339</v>
      </c>
      <c r="X47" s="51">
        <v>40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69</v>
      </c>
      <c r="AD47" s="51">
        <v>0</v>
      </c>
      <c r="AE47" s="51">
        <v>68</v>
      </c>
      <c r="AF47" s="51">
        <v>1</v>
      </c>
      <c r="AG47" s="51">
        <v>82</v>
      </c>
      <c r="AH47" s="51">
        <v>24</v>
      </c>
    </row>
    <row r="48" spans="1:34" ht="13.5">
      <c r="A48" s="26" t="s">
        <v>76</v>
      </c>
      <c r="B48" s="49" t="s">
        <v>157</v>
      </c>
      <c r="C48" s="50" t="s">
        <v>158</v>
      </c>
      <c r="D48" s="51">
        <f t="shared" si="0"/>
        <v>1707</v>
      </c>
      <c r="E48" s="51">
        <v>1493</v>
      </c>
      <c r="F48" s="51">
        <v>214</v>
      </c>
      <c r="G48" s="51">
        <f t="shared" si="9"/>
        <v>1707</v>
      </c>
      <c r="H48" s="51">
        <f t="shared" si="10"/>
        <v>1660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1307</v>
      </c>
      <c r="N48" s="51">
        <v>0</v>
      </c>
      <c r="O48" s="51">
        <v>1169</v>
      </c>
      <c r="P48" s="51">
        <v>138</v>
      </c>
      <c r="Q48" s="51">
        <f t="shared" si="13"/>
        <v>164</v>
      </c>
      <c r="R48" s="51">
        <v>0</v>
      </c>
      <c r="S48" s="51">
        <v>160</v>
      </c>
      <c r="T48" s="51">
        <v>4</v>
      </c>
      <c r="U48" s="51">
        <f t="shared" si="14"/>
        <v>139</v>
      </c>
      <c r="V48" s="51">
        <v>0</v>
      </c>
      <c r="W48" s="51">
        <v>135</v>
      </c>
      <c r="X48" s="51">
        <v>4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50</v>
      </c>
      <c r="AD48" s="51">
        <v>0</v>
      </c>
      <c r="AE48" s="51">
        <v>29</v>
      </c>
      <c r="AF48" s="51">
        <v>21</v>
      </c>
      <c r="AG48" s="51">
        <v>47</v>
      </c>
      <c r="AH48" s="51">
        <v>0</v>
      </c>
    </row>
    <row r="49" spans="1:34" ht="13.5">
      <c r="A49" s="26" t="s">
        <v>76</v>
      </c>
      <c r="B49" s="49" t="s">
        <v>159</v>
      </c>
      <c r="C49" s="50" t="s">
        <v>29</v>
      </c>
      <c r="D49" s="51">
        <f t="shared" si="0"/>
        <v>952</v>
      </c>
      <c r="E49" s="51">
        <v>856</v>
      </c>
      <c r="F49" s="51">
        <v>96</v>
      </c>
      <c r="G49" s="51">
        <f t="shared" si="9"/>
        <v>952</v>
      </c>
      <c r="H49" s="51">
        <f t="shared" si="10"/>
        <v>877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803</v>
      </c>
      <c r="N49" s="51">
        <v>0</v>
      </c>
      <c r="O49" s="51">
        <v>786</v>
      </c>
      <c r="P49" s="51">
        <v>17</v>
      </c>
      <c r="Q49" s="51">
        <f t="shared" si="13"/>
        <v>0</v>
      </c>
      <c r="R49" s="51">
        <v>0</v>
      </c>
      <c r="S49" s="51">
        <v>0</v>
      </c>
      <c r="T49" s="51">
        <v>0</v>
      </c>
      <c r="U49" s="51">
        <f t="shared" si="14"/>
        <v>63</v>
      </c>
      <c r="V49" s="51">
        <v>0</v>
      </c>
      <c r="W49" s="51">
        <v>63</v>
      </c>
      <c r="X49" s="51">
        <v>0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11</v>
      </c>
      <c r="AD49" s="51">
        <v>0</v>
      </c>
      <c r="AE49" s="51">
        <v>7</v>
      </c>
      <c r="AF49" s="51">
        <v>4</v>
      </c>
      <c r="AG49" s="51">
        <v>75</v>
      </c>
      <c r="AH49" s="51">
        <v>123</v>
      </c>
    </row>
    <row r="50" spans="1:34" ht="13.5">
      <c r="A50" s="26" t="s">
        <v>76</v>
      </c>
      <c r="B50" s="49" t="s">
        <v>160</v>
      </c>
      <c r="C50" s="50" t="s">
        <v>161</v>
      </c>
      <c r="D50" s="51">
        <f t="shared" si="0"/>
        <v>1571</v>
      </c>
      <c r="E50" s="51">
        <v>1303</v>
      </c>
      <c r="F50" s="51">
        <v>268</v>
      </c>
      <c r="G50" s="51">
        <f t="shared" si="9"/>
        <v>1571</v>
      </c>
      <c r="H50" s="51">
        <f t="shared" si="10"/>
        <v>1484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1186</v>
      </c>
      <c r="N50" s="51">
        <v>0</v>
      </c>
      <c r="O50" s="51">
        <v>1036</v>
      </c>
      <c r="P50" s="51">
        <v>150</v>
      </c>
      <c r="Q50" s="51">
        <f t="shared" si="13"/>
        <v>141</v>
      </c>
      <c r="R50" s="51">
        <v>0</v>
      </c>
      <c r="S50" s="51">
        <v>127</v>
      </c>
      <c r="T50" s="51">
        <v>14</v>
      </c>
      <c r="U50" s="51">
        <f t="shared" si="14"/>
        <v>141</v>
      </c>
      <c r="V50" s="51">
        <v>0</v>
      </c>
      <c r="W50" s="51">
        <v>140</v>
      </c>
      <c r="X50" s="51">
        <v>1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16</v>
      </c>
      <c r="AD50" s="51">
        <v>0</v>
      </c>
      <c r="AE50" s="51">
        <v>0</v>
      </c>
      <c r="AF50" s="51">
        <v>16</v>
      </c>
      <c r="AG50" s="51">
        <v>87</v>
      </c>
      <c r="AH50" s="51">
        <v>0</v>
      </c>
    </row>
    <row r="51" spans="1:34" ht="13.5">
      <c r="A51" s="79" t="s">
        <v>72</v>
      </c>
      <c r="B51" s="80"/>
      <c r="C51" s="81"/>
      <c r="D51" s="51">
        <f aca="true" t="shared" si="17" ref="D51:AH51">SUM(D7:D50)</f>
        <v>406592</v>
      </c>
      <c r="E51" s="51">
        <f t="shared" si="17"/>
        <v>275907</v>
      </c>
      <c r="F51" s="51">
        <f t="shared" si="17"/>
        <v>130685</v>
      </c>
      <c r="G51" s="51">
        <f t="shared" si="17"/>
        <v>406592</v>
      </c>
      <c r="H51" s="51">
        <f t="shared" si="17"/>
        <v>365419</v>
      </c>
      <c r="I51" s="51">
        <f t="shared" si="17"/>
        <v>0</v>
      </c>
      <c r="J51" s="51">
        <f t="shared" si="17"/>
        <v>0</v>
      </c>
      <c r="K51" s="51">
        <f t="shared" si="17"/>
        <v>0</v>
      </c>
      <c r="L51" s="51">
        <f t="shared" si="17"/>
        <v>0</v>
      </c>
      <c r="M51" s="51">
        <f t="shared" si="17"/>
        <v>290549</v>
      </c>
      <c r="N51" s="51">
        <f t="shared" si="17"/>
        <v>23135</v>
      </c>
      <c r="O51" s="51">
        <f t="shared" si="17"/>
        <v>186836</v>
      </c>
      <c r="P51" s="51">
        <f t="shared" si="17"/>
        <v>80578</v>
      </c>
      <c r="Q51" s="51">
        <f t="shared" si="17"/>
        <v>31380</v>
      </c>
      <c r="R51" s="51">
        <f t="shared" si="17"/>
        <v>1827</v>
      </c>
      <c r="S51" s="51">
        <f t="shared" si="17"/>
        <v>25619</v>
      </c>
      <c r="T51" s="51">
        <f t="shared" si="17"/>
        <v>3934</v>
      </c>
      <c r="U51" s="51">
        <f t="shared" si="17"/>
        <v>32432</v>
      </c>
      <c r="V51" s="51">
        <f t="shared" si="17"/>
        <v>1207</v>
      </c>
      <c r="W51" s="51">
        <f t="shared" si="17"/>
        <v>28130</v>
      </c>
      <c r="X51" s="51">
        <f t="shared" si="17"/>
        <v>3095</v>
      </c>
      <c r="Y51" s="51">
        <f t="shared" si="17"/>
        <v>8646</v>
      </c>
      <c r="Z51" s="51">
        <f t="shared" si="17"/>
        <v>7757</v>
      </c>
      <c r="AA51" s="51">
        <f t="shared" si="17"/>
        <v>870</v>
      </c>
      <c r="AB51" s="51">
        <f t="shared" si="17"/>
        <v>19</v>
      </c>
      <c r="AC51" s="51">
        <f t="shared" si="17"/>
        <v>2412</v>
      </c>
      <c r="AD51" s="51">
        <f t="shared" si="17"/>
        <v>591</v>
      </c>
      <c r="AE51" s="51">
        <f t="shared" si="17"/>
        <v>1446</v>
      </c>
      <c r="AF51" s="51">
        <f t="shared" si="17"/>
        <v>375</v>
      </c>
      <c r="AG51" s="51">
        <f t="shared" si="17"/>
        <v>41173</v>
      </c>
      <c r="AH51" s="51">
        <f t="shared" si="17"/>
        <v>1034</v>
      </c>
    </row>
  </sheetData>
  <mergeCells count="14">
    <mergeCell ref="A51:C51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38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40</v>
      </c>
      <c r="C2" s="67" t="s">
        <v>43</v>
      </c>
      <c r="D2" s="29" t="s">
        <v>31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32</v>
      </c>
      <c r="V2" s="32"/>
      <c r="W2" s="32"/>
      <c r="X2" s="32"/>
      <c r="Y2" s="32"/>
      <c r="Z2" s="32"/>
      <c r="AA2" s="33"/>
      <c r="AB2" s="29" t="s">
        <v>33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44</v>
      </c>
      <c r="G3" s="83"/>
      <c r="H3" s="83"/>
      <c r="I3" s="83"/>
      <c r="J3" s="83"/>
      <c r="K3" s="84"/>
      <c r="L3" s="67" t="s">
        <v>45</v>
      </c>
      <c r="M3" s="16" t="s">
        <v>185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46</v>
      </c>
      <c r="AD3" s="67" t="s">
        <v>47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41</v>
      </c>
      <c r="P5" s="8" t="s">
        <v>19</v>
      </c>
      <c r="Q5" s="20" t="s">
        <v>48</v>
      </c>
      <c r="R5" s="8" t="s">
        <v>20</v>
      </c>
      <c r="S5" s="20" t="s">
        <v>71</v>
      </c>
      <c r="T5" s="8" t="s">
        <v>42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49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76</v>
      </c>
      <c r="B7" s="49" t="s">
        <v>77</v>
      </c>
      <c r="C7" s="50" t="s">
        <v>78</v>
      </c>
      <c r="D7" s="51">
        <f aca="true" t="shared" si="0" ref="D7:D50">E7+F7+L7+M7</f>
        <v>100416</v>
      </c>
      <c r="E7" s="51">
        <v>81132</v>
      </c>
      <c r="F7" s="51">
        <f aca="true" t="shared" si="1" ref="F7:F37">SUM(G7:K7)</f>
        <v>11685</v>
      </c>
      <c r="G7" s="51">
        <v>5497</v>
      </c>
      <c r="H7" s="51">
        <v>6188</v>
      </c>
      <c r="I7" s="51">
        <v>0</v>
      </c>
      <c r="J7" s="51">
        <v>0</v>
      </c>
      <c r="K7" s="51">
        <v>0</v>
      </c>
      <c r="L7" s="51">
        <v>2362</v>
      </c>
      <c r="M7" s="51">
        <f aca="true" t="shared" si="2" ref="M7:M37">SUM(N7:T7)</f>
        <v>5237</v>
      </c>
      <c r="N7" s="51">
        <v>5237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v>0</v>
      </c>
      <c r="U7" s="51">
        <f aca="true" t="shared" si="3" ref="U7:U37">SUM(V7:AA7)</f>
        <v>83446</v>
      </c>
      <c r="V7" s="51">
        <v>81132</v>
      </c>
      <c r="W7" s="51">
        <v>2314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37">SUM(AC7:AE7)</f>
        <v>17130</v>
      </c>
      <c r="AC7" s="51">
        <v>2362</v>
      </c>
      <c r="AD7" s="51">
        <v>9567</v>
      </c>
      <c r="AE7" s="51">
        <f aca="true" t="shared" si="5" ref="AE7:AE37">SUM(AF7:AJ7)</f>
        <v>5201</v>
      </c>
      <c r="AF7" s="51">
        <v>5201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76</v>
      </c>
      <c r="B8" s="49" t="s">
        <v>79</v>
      </c>
      <c r="C8" s="50" t="s">
        <v>80</v>
      </c>
      <c r="D8" s="51">
        <f t="shared" si="0"/>
        <v>37650</v>
      </c>
      <c r="E8" s="51">
        <v>27471</v>
      </c>
      <c r="F8" s="51">
        <f t="shared" si="1"/>
        <v>4820</v>
      </c>
      <c r="G8" s="51">
        <v>4820</v>
      </c>
      <c r="H8" s="51">
        <v>0</v>
      </c>
      <c r="I8" s="51">
        <v>0</v>
      </c>
      <c r="J8" s="51">
        <v>0</v>
      </c>
      <c r="K8" s="51">
        <v>0</v>
      </c>
      <c r="L8" s="51">
        <v>207</v>
      </c>
      <c r="M8" s="51">
        <f t="shared" si="2"/>
        <v>5152</v>
      </c>
      <c r="N8" s="51">
        <v>4069</v>
      </c>
      <c r="O8" s="51">
        <v>277</v>
      </c>
      <c r="P8" s="51">
        <v>494</v>
      </c>
      <c r="Q8" s="51">
        <v>0</v>
      </c>
      <c r="R8" s="51">
        <v>0</v>
      </c>
      <c r="S8" s="51">
        <v>312</v>
      </c>
      <c r="T8" s="51">
        <v>0</v>
      </c>
      <c r="U8" s="51">
        <f t="shared" si="3"/>
        <v>30471</v>
      </c>
      <c r="V8" s="51">
        <v>27471</v>
      </c>
      <c r="W8" s="51">
        <v>3000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5289</v>
      </c>
      <c r="AC8" s="51">
        <v>207</v>
      </c>
      <c r="AD8" s="51">
        <v>4050</v>
      </c>
      <c r="AE8" s="51">
        <f t="shared" si="5"/>
        <v>1032</v>
      </c>
      <c r="AF8" s="51">
        <v>1032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76</v>
      </c>
      <c r="B9" s="49" t="s">
        <v>81</v>
      </c>
      <c r="C9" s="50" t="s">
        <v>82</v>
      </c>
      <c r="D9" s="51">
        <f t="shared" si="0"/>
        <v>38552</v>
      </c>
      <c r="E9" s="51">
        <v>33481</v>
      </c>
      <c r="F9" s="51">
        <f t="shared" si="1"/>
        <v>5036</v>
      </c>
      <c r="G9" s="51">
        <v>0</v>
      </c>
      <c r="H9" s="51">
        <v>2795</v>
      </c>
      <c r="I9" s="51">
        <v>0</v>
      </c>
      <c r="J9" s="51">
        <v>0</v>
      </c>
      <c r="K9" s="51">
        <v>2241</v>
      </c>
      <c r="L9" s="51">
        <v>0</v>
      </c>
      <c r="M9" s="51">
        <f t="shared" si="2"/>
        <v>35</v>
      </c>
      <c r="N9" s="51">
        <v>0</v>
      </c>
      <c r="O9" s="51">
        <v>35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34306</v>
      </c>
      <c r="V9" s="51">
        <v>33481</v>
      </c>
      <c r="W9" s="51">
        <v>0</v>
      </c>
      <c r="X9" s="51">
        <v>0</v>
      </c>
      <c r="Y9" s="51">
        <v>0</v>
      </c>
      <c r="Z9" s="51">
        <v>0</v>
      </c>
      <c r="AA9" s="51">
        <v>825</v>
      </c>
      <c r="AB9" s="51">
        <f t="shared" si="4"/>
        <v>6048</v>
      </c>
      <c r="AC9" s="51">
        <v>0</v>
      </c>
      <c r="AD9" s="51">
        <v>3525</v>
      </c>
      <c r="AE9" s="51">
        <f t="shared" si="5"/>
        <v>2523</v>
      </c>
      <c r="AF9" s="51">
        <v>0</v>
      </c>
      <c r="AG9" s="51">
        <v>1107</v>
      </c>
      <c r="AH9" s="51">
        <v>0</v>
      </c>
      <c r="AI9" s="51">
        <v>0</v>
      </c>
      <c r="AJ9" s="51">
        <v>1416</v>
      </c>
    </row>
    <row r="10" spans="1:36" ht="13.5">
      <c r="A10" s="26" t="s">
        <v>76</v>
      </c>
      <c r="B10" s="49" t="s">
        <v>83</v>
      </c>
      <c r="C10" s="50" t="s">
        <v>84</v>
      </c>
      <c r="D10" s="51">
        <f t="shared" si="0"/>
        <v>40389</v>
      </c>
      <c r="E10" s="51">
        <v>30402</v>
      </c>
      <c r="F10" s="51">
        <f t="shared" si="1"/>
        <v>7849</v>
      </c>
      <c r="G10" s="51">
        <v>774</v>
      </c>
      <c r="H10" s="51">
        <v>2780</v>
      </c>
      <c r="I10" s="51">
        <v>0</v>
      </c>
      <c r="J10" s="51">
        <v>0</v>
      </c>
      <c r="K10" s="51">
        <v>4295</v>
      </c>
      <c r="L10" s="51">
        <v>0</v>
      </c>
      <c r="M10" s="51">
        <f t="shared" si="2"/>
        <v>2138</v>
      </c>
      <c r="N10" s="51">
        <v>1457</v>
      </c>
      <c r="O10" s="51">
        <v>0</v>
      </c>
      <c r="P10" s="51">
        <v>1</v>
      </c>
      <c r="Q10" s="51">
        <v>0</v>
      </c>
      <c r="R10" s="51">
        <v>0</v>
      </c>
      <c r="S10" s="51">
        <v>0</v>
      </c>
      <c r="T10" s="51">
        <v>680</v>
      </c>
      <c r="U10" s="51">
        <f t="shared" si="3"/>
        <v>31745</v>
      </c>
      <c r="V10" s="51">
        <v>30402</v>
      </c>
      <c r="W10" s="51">
        <v>499</v>
      </c>
      <c r="X10" s="51">
        <v>22</v>
      </c>
      <c r="Y10" s="51">
        <v>0</v>
      </c>
      <c r="Z10" s="51">
        <v>0</v>
      </c>
      <c r="AA10" s="51">
        <v>822</v>
      </c>
      <c r="AB10" s="51">
        <f t="shared" si="4"/>
        <v>7376</v>
      </c>
      <c r="AC10" s="51">
        <v>0</v>
      </c>
      <c r="AD10" s="51">
        <v>3301</v>
      </c>
      <c r="AE10" s="51">
        <f t="shared" si="5"/>
        <v>4075</v>
      </c>
      <c r="AF10" s="51">
        <v>0</v>
      </c>
      <c r="AG10" s="51">
        <v>602</v>
      </c>
      <c r="AH10" s="51">
        <v>0</v>
      </c>
      <c r="AI10" s="51">
        <v>0</v>
      </c>
      <c r="AJ10" s="51">
        <v>3473</v>
      </c>
    </row>
    <row r="11" spans="1:36" ht="13.5">
      <c r="A11" s="26" t="s">
        <v>76</v>
      </c>
      <c r="B11" s="49" t="s">
        <v>85</v>
      </c>
      <c r="C11" s="50" t="s">
        <v>86</v>
      </c>
      <c r="D11" s="51">
        <f t="shared" si="0"/>
        <v>15734</v>
      </c>
      <c r="E11" s="51">
        <v>12060</v>
      </c>
      <c r="F11" s="51">
        <f t="shared" si="1"/>
        <v>3208</v>
      </c>
      <c r="G11" s="51">
        <v>0</v>
      </c>
      <c r="H11" s="51">
        <v>3208</v>
      </c>
      <c r="I11" s="51">
        <v>0</v>
      </c>
      <c r="J11" s="51">
        <v>0</v>
      </c>
      <c r="K11" s="51">
        <v>0</v>
      </c>
      <c r="L11" s="51">
        <v>466</v>
      </c>
      <c r="M11" s="51">
        <f t="shared" si="2"/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12063</v>
      </c>
      <c r="V11" s="51">
        <v>12060</v>
      </c>
      <c r="W11" s="51">
        <v>0</v>
      </c>
      <c r="X11" s="51">
        <v>3</v>
      </c>
      <c r="Y11" s="51">
        <v>0</v>
      </c>
      <c r="Z11" s="51">
        <v>0</v>
      </c>
      <c r="AA11" s="51">
        <v>0</v>
      </c>
      <c r="AB11" s="51">
        <f t="shared" si="4"/>
        <v>3910</v>
      </c>
      <c r="AC11" s="51">
        <v>466</v>
      </c>
      <c r="AD11" s="51">
        <v>1305</v>
      </c>
      <c r="AE11" s="51">
        <f t="shared" si="5"/>
        <v>2139</v>
      </c>
      <c r="AF11" s="51">
        <v>0</v>
      </c>
      <c r="AG11" s="51">
        <v>2139</v>
      </c>
      <c r="AH11" s="51">
        <v>0</v>
      </c>
      <c r="AI11" s="51">
        <v>0</v>
      </c>
      <c r="AJ11" s="51">
        <v>0</v>
      </c>
    </row>
    <row r="12" spans="1:36" ht="13.5">
      <c r="A12" s="26" t="s">
        <v>76</v>
      </c>
      <c r="B12" s="49" t="s">
        <v>87</v>
      </c>
      <c r="C12" s="50" t="s">
        <v>88</v>
      </c>
      <c r="D12" s="51">
        <f t="shared" si="0"/>
        <v>11872</v>
      </c>
      <c r="E12" s="51">
        <v>10179</v>
      </c>
      <c r="F12" s="51">
        <f t="shared" si="1"/>
        <v>862</v>
      </c>
      <c r="G12" s="51">
        <v>781</v>
      </c>
      <c r="H12" s="51">
        <v>81</v>
      </c>
      <c r="I12" s="51">
        <v>0</v>
      </c>
      <c r="J12" s="51">
        <v>0</v>
      </c>
      <c r="K12" s="51">
        <v>0</v>
      </c>
      <c r="L12" s="51">
        <v>30</v>
      </c>
      <c r="M12" s="51">
        <f t="shared" si="2"/>
        <v>801</v>
      </c>
      <c r="N12" s="51">
        <v>207</v>
      </c>
      <c r="O12" s="51">
        <v>184</v>
      </c>
      <c r="P12" s="51">
        <v>399</v>
      </c>
      <c r="Q12" s="51">
        <v>0</v>
      </c>
      <c r="R12" s="51">
        <v>0</v>
      </c>
      <c r="S12" s="51">
        <v>0</v>
      </c>
      <c r="T12" s="51">
        <v>11</v>
      </c>
      <c r="U12" s="51">
        <f t="shared" si="3"/>
        <v>10193</v>
      </c>
      <c r="V12" s="51">
        <v>10179</v>
      </c>
      <c r="W12" s="51">
        <v>14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1107</v>
      </c>
      <c r="AC12" s="51">
        <v>30</v>
      </c>
      <c r="AD12" s="51">
        <v>662</v>
      </c>
      <c r="AE12" s="51">
        <f t="shared" si="5"/>
        <v>415</v>
      </c>
      <c r="AF12" s="51">
        <v>415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76</v>
      </c>
      <c r="B13" s="49" t="s">
        <v>89</v>
      </c>
      <c r="C13" s="50" t="s">
        <v>90</v>
      </c>
      <c r="D13" s="51">
        <f t="shared" si="0"/>
        <v>18984</v>
      </c>
      <c r="E13" s="51">
        <v>8274</v>
      </c>
      <c r="F13" s="51">
        <f t="shared" si="1"/>
        <v>9084</v>
      </c>
      <c r="G13" s="51">
        <v>1057</v>
      </c>
      <c r="H13" s="51">
        <v>283</v>
      </c>
      <c r="I13" s="51">
        <v>7744</v>
      </c>
      <c r="J13" s="51">
        <v>0</v>
      </c>
      <c r="K13" s="51">
        <v>0</v>
      </c>
      <c r="L13" s="51">
        <v>236</v>
      </c>
      <c r="M13" s="51">
        <f t="shared" si="2"/>
        <v>1390</v>
      </c>
      <c r="N13" s="51">
        <v>875</v>
      </c>
      <c r="O13" s="51">
        <v>0</v>
      </c>
      <c r="P13" s="51">
        <v>498</v>
      </c>
      <c r="Q13" s="51">
        <v>0</v>
      </c>
      <c r="R13" s="51">
        <v>0</v>
      </c>
      <c r="S13" s="51">
        <v>17</v>
      </c>
      <c r="T13" s="51">
        <v>0</v>
      </c>
      <c r="U13" s="51">
        <f t="shared" si="3"/>
        <v>8777</v>
      </c>
      <c r="V13" s="51">
        <v>8274</v>
      </c>
      <c r="W13" s="51">
        <v>503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1730</v>
      </c>
      <c r="AC13" s="51">
        <v>236</v>
      </c>
      <c r="AD13" s="51">
        <v>777</v>
      </c>
      <c r="AE13" s="51">
        <f t="shared" si="5"/>
        <v>717</v>
      </c>
      <c r="AF13" s="51">
        <v>717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76</v>
      </c>
      <c r="B14" s="49" t="s">
        <v>91</v>
      </c>
      <c r="C14" s="50" t="s">
        <v>92</v>
      </c>
      <c r="D14" s="51">
        <f t="shared" si="0"/>
        <v>7367</v>
      </c>
      <c r="E14" s="51">
        <v>5974</v>
      </c>
      <c r="F14" s="51">
        <f t="shared" si="1"/>
        <v>1389</v>
      </c>
      <c r="G14" s="51">
        <v>412</v>
      </c>
      <c r="H14" s="51">
        <v>555</v>
      </c>
      <c r="I14" s="51">
        <v>0</v>
      </c>
      <c r="J14" s="51">
        <v>0</v>
      </c>
      <c r="K14" s="51">
        <v>422</v>
      </c>
      <c r="L14" s="51">
        <v>4</v>
      </c>
      <c r="M14" s="51">
        <f t="shared" si="2"/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6595</v>
      </c>
      <c r="V14" s="51">
        <v>5974</v>
      </c>
      <c r="W14" s="51">
        <v>180</v>
      </c>
      <c r="X14" s="51">
        <v>37</v>
      </c>
      <c r="Y14" s="51">
        <v>0</v>
      </c>
      <c r="Z14" s="51">
        <v>0</v>
      </c>
      <c r="AA14" s="51">
        <v>404</v>
      </c>
      <c r="AB14" s="51">
        <f t="shared" si="4"/>
        <v>977</v>
      </c>
      <c r="AC14" s="51">
        <v>4</v>
      </c>
      <c r="AD14" s="51">
        <v>677</v>
      </c>
      <c r="AE14" s="51">
        <f t="shared" si="5"/>
        <v>296</v>
      </c>
      <c r="AF14" s="51">
        <v>100</v>
      </c>
      <c r="AG14" s="51">
        <v>178</v>
      </c>
      <c r="AH14" s="51">
        <v>0</v>
      </c>
      <c r="AI14" s="51">
        <v>0</v>
      </c>
      <c r="AJ14" s="51">
        <v>18</v>
      </c>
    </row>
    <row r="15" spans="1:36" ht="13.5">
      <c r="A15" s="26" t="s">
        <v>76</v>
      </c>
      <c r="B15" s="49" t="s">
        <v>93</v>
      </c>
      <c r="C15" s="50" t="s">
        <v>94</v>
      </c>
      <c r="D15" s="51">
        <f t="shared" si="0"/>
        <v>9162</v>
      </c>
      <c r="E15" s="51">
        <v>5804</v>
      </c>
      <c r="F15" s="51">
        <f t="shared" si="1"/>
        <v>3358</v>
      </c>
      <c r="G15" s="51">
        <v>1475</v>
      </c>
      <c r="H15" s="51">
        <v>1082</v>
      </c>
      <c r="I15" s="51">
        <v>445</v>
      </c>
      <c r="J15" s="51">
        <v>0</v>
      </c>
      <c r="K15" s="51">
        <v>356</v>
      </c>
      <c r="L15" s="51">
        <v>0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6888</v>
      </c>
      <c r="V15" s="51">
        <v>5804</v>
      </c>
      <c r="W15" s="51">
        <v>1020</v>
      </c>
      <c r="X15" s="51">
        <v>0</v>
      </c>
      <c r="Y15" s="51">
        <v>0</v>
      </c>
      <c r="Z15" s="51">
        <v>0</v>
      </c>
      <c r="AA15" s="51">
        <v>64</v>
      </c>
      <c r="AB15" s="51">
        <f t="shared" si="4"/>
        <v>1461</v>
      </c>
      <c r="AC15" s="51">
        <v>0</v>
      </c>
      <c r="AD15" s="51">
        <v>915</v>
      </c>
      <c r="AE15" s="51">
        <f t="shared" si="5"/>
        <v>546</v>
      </c>
      <c r="AF15" s="51">
        <v>254</v>
      </c>
      <c r="AG15" s="51">
        <v>0</v>
      </c>
      <c r="AH15" s="51">
        <v>0</v>
      </c>
      <c r="AI15" s="51">
        <v>0</v>
      </c>
      <c r="AJ15" s="51">
        <v>292</v>
      </c>
    </row>
    <row r="16" spans="1:36" ht="13.5">
      <c r="A16" s="26" t="s">
        <v>76</v>
      </c>
      <c r="B16" s="49" t="s">
        <v>95</v>
      </c>
      <c r="C16" s="50" t="s">
        <v>96</v>
      </c>
      <c r="D16" s="51">
        <f t="shared" si="0"/>
        <v>22270</v>
      </c>
      <c r="E16" s="51">
        <v>18570</v>
      </c>
      <c r="F16" s="51">
        <f t="shared" si="1"/>
        <v>3012</v>
      </c>
      <c r="G16" s="51">
        <v>913</v>
      </c>
      <c r="H16" s="51">
        <v>1502</v>
      </c>
      <c r="I16" s="51">
        <v>0</v>
      </c>
      <c r="J16" s="51">
        <v>0</v>
      </c>
      <c r="K16" s="51">
        <v>597</v>
      </c>
      <c r="L16" s="51">
        <v>7</v>
      </c>
      <c r="M16" s="51">
        <f t="shared" si="2"/>
        <v>681</v>
      </c>
      <c r="N16" s="51">
        <v>454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227</v>
      </c>
      <c r="U16" s="51">
        <f t="shared" si="3"/>
        <v>19639</v>
      </c>
      <c r="V16" s="51">
        <v>18570</v>
      </c>
      <c r="W16" s="51">
        <v>399</v>
      </c>
      <c r="X16" s="51">
        <v>98</v>
      </c>
      <c r="Y16" s="51">
        <v>0</v>
      </c>
      <c r="Z16" s="51">
        <v>0</v>
      </c>
      <c r="AA16" s="51">
        <v>572</v>
      </c>
      <c r="AB16" s="51">
        <f t="shared" si="4"/>
        <v>2751</v>
      </c>
      <c r="AC16" s="51">
        <v>7</v>
      </c>
      <c r="AD16" s="51">
        <v>2014</v>
      </c>
      <c r="AE16" s="51">
        <f t="shared" si="5"/>
        <v>730</v>
      </c>
      <c r="AF16" s="51">
        <v>222</v>
      </c>
      <c r="AG16" s="51">
        <v>483</v>
      </c>
      <c r="AH16" s="51">
        <v>0</v>
      </c>
      <c r="AI16" s="51">
        <v>0</v>
      </c>
      <c r="AJ16" s="51">
        <v>25</v>
      </c>
    </row>
    <row r="17" spans="1:36" ht="13.5">
      <c r="A17" s="26" t="s">
        <v>76</v>
      </c>
      <c r="B17" s="49" t="s">
        <v>97</v>
      </c>
      <c r="C17" s="50" t="s">
        <v>98</v>
      </c>
      <c r="D17" s="51">
        <f t="shared" si="0"/>
        <v>15462</v>
      </c>
      <c r="E17" s="51">
        <v>12773</v>
      </c>
      <c r="F17" s="51">
        <f t="shared" si="1"/>
        <v>2352</v>
      </c>
      <c r="G17" s="51">
        <v>682</v>
      </c>
      <c r="H17" s="51">
        <v>947</v>
      </c>
      <c r="I17" s="51">
        <v>0</v>
      </c>
      <c r="J17" s="51">
        <v>0</v>
      </c>
      <c r="K17" s="51">
        <v>723</v>
      </c>
      <c r="L17" s="51">
        <v>7</v>
      </c>
      <c r="M17" s="51">
        <f t="shared" si="2"/>
        <v>330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0</v>
      </c>
      <c r="T17" s="51">
        <v>330</v>
      </c>
      <c r="U17" s="51">
        <f t="shared" si="3"/>
        <v>13827</v>
      </c>
      <c r="V17" s="51">
        <v>12773</v>
      </c>
      <c r="W17" s="51">
        <v>298</v>
      </c>
      <c r="X17" s="51">
        <v>63</v>
      </c>
      <c r="Y17" s="51">
        <v>0</v>
      </c>
      <c r="Z17" s="51">
        <v>0</v>
      </c>
      <c r="AA17" s="51">
        <v>693</v>
      </c>
      <c r="AB17" s="51">
        <f t="shared" si="4"/>
        <v>1925</v>
      </c>
      <c r="AC17" s="51">
        <v>7</v>
      </c>
      <c r="AD17" s="51">
        <v>1418</v>
      </c>
      <c r="AE17" s="51">
        <f t="shared" si="5"/>
        <v>500</v>
      </c>
      <c r="AF17" s="51">
        <v>166</v>
      </c>
      <c r="AG17" s="51">
        <v>304</v>
      </c>
      <c r="AH17" s="51">
        <v>0</v>
      </c>
      <c r="AI17" s="51">
        <v>0</v>
      </c>
      <c r="AJ17" s="51">
        <v>30</v>
      </c>
    </row>
    <row r="18" spans="1:36" ht="13.5">
      <c r="A18" s="26" t="s">
        <v>76</v>
      </c>
      <c r="B18" s="49" t="s">
        <v>99</v>
      </c>
      <c r="C18" s="50" t="s">
        <v>100</v>
      </c>
      <c r="D18" s="51">
        <f t="shared" si="0"/>
        <v>5727</v>
      </c>
      <c r="E18" s="51">
        <v>4556</v>
      </c>
      <c r="F18" s="51">
        <f t="shared" si="1"/>
        <v>1171</v>
      </c>
      <c r="G18" s="51">
        <v>257</v>
      </c>
      <c r="H18" s="51">
        <v>763</v>
      </c>
      <c r="I18" s="51">
        <v>0</v>
      </c>
      <c r="J18" s="51">
        <v>0</v>
      </c>
      <c r="K18" s="51">
        <v>151</v>
      </c>
      <c r="L18" s="51">
        <v>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4582</v>
      </c>
      <c r="V18" s="51">
        <v>4556</v>
      </c>
      <c r="W18" s="51">
        <v>0</v>
      </c>
      <c r="X18" s="51">
        <v>26</v>
      </c>
      <c r="Y18" s="51">
        <v>0</v>
      </c>
      <c r="Z18" s="51">
        <v>0</v>
      </c>
      <c r="AA18" s="51">
        <v>0</v>
      </c>
      <c r="AB18" s="51">
        <f t="shared" si="4"/>
        <v>1181</v>
      </c>
      <c r="AC18" s="51">
        <v>0</v>
      </c>
      <c r="AD18" s="51">
        <v>468</v>
      </c>
      <c r="AE18" s="51">
        <f t="shared" si="5"/>
        <v>713</v>
      </c>
      <c r="AF18" s="51">
        <v>0</v>
      </c>
      <c r="AG18" s="51">
        <v>562</v>
      </c>
      <c r="AH18" s="51">
        <v>0</v>
      </c>
      <c r="AI18" s="51">
        <v>0</v>
      </c>
      <c r="AJ18" s="51">
        <v>151</v>
      </c>
    </row>
    <row r="19" spans="1:36" ht="13.5">
      <c r="A19" s="26" t="s">
        <v>76</v>
      </c>
      <c r="B19" s="49" t="s">
        <v>101</v>
      </c>
      <c r="C19" s="50" t="s">
        <v>102</v>
      </c>
      <c r="D19" s="51">
        <f t="shared" si="0"/>
        <v>11642</v>
      </c>
      <c r="E19" s="51">
        <v>8358</v>
      </c>
      <c r="F19" s="51">
        <f t="shared" si="1"/>
        <v>1639</v>
      </c>
      <c r="G19" s="51">
        <v>1639</v>
      </c>
      <c r="H19" s="51">
        <v>0</v>
      </c>
      <c r="I19" s="51">
        <v>0</v>
      </c>
      <c r="J19" s="51">
        <v>0</v>
      </c>
      <c r="K19" s="51">
        <v>0</v>
      </c>
      <c r="L19" s="51">
        <v>196</v>
      </c>
      <c r="M19" s="51">
        <f t="shared" si="2"/>
        <v>1449</v>
      </c>
      <c r="N19" s="51">
        <v>905</v>
      </c>
      <c r="O19" s="51">
        <v>123</v>
      </c>
      <c r="P19" s="51">
        <v>348</v>
      </c>
      <c r="Q19" s="51">
        <v>0</v>
      </c>
      <c r="R19" s="51">
        <v>0</v>
      </c>
      <c r="S19" s="51">
        <v>73</v>
      </c>
      <c r="T19" s="51">
        <v>0</v>
      </c>
      <c r="U19" s="51">
        <f t="shared" si="3"/>
        <v>8709</v>
      </c>
      <c r="V19" s="51">
        <v>8358</v>
      </c>
      <c r="W19" s="51">
        <v>351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2519</v>
      </c>
      <c r="AC19" s="51">
        <v>196</v>
      </c>
      <c r="AD19" s="51">
        <v>2323</v>
      </c>
      <c r="AE19" s="51">
        <f t="shared" si="5"/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v>0</v>
      </c>
    </row>
    <row r="20" spans="1:36" ht="13.5">
      <c r="A20" s="26" t="s">
        <v>76</v>
      </c>
      <c r="B20" s="49" t="s">
        <v>103</v>
      </c>
      <c r="C20" s="50" t="s">
        <v>104</v>
      </c>
      <c r="D20" s="51">
        <f t="shared" si="0"/>
        <v>3729</v>
      </c>
      <c r="E20" s="51">
        <v>3144</v>
      </c>
      <c r="F20" s="51">
        <f t="shared" si="1"/>
        <v>532</v>
      </c>
      <c r="G20" s="51">
        <v>248</v>
      </c>
      <c r="H20" s="51">
        <v>284</v>
      </c>
      <c r="I20" s="51">
        <v>0</v>
      </c>
      <c r="J20" s="51">
        <v>0</v>
      </c>
      <c r="K20" s="51">
        <v>0</v>
      </c>
      <c r="L20" s="51">
        <v>53</v>
      </c>
      <c r="M20" s="51">
        <f t="shared" si="2"/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v>0</v>
      </c>
      <c r="U20" s="51">
        <f t="shared" si="3"/>
        <v>3231</v>
      </c>
      <c r="V20" s="51">
        <v>3144</v>
      </c>
      <c r="W20" s="51">
        <v>87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648</v>
      </c>
      <c r="AC20" s="51">
        <v>53</v>
      </c>
      <c r="AD20" s="51">
        <v>349</v>
      </c>
      <c r="AE20" s="51">
        <f t="shared" si="5"/>
        <v>246</v>
      </c>
      <c r="AF20" s="51">
        <v>246</v>
      </c>
      <c r="AG20" s="51">
        <v>0</v>
      </c>
      <c r="AH20" s="51">
        <v>0</v>
      </c>
      <c r="AI20" s="51">
        <v>0</v>
      </c>
      <c r="AJ20" s="51">
        <v>0</v>
      </c>
    </row>
    <row r="21" spans="1:36" ht="13.5">
      <c r="A21" s="26" t="s">
        <v>76</v>
      </c>
      <c r="B21" s="49" t="s">
        <v>105</v>
      </c>
      <c r="C21" s="50" t="s">
        <v>106</v>
      </c>
      <c r="D21" s="51">
        <f t="shared" si="0"/>
        <v>3230</v>
      </c>
      <c r="E21" s="51">
        <v>2737</v>
      </c>
      <c r="F21" s="51">
        <f t="shared" si="1"/>
        <v>493</v>
      </c>
      <c r="G21" s="51">
        <v>217</v>
      </c>
      <c r="H21" s="51">
        <v>276</v>
      </c>
      <c r="I21" s="51">
        <v>0</v>
      </c>
      <c r="J21" s="51">
        <v>0</v>
      </c>
      <c r="K21" s="51">
        <v>0</v>
      </c>
      <c r="L21" s="51">
        <v>0</v>
      </c>
      <c r="M21" s="51">
        <f t="shared" si="2"/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v>0</v>
      </c>
      <c r="U21" s="51">
        <f t="shared" si="3"/>
        <v>2737</v>
      </c>
      <c r="V21" s="51">
        <v>2737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218</v>
      </c>
      <c r="AC21" s="51">
        <v>0</v>
      </c>
      <c r="AD21" s="51">
        <v>218</v>
      </c>
      <c r="AE21" s="51">
        <f t="shared" si="5"/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76</v>
      </c>
      <c r="B22" s="49" t="s">
        <v>107</v>
      </c>
      <c r="C22" s="50" t="s">
        <v>30</v>
      </c>
      <c r="D22" s="51">
        <f t="shared" si="0"/>
        <v>6455</v>
      </c>
      <c r="E22" s="51">
        <v>5367</v>
      </c>
      <c r="F22" s="51">
        <f t="shared" si="1"/>
        <v>1082</v>
      </c>
      <c r="G22" s="51">
        <v>306</v>
      </c>
      <c r="H22" s="51">
        <v>449</v>
      </c>
      <c r="I22" s="51">
        <v>0</v>
      </c>
      <c r="J22" s="51">
        <v>0</v>
      </c>
      <c r="K22" s="51">
        <v>327</v>
      </c>
      <c r="L22" s="51">
        <v>6</v>
      </c>
      <c r="M22" s="51">
        <f t="shared" si="2"/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5843</v>
      </c>
      <c r="V22" s="51">
        <v>5367</v>
      </c>
      <c r="W22" s="51">
        <v>134</v>
      </c>
      <c r="X22" s="51">
        <v>29</v>
      </c>
      <c r="Y22" s="51">
        <v>0</v>
      </c>
      <c r="Z22" s="51">
        <v>0</v>
      </c>
      <c r="AA22" s="51">
        <v>313</v>
      </c>
      <c r="AB22" s="51">
        <f t="shared" si="4"/>
        <v>837</v>
      </c>
      <c r="AC22" s="51">
        <v>6</v>
      </c>
      <c r="AD22" s="51">
        <v>599</v>
      </c>
      <c r="AE22" s="51">
        <f t="shared" si="5"/>
        <v>232</v>
      </c>
      <c r="AF22" s="51">
        <v>74</v>
      </c>
      <c r="AG22" s="51">
        <v>144</v>
      </c>
      <c r="AH22" s="51">
        <v>0</v>
      </c>
      <c r="AI22" s="51">
        <v>0</v>
      </c>
      <c r="AJ22" s="51">
        <v>14</v>
      </c>
    </row>
    <row r="23" spans="1:36" ht="13.5">
      <c r="A23" s="26" t="s">
        <v>76</v>
      </c>
      <c r="B23" s="49" t="s">
        <v>108</v>
      </c>
      <c r="C23" s="50" t="s">
        <v>109</v>
      </c>
      <c r="D23" s="51">
        <f t="shared" si="0"/>
        <v>1614</v>
      </c>
      <c r="E23" s="51">
        <v>1277</v>
      </c>
      <c r="F23" s="51">
        <f t="shared" si="1"/>
        <v>180</v>
      </c>
      <c r="G23" s="51">
        <v>167</v>
      </c>
      <c r="H23" s="51">
        <v>13</v>
      </c>
      <c r="I23" s="51">
        <v>0</v>
      </c>
      <c r="J23" s="51">
        <v>0</v>
      </c>
      <c r="K23" s="51">
        <v>0</v>
      </c>
      <c r="L23" s="51">
        <v>17</v>
      </c>
      <c r="M23" s="51">
        <f t="shared" si="2"/>
        <v>140</v>
      </c>
      <c r="N23" s="51">
        <v>24</v>
      </c>
      <c r="O23" s="51">
        <v>29</v>
      </c>
      <c r="P23" s="51">
        <v>84</v>
      </c>
      <c r="Q23" s="51">
        <v>0</v>
      </c>
      <c r="R23" s="51">
        <v>0</v>
      </c>
      <c r="S23" s="51">
        <v>0</v>
      </c>
      <c r="T23" s="51">
        <v>3</v>
      </c>
      <c r="U23" s="51">
        <f t="shared" si="3"/>
        <v>1280</v>
      </c>
      <c r="V23" s="51">
        <v>1277</v>
      </c>
      <c r="W23" s="51">
        <v>3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190</v>
      </c>
      <c r="AC23" s="51">
        <v>17</v>
      </c>
      <c r="AD23" s="51">
        <v>84</v>
      </c>
      <c r="AE23" s="51">
        <f t="shared" si="5"/>
        <v>89</v>
      </c>
      <c r="AF23" s="51">
        <v>89</v>
      </c>
      <c r="AG23" s="51">
        <v>0</v>
      </c>
      <c r="AH23" s="51">
        <v>0</v>
      </c>
      <c r="AI23" s="51">
        <v>0</v>
      </c>
      <c r="AJ23" s="51">
        <v>0</v>
      </c>
    </row>
    <row r="24" spans="1:36" ht="13.5">
      <c r="A24" s="26" t="s">
        <v>76</v>
      </c>
      <c r="B24" s="49" t="s">
        <v>110</v>
      </c>
      <c r="C24" s="50" t="s">
        <v>75</v>
      </c>
      <c r="D24" s="51">
        <f t="shared" si="0"/>
        <v>1442</v>
      </c>
      <c r="E24" s="51">
        <v>1125</v>
      </c>
      <c r="F24" s="51">
        <f t="shared" si="1"/>
        <v>151</v>
      </c>
      <c r="G24" s="51">
        <v>138</v>
      </c>
      <c r="H24" s="51">
        <v>13</v>
      </c>
      <c r="I24" s="51">
        <v>0</v>
      </c>
      <c r="J24" s="51">
        <v>0</v>
      </c>
      <c r="K24" s="51">
        <v>0</v>
      </c>
      <c r="L24" s="51">
        <v>12</v>
      </c>
      <c r="M24" s="51">
        <f t="shared" si="2"/>
        <v>154</v>
      </c>
      <c r="N24" s="51">
        <v>19</v>
      </c>
      <c r="O24" s="51">
        <v>38</v>
      </c>
      <c r="P24" s="51">
        <v>94</v>
      </c>
      <c r="Q24" s="51">
        <v>0</v>
      </c>
      <c r="R24" s="51">
        <v>0</v>
      </c>
      <c r="S24" s="51">
        <v>0</v>
      </c>
      <c r="T24" s="51">
        <v>3</v>
      </c>
      <c r="U24" s="51">
        <f t="shared" si="3"/>
        <v>1128</v>
      </c>
      <c r="V24" s="51">
        <v>1125</v>
      </c>
      <c r="W24" s="51">
        <v>3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159</v>
      </c>
      <c r="AC24" s="51">
        <v>12</v>
      </c>
      <c r="AD24" s="51">
        <v>74</v>
      </c>
      <c r="AE24" s="51">
        <f t="shared" si="5"/>
        <v>73</v>
      </c>
      <c r="AF24" s="51">
        <v>73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76</v>
      </c>
      <c r="B25" s="49" t="s">
        <v>111</v>
      </c>
      <c r="C25" s="50" t="s">
        <v>112</v>
      </c>
      <c r="D25" s="51">
        <f t="shared" si="0"/>
        <v>2040</v>
      </c>
      <c r="E25" s="51">
        <v>1738</v>
      </c>
      <c r="F25" s="51">
        <f t="shared" si="1"/>
        <v>132</v>
      </c>
      <c r="G25" s="51">
        <v>117</v>
      </c>
      <c r="H25" s="51">
        <v>15</v>
      </c>
      <c r="I25" s="51">
        <v>0</v>
      </c>
      <c r="J25" s="51">
        <v>0</v>
      </c>
      <c r="K25" s="51">
        <v>0</v>
      </c>
      <c r="L25" s="51">
        <v>6</v>
      </c>
      <c r="M25" s="51">
        <f t="shared" si="2"/>
        <v>164</v>
      </c>
      <c r="N25" s="51">
        <v>30</v>
      </c>
      <c r="O25" s="51">
        <v>40</v>
      </c>
      <c r="P25" s="51">
        <v>93</v>
      </c>
      <c r="Q25" s="51">
        <v>0</v>
      </c>
      <c r="R25" s="51">
        <v>0</v>
      </c>
      <c r="S25" s="51">
        <v>0</v>
      </c>
      <c r="T25" s="51">
        <v>1</v>
      </c>
      <c r="U25" s="51">
        <f t="shared" si="3"/>
        <v>1739</v>
      </c>
      <c r="V25" s="51">
        <v>1738</v>
      </c>
      <c r="W25" s="51">
        <v>1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182</v>
      </c>
      <c r="AC25" s="51">
        <v>6</v>
      </c>
      <c r="AD25" s="51">
        <v>113</v>
      </c>
      <c r="AE25" s="51">
        <f t="shared" si="5"/>
        <v>63</v>
      </c>
      <c r="AF25" s="51">
        <v>63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76</v>
      </c>
      <c r="B26" s="49" t="s">
        <v>113</v>
      </c>
      <c r="C26" s="50" t="s">
        <v>114</v>
      </c>
      <c r="D26" s="51">
        <f t="shared" si="0"/>
        <v>2322</v>
      </c>
      <c r="E26" s="51">
        <v>1770</v>
      </c>
      <c r="F26" s="51">
        <f t="shared" si="1"/>
        <v>552</v>
      </c>
      <c r="G26" s="51">
        <v>156</v>
      </c>
      <c r="H26" s="51">
        <v>299</v>
      </c>
      <c r="I26" s="51">
        <v>0</v>
      </c>
      <c r="J26" s="51">
        <v>0</v>
      </c>
      <c r="K26" s="51">
        <v>97</v>
      </c>
      <c r="L26" s="51">
        <v>0</v>
      </c>
      <c r="M26" s="51">
        <f t="shared" si="2"/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v>0</v>
      </c>
      <c r="U26" s="51">
        <f t="shared" si="3"/>
        <v>1782</v>
      </c>
      <c r="V26" s="51">
        <v>1770</v>
      </c>
      <c r="W26" s="51">
        <v>0</v>
      </c>
      <c r="X26" s="51">
        <v>12</v>
      </c>
      <c r="Y26" s="51">
        <v>0</v>
      </c>
      <c r="Z26" s="51">
        <v>0</v>
      </c>
      <c r="AA26" s="51">
        <v>0</v>
      </c>
      <c r="AB26" s="51">
        <f t="shared" si="4"/>
        <v>543</v>
      </c>
      <c r="AC26" s="51">
        <v>0</v>
      </c>
      <c r="AD26" s="51">
        <v>182</v>
      </c>
      <c r="AE26" s="51">
        <f t="shared" si="5"/>
        <v>361</v>
      </c>
      <c r="AF26" s="51">
        <v>0</v>
      </c>
      <c r="AG26" s="51">
        <v>264</v>
      </c>
      <c r="AH26" s="51">
        <v>0</v>
      </c>
      <c r="AI26" s="51">
        <v>0</v>
      </c>
      <c r="AJ26" s="51">
        <v>97</v>
      </c>
    </row>
    <row r="27" spans="1:36" ht="13.5">
      <c r="A27" s="26" t="s">
        <v>76</v>
      </c>
      <c r="B27" s="49" t="s">
        <v>115</v>
      </c>
      <c r="C27" s="50" t="s">
        <v>116</v>
      </c>
      <c r="D27" s="51">
        <f t="shared" si="0"/>
        <v>1267</v>
      </c>
      <c r="E27" s="51">
        <v>646</v>
      </c>
      <c r="F27" s="51">
        <f t="shared" si="1"/>
        <v>399</v>
      </c>
      <c r="G27" s="51">
        <v>0</v>
      </c>
      <c r="H27" s="51">
        <v>399</v>
      </c>
      <c r="I27" s="51">
        <v>0</v>
      </c>
      <c r="J27" s="51">
        <v>0</v>
      </c>
      <c r="K27" s="51">
        <v>0</v>
      </c>
      <c r="L27" s="51">
        <v>222</v>
      </c>
      <c r="M27" s="51">
        <f t="shared" si="2"/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646</v>
      </c>
      <c r="V27" s="51">
        <v>646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573</v>
      </c>
      <c r="AC27" s="51">
        <v>222</v>
      </c>
      <c r="AD27" s="51">
        <v>70</v>
      </c>
      <c r="AE27" s="51">
        <f t="shared" si="5"/>
        <v>281</v>
      </c>
      <c r="AF27" s="51">
        <v>0</v>
      </c>
      <c r="AG27" s="51">
        <v>281</v>
      </c>
      <c r="AH27" s="51">
        <v>0</v>
      </c>
      <c r="AI27" s="51">
        <v>0</v>
      </c>
      <c r="AJ27" s="51">
        <v>0</v>
      </c>
    </row>
    <row r="28" spans="1:36" ht="13.5">
      <c r="A28" s="26" t="s">
        <v>76</v>
      </c>
      <c r="B28" s="49" t="s">
        <v>117</v>
      </c>
      <c r="C28" s="50" t="s">
        <v>118</v>
      </c>
      <c r="D28" s="51">
        <f t="shared" si="0"/>
        <v>2439</v>
      </c>
      <c r="E28" s="51">
        <v>1496</v>
      </c>
      <c r="F28" s="51">
        <f t="shared" si="1"/>
        <v>616</v>
      </c>
      <c r="G28" s="51">
        <v>0</v>
      </c>
      <c r="H28" s="51">
        <v>616</v>
      </c>
      <c r="I28" s="51">
        <v>0</v>
      </c>
      <c r="J28" s="51">
        <v>0</v>
      </c>
      <c r="K28" s="51">
        <v>0</v>
      </c>
      <c r="L28" s="51">
        <v>12</v>
      </c>
      <c r="M28" s="51">
        <f t="shared" si="2"/>
        <v>315</v>
      </c>
      <c r="N28" s="51">
        <v>284</v>
      </c>
      <c r="O28" s="51">
        <v>31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1496</v>
      </c>
      <c r="V28" s="51">
        <v>1496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585</v>
      </c>
      <c r="AC28" s="51">
        <v>12</v>
      </c>
      <c r="AD28" s="51">
        <v>162</v>
      </c>
      <c r="AE28" s="51">
        <f t="shared" si="5"/>
        <v>411</v>
      </c>
      <c r="AF28" s="51">
        <v>0</v>
      </c>
      <c r="AG28" s="51">
        <v>411</v>
      </c>
      <c r="AH28" s="51">
        <v>0</v>
      </c>
      <c r="AI28" s="51">
        <v>0</v>
      </c>
      <c r="AJ28" s="51">
        <v>0</v>
      </c>
    </row>
    <row r="29" spans="1:36" ht="13.5">
      <c r="A29" s="26" t="s">
        <v>76</v>
      </c>
      <c r="B29" s="49" t="s">
        <v>119</v>
      </c>
      <c r="C29" s="50" t="s">
        <v>120</v>
      </c>
      <c r="D29" s="51">
        <f t="shared" si="0"/>
        <v>1180</v>
      </c>
      <c r="E29" s="51">
        <v>755</v>
      </c>
      <c r="F29" s="51">
        <f t="shared" si="1"/>
        <v>377</v>
      </c>
      <c r="G29" s="51">
        <v>0</v>
      </c>
      <c r="H29" s="51">
        <v>377</v>
      </c>
      <c r="I29" s="51">
        <v>0</v>
      </c>
      <c r="J29" s="51">
        <v>0</v>
      </c>
      <c r="K29" s="51">
        <v>0</v>
      </c>
      <c r="L29" s="51">
        <v>48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1007</v>
      </c>
      <c r="V29" s="51">
        <v>755</v>
      </c>
      <c r="W29" s="51">
        <v>0</v>
      </c>
      <c r="X29" s="51">
        <v>252</v>
      </c>
      <c r="Y29" s="51">
        <v>0</v>
      </c>
      <c r="Z29" s="51">
        <v>0</v>
      </c>
      <c r="AA29" s="51">
        <v>0</v>
      </c>
      <c r="AB29" s="51">
        <f t="shared" si="4"/>
        <v>130</v>
      </c>
      <c r="AC29" s="51">
        <v>48</v>
      </c>
      <c r="AD29" s="51">
        <v>82</v>
      </c>
      <c r="AE29" s="51">
        <f t="shared" si="5"/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v>0</v>
      </c>
    </row>
    <row r="30" spans="1:36" ht="13.5">
      <c r="A30" s="26" t="s">
        <v>76</v>
      </c>
      <c r="B30" s="49" t="s">
        <v>121</v>
      </c>
      <c r="C30" s="50" t="s">
        <v>122</v>
      </c>
      <c r="D30" s="51">
        <f t="shared" si="0"/>
        <v>2290</v>
      </c>
      <c r="E30" s="51">
        <v>1342</v>
      </c>
      <c r="F30" s="51">
        <f t="shared" si="1"/>
        <v>514</v>
      </c>
      <c r="G30" s="51">
        <v>0</v>
      </c>
      <c r="H30" s="51">
        <v>514</v>
      </c>
      <c r="I30" s="51">
        <v>0</v>
      </c>
      <c r="J30" s="51">
        <v>0</v>
      </c>
      <c r="K30" s="51">
        <v>0</v>
      </c>
      <c r="L30" s="51">
        <v>434</v>
      </c>
      <c r="M30" s="51">
        <f t="shared" si="2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1343</v>
      </c>
      <c r="V30" s="51">
        <v>1342</v>
      </c>
      <c r="W30" s="51">
        <v>0</v>
      </c>
      <c r="X30" s="51">
        <v>1</v>
      </c>
      <c r="Y30" s="51">
        <v>0</v>
      </c>
      <c r="Z30" s="51">
        <v>0</v>
      </c>
      <c r="AA30" s="51">
        <v>0</v>
      </c>
      <c r="AB30" s="51">
        <f t="shared" si="4"/>
        <v>939</v>
      </c>
      <c r="AC30" s="51">
        <v>434</v>
      </c>
      <c r="AD30" s="51">
        <v>145</v>
      </c>
      <c r="AE30" s="51">
        <f t="shared" si="5"/>
        <v>360</v>
      </c>
      <c r="AF30" s="51">
        <v>0</v>
      </c>
      <c r="AG30" s="51">
        <v>360</v>
      </c>
      <c r="AH30" s="51">
        <v>0</v>
      </c>
      <c r="AI30" s="51">
        <v>0</v>
      </c>
      <c r="AJ30" s="51">
        <v>0</v>
      </c>
    </row>
    <row r="31" spans="1:36" ht="13.5">
      <c r="A31" s="26" t="s">
        <v>76</v>
      </c>
      <c r="B31" s="49" t="s">
        <v>123</v>
      </c>
      <c r="C31" s="50" t="s">
        <v>124</v>
      </c>
      <c r="D31" s="51">
        <f t="shared" si="0"/>
        <v>1030</v>
      </c>
      <c r="E31" s="51">
        <v>729</v>
      </c>
      <c r="F31" s="51">
        <f t="shared" si="1"/>
        <v>253</v>
      </c>
      <c r="G31" s="51">
        <v>0</v>
      </c>
      <c r="H31" s="51">
        <v>253</v>
      </c>
      <c r="I31" s="51">
        <v>0</v>
      </c>
      <c r="J31" s="51">
        <v>0</v>
      </c>
      <c r="K31" s="51">
        <v>0</v>
      </c>
      <c r="L31" s="51">
        <v>48</v>
      </c>
      <c r="M31" s="51">
        <f t="shared" si="2"/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729</v>
      </c>
      <c r="V31" s="51">
        <v>729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295</v>
      </c>
      <c r="AC31" s="51">
        <v>48</v>
      </c>
      <c r="AD31" s="51">
        <v>79</v>
      </c>
      <c r="AE31" s="51">
        <f t="shared" si="5"/>
        <v>168</v>
      </c>
      <c r="AF31" s="51">
        <v>0</v>
      </c>
      <c r="AG31" s="51">
        <v>168</v>
      </c>
      <c r="AH31" s="51">
        <v>0</v>
      </c>
      <c r="AI31" s="51">
        <v>0</v>
      </c>
      <c r="AJ31" s="51">
        <v>0</v>
      </c>
    </row>
    <row r="32" spans="1:36" ht="13.5">
      <c r="A32" s="26" t="s">
        <v>76</v>
      </c>
      <c r="B32" s="49" t="s">
        <v>125</v>
      </c>
      <c r="C32" s="50" t="s">
        <v>126</v>
      </c>
      <c r="D32" s="51">
        <f t="shared" si="0"/>
        <v>856</v>
      </c>
      <c r="E32" s="51">
        <v>606</v>
      </c>
      <c r="F32" s="51">
        <f t="shared" si="1"/>
        <v>242</v>
      </c>
      <c r="G32" s="51">
        <v>0</v>
      </c>
      <c r="H32" s="51">
        <v>242</v>
      </c>
      <c r="I32" s="51">
        <v>0</v>
      </c>
      <c r="J32" s="51">
        <v>0</v>
      </c>
      <c r="K32" s="51">
        <v>0</v>
      </c>
      <c r="L32" s="51">
        <v>8</v>
      </c>
      <c r="M32" s="51">
        <f t="shared" si="2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606</v>
      </c>
      <c r="V32" s="51">
        <v>606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235</v>
      </c>
      <c r="AC32" s="51">
        <v>8</v>
      </c>
      <c r="AD32" s="51">
        <v>66</v>
      </c>
      <c r="AE32" s="51">
        <f t="shared" si="5"/>
        <v>161</v>
      </c>
      <c r="AF32" s="51">
        <v>0</v>
      </c>
      <c r="AG32" s="51">
        <v>161</v>
      </c>
      <c r="AH32" s="51">
        <v>0</v>
      </c>
      <c r="AI32" s="51">
        <v>0</v>
      </c>
      <c r="AJ32" s="51">
        <v>0</v>
      </c>
    </row>
    <row r="33" spans="1:36" ht="13.5">
      <c r="A33" s="26" t="s">
        <v>76</v>
      </c>
      <c r="B33" s="49" t="s">
        <v>127</v>
      </c>
      <c r="C33" s="50" t="s">
        <v>128</v>
      </c>
      <c r="D33" s="51">
        <f t="shared" si="0"/>
        <v>1288</v>
      </c>
      <c r="E33" s="51">
        <v>851</v>
      </c>
      <c r="F33" s="51">
        <f t="shared" si="1"/>
        <v>372</v>
      </c>
      <c r="G33" s="51">
        <v>0</v>
      </c>
      <c r="H33" s="51">
        <v>372</v>
      </c>
      <c r="I33" s="51">
        <v>0</v>
      </c>
      <c r="J33" s="51">
        <v>0</v>
      </c>
      <c r="K33" s="51">
        <v>0</v>
      </c>
      <c r="L33" s="51">
        <v>65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1100</v>
      </c>
      <c r="V33" s="51">
        <v>851</v>
      </c>
      <c r="W33" s="51">
        <v>0</v>
      </c>
      <c r="X33" s="51">
        <v>249</v>
      </c>
      <c r="Y33" s="51">
        <v>0</v>
      </c>
      <c r="Z33" s="51">
        <v>0</v>
      </c>
      <c r="AA33" s="51">
        <v>0</v>
      </c>
      <c r="AB33" s="51">
        <f t="shared" si="4"/>
        <v>157</v>
      </c>
      <c r="AC33" s="51">
        <v>65</v>
      </c>
      <c r="AD33" s="51">
        <v>92</v>
      </c>
      <c r="AE33" s="51">
        <f t="shared" si="5"/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v>0</v>
      </c>
    </row>
    <row r="34" spans="1:36" ht="13.5">
      <c r="A34" s="26" t="s">
        <v>76</v>
      </c>
      <c r="B34" s="49" t="s">
        <v>129</v>
      </c>
      <c r="C34" s="50" t="s">
        <v>130</v>
      </c>
      <c r="D34" s="51">
        <f t="shared" si="0"/>
        <v>6795</v>
      </c>
      <c r="E34" s="51">
        <v>4849</v>
      </c>
      <c r="F34" s="51">
        <f t="shared" si="1"/>
        <v>956</v>
      </c>
      <c r="G34" s="51">
        <v>956</v>
      </c>
      <c r="H34" s="51">
        <v>0</v>
      </c>
      <c r="I34" s="51">
        <v>0</v>
      </c>
      <c r="J34" s="51">
        <v>0</v>
      </c>
      <c r="K34" s="51">
        <v>0</v>
      </c>
      <c r="L34" s="51">
        <v>116</v>
      </c>
      <c r="M34" s="51">
        <f t="shared" si="2"/>
        <v>874</v>
      </c>
      <c r="N34" s="51">
        <v>457</v>
      </c>
      <c r="O34" s="51">
        <v>89</v>
      </c>
      <c r="P34" s="51">
        <v>244</v>
      </c>
      <c r="Q34" s="51">
        <v>29</v>
      </c>
      <c r="R34" s="51">
        <v>0</v>
      </c>
      <c r="S34" s="51">
        <v>55</v>
      </c>
      <c r="T34" s="51">
        <v>0</v>
      </c>
      <c r="U34" s="51">
        <f t="shared" si="3"/>
        <v>5444</v>
      </c>
      <c r="V34" s="51">
        <v>4849</v>
      </c>
      <c r="W34" s="51">
        <v>595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1047</v>
      </c>
      <c r="AC34" s="51">
        <v>116</v>
      </c>
      <c r="AD34" s="51">
        <v>726</v>
      </c>
      <c r="AE34" s="51">
        <f t="shared" si="5"/>
        <v>205</v>
      </c>
      <c r="AF34" s="51">
        <v>205</v>
      </c>
      <c r="AG34" s="51">
        <v>0</v>
      </c>
      <c r="AH34" s="51">
        <v>0</v>
      </c>
      <c r="AI34" s="51">
        <v>0</v>
      </c>
      <c r="AJ34" s="51">
        <v>0</v>
      </c>
    </row>
    <row r="35" spans="1:36" ht="13.5">
      <c r="A35" s="26" t="s">
        <v>76</v>
      </c>
      <c r="B35" s="49" t="s">
        <v>131</v>
      </c>
      <c r="C35" s="50" t="s">
        <v>132</v>
      </c>
      <c r="D35" s="51">
        <f t="shared" si="0"/>
        <v>4304</v>
      </c>
      <c r="E35" s="51">
        <v>2829</v>
      </c>
      <c r="F35" s="51">
        <f t="shared" si="1"/>
        <v>1322</v>
      </c>
      <c r="G35" s="51">
        <v>887</v>
      </c>
      <c r="H35" s="51">
        <v>0</v>
      </c>
      <c r="I35" s="51">
        <v>0</v>
      </c>
      <c r="J35" s="51">
        <v>0</v>
      </c>
      <c r="K35" s="51">
        <v>435</v>
      </c>
      <c r="L35" s="51">
        <v>33</v>
      </c>
      <c r="M35" s="51">
        <f t="shared" si="2"/>
        <v>120</v>
      </c>
      <c r="N35" s="51">
        <v>2</v>
      </c>
      <c r="O35" s="51">
        <v>36</v>
      </c>
      <c r="P35" s="51">
        <v>82</v>
      </c>
      <c r="Q35" s="51">
        <v>0</v>
      </c>
      <c r="R35" s="51">
        <v>0</v>
      </c>
      <c r="S35" s="51">
        <v>0</v>
      </c>
      <c r="T35" s="51">
        <v>0</v>
      </c>
      <c r="U35" s="51">
        <f t="shared" si="3"/>
        <v>3400</v>
      </c>
      <c r="V35" s="51">
        <v>2829</v>
      </c>
      <c r="W35" s="51">
        <v>552</v>
      </c>
      <c r="X35" s="51">
        <v>0</v>
      </c>
      <c r="Y35" s="51">
        <v>0</v>
      </c>
      <c r="Z35" s="51">
        <v>0</v>
      </c>
      <c r="AA35" s="51">
        <v>19</v>
      </c>
      <c r="AB35" s="51">
        <f t="shared" si="4"/>
        <v>1091</v>
      </c>
      <c r="AC35" s="51">
        <v>33</v>
      </c>
      <c r="AD35" s="51">
        <v>452</v>
      </c>
      <c r="AE35" s="51">
        <f t="shared" si="5"/>
        <v>606</v>
      </c>
      <c r="AF35" s="51">
        <v>190</v>
      </c>
      <c r="AG35" s="51">
        <v>0</v>
      </c>
      <c r="AH35" s="51">
        <v>0</v>
      </c>
      <c r="AI35" s="51">
        <v>0</v>
      </c>
      <c r="AJ35" s="51">
        <v>416</v>
      </c>
    </row>
    <row r="36" spans="1:36" ht="13.5">
      <c r="A36" s="26" t="s">
        <v>76</v>
      </c>
      <c r="B36" s="49" t="s">
        <v>133</v>
      </c>
      <c r="C36" s="50" t="s">
        <v>134</v>
      </c>
      <c r="D36" s="51">
        <f t="shared" si="0"/>
        <v>2663</v>
      </c>
      <c r="E36" s="51">
        <v>2111</v>
      </c>
      <c r="F36" s="51">
        <f t="shared" si="1"/>
        <v>368</v>
      </c>
      <c r="G36" s="51">
        <v>288</v>
      </c>
      <c r="H36" s="51">
        <v>0</v>
      </c>
      <c r="I36" s="51">
        <v>0</v>
      </c>
      <c r="J36" s="51">
        <v>0</v>
      </c>
      <c r="K36" s="51">
        <v>80</v>
      </c>
      <c r="L36" s="51">
        <v>0</v>
      </c>
      <c r="M36" s="51">
        <f t="shared" si="2"/>
        <v>184</v>
      </c>
      <c r="N36" s="51">
        <v>0</v>
      </c>
      <c r="O36" s="51">
        <v>56</v>
      </c>
      <c r="P36" s="51">
        <v>112</v>
      </c>
      <c r="Q36" s="51">
        <v>13</v>
      </c>
      <c r="R36" s="51">
        <v>3</v>
      </c>
      <c r="S36" s="51">
        <v>0</v>
      </c>
      <c r="T36" s="51">
        <v>0</v>
      </c>
      <c r="U36" s="51">
        <f t="shared" si="3"/>
        <v>2314</v>
      </c>
      <c r="V36" s="51">
        <v>2111</v>
      </c>
      <c r="W36" s="51">
        <v>199</v>
      </c>
      <c r="X36" s="51">
        <v>0</v>
      </c>
      <c r="Y36" s="51">
        <v>0</v>
      </c>
      <c r="Z36" s="51">
        <v>0</v>
      </c>
      <c r="AA36" s="51">
        <v>4</v>
      </c>
      <c r="AB36" s="51">
        <f t="shared" si="4"/>
        <v>434</v>
      </c>
      <c r="AC36" s="51">
        <v>0</v>
      </c>
      <c r="AD36" s="51">
        <v>308</v>
      </c>
      <c r="AE36" s="51">
        <f t="shared" si="5"/>
        <v>126</v>
      </c>
      <c r="AF36" s="51">
        <v>50</v>
      </c>
      <c r="AG36" s="51">
        <v>0</v>
      </c>
      <c r="AH36" s="51">
        <v>0</v>
      </c>
      <c r="AI36" s="51">
        <v>0</v>
      </c>
      <c r="AJ36" s="51">
        <v>76</v>
      </c>
    </row>
    <row r="37" spans="1:36" ht="13.5">
      <c r="A37" s="26" t="s">
        <v>76</v>
      </c>
      <c r="B37" s="49" t="s">
        <v>135</v>
      </c>
      <c r="C37" s="50" t="s">
        <v>136</v>
      </c>
      <c r="D37" s="51">
        <f t="shared" si="0"/>
        <v>3220</v>
      </c>
      <c r="E37" s="51">
        <v>1921</v>
      </c>
      <c r="F37" s="51">
        <f t="shared" si="1"/>
        <v>714</v>
      </c>
      <c r="G37" s="51">
        <v>714</v>
      </c>
      <c r="H37" s="51">
        <v>0</v>
      </c>
      <c r="I37" s="51">
        <v>0</v>
      </c>
      <c r="J37" s="51">
        <v>0</v>
      </c>
      <c r="K37" s="51">
        <v>0</v>
      </c>
      <c r="L37" s="51">
        <v>0</v>
      </c>
      <c r="M37" s="51">
        <f t="shared" si="2"/>
        <v>585</v>
      </c>
      <c r="N37" s="51">
        <v>307</v>
      </c>
      <c r="O37" s="51">
        <v>70</v>
      </c>
      <c r="P37" s="51">
        <v>180</v>
      </c>
      <c r="Q37" s="51">
        <v>0</v>
      </c>
      <c r="R37" s="51">
        <v>0</v>
      </c>
      <c r="S37" s="51">
        <v>28</v>
      </c>
      <c r="T37" s="51">
        <v>0</v>
      </c>
      <c r="U37" s="51">
        <f t="shared" si="3"/>
        <v>2414</v>
      </c>
      <c r="V37" s="51">
        <v>1921</v>
      </c>
      <c r="W37" s="51">
        <v>493</v>
      </c>
      <c r="X37" s="51">
        <v>0</v>
      </c>
      <c r="Y37" s="51">
        <v>0</v>
      </c>
      <c r="Z37" s="51">
        <v>0</v>
      </c>
      <c r="AA37" s="51">
        <v>0</v>
      </c>
      <c r="AB37" s="51">
        <f t="shared" si="4"/>
        <v>448</v>
      </c>
      <c r="AC37" s="51">
        <v>0</v>
      </c>
      <c r="AD37" s="51">
        <v>325</v>
      </c>
      <c r="AE37" s="51">
        <f t="shared" si="5"/>
        <v>123</v>
      </c>
      <c r="AF37" s="51">
        <v>123</v>
      </c>
      <c r="AG37" s="51">
        <v>0</v>
      </c>
      <c r="AH37" s="51">
        <v>0</v>
      </c>
      <c r="AI37" s="51">
        <v>0</v>
      </c>
      <c r="AJ37" s="51">
        <v>0</v>
      </c>
    </row>
    <row r="38" spans="1:36" ht="13.5">
      <c r="A38" s="26" t="s">
        <v>76</v>
      </c>
      <c r="B38" s="49" t="s">
        <v>137</v>
      </c>
      <c r="C38" s="50" t="s">
        <v>138</v>
      </c>
      <c r="D38" s="51">
        <f t="shared" si="0"/>
        <v>1776</v>
      </c>
      <c r="E38" s="51">
        <v>1168</v>
      </c>
      <c r="F38" s="51">
        <f aca="true" t="shared" si="6" ref="F38:F50">SUM(G38:K38)</f>
        <v>178</v>
      </c>
      <c r="G38" s="51">
        <v>178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f aca="true" t="shared" si="7" ref="M38:M50">SUM(N38:T38)</f>
        <v>430</v>
      </c>
      <c r="N38" s="51">
        <v>253</v>
      </c>
      <c r="O38" s="51">
        <v>46</v>
      </c>
      <c r="P38" s="51">
        <v>103</v>
      </c>
      <c r="Q38" s="51">
        <v>0</v>
      </c>
      <c r="R38" s="51">
        <v>0</v>
      </c>
      <c r="S38" s="51">
        <v>28</v>
      </c>
      <c r="T38" s="51">
        <v>0</v>
      </c>
      <c r="U38" s="51">
        <f aca="true" t="shared" si="8" ref="U38:U50">SUM(V38:AA38)</f>
        <v>1291</v>
      </c>
      <c r="V38" s="51">
        <v>1168</v>
      </c>
      <c r="W38" s="51">
        <v>123</v>
      </c>
      <c r="X38" s="51">
        <v>0</v>
      </c>
      <c r="Y38" s="51">
        <v>0</v>
      </c>
      <c r="Z38" s="51">
        <v>0</v>
      </c>
      <c r="AA38" s="51">
        <v>0</v>
      </c>
      <c r="AB38" s="51">
        <f aca="true" t="shared" si="9" ref="AB38:AB50">SUM(AC38:AE38)</f>
        <v>206</v>
      </c>
      <c r="AC38" s="51">
        <v>0</v>
      </c>
      <c r="AD38" s="51">
        <v>175</v>
      </c>
      <c r="AE38" s="51">
        <f aca="true" t="shared" si="10" ref="AE38:AE50">SUM(AF38:AJ38)</f>
        <v>31</v>
      </c>
      <c r="AF38" s="51">
        <v>31</v>
      </c>
      <c r="AG38" s="51">
        <v>0</v>
      </c>
      <c r="AH38" s="51">
        <v>0</v>
      </c>
      <c r="AI38" s="51">
        <v>0</v>
      </c>
      <c r="AJ38" s="51">
        <v>0</v>
      </c>
    </row>
    <row r="39" spans="1:36" ht="13.5">
      <c r="A39" s="26" t="s">
        <v>76</v>
      </c>
      <c r="B39" s="49" t="s">
        <v>139</v>
      </c>
      <c r="C39" s="50" t="s">
        <v>140</v>
      </c>
      <c r="D39" s="51">
        <f t="shared" si="0"/>
        <v>1770</v>
      </c>
      <c r="E39" s="51">
        <v>640</v>
      </c>
      <c r="F39" s="51">
        <f t="shared" si="6"/>
        <v>1117</v>
      </c>
      <c r="G39" s="51">
        <v>39</v>
      </c>
      <c r="H39" s="51">
        <v>140</v>
      </c>
      <c r="I39" s="51">
        <v>681</v>
      </c>
      <c r="J39" s="51">
        <v>0</v>
      </c>
      <c r="K39" s="51">
        <v>257</v>
      </c>
      <c r="L39" s="51">
        <v>0</v>
      </c>
      <c r="M39" s="51">
        <f t="shared" si="7"/>
        <v>13</v>
      </c>
      <c r="N39" s="51">
        <v>13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8"/>
        <v>718</v>
      </c>
      <c r="V39" s="51">
        <v>640</v>
      </c>
      <c r="W39" s="51">
        <v>20</v>
      </c>
      <c r="X39" s="51">
        <v>1</v>
      </c>
      <c r="Y39" s="51">
        <v>0</v>
      </c>
      <c r="Z39" s="51">
        <v>0</v>
      </c>
      <c r="AA39" s="51">
        <v>57</v>
      </c>
      <c r="AB39" s="51">
        <f t="shared" si="9"/>
        <v>396</v>
      </c>
      <c r="AC39" s="51">
        <v>0</v>
      </c>
      <c r="AD39" s="51">
        <v>70</v>
      </c>
      <c r="AE39" s="51">
        <f t="shared" si="10"/>
        <v>326</v>
      </c>
      <c r="AF39" s="51">
        <v>7</v>
      </c>
      <c r="AG39" s="51">
        <v>27</v>
      </c>
      <c r="AH39" s="51">
        <v>92</v>
      </c>
      <c r="AI39" s="51">
        <v>0</v>
      </c>
      <c r="AJ39" s="51">
        <v>200</v>
      </c>
    </row>
    <row r="40" spans="1:36" ht="13.5">
      <c r="A40" s="26" t="s">
        <v>76</v>
      </c>
      <c r="B40" s="49" t="s">
        <v>141</v>
      </c>
      <c r="C40" s="50" t="s">
        <v>142</v>
      </c>
      <c r="D40" s="51">
        <f t="shared" si="0"/>
        <v>5721</v>
      </c>
      <c r="E40" s="51">
        <v>4600</v>
      </c>
      <c r="F40" s="51">
        <f t="shared" si="6"/>
        <v>1044</v>
      </c>
      <c r="G40" s="51">
        <v>118</v>
      </c>
      <c r="H40" s="51">
        <v>400</v>
      </c>
      <c r="I40" s="51">
        <v>0</v>
      </c>
      <c r="J40" s="51">
        <v>0</v>
      </c>
      <c r="K40" s="51">
        <v>526</v>
      </c>
      <c r="L40" s="51">
        <v>0</v>
      </c>
      <c r="M40" s="51">
        <f t="shared" si="7"/>
        <v>77</v>
      </c>
      <c r="N40" s="51">
        <v>77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v>0</v>
      </c>
      <c r="U40" s="51">
        <f t="shared" si="8"/>
        <v>4837</v>
      </c>
      <c r="V40" s="51">
        <v>4600</v>
      </c>
      <c r="W40" s="51">
        <v>76</v>
      </c>
      <c r="X40" s="51">
        <v>3</v>
      </c>
      <c r="Y40" s="51">
        <v>0</v>
      </c>
      <c r="Z40" s="51">
        <v>0</v>
      </c>
      <c r="AA40" s="51">
        <v>158</v>
      </c>
      <c r="AB40" s="51">
        <f t="shared" si="9"/>
        <v>954</v>
      </c>
      <c r="AC40" s="51">
        <v>0</v>
      </c>
      <c r="AD40" s="51">
        <v>500</v>
      </c>
      <c r="AE40" s="51">
        <f t="shared" si="10"/>
        <v>454</v>
      </c>
      <c r="AF40" s="51">
        <v>0</v>
      </c>
      <c r="AG40" s="51">
        <v>86</v>
      </c>
      <c r="AH40" s="51">
        <v>0</v>
      </c>
      <c r="AI40" s="51">
        <v>0</v>
      </c>
      <c r="AJ40" s="51">
        <v>368</v>
      </c>
    </row>
    <row r="41" spans="1:36" ht="13.5">
      <c r="A41" s="26" t="s">
        <v>76</v>
      </c>
      <c r="B41" s="49" t="s">
        <v>143</v>
      </c>
      <c r="C41" s="50" t="s">
        <v>144</v>
      </c>
      <c r="D41" s="51">
        <f t="shared" si="0"/>
        <v>2048</v>
      </c>
      <c r="E41" s="51">
        <v>1648</v>
      </c>
      <c r="F41" s="51">
        <f t="shared" si="6"/>
        <v>400</v>
      </c>
      <c r="G41" s="51">
        <v>0</v>
      </c>
      <c r="H41" s="51">
        <v>272</v>
      </c>
      <c r="I41" s="51">
        <v>0</v>
      </c>
      <c r="J41" s="51">
        <v>0</v>
      </c>
      <c r="K41" s="51">
        <v>128</v>
      </c>
      <c r="L41" s="51">
        <v>0</v>
      </c>
      <c r="M41" s="51">
        <f t="shared" si="7"/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v>0</v>
      </c>
      <c r="U41" s="51">
        <f t="shared" si="8"/>
        <v>1695</v>
      </c>
      <c r="V41" s="51">
        <v>1648</v>
      </c>
      <c r="W41" s="51">
        <v>0</v>
      </c>
      <c r="X41" s="51">
        <v>0</v>
      </c>
      <c r="Y41" s="51">
        <v>0</v>
      </c>
      <c r="Z41" s="51">
        <v>0</v>
      </c>
      <c r="AA41" s="51">
        <v>47</v>
      </c>
      <c r="AB41" s="51">
        <f t="shared" si="9"/>
        <v>425</v>
      </c>
      <c r="AC41" s="51">
        <v>0</v>
      </c>
      <c r="AD41" s="51">
        <v>280</v>
      </c>
      <c r="AE41" s="51">
        <f t="shared" si="10"/>
        <v>145</v>
      </c>
      <c r="AF41" s="51">
        <v>0</v>
      </c>
      <c r="AG41" s="51">
        <v>64</v>
      </c>
      <c r="AH41" s="51">
        <v>0</v>
      </c>
      <c r="AI41" s="51">
        <v>0</v>
      </c>
      <c r="AJ41" s="51">
        <v>81</v>
      </c>
    </row>
    <row r="42" spans="1:36" ht="13.5">
      <c r="A42" s="26" t="s">
        <v>76</v>
      </c>
      <c r="B42" s="49" t="s">
        <v>145</v>
      </c>
      <c r="C42" s="50" t="s">
        <v>146</v>
      </c>
      <c r="D42" s="51">
        <f t="shared" si="0"/>
        <v>1468</v>
      </c>
      <c r="E42" s="51">
        <v>1181</v>
      </c>
      <c r="F42" s="51">
        <f t="shared" si="6"/>
        <v>287</v>
      </c>
      <c r="G42" s="51">
        <v>0</v>
      </c>
      <c r="H42" s="51">
        <v>205</v>
      </c>
      <c r="I42" s="51">
        <v>0</v>
      </c>
      <c r="J42" s="51">
        <v>0</v>
      </c>
      <c r="K42" s="51">
        <v>82</v>
      </c>
      <c r="L42" s="51">
        <v>0</v>
      </c>
      <c r="M42" s="51">
        <f t="shared" si="7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8"/>
        <v>1211</v>
      </c>
      <c r="V42" s="51">
        <v>1181</v>
      </c>
      <c r="W42" s="51">
        <v>0</v>
      </c>
      <c r="X42" s="51">
        <v>0</v>
      </c>
      <c r="Y42" s="51">
        <v>0</v>
      </c>
      <c r="Z42" s="51">
        <v>0</v>
      </c>
      <c r="AA42" s="51">
        <v>30</v>
      </c>
      <c r="AB42" s="51">
        <f t="shared" si="9"/>
        <v>293</v>
      </c>
      <c r="AC42" s="51">
        <v>0</v>
      </c>
      <c r="AD42" s="51">
        <v>201</v>
      </c>
      <c r="AE42" s="51">
        <f t="shared" si="10"/>
        <v>92</v>
      </c>
      <c r="AF42" s="51">
        <v>0</v>
      </c>
      <c r="AG42" s="51">
        <v>40</v>
      </c>
      <c r="AH42" s="51">
        <v>0</v>
      </c>
      <c r="AI42" s="51">
        <v>0</v>
      </c>
      <c r="AJ42" s="51">
        <v>52</v>
      </c>
    </row>
    <row r="43" spans="1:36" ht="13.5">
      <c r="A43" s="26" t="s">
        <v>76</v>
      </c>
      <c r="B43" s="49" t="s">
        <v>147</v>
      </c>
      <c r="C43" s="50" t="s">
        <v>148</v>
      </c>
      <c r="D43" s="51">
        <f t="shared" si="0"/>
        <v>2044</v>
      </c>
      <c r="E43" s="51">
        <v>1655</v>
      </c>
      <c r="F43" s="51">
        <f t="shared" si="6"/>
        <v>389</v>
      </c>
      <c r="G43" s="51">
        <v>0</v>
      </c>
      <c r="H43" s="51">
        <v>226</v>
      </c>
      <c r="I43" s="51">
        <v>0</v>
      </c>
      <c r="J43" s="51">
        <v>0</v>
      </c>
      <c r="K43" s="51">
        <v>163</v>
      </c>
      <c r="L43" s="51">
        <v>0</v>
      </c>
      <c r="M43" s="51">
        <f t="shared" si="7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8"/>
        <v>1715</v>
      </c>
      <c r="V43" s="51">
        <v>1655</v>
      </c>
      <c r="W43" s="51">
        <v>0</v>
      </c>
      <c r="X43" s="51">
        <v>0</v>
      </c>
      <c r="Y43" s="51">
        <v>0</v>
      </c>
      <c r="Z43" s="51">
        <v>0</v>
      </c>
      <c r="AA43" s="51">
        <v>60</v>
      </c>
      <c r="AB43" s="51">
        <f t="shared" si="9"/>
        <v>455</v>
      </c>
      <c r="AC43" s="51">
        <v>0</v>
      </c>
      <c r="AD43" s="51">
        <v>272</v>
      </c>
      <c r="AE43" s="51">
        <f t="shared" si="10"/>
        <v>183</v>
      </c>
      <c r="AF43" s="51">
        <v>0</v>
      </c>
      <c r="AG43" s="51">
        <v>80</v>
      </c>
      <c r="AH43" s="51">
        <v>0</v>
      </c>
      <c r="AI43" s="51">
        <v>0</v>
      </c>
      <c r="AJ43" s="51">
        <v>103</v>
      </c>
    </row>
    <row r="44" spans="1:36" ht="13.5">
      <c r="A44" s="26" t="s">
        <v>76</v>
      </c>
      <c r="B44" s="49" t="s">
        <v>149</v>
      </c>
      <c r="C44" s="50" t="s">
        <v>150</v>
      </c>
      <c r="D44" s="51">
        <f t="shared" si="0"/>
        <v>2587</v>
      </c>
      <c r="E44" s="51">
        <v>2331</v>
      </c>
      <c r="F44" s="51">
        <f t="shared" si="6"/>
        <v>256</v>
      </c>
      <c r="G44" s="51">
        <v>0</v>
      </c>
      <c r="H44" s="51">
        <v>174</v>
      </c>
      <c r="I44" s="51">
        <v>0</v>
      </c>
      <c r="J44" s="51">
        <v>0</v>
      </c>
      <c r="K44" s="51">
        <v>82</v>
      </c>
      <c r="L44" s="51">
        <v>0</v>
      </c>
      <c r="M44" s="51">
        <f t="shared" si="7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2361</v>
      </c>
      <c r="V44" s="51">
        <v>2331</v>
      </c>
      <c r="W44" s="51">
        <v>0</v>
      </c>
      <c r="X44" s="51">
        <v>0</v>
      </c>
      <c r="Y44" s="51">
        <v>0</v>
      </c>
      <c r="Z44" s="51">
        <v>0</v>
      </c>
      <c r="AA44" s="51">
        <v>30</v>
      </c>
      <c r="AB44" s="51">
        <f t="shared" si="9"/>
        <v>271</v>
      </c>
      <c r="AC44" s="51">
        <v>0</v>
      </c>
      <c r="AD44" s="51">
        <v>179</v>
      </c>
      <c r="AE44" s="51">
        <f t="shared" si="10"/>
        <v>92</v>
      </c>
      <c r="AF44" s="51">
        <v>0</v>
      </c>
      <c r="AG44" s="51">
        <v>40</v>
      </c>
      <c r="AH44" s="51">
        <v>0</v>
      </c>
      <c r="AI44" s="51">
        <v>0</v>
      </c>
      <c r="AJ44" s="51">
        <v>52</v>
      </c>
    </row>
    <row r="45" spans="1:36" ht="13.5">
      <c r="A45" s="26" t="s">
        <v>76</v>
      </c>
      <c r="B45" s="49" t="s">
        <v>151</v>
      </c>
      <c r="C45" s="50" t="s">
        <v>152</v>
      </c>
      <c r="D45" s="51">
        <f t="shared" si="0"/>
        <v>1163</v>
      </c>
      <c r="E45" s="51">
        <v>899</v>
      </c>
      <c r="F45" s="51">
        <f t="shared" si="6"/>
        <v>264</v>
      </c>
      <c r="G45" s="51">
        <v>0</v>
      </c>
      <c r="H45" s="51">
        <v>198</v>
      </c>
      <c r="I45" s="51">
        <v>0</v>
      </c>
      <c r="J45" s="51">
        <v>0</v>
      </c>
      <c r="K45" s="51">
        <v>66</v>
      </c>
      <c r="L45" s="51">
        <v>0</v>
      </c>
      <c r="M45" s="51">
        <f t="shared" si="7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8"/>
        <v>923</v>
      </c>
      <c r="V45" s="51">
        <v>899</v>
      </c>
      <c r="W45" s="51">
        <v>0</v>
      </c>
      <c r="X45" s="51">
        <v>0</v>
      </c>
      <c r="Y45" s="51">
        <v>0</v>
      </c>
      <c r="Z45" s="51">
        <v>0</v>
      </c>
      <c r="AA45" s="51">
        <v>24</v>
      </c>
      <c r="AB45" s="51">
        <f t="shared" si="9"/>
        <v>214</v>
      </c>
      <c r="AC45" s="51">
        <v>0</v>
      </c>
      <c r="AD45" s="51">
        <v>139</v>
      </c>
      <c r="AE45" s="51">
        <f t="shared" si="10"/>
        <v>75</v>
      </c>
      <c r="AF45" s="51">
        <v>0</v>
      </c>
      <c r="AG45" s="51">
        <v>33</v>
      </c>
      <c r="AH45" s="51">
        <v>0</v>
      </c>
      <c r="AI45" s="51">
        <v>0</v>
      </c>
      <c r="AJ45" s="51">
        <v>42</v>
      </c>
    </row>
    <row r="46" spans="1:36" ht="13.5">
      <c r="A46" s="26" t="s">
        <v>76</v>
      </c>
      <c r="B46" s="49" t="s">
        <v>153</v>
      </c>
      <c r="C46" s="50" t="s">
        <v>154</v>
      </c>
      <c r="D46" s="51">
        <f t="shared" si="0"/>
        <v>3311</v>
      </c>
      <c r="E46" s="51">
        <v>2910</v>
      </c>
      <c r="F46" s="51">
        <f t="shared" si="6"/>
        <v>401</v>
      </c>
      <c r="G46" s="51">
        <v>0</v>
      </c>
      <c r="H46" s="51">
        <v>256</v>
      </c>
      <c r="I46" s="51">
        <v>0</v>
      </c>
      <c r="J46" s="51">
        <v>0</v>
      </c>
      <c r="K46" s="51">
        <v>145</v>
      </c>
      <c r="L46" s="51">
        <v>0</v>
      </c>
      <c r="M46" s="51">
        <f t="shared" si="7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2963</v>
      </c>
      <c r="V46" s="51">
        <v>2910</v>
      </c>
      <c r="W46" s="51">
        <v>0</v>
      </c>
      <c r="X46" s="51">
        <v>0</v>
      </c>
      <c r="Y46" s="51">
        <v>0</v>
      </c>
      <c r="Z46" s="51">
        <v>0</v>
      </c>
      <c r="AA46" s="51">
        <v>53</v>
      </c>
      <c r="AB46" s="51">
        <f t="shared" si="9"/>
        <v>445</v>
      </c>
      <c r="AC46" s="51">
        <v>0</v>
      </c>
      <c r="AD46" s="51">
        <v>281</v>
      </c>
      <c r="AE46" s="51">
        <f t="shared" si="10"/>
        <v>164</v>
      </c>
      <c r="AF46" s="51">
        <v>0</v>
      </c>
      <c r="AG46" s="51">
        <v>72</v>
      </c>
      <c r="AH46" s="51">
        <v>0</v>
      </c>
      <c r="AI46" s="51">
        <v>0</v>
      </c>
      <c r="AJ46" s="51">
        <v>92</v>
      </c>
    </row>
    <row r="47" spans="1:36" ht="13.5">
      <c r="A47" s="26" t="s">
        <v>76</v>
      </c>
      <c r="B47" s="49" t="s">
        <v>155</v>
      </c>
      <c r="C47" s="50" t="s">
        <v>156</v>
      </c>
      <c r="D47" s="51">
        <f t="shared" si="0"/>
        <v>5525</v>
      </c>
      <c r="E47" s="51">
        <v>3251</v>
      </c>
      <c r="F47" s="51">
        <f t="shared" si="6"/>
        <v>1068</v>
      </c>
      <c r="G47" s="51">
        <v>94</v>
      </c>
      <c r="H47" s="51">
        <v>394</v>
      </c>
      <c r="I47" s="51">
        <v>0</v>
      </c>
      <c r="J47" s="51">
        <v>0</v>
      </c>
      <c r="K47" s="51">
        <v>580</v>
      </c>
      <c r="L47" s="51">
        <v>0</v>
      </c>
      <c r="M47" s="51">
        <f t="shared" si="7"/>
        <v>1206</v>
      </c>
      <c r="N47" s="51">
        <v>1188</v>
      </c>
      <c r="O47" s="51">
        <v>2</v>
      </c>
      <c r="P47" s="51">
        <v>16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3480</v>
      </c>
      <c r="V47" s="51">
        <v>3251</v>
      </c>
      <c r="W47" s="51">
        <v>60</v>
      </c>
      <c r="X47" s="51">
        <v>3</v>
      </c>
      <c r="Y47" s="51">
        <v>0</v>
      </c>
      <c r="Z47" s="51">
        <v>0</v>
      </c>
      <c r="AA47" s="51">
        <v>166</v>
      </c>
      <c r="AB47" s="51">
        <f t="shared" si="9"/>
        <v>853</v>
      </c>
      <c r="AC47" s="51">
        <v>0</v>
      </c>
      <c r="AD47" s="51">
        <v>353</v>
      </c>
      <c r="AE47" s="51">
        <f t="shared" si="10"/>
        <v>500</v>
      </c>
      <c r="AF47" s="51">
        <v>0</v>
      </c>
      <c r="AG47" s="51">
        <v>86</v>
      </c>
      <c r="AH47" s="51">
        <v>0</v>
      </c>
      <c r="AI47" s="51">
        <v>0</v>
      </c>
      <c r="AJ47" s="51">
        <v>414</v>
      </c>
    </row>
    <row r="48" spans="1:36" ht="13.5">
      <c r="A48" s="26" t="s">
        <v>76</v>
      </c>
      <c r="B48" s="49" t="s">
        <v>157</v>
      </c>
      <c r="C48" s="50" t="s">
        <v>158</v>
      </c>
      <c r="D48" s="51">
        <f t="shared" si="0"/>
        <v>1724</v>
      </c>
      <c r="E48" s="51">
        <v>1324</v>
      </c>
      <c r="F48" s="51">
        <f t="shared" si="6"/>
        <v>400</v>
      </c>
      <c r="G48" s="51">
        <v>29</v>
      </c>
      <c r="H48" s="51">
        <v>158</v>
      </c>
      <c r="I48" s="51">
        <v>0</v>
      </c>
      <c r="J48" s="51">
        <v>0</v>
      </c>
      <c r="K48" s="51">
        <v>213</v>
      </c>
      <c r="L48" s="51">
        <v>0</v>
      </c>
      <c r="M48" s="51">
        <f t="shared" si="7"/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1391</v>
      </c>
      <c r="V48" s="51">
        <v>1324</v>
      </c>
      <c r="W48" s="51">
        <v>19</v>
      </c>
      <c r="X48" s="51">
        <v>1</v>
      </c>
      <c r="Y48" s="51">
        <v>0</v>
      </c>
      <c r="Z48" s="51">
        <v>0</v>
      </c>
      <c r="AA48" s="51">
        <v>47</v>
      </c>
      <c r="AB48" s="51">
        <f t="shared" si="9"/>
        <v>343</v>
      </c>
      <c r="AC48" s="51">
        <v>0</v>
      </c>
      <c r="AD48" s="51">
        <v>144</v>
      </c>
      <c r="AE48" s="51">
        <f t="shared" si="10"/>
        <v>199</v>
      </c>
      <c r="AF48" s="51">
        <v>0</v>
      </c>
      <c r="AG48" s="51">
        <v>33</v>
      </c>
      <c r="AH48" s="51">
        <v>0</v>
      </c>
      <c r="AI48" s="51">
        <v>0</v>
      </c>
      <c r="AJ48" s="51">
        <v>166</v>
      </c>
    </row>
    <row r="49" spans="1:36" ht="13.5">
      <c r="A49" s="26" t="s">
        <v>76</v>
      </c>
      <c r="B49" s="49" t="s">
        <v>159</v>
      </c>
      <c r="C49" s="50" t="s">
        <v>29</v>
      </c>
      <c r="D49" s="51">
        <f t="shared" si="0"/>
        <v>1003</v>
      </c>
      <c r="E49" s="51">
        <v>842</v>
      </c>
      <c r="F49" s="51">
        <f t="shared" si="6"/>
        <v>161</v>
      </c>
      <c r="G49" s="51">
        <v>36</v>
      </c>
      <c r="H49" s="51">
        <v>73</v>
      </c>
      <c r="I49" s="51">
        <v>0</v>
      </c>
      <c r="J49" s="51">
        <v>0</v>
      </c>
      <c r="K49" s="51">
        <v>52</v>
      </c>
      <c r="L49" s="51">
        <v>0</v>
      </c>
      <c r="M49" s="51">
        <f t="shared" si="7"/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918</v>
      </c>
      <c r="V49" s="51">
        <v>842</v>
      </c>
      <c r="W49" s="51">
        <v>23</v>
      </c>
      <c r="X49" s="51">
        <v>1</v>
      </c>
      <c r="Y49" s="51">
        <v>0</v>
      </c>
      <c r="Z49" s="51">
        <v>0</v>
      </c>
      <c r="AA49" s="51">
        <v>52</v>
      </c>
      <c r="AB49" s="51">
        <f t="shared" si="9"/>
        <v>105</v>
      </c>
      <c r="AC49" s="51">
        <v>0</v>
      </c>
      <c r="AD49" s="51">
        <v>91</v>
      </c>
      <c r="AE49" s="51">
        <f t="shared" si="10"/>
        <v>14</v>
      </c>
      <c r="AF49" s="51">
        <v>0</v>
      </c>
      <c r="AG49" s="51">
        <v>14</v>
      </c>
      <c r="AH49" s="51">
        <v>0</v>
      </c>
      <c r="AI49" s="51">
        <v>0</v>
      </c>
      <c r="AJ49" s="51">
        <v>0</v>
      </c>
    </row>
    <row r="50" spans="1:36" ht="13.5">
      <c r="A50" s="26" t="s">
        <v>76</v>
      </c>
      <c r="B50" s="49" t="s">
        <v>160</v>
      </c>
      <c r="C50" s="50" t="s">
        <v>161</v>
      </c>
      <c r="D50" s="51">
        <f t="shared" si="0"/>
        <v>1606</v>
      </c>
      <c r="E50" s="51">
        <v>1233</v>
      </c>
      <c r="F50" s="51">
        <f t="shared" si="6"/>
        <v>373</v>
      </c>
      <c r="G50" s="51">
        <v>30</v>
      </c>
      <c r="H50" s="51">
        <v>158</v>
      </c>
      <c r="I50" s="51">
        <v>0</v>
      </c>
      <c r="J50" s="51">
        <v>0</v>
      </c>
      <c r="K50" s="51">
        <v>185</v>
      </c>
      <c r="L50" s="51">
        <v>0</v>
      </c>
      <c r="M50" s="51">
        <f t="shared" si="7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1291</v>
      </c>
      <c r="V50" s="51">
        <v>1233</v>
      </c>
      <c r="W50" s="51">
        <v>19</v>
      </c>
      <c r="X50" s="51">
        <v>1</v>
      </c>
      <c r="Y50" s="51">
        <v>0</v>
      </c>
      <c r="Z50" s="51">
        <v>0</v>
      </c>
      <c r="AA50" s="51">
        <v>38</v>
      </c>
      <c r="AB50" s="51">
        <f t="shared" si="9"/>
        <v>311</v>
      </c>
      <c r="AC50" s="51">
        <v>0</v>
      </c>
      <c r="AD50" s="51">
        <v>134</v>
      </c>
      <c r="AE50" s="51">
        <f t="shared" si="10"/>
        <v>177</v>
      </c>
      <c r="AF50" s="51">
        <v>0</v>
      </c>
      <c r="AG50" s="51">
        <v>30</v>
      </c>
      <c r="AH50" s="51">
        <v>0</v>
      </c>
      <c r="AI50" s="51">
        <v>0</v>
      </c>
      <c r="AJ50" s="51">
        <v>147</v>
      </c>
    </row>
    <row r="51" spans="1:36" ht="13.5">
      <c r="A51" s="79" t="s">
        <v>72</v>
      </c>
      <c r="B51" s="80"/>
      <c r="C51" s="81"/>
      <c r="D51" s="51">
        <f aca="true" t="shared" si="11" ref="D51:AJ51">SUM(D7:D50)</f>
        <v>415137</v>
      </c>
      <c r="E51" s="51">
        <f t="shared" si="11"/>
        <v>318009</v>
      </c>
      <c r="F51" s="51">
        <f t="shared" si="11"/>
        <v>71058</v>
      </c>
      <c r="G51" s="51">
        <f t="shared" si="11"/>
        <v>23025</v>
      </c>
      <c r="H51" s="51">
        <f t="shared" si="11"/>
        <v>26960</v>
      </c>
      <c r="I51" s="51">
        <f t="shared" si="11"/>
        <v>8870</v>
      </c>
      <c r="J51" s="51">
        <f t="shared" si="11"/>
        <v>0</v>
      </c>
      <c r="K51" s="51">
        <f t="shared" si="11"/>
        <v>12203</v>
      </c>
      <c r="L51" s="51">
        <f t="shared" si="11"/>
        <v>4595</v>
      </c>
      <c r="M51" s="51">
        <f t="shared" si="11"/>
        <v>21475</v>
      </c>
      <c r="N51" s="51">
        <f t="shared" si="11"/>
        <v>15858</v>
      </c>
      <c r="O51" s="51">
        <f t="shared" si="11"/>
        <v>1056</v>
      </c>
      <c r="P51" s="51">
        <f t="shared" si="11"/>
        <v>2748</v>
      </c>
      <c r="Q51" s="51">
        <f t="shared" si="11"/>
        <v>42</v>
      </c>
      <c r="R51" s="51">
        <f t="shared" si="11"/>
        <v>3</v>
      </c>
      <c r="S51" s="51">
        <f t="shared" si="11"/>
        <v>513</v>
      </c>
      <c r="T51" s="51">
        <f t="shared" si="11"/>
        <v>1255</v>
      </c>
      <c r="U51" s="51">
        <f t="shared" si="11"/>
        <v>334274</v>
      </c>
      <c r="V51" s="51">
        <f t="shared" si="11"/>
        <v>318009</v>
      </c>
      <c r="W51" s="51">
        <f t="shared" si="11"/>
        <v>10985</v>
      </c>
      <c r="X51" s="51">
        <f t="shared" si="11"/>
        <v>802</v>
      </c>
      <c r="Y51" s="51">
        <f t="shared" si="11"/>
        <v>0</v>
      </c>
      <c r="Z51" s="51">
        <f t="shared" si="11"/>
        <v>0</v>
      </c>
      <c r="AA51" s="51">
        <f t="shared" si="11"/>
        <v>4478</v>
      </c>
      <c r="AB51" s="51">
        <f t="shared" si="11"/>
        <v>67386</v>
      </c>
      <c r="AC51" s="51">
        <f t="shared" si="11"/>
        <v>4595</v>
      </c>
      <c r="AD51" s="51">
        <f t="shared" si="11"/>
        <v>37947</v>
      </c>
      <c r="AE51" s="51">
        <f t="shared" si="11"/>
        <v>24844</v>
      </c>
      <c r="AF51" s="51">
        <f t="shared" si="11"/>
        <v>9258</v>
      </c>
      <c r="AG51" s="51">
        <f t="shared" si="11"/>
        <v>7769</v>
      </c>
      <c r="AH51" s="51">
        <f t="shared" si="11"/>
        <v>92</v>
      </c>
      <c r="AI51" s="51">
        <f t="shared" si="11"/>
        <v>0</v>
      </c>
      <c r="AJ51" s="51">
        <f t="shared" si="11"/>
        <v>7725</v>
      </c>
    </row>
  </sheetData>
  <mergeCells count="25">
    <mergeCell ref="A51:C51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5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37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40</v>
      </c>
      <c r="C2" s="62" t="s">
        <v>12</v>
      </c>
      <c r="D2" s="106" t="s">
        <v>178</v>
      </c>
      <c r="E2" s="104"/>
      <c r="F2" s="104"/>
      <c r="G2" s="104"/>
      <c r="H2" s="104"/>
      <c r="I2" s="104"/>
      <c r="J2" s="104"/>
      <c r="K2" s="105"/>
      <c r="L2" s="106" t="s">
        <v>184</v>
      </c>
      <c r="M2" s="104"/>
      <c r="N2" s="104"/>
      <c r="O2" s="104"/>
      <c r="P2" s="104"/>
      <c r="Q2" s="104"/>
      <c r="R2" s="104"/>
      <c r="S2" s="105"/>
      <c r="T2" s="100" t="s">
        <v>186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187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41</v>
      </c>
      <c r="G3" s="67" t="s">
        <v>19</v>
      </c>
      <c r="H3" s="67" t="s">
        <v>73</v>
      </c>
      <c r="I3" s="67" t="s">
        <v>74</v>
      </c>
      <c r="J3" s="99" t="s">
        <v>71</v>
      </c>
      <c r="K3" s="67" t="s">
        <v>42</v>
      </c>
      <c r="L3" s="63" t="s">
        <v>15</v>
      </c>
      <c r="M3" s="67" t="s">
        <v>18</v>
      </c>
      <c r="N3" s="67" t="s">
        <v>41</v>
      </c>
      <c r="O3" s="67" t="s">
        <v>19</v>
      </c>
      <c r="P3" s="67" t="s">
        <v>73</v>
      </c>
      <c r="Q3" s="67" t="s">
        <v>74</v>
      </c>
      <c r="R3" s="99" t="s">
        <v>71</v>
      </c>
      <c r="S3" s="67" t="s">
        <v>42</v>
      </c>
      <c r="T3" s="63" t="s">
        <v>15</v>
      </c>
      <c r="U3" s="67" t="s">
        <v>18</v>
      </c>
      <c r="V3" s="67" t="s">
        <v>41</v>
      </c>
      <c r="W3" s="67" t="s">
        <v>19</v>
      </c>
      <c r="X3" s="67" t="s">
        <v>73</v>
      </c>
      <c r="Y3" s="67" t="s">
        <v>74</v>
      </c>
      <c r="Z3" s="99" t="s">
        <v>71</v>
      </c>
      <c r="AA3" s="67" t="s">
        <v>42</v>
      </c>
      <c r="AB3" s="59" t="s">
        <v>188</v>
      </c>
      <c r="AC3" s="107"/>
      <c r="AD3" s="107"/>
      <c r="AE3" s="107"/>
      <c r="AF3" s="107"/>
      <c r="AG3" s="107"/>
      <c r="AH3" s="107"/>
      <c r="AI3" s="108"/>
      <c r="AJ3" s="59" t="s">
        <v>189</v>
      </c>
      <c r="AK3" s="83"/>
      <c r="AL3" s="83"/>
      <c r="AM3" s="83"/>
      <c r="AN3" s="83"/>
      <c r="AO3" s="83"/>
      <c r="AP3" s="83"/>
      <c r="AQ3" s="84"/>
      <c r="AR3" s="59" t="s">
        <v>190</v>
      </c>
      <c r="AS3" s="109"/>
      <c r="AT3" s="109"/>
      <c r="AU3" s="109"/>
      <c r="AV3" s="109"/>
      <c r="AW3" s="109"/>
      <c r="AX3" s="109"/>
      <c r="AY3" s="110"/>
      <c r="AZ3" s="59" t="s">
        <v>191</v>
      </c>
      <c r="BA3" s="107"/>
      <c r="BB3" s="107"/>
      <c r="BC3" s="107"/>
      <c r="BD3" s="107"/>
      <c r="BE3" s="107"/>
      <c r="BF3" s="107"/>
      <c r="BG3" s="108"/>
      <c r="BH3" s="59" t="s">
        <v>192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41</v>
      </c>
      <c r="BS3" s="67" t="s">
        <v>19</v>
      </c>
      <c r="BT3" s="67" t="s">
        <v>73</v>
      </c>
      <c r="BU3" s="67" t="s">
        <v>74</v>
      </c>
      <c r="BV3" s="99" t="s">
        <v>71</v>
      </c>
      <c r="BW3" s="67" t="s">
        <v>42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41</v>
      </c>
      <c r="AE4" s="67" t="s">
        <v>19</v>
      </c>
      <c r="AF4" s="67" t="s">
        <v>73</v>
      </c>
      <c r="AG4" s="67" t="s">
        <v>74</v>
      </c>
      <c r="AH4" s="99" t="s">
        <v>71</v>
      </c>
      <c r="AI4" s="67" t="s">
        <v>42</v>
      </c>
      <c r="AJ4" s="63" t="s">
        <v>15</v>
      </c>
      <c r="AK4" s="67" t="s">
        <v>18</v>
      </c>
      <c r="AL4" s="67" t="s">
        <v>41</v>
      </c>
      <c r="AM4" s="67" t="s">
        <v>19</v>
      </c>
      <c r="AN4" s="67" t="s">
        <v>73</v>
      </c>
      <c r="AO4" s="67" t="s">
        <v>74</v>
      </c>
      <c r="AP4" s="99" t="s">
        <v>71</v>
      </c>
      <c r="AQ4" s="67" t="s">
        <v>42</v>
      </c>
      <c r="AR4" s="63" t="s">
        <v>15</v>
      </c>
      <c r="AS4" s="67" t="s">
        <v>18</v>
      </c>
      <c r="AT4" s="67" t="s">
        <v>41</v>
      </c>
      <c r="AU4" s="67" t="s">
        <v>19</v>
      </c>
      <c r="AV4" s="67" t="s">
        <v>73</v>
      </c>
      <c r="AW4" s="67" t="s">
        <v>74</v>
      </c>
      <c r="AX4" s="99" t="s">
        <v>71</v>
      </c>
      <c r="AY4" s="67" t="s">
        <v>42</v>
      </c>
      <c r="AZ4" s="63" t="s">
        <v>15</v>
      </c>
      <c r="BA4" s="67" t="s">
        <v>18</v>
      </c>
      <c r="BB4" s="67" t="s">
        <v>41</v>
      </c>
      <c r="BC4" s="67" t="s">
        <v>19</v>
      </c>
      <c r="BD4" s="67" t="s">
        <v>73</v>
      </c>
      <c r="BE4" s="67" t="s">
        <v>74</v>
      </c>
      <c r="BF4" s="99" t="s">
        <v>71</v>
      </c>
      <c r="BG4" s="67" t="s">
        <v>42</v>
      </c>
      <c r="BH4" s="63" t="s">
        <v>15</v>
      </c>
      <c r="BI4" s="67" t="s">
        <v>18</v>
      </c>
      <c r="BJ4" s="67" t="s">
        <v>41</v>
      </c>
      <c r="BK4" s="67" t="s">
        <v>19</v>
      </c>
      <c r="BL4" s="67" t="s">
        <v>73</v>
      </c>
      <c r="BM4" s="67" t="s">
        <v>74</v>
      </c>
      <c r="BN4" s="99" t="s">
        <v>71</v>
      </c>
      <c r="BO4" s="67" t="s">
        <v>42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76</v>
      </c>
      <c r="B7" s="49" t="s">
        <v>77</v>
      </c>
      <c r="C7" s="50" t="s">
        <v>78</v>
      </c>
      <c r="D7" s="51">
        <f aca="true" t="shared" si="0" ref="D7:D50">SUM(E7:K7)</f>
        <v>18490</v>
      </c>
      <c r="E7" s="51">
        <f aca="true" t="shared" si="1" ref="E7:E37">M7+U7+BQ7</f>
        <v>12284</v>
      </c>
      <c r="F7" s="51">
        <f aca="true" t="shared" si="2" ref="F7:F37">N7+V7+BR7</f>
        <v>3285</v>
      </c>
      <c r="G7" s="51">
        <f aca="true" t="shared" si="3" ref="G7:G37">O7+W7+BS7</f>
        <v>2105</v>
      </c>
      <c r="H7" s="51">
        <f aca="true" t="shared" si="4" ref="H7:H37">P7+X7+BT7</f>
        <v>551</v>
      </c>
      <c r="I7" s="51">
        <f aca="true" t="shared" si="5" ref="I7:I37">Q7+Y7+BU7</f>
        <v>0</v>
      </c>
      <c r="J7" s="51">
        <f aca="true" t="shared" si="6" ref="J7:J37">R7+Z7+BV7</f>
        <v>265</v>
      </c>
      <c r="K7" s="51">
        <f aca="true" t="shared" si="7" ref="K7:K37">S7+AA7+BW7</f>
        <v>0</v>
      </c>
      <c r="L7" s="51">
        <f aca="true" t="shared" si="8" ref="L7:L37">SUM(M7:S7)</f>
        <v>5237</v>
      </c>
      <c r="M7" s="51">
        <v>5237</v>
      </c>
      <c r="N7" s="51">
        <v>0</v>
      </c>
      <c r="O7" s="51">
        <v>0</v>
      </c>
      <c r="P7" s="51">
        <v>0</v>
      </c>
      <c r="Q7" s="51">
        <v>0</v>
      </c>
      <c r="R7" s="51">
        <v>0</v>
      </c>
      <c r="S7" s="51">
        <v>0</v>
      </c>
      <c r="T7" s="51">
        <f aca="true" t="shared" si="9" ref="T7:T37">SUM(U7:AA7)</f>
        <v>5400</v>
      </c>
      <c r="U7" s="51">
        <f aca="true" t="shared" si="10" ref="U7:U37">AC7+AK7+AS7+BA7+BI7</f>
        <v>0</v>
      </c>
      <c r="V7" s="51">
        <f aca="true" t="shared" si="11" ref="V7:V37">AD7+AL7+AT7+BB7+BJ7</f>
        <v>3259</v>
      </c>
      <c r="W7" s="51">
        <f aca="true" t="shared" si="12" ref="W7:W37">AE7+AM7+AU7+BC7+BK7</f>
        <v>1590</v>
      </c>
      <c r="X7" s="51">
        <f aca="true" t="shared" si="13" ref="X7:X37">AF7+AN7+AV7+BD7+BL7</f>
        <v>551</v>
      </c>
      <c r="Y7" s="51">
        <f aca="true" t="shared" si="14" ref="Y7:Y37">AG7+AO7+AW7+BE7+BM7</f>
        <v>0</v>
      </c>
      <c r="Z7" s="51">
        <f aca="true" t="shared" si="15" ref="Z7:Z37">AH7+AP7+AX7+BF7+BN7</f>
        <v>0</v>
      </c>
      <c r="AA7" s="51">
        <f aca="true" t="shared" si="16" ref="AA7:AA37">AI7+AQ7+AY7+BG7+BO7</f>
        <v>0</v>
      </c>
      <c r="AB7" s="51">
        <f aca="true" t="shared" si="17" ref="AB7:AB37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37">SUM(AK7:AQ7)</f>
        <v>1550</v>
      </c>
      <c r="AK7" s="51">
        <v>0</v>
      </c>
      <c r="AL7" s="51">
        <v>1550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37">SUM(AS7:AY7)</f>
        <v>3850</v>
      </c>
      <c r="AS7" s="51">
        <v>0</v>
      </c>
      <c r="AT7" s="51">
        <v>1709</v>
      </c>
      <c r="AU7" s="51">
        <v>1590</v>
      </c>
      <c r="AV7" s="51">
        <v>551</v>
      </c>
      <c r="AW7" s="51">
        <v>0</v>
      </c>
      <c r="AX7" s="51">
        <v>0</v>
      </c>
      <c r="AY7" s="51">
        <v>0</v>
      </c>
      <c r="AZ7" s="51">
        <f aca="true" t="shared" si="20" ref="AZ7:AZ37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37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37">SUM(BQ7:BW7)</f>
        <v>7853</v>
      </c>
      <c r="BQ7" s="51">
        <v>7047</v>
      </c>
      <c r="BR7" s="51">
        <v>26</v>
      </c>
      <c r="BS7" s="51">
        <v>515</v>
      </c>
      <c r="BT7" s="51">
        <v>0</v>
      </c>
      <c r="BU7" s="51">
        <v>0</v>
      </c>
      <c r="BV7" s="51">
        <v>265</v>
      </c>
      <c r="BW7" s="51">
        <v>0</v>
      </c>
    </row>
    <row r="8" spans="1:75" ht="13.5">
      <c r="A8" s="26" t="s">
        <v>76</v>
      </c>
      <c r="B8" s="49" t="s">
        <v>79</v>
      </c>
      <c r="C8" s="50" t="s">
        <v>80</v>
      </c>
      <c r="D8" s="51">
        <f t="shared" si="0"/>
        <v>5940</v>
      </c>
      <c r="E8" s="51">
        <f t="shared" si="1"/>
        <v>4069</v>
      </c>
      <c r="F8" s="51">
        <f t="shared" si="2"/>
        <v>1065</v>
      </c>
      <c r="G8" s="51">
        <f t="shared" si="3"/>
        <v>494</v>
      </c>
      <c r="H8" s="51">
        <f t="shared" si="4"/>
        <v>0</v>
      </c>
      <c r="I8" s="51">
        <f t="shared" si="5"/>
        <v>0</v>
      </c>
      <c r="J8" s="51">
        <f t="shared" si="6"/>
        <v>312</v>
      </c>
      <c r="K8" s="51">
        <f t="shared" si="7"/>
        <v>0</v>
      </c>
      <c r="L8" s="51">
        <f t="shared" si="8"/>
        <v>5152</v>
      </c>
      <c r="M8" s="51">
        <v>4069</v>
      </c>
      <c r="N8" s="51">
        <v>277</v>
      </c>
      <c r="O8" s="51">
        <v>494</v>
      </c>
      <c r="P8" s="51">
        <v>0</v>
      </c>
      <c r="Q8" s="51">
        <v>0</v>
      </c>
      <c r="R8" s="51">
        <v>312</v>
      </c>
      <c r="S8" s="51">
        <v>0</v>
      </c>
      <c r="T8" s="51">
        <f t="shared" si="9"/>
        <v>788</v>
      </c>
      <c r="U8" s="51">
        <f t="shared" si="10"/>
        <v>0</v>
      </c>
      <c r="V8" s="51">
        <f t="shared" si="11"/>
        <v>788</v>
      </c>
      <c r="W8" s="51">
        <f t="shared" si="12"/>
        <v>0</v>
      </c>
      <c r="X8" s="51">
        <f t="shared" si="13"/>
        <v>0</v>
      </c>
      <c r="Y8" s="51">
        <f t="shared" si="14"/>
        <v>0</v>
      </c>
      <c r="Z8" s="51">
        <f t="shared" si="15"/>
        <v>0</v>
      </c>
      <c r="AA8" s="51">
        <f t="shared" si="16"/>
        <v>0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788</v>
      </c>
      <c r="AK8" s="51">
        <v>0</v>
      </c>
      <c r="AL8" s="51">
        <v>788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0</v>
      </c>
      <c r="AS8" s="51">
        <v>0</v>
      </c>
      <c r="AT8" s="51">
        <v>0</v>
      </c>
      <c r="AU8" s="51">
        <v>0</v>
      </c>
      <c r="AV8" s="51">
        <v>0</v>
      </c>
      <c r="AW8" s="51">
        <v>0</v>
      </c>
      <c r="AX8" s="51">
        <v>0</v>
      </c>
      <c r="AY8" s="51">
        <v>0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76</v>
      </c>
      <c r="B9" s="49" t="s">
        <v>81</v>
      </c>
      <c r="C9" s="50" t="s">
        <v>82</v>
      </c>
      <c r="D9" s="51">
        <f t="shared" si="0"/>
        <v>5843</v>
      </c>
      <c r="E9" s="51">
        <f t="shared" si="1"/>
        <v>3970</v>
      </c>
      <c r="F9" s="51">
        <f t="shared" si="2"/>
        <v>928</v>
      </c>
      <c r="G9" s="51">
        <f t="shared" si="3"/>
        <v>867</v>
      </c>
      <c r="H9" s="51">
        <f t="shared" si="4"/>
        <v>49</v>
      </c>
      <c r="I9" s="51">
        <f t="shared" si="5"/>
        <v>0</v>
      </c>
      <c r="J9" s="51">
        <f t="shared" si="6"/>
        <v>0</v>
      </c>
      <c r="K9" s="51">
        <f t="shared" si="7"/>
        <v>29</v>
      </c>
      <c r="L9" s="51">
        <f t="shared" si="8"/>
        <v>35</v>
      </c>
      <c r="M9" s="51">
        <v>0</v>
      </c>
      <c r="N9" s="51">
        <v>35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1688</v>
      </c>
      <c r="U9" s="51">
        <f t="shared" si="10"/>
        <v>0</v>
      </c>
      <c r="V9" s="51">
        <f t="shared" si="11"/>
        <v>862</v>
      </c>
      <c r="W9" s="51">
        <f t="shared" si="12"/>
        <v>748</v>
      </c>
      <c r="X9" s="51">
        <f t="shared" si="13"/>
        <v>49</v>
      </c>
      <c r="Y9" s="51">
        <f t="shared" si="14"/>
        <v>0</v>
      </c>
      <c r="Z9" s="51">
        <f t="shared" si="15"/>
        <v>0</v>
      </c>
      <c r="AA9" s="51">
        <f t="shared" si="16"/>
        <v>29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0</v>
      </c>
      <c r="AK9" s="51">
        <v>0</v>
      </c>
      <c r="AL9" s="51">
        <v>0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1688</v>
      </c>
      <c r="AS9" s="51">
        <v>0</v>
      </c>
      <c r="AT9" s="51">
        <v>862</v>
      </c>
      <c r="AU9" s="51">
        <v>748</v>
      </c>
      <c r="AV9" s="51">
        <v>49</v>
      </c>
      <c r="AW9" s="51">
        <v>0</v>
      </c>
      <c r="AX9" s="51">
        <v>0</v>
      </c>
      <c r="AY9" s="51">
        <v>29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4120</v>
      </c>
      <c r="BQ9" s="51">
        <v>3970</v>
      </c>
      <c r="BR9" s="51">
        <v>31</v>
      </c>
      <c r="BS9" s="51">
        <v>119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76</v>
      </c>
      <c r="B10" s="49" t="s">
        <v>83</v>
      </c>
      <c r="C10" s="50" t="s">
        <v>84</v>
      </c>
      <c r="D10" s="51">
        <f t="shared" si="0"/>
        <v>7510</v>
      </c>
      <c r="E10" s="51">
        <f t="shared" si="1"/>
        <v>4446</v>
      </c>
      <c r="F10" s="51">
        <f t="shared" si="2"/>
        <v>1246</v>
      </c>
      <c r="G10" s="51">
        <f t="shared" si="3"/>
        <v>1049</v>
      </c>
      <c r="H10" s="51">
        <f t="shared" si="4"/>
        <v>74</v>
      </c>
      <c r="I10" s="51">
        <f t="shared" si="5"/>
        <v>0</v>
      </c>
      <c r="J10" s="51">
        <f t="shared" si="6"/>
        <v>0</v>
      </c>
      <c r="K10" s="51">
        <f t="shared" si="7"/>
        <v>695</v>
      </c>
      <c r="L10" s="51">
        <f t="shared" si="8"/>
        <v>2138</v>
      </c>
      <c r="M10" s="51">
        <v>1457</v>
      </c>
      <c r="N10" s="51">
        <v>0</v>
      </c>
      <c r="O10" s="51">
        <v>1</v>
      </c>
      <c r="P10" s="51">
        <v>0</v>
      </c>
      <c r="Q10" s="51">
        <v>0</v>
      </c>
      <c r="R10" s="51">
        <v>0</v>
      </c>
      <c r="S10" s="51">
        <v>680</v>
      </c>
      <c r="T10" s="51">
        <f t="shared" si="9"/>
        <v>2264</v>
      </c>
      <c r="U10" s="51">
        <f t="shared" si="10"/>
        <v>0</v>
      </c>
      <c r="V10" s="51">
        <f t="shared" si="11"/>
        <v>1211</v>
      </c>
      <c r="W10" s="51">
        <f t="shared" si="12"/>
        <v>964</v>
      </c>
      <c r="X10" s="51">
        <f t="shared" si="13"/>
        <v>74</v>
      </c>
      <c r="Y10" s="51">
        <f t="shared" si="14"/>
        <v>0</v>
      </c>
      <c r="Z10" s="51">
        <f t="shared" si="15"/>
        <v>0</v>
      </c>
      <c r="AA10" s="51">
        <f t="shared" si="16"/>
        <v>15</v>
      </c>
      <c r="AB10" s="51">
        <f t="shared" si="17"/>
        <v>28</v>
      </c>
      <c r="AC10" s="51">
        <v>0</v>
      </c>
      <c r="AD10" s="51">
        <v>13</v>
      </c>
      <c r="AE10" s="51">
        <v>0</v>
      </c>
      <c r="AF10" s="51">
        <v>0</v>
      </c>
      <c r="AG10" s="51">
        <v>0</v>
      </c>
      <c r="AH10" s="51">
        <v>0</v>
      </c>
      <c r="AI10" s="51">
        <v>15</v>
      </c>
      <c r="AJ10" s="51">
        <f t="shared" si="18"/>
        <v>275</v>
      </c>
      <c r="AK10" s="51">
        <v>0</v>
      </c>
      <c r="AL10" s="51">
        <v>275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1961</v>
      </c>
      <c r="AS10" s="51">
        <v>0</v>
      </c>
      <c r="AT10" s="51">
        <v>923</v>
      </c>
      <c r="AU10" s="51">
        <v>964</v>
      </c>
      <c r="AV10" s="51">
        <v>74</v>
      </c>
      <c r="AW10" s="51">
        <v>0</v>
      </c>
      <c r="AX10" s="51">
        <v>0</v>
      </c>
      <c r="AY10" s="51">
        <v>0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3108</v>
      </c>
      <c r="BQ10" s="51">
        <v>2989</v>
      </c>
      <c r="BR10" s="51">
        <v>35</v>
      </c>
      <c r="BS10" s="51">
        <v>84</v>
      </c>
      <c r="BT10" s="51">
        <v>0</v>
      </c>
      <c r="BU10" s="51">
        <v>0</v>
      </c>
      <c r="BV10" s="51">
        <v>0</v>
      </c>
      <c r="BW10" s="51">
        <v>0</v>
      </c>
    </row>
    <row r="11" spans="1:75" ht="13.5">
      <c r="A11" s="26" t="s">
        <v>76</v>
      </c>
      <c r="B11" s="49" t="s">
        <v>85</v>
      </c>
      <c r="C11" s="50" t="s">
        <v>86</v>
      </c>
      <c r="D11" s="51">
        <f t="shared" si="0"/>
        <v>2496</v>
      </c>
      <c r="E11" s="51">
        <f t="shared" si="1"/>
        <v>1381</v>
      </c>
      <c r="F11" s="51">
        <f t="shared" si="2"/>
        <v>584</v>
      </c>
      <c r="G11" s="51">
        <f t="shared" si="3"/>
        <v>466</v>
      </c>
      <c r="H11" s="51">
        <f t="shared" si="4"/>
        <v>59</v>
      </c>
      <c r="I11" s="51">
        <f t="shared" si="5"/>
        <v>0</v>
      </c>
      <c r="J11" s="51">
        <f t="shared" si="6"/>
        <v>3</v>
      </c>
      <c r="K11" s="51">
        <f t="shared" si="7"/>
        <v>3</v>
      </c>
      <c r="L11" s="51">
        <f t="shared" si="8"/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962</v>
      </c>
      <c r="U11" s="51">
        <f t="shared" si="10"/>
        <v>7</v>
      </c>
      <c r="V11" s="51">
        <f t="shared" si="11"/>
        <v>570</v>
      </c>
      <c r="W11" s="51">
        <f t="shared" si="12"/>
        <v>326</v>
      </c>
      <c r="X11" s="51">
        <f t="shared" si="13"/>
        <v>59</v>
      </c>
      <c r="Y11" s="51">
        <f t="shared" si="14"/>
        <v>0</v>
      </c>
      <c r="Z11" s="51">
        <f t="shared" si="15"/>
        <v>0</v>
      </c>
      <c r="AA11" s="51">
        <f t="shared" si="16"/>
        <v>0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0</v>
      </c>
      <c r="AK11" s="51">
        <v>0</v>
      </c>
      <c r="AL11" s="51">
        <v>0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962</v>
      </c>
      <c r="AS11" s="51">
        <v>7</v>
      </c>
      <c r="AT11" s="51">
        <v>570</v>
      </c>
      <c r="AU11" s="51">
        <v>326</v>
      </c>
      <c r="AV11" s="51">
        <v>59</v>
      </c>
      <c r="AW11" s="51">
        <v>0</v>
      </c>
      <c r="AX11" s="51">
        <v>0</v>
      </c>
      <c r="AY11" s="51">
        <v>0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1534</v>
      </c>
      <c r="BQ11" s="51">
        <v>1374</v>
      </c>
      <c r="BR11" s="51">
        <v>14</v>
      </c>
      <c r="BS11" s="51">
        <v>140</v>
      </c>
      <c r="BT11" s="51">
        <v>0</v>
      </c>
      <c r="BU11" s="51">
        <v>0</v>
      </c>
      <c r="BV11" s="51">
        <v>3</v>
      </c>
      <c r="BW11" s="51">
        <v>3</v>
      </c>
    </row>
    <row r="12" spans="1:75" ht="13.5">
      <c r="A12" s="26" t="s">
        <v>76</v>
      </c>
      <c r="B12" s="49" t="s">
        <v>87</v>
      </c>
      <c r="C12" s="50" t="s">
        <v>88</v>
      </c>
      <c r="D12" s="51">
        <f t="shared" si="0"/>
        <v>2868</v>
      </c>
      <c r="E12" s="51">
        <f t="shared" si="1"/>
        <v>1285</v>
      </c>
      <c r="F12" s="51">
        <f t="shared" si="2"/>
        <v>536</v>
      </c>
      <c r="G12" s="51">
        <f t="shared" si="3"/>
        <v>497</v>
      </c>
      <c r="H12" s="51">
        <f t="shared" si="4"/>
        <v>81</v>
      </c>
      <c r="I12" s="51">
        <f t="shared" si="5"/>
        <v>0</v>
      </c>
      <c r="J12" s="51">
        <f t="shared" si="6"/>
        <v>0</v>
      </c>
      <c r="K12" s="51">
        <f t="shared" si="7"/>
        <v>469</v>
      </c>
      <c r="L12" s="51">
        <f t="shared" si="8"/>
        <v>801</v>
      </c>
      <c r="M12" s="51">
        <v>207</v>
      </c>
      <c r="N12" s="51">
        <v>184</v>
      </c>
      <c r="O12" s="51">
        <v>399</v>
      </c>
      <c r="P12" s="51">
        <v>0</v>
      </c>
      <c r="Q12" s="51">
        <v>0</v>
      </c>
      <c r="R12" s="51">
        <v>0</v>
      </c>
      <c r="S12" s="51">
        <v>11</v>
      </c>
      <c r="T12" s="51">
        <f t="shared" si="9"/>
        <v>825</v>
      </c>
      <c r="U12" s="51">
        <f t="shared" si="10"/>
        <v>0</v>
      </c>
      <c r="V12" s="51">
        <f t="shared" si="11"/>
        <v>352</v>
      </c>
      <c r="W12" s="51">
        <f t="shared" si="12"/>
        <v>0</v>
      </c>
      <c r="X12" s="51">
        <f t="shared" si="13"/>
        <v>81</v>
      </c>
      <c r="Y12" s="51">
        <f t="shared" si="14"/>
        <v>0</v>
      </c>
      <c r="Z12" s="51">
        <f t="shared" si="15"/>
        <v>0</v>
      </c>
      <c r="AA12" s="51">
        <f t="shared" si="16"/>
        <v>392</v>
      </c>
      <c r="AB12" s="51">
        <f t="shared" si="17"/>
        <v>392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392</v>
      </c>
      <c r="AJ12" s="51">
        <f t="shared" si="18"/>
        <v>352</v>
      </c>
      <c r="AK12" s="51">
        <v>0</v>
      </c>
      <c r="AL12" s="51">
        <v>352</v>
      </c>
      <c r="AM12" s="51">
        <v>0</v>
      </c>
      <c r="AN12" s="51">
        <v>0</v>
      </c>
      <c r="AO12" s="51">
        <v>0</v>
      </c>
      <c r="AP12" s="51">
        <v>0</v>
      </c>
      <c r="AQ12" s="51">
        <v>0</v>
      </c>
      <c r="AR12" s="51">
        <f t="shared" si="19"/>
        <v>81</v>
      </c>
      <c r="AS12" s="51">
        <v>0</v>
      </c>
      <c r="AT12" s="51">
        <v>0</v>
      </c>
      <c r="AU12" s="51">
        <v>0</v>
      </c>
      <c r="AV12" s="51">
        <v>81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1242</v>
      </c>
      <c r="BQ12" s="51">
        <v>1078</v>
      </c>
      <c r="BR12" s="51">
        <v>0</v>
      </c>
      <c r="BS12" s="51">
        <v>98</v>
      </c>
      <c r="BT12" s="51">
        <v>0</v>
      </c>
      <c r="BU12" s="51">
        <v>0</v>
      </c>
      <c r="BV12" s="51">
        <v>0</v>
      </c>
      <c r="BW12" s="51">
        <v>66</v>
      </c>
    </row>
    <row r="13" spans="1:75" ht="13.5">
      <c r="A13" s="26" t="s">
        <v>76</v>
      </c>
      <c r="B13" s="49" t="s">
        <v>89</v>
      </c>
      <c r="C13" s="50" t="s">
        <v>90</v>
      </c>
      <c r="D13" s="51">
        <f t="shared" si="0"/>
        <v>7783</v>
      </c>
      <c r="E13" s="51">
        <f t="shared" si="1"/>
        <v>2287</v>
      </c>
      <c r="F13" s="51">
        <f t="shared" si="2"/>
        <v>333</v>
      </c>
      <c r="G13" s="51">
        <f t="shared" si="3"/>
        <v>574</v>
      </c>
      <c r="H13" s="51">
        <f t="shared" si="4"/>
        <v>54</v>
      </c>
      <c r="I13" s="51">
        <f t="shared" si="5"/>
        <v>0</v>
      </c>
      <c r="J13" s="51">
        <f t="shared" si="6"/>
        <v>63</v>
      </c>
      <c r="K13" s="51">
        <f t="shared" si="7"/>
        <v>4472</v>
      </c>
      <c r="L13" s="51">
        <f t="shared" si="8"/>
        <v>1390</v>
      </c>
      <c r="M13" s="51">
        <v>875</v>
      </c>
      <c r="N13" s="51">
        <v>0</v>
      </c>
      <c r="O13" s="51">
        <v>498</v>
      </c>
      <c r="P13" s="51">
        <v>0</v>
      </c>
      <c r="Q13" s="51">
        <v>0</v>
      </c>
      <c r="R13" s="51">
        <v>17</v>
      </c>
      <c r="S13" s="51">
        <v>0</v>
      </c>
      <c r="T13" s="51">
        <f t="shared" si="9"/>
        <v>4855</v>
      </c>
      <c r="U13" s="51">
        <f t="shared" si="10"/>
        <v>0</v>
      </c>
      <c r="V13" s="51">
        <f t="shared" si="11"/>
        <v>329</v>
      </c>
      <c r="W13" s="51">
        <f t="shared" si="12"/>
        <v>0</v>
      </c>
      <c r="X13" s="51">
        <f t="shared" si="13"/>
        <v>54</v>
      </c>
      <c r="Y13" s="51">
        <f t="shared" si="14"/>
        <v>0</v>
      </c>
      <c r="Z13" s="51">
        <f t="shared" si="15"/>
        <v>0</v>
      </c>
      <c r="AA13" s="51">
        <f t="shared" si="16"/>
        <v>4472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110</v>
      </c>
      <c r="AK13" s="51">
        <v>0</v>
      </c>
      <c r="AL13" s="51">
        <v>110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273</v>
      </c>
      <c r="AS13" s="51">
        <v>0</v>
      </c>
      <c r="AT13" s="51">
        <v>219</v>
      </c>
      <c r="AU13" s="51">
        <v>0</v>
      </c>
      <c r="AV13" s="51">
        <v>54</v>
      </c>
      <c r="AW13" s="51">
        <v>0</v>
      </c>
      <c r="AX13" s="51">
        <v>0</v>
      </c>
      <c r="AY13" s="51">
        <v>0</v>
      </c>
      <c r="AZ13" s="51">
        <f t="shared" si="20"/>
        <v>4472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4472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1538</v>
      </c>
      <c r="BQ13" s="51">
        <v>1412</v>
      </c>
      <c r="BR13" s="51">
        <v>4</v>
      </c>
      <c r="BS13" s="51">
        <v>76</v>
      </c>
      <c r="BT13" s="51">
        <v>0</v>
      </c>
      <c r="BU13" s="51">
        <v>0</v>
      </c>
      <c r="BV13" s="51">
        <v>46</v>
      </c>
      <c r="BW13" s="51">
        <v>0</v>
      </c>
    </row>
    <row r="14" spans="1:75" ht="13.5">
      <c r="A14" s="26" t="s">
        <v>76</v>
      </c>
      <c r="B14" s="49" t="s">
        <v>91</v>
      </c>
      <c r="C14" s="50" t="s">
        <v>92</v>
      </c>
      <c r="D14" s="51">
        <f t="shared" si="0"/>
        <v>1461</v>
      </c>
      <c r="E14" s="51">
        <f t="shared" si="1"/>
        <v>825</v>
      </c>
      <c r="F14" s="51">
        <f t="shared" si="2"/>
        <v>321</v>
      </c>
      <c r="G14" s="51">
        <f t="shared" si="3"/>
        <v>275</v>
      </c>
      <c r="H14" s="51">
        <f t="shared" si="4"/>
        <v>23</v>
      </c>
      <c r="I14" s="51">
        <f t="shared" si="5"/>
        <v>0</v>
      </c>
      <c r="J14" s="51">
        <f t="shared" si="6"/>
        <v>15</v>
      </c>
      <c r="K14" s="51">
        <f t="shared" si="7"/>
        <v>2</v>
      </c>
      <c r="L14" s="51">
        <f t="shared" si="8"/>
        <v>0</v>
      </c>
      <c r="M14" s="51">
        <v>0</v>
      </c>
      <c r="N14" s="51">
        <v>0</v>
      </c>
      <c r="O14" s="51">
        <v>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472</v>
      </c>
      <c r="U14" s="51">
        <f t="shared" si="10"/>
        <v>0</v>
      </c>
      <c r="V14" s="51">
        <f t="shared" si="11"/>
        <v>321</v>
      </c>
      <c r="W14" s="51">
        <f t="shared" si="12"/>
        <v>128</v>
      </c>
      <c r="X14" s="51">
        <f t="shared" si="13"/>
        <v>23</v>
      </c>
      <c r="Y14" s="51">
        <f t="shared" si="14"/>
        <v>0</v>
      </c>
      <c r="Z14" s="51">
        <f t="shared" si="15"/>
        <v>0</v>
      </c>
      <c r="AA14" s="51">
        <f t="shared" si="16"/>
        <v>0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132</v>
      </c>
      <c r="AK14" s="51">
        <v>0</v>
      </c>
      <c r="AL14" s="51">
        <v>132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340</v>
      </c>
      <c r="AS14" s="51">
        <v>0</v>
      </c>
      <c r="AT14" s="51">
        <v>189</v>
      </c>
      <c r="AU14" s="51">
        <v>128</v>
      </c>
      <c r="AV14" s="51">
        <v>23</v>
      </c>
      <c r="AW14" s="51">
        <v>0</v>
      </c>
      <c r="AX14" s="51">
        <v>0</v>
      </c>
      <c r="AY14" s="51">
        <v>0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989</v>
      </c>
      <c r="BQ14" s="51">
        <v>825</v>
      </c>
      <c r="BR14" s="51">
        <v>0</v>
      </c>
      <c r="BS14" s="51">
        <v>147</v>
      </c>
      <c r="BT14" s="51">
        <v>0</v>
      </c>
      <c r="BU14" s="51">
        <v>0</v>
      </c>
      <c r="BV14" s="51">
        <v>15</v>
      </c>
      <c r="BW14" s="51">
        <v>2</v>
      </c>
    </row>
    <row r="15" spans="1:75" ht="13.5">
      <c r="A15" s="26" t="s">
        <v>76</v>
      </c>
      <c r="B15" s="49" t="s">
        <v>93</v>
      </c>
      <c r="C15" s="50" t="s">
        <v>94</v>
      </c>
      <c r="D15" s="51">
        <f t="shared" si="0"/>
        <v>3173</v>
      </c>
      <c r="E15" s="51">
        <f t="shared" si="1"/>
        <v>1474</v>
      </c>
      <c r="F15" s="51">
        <f t="shared" si="2"/>
        <v>757</v>
      </c>
      <c r="G15" s="51">
        <f t="shared" si="3"/>
        <v>385</v>
      </c>
      <c r="H15" s="51">
        <f t="shared" si="4"/>
        <v>0</v>
      </c>
      <c r="I15" s="51">
        <f t="shared" si="5"/>
        <v>0</v>
      </c>
      <c r="J15" s="51">
        <f t="shared" si="6"/>
        <v>112</v>
      </c>
      <c r="K15" s="51">
        <f t="shared" si="7"/>
        <v>445</v>
      </c>
      <c r="L15" s="51">
        <f t="shared" si="8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1728</v>
      </c>
      <c r="U15" s="51">
        <f t="shared" si="10"/>
        <v>527</v>
      </c>
      <c r="V15" s="51">
        <f t="shared" si="11"/>
        <v>343</v>
      </c>
      <c r="W15" s="51">
        <f t="shared" si="12"/>
        <v>334</v>
      </c>
      <c r="X15" s="51">
        <f t="shared" si="13"/>
        <v>0</v>
      </c>
      <c r="Y15" s="51">
        <f t="shared" si="14"/>
        <v>0</v>
      </c>
      <c r="Z15" s="51">
        <f t="shared" si="15"/>
        <v>79</v>
      </c>
      <c r="AA15" s="51">
        <f t="shared" si="16"/>
        <v>445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201</v>
      </c>
      <c r="AK15" s="51">
        <v>0</v>
      </c>
      <c r="AL15" s="51">
        <v>201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1082</v>
      </c>
      <c r="AS15" s="51">
        <v>527</v>
      </c>
      <c r="AT15" s="51">
        <v>142</v>
      </c>
      <c r="AU15" s="51">
        <v>334</v>
      </c>
      <c r="AV15" s="51">
        <v>0</v>
      </c>
      <c r="AW15" s="51">
        <v>0</v>
      </c>
      <c r="AX15" s="51">
        <v>79</v>
      </c>
      <c r="AY15" s="51">
        <v>0</v>
      </c>
      <c r="AZ15" s="51">
        <f t="shared" si="20"/>
        <v>445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445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1445</v>
      </c>
      <c r="BQ15" s="51">
        <v>947</v>
      </c>
      <c r="BR15" s="51">
        <v>414</v>
      </c>
      <c r="BS15" s="51">
        <v>51</v>
      </c>
      <c r="BT15" s="51">
        <v>0</v>
      </c>
      <c r="BU15" s="51">
        <v>0</v>
      </c>
      <c r="BV15" s="51">
        <v>33</v>
      </c>
      <c r="BW15" s="51">
        <v>0</v>
      </c>
    </row>
    <row r="16" spans="1:75" ht="13.5">
      <c r="A16" s="26" t="s">
        <v>76</v>
      </c>
      <c r="B16" s="49" t="s">
        <v>95</v>
      </c>
      <c r="C16" s="50" t="s">
        <v>96</v>
      </c>
      <c r="D16" s="51">
        <f t="shared" si="0"/>
        <v>3859</v>
      </c>
      <c r="E16" s="51">
        <f t="shared" si="1"/>
        <v>2123</v>
      </c>
      <c r="F16" s="51">
        <f t="shared" si="2"/>
        <v>798</v>
      </c>
      <c r="G16" s="51">
        <f t="shared" si="3"/>
        <v>567</v>
      </c>
      <c r="H16" s="51">
        <f t="shared" si="4"/>
        <v>73</v>
      </c>
      <c r="I16" s="51">
        <f t="shared" si="5"/>
        <v>0</v>
      </c>
      <c r="J16" s="51">
        <f t="shared" si="6"/>
        <v>71</v>
      </c>
      <c r="K16" s="51">
        <f t="shared" si="7"/>
        <v>227</v>
      </c>
      <c r="L16" s="51">
        <f t="shared" si="8"/>
        <v>681</v>
      </c>
      <c r="M16" s="51">
        <v>454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227</v>
      </c>
      <c r="T16" s="51">
        <f t="shared" si="9"/>
        <v>1213</v>
      </c>
      <c r="U16" s="51">
        <f t="shared" si="10"/>
        <v>0</v>
      </c>
      <c r="V16" s="51">
        <f t="shared" si="11"/>
        <v>796</v>
      </c>
      <c r="W16" s="51">
        <f t="shared" si="12"/>
        <v>344</v>
      </c>
      <c r="X16" s="51">
        <f t="shared" si="13"/>
        <v>73</v>
      </c>
      <c r="Y16" s="51">
        <f t="shared" si="14"/>
        <v>0</v>
      </c>
      <c r="Z16" s="51">
        <f t="shared" si="15"/>
        <v>0</v>
      </c>
      <c r="AA16" s="51">
        <f t="shared" si="16"/>
        <v>0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292</v>
      </c>
      <c r="AK16" s="51">
        <v>0</v>
      </c>
      <c r="AL16" s="51">
        <v>292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921</v>
      </c>
      <c r="AS16" s="51">
        <v>0</v>
      </c>
      <c r="AT16" s="51">
        <v>504</v>
      </c>
      <c r="AU16" s="51">
        <v>344</v>
      </c>
      <c r="AV16" s="51">
        <v>73</v>
      </c>
      <c r="AW16" s="51">
        <v>0</v>
      </c>
      <c r="AX16" s="51">
        <v>0</v>
      </c>
      <c r="AY16" s="51">
        <v>0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1965</v>
      </c>
      <c r="BQ16" s="51">
        <v>1669</v>
      </c>
      <c r="BR16" s="51">
        <v>2</v>
      </c>
      <c r="BS16" s="51">
        <v>223</v>
      </c>
      <c r="BT16" s="51">
        <v>0</v>
      </c>
      <c r="BU16" s="51">
        <v>0</v>
      </c>
      <c r="BV16" s="51">
        <v>71</v>
      </c>
      <c r="BW16" s="51">
        <v>0</v>
      </c>
    </row>
    <row r="17" spans="1:75" ht="13.5">
      <c r="A17" s="26" t="s">
        <v>76</v>
      </c>
      <c r="B17" s="49" t="s">
        <v>97</v>
      </c>
      <c r="C17" s="50" t="s">
        <v>98</v>
      </c>
      <c r="D17" s="51">
        <f t="shared" si="0"/>
        <v>2414</v>
      </c>
      <c r="E17" s="51">
        <f t="shared" si="1"/>
        <v>1129</v>
      </c>
      <c r="F17" s="51">
        <f t="shared" si="2"/>
        <v>534</v>
      </c>
      <c r="G17" s="51">
        <f t="shared" si="3"/>
        <v>359</v>
      </c>
      <c r="H17" s="51">
        <f t="shared" si="4"/>
        <v>50</v>
      </c>
      <c r="I17" s="51">
        <f t="shared" si="5"/>
        <v>0</v>
      </c>
      <c r="J17" s="51">
        <f t="shared" si="6"/>
        <v>12</v>
      </c>
      <c r="K17" s="51">
        <f t="shared" si="7"/>
        <v>330</v>
      </c>
      <c r="L17" s="51">
        <f t="shared" si="8"/>
        <v>330</v>
      </c>
      <c r="M17" s="51">
        <v>0</v>
      </c>
      <c r="N17" s="51">
        <v>0</v>
      </c>
      <c r="O17" s="51">
        <v>0</v>
      </c>
      <c r="P17" s="51">
        <v>0</v>
      </c>
      <c r="Q17" s="51">
        <v>0</v>
      </c>
      <c r="R17" s="51">
        <v>0</v>
      </c>
      <c r="S17" s="51">
        <v>330</v>
      </c>
      <c r="T17" s="51">
        <f t="shared" si="9"/>
        <v>798</v>
      </c>
      <c r="U17" s="51">
        <f t="shared" si="10"/>
        <v>0</v>
      </c>
      <c r="V17" s="51">
        <f t="shared" si="11"/>
        <v>533</v>
      </c>
      <c r="W17" s="51">
        <f t="shared" si="12"/>
        <v>215</v>
      </c>
      <c r="X17" s="51">
        <f t="shared" si="13"/>
        <v>50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218</v>
      </c>
      <c r="AK17" s="51">
        <v>0</v>
      </c>
      <c r="AL17" s="51">
        <v>218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580</v>
      </c>
      <c r="AS17" s="51">
        <v>0</v>
      </c>
      <c r="AT17" s="51">
        <v>315</v>
      </c>
      <c r="AU17" s="51">
        <v>215</v>
      </c>
      <c r="AV17" s="51">
        <v>50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1286</v>
      </c>
      <c r="BQ17" s="51">
        <v>1129</v>
      </c>
      <c r="BR17" s="51">
        <v>1</v>
      </c>
      <c r="BS17" s="51">
        <v>144</v>
      </c>
      <c r="BT17" s="51">
        <v>0</v>
      </c>
      <c r="BU17" s="51">
        <v>0</v>
      </c>
      <c r="BV17" s="51">
        <v>12</v>
      </c>
      <c r="BW17" s="51">
        <v>0</v>
      </c>
    </row>
    <row r="18" spans="1:75" ht="13.5">
      <c r="A18" s="26" t="s">
        <v>76</v>
      </c>
      <c r="B18" s="49" t="s">
        <v>99</v>
      </c>
      <c r="C18" s="50" t="s">
        <v>100</v>
      </c>
      <c r="D18" s="51">
        <f t="shared" si="0"/>
        <v>1231</v>
      </c>
      <c r="E18" s="51">
        <f t="shared" si="1"/>
        <v>541</v>
      </c>
      <c r="F18" s="51">
        <f t="shared" si="2"/>
        <v>362</v>
      </c>
      <c r="G18" s="51">
        <f t="shared" si="3"/>
        <v>284</v>
      </c>
      <c r="H18" s="51">
        <f t="shared" si="4"/>
        <v>23</v>
      </c>
      <c r="I18" s="51">
        <f t="shared" si="5"/>
        <v>0</v>
      </c>
      <c r="J18" s="51">
        <f t="shared" si="6"/>
        <v>0</v>
      </c>
      <c r="K18" s="51">
        <f t="shared" si="7"/>
        <v>21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558</v>
      </c>
      <c r="U18" s="51">
        <f t="shared" si="10"/>
        <v>0</v>
      </c>
      <c r="V18" s="51">
        <f t="shared" si="11"/>
        <v>362</v>
      </c>
      <c r="W18" s="51">
        <f t="shared" si="12"/>
        <v>173</v>
      </c>
      <c r="X18" s="51">
        <f t="shared" si="13"/>
        <v>23</v>
      </c>
      <c r="Y18" s="51">
        <f t="shared" si="14"/>
        <v>0</v>
      </c>
      <c r="Z18" s="51">
        <f t="shared" si="15"/>
        <v>0</v>
      </c>
      <c r="AA18" s="51">
        <f t="shared" si="16"/>
        <v>0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40</v>
      </c>
      <c r="AK18" s="51">
        <v>0</v>
      </c>
      <c r="AL18" s="51">
        <v>40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518</v>
      </c>
      <c r="AS18" s="51">
        <v>0</v>
      </c>
      <c r="AT18" s="51">
        <v>322</v>
      </c>
      <c r="AU18" s="51">
        <v>173</v>
      </c>
      <c r="AV18" s="51">
        <v>23</v>
      </c>
      <c r="AW18" s="51">
        <v>0</v>
      </c>
      <c r="AX18" s="51">
        <v>0</v>
      </c>
      <c r="AY18" s="51">
        <v>0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673</v>
      </c>
      <c r="BQ18" s="51">
        <v>541</v>
      </c>
      <c r="BR18" s="51">
        <v>0</v>
      </c>
      <c r="BS18" s="51">
        <v>111</v>
      </c>
      <c r="BT18" s="51">
        <v>0</v>
      </c>
      <c r="BU18" s="51">
        <v>0</v>
      </c>
      <c r="BV18" s="51">
        <v>0</v>
      </c>
      <c r="BW18" s="51">
        <v>21</v>
      </c>
    </row>
    <row r="19" spans="1:75" ht="13.5">
      <c r="A19" s="26" t="s">
        <v>76</v>
      </c>
      <c r="B19" s="49" t="s">
        <v>101</v>
      </c>
      <c r="C19" s="50" t="s">
        <v>102</v>
      </c>
      <c r="D19" s="51">
        <f t="shared" si="0"/>
        <v>1717</v>
      </c>
      <c r="E19" s="51">
        <f t="shared" si="1"/>
        <v>905</v>
      </c>
      <c r="F19" s="51">
        <f t="shared" si="2"/>
        <v>391</v>
      </c>
      <c r="G19" s="51">
        <f t="shared" si="3"/>
        <v>348</v>
      </c>
      <c r="H19" s="51">
        <f t="shared" si="4"/>
        <v>0</v>
      </c>
      <c r="I19" s="51">
        <f t="shared" si="5"/>
        <v>0</v>
      </c>
      <c r="J19" s="51">
        <f t="shared" si="6"/>
        <v>73</v>
      </c>
      <c r="K19" s="51">
        <f t="shared" si="7"/>
        <v>0</v>
      </c>
      <c r="L19" s="51">
        <f t="shared" si="8"/>
        <v>1449</v>
      </c>
      <c r="M19" s="51">
        <v>905</v>
      </c>
      <c r="N19" s="51">
        <v>123</v>
      </c>
      <c r="O19" s="51">
        <v>348</v>
      </c>
      <c r="P19" s="51">
        <v>0</v>
      </c>
      <c r="Q19" s="51">
        <v>0</v>
      </c>
      <c r="R19" s="51">
        <v>73</v>
      </c>
      <c r="S19" s="51">
        <v>0</v>
      </c>
      <c r="T19" s="51">
        <f t="shared" si="9"/>
        <v>268</v>
      </c>
      <c r="U19" s="51">
        <f t="shared" si="10"/>
        <v>0</v>
      </c>
      <c r="V19" s="51">
        <f t="shared" si="11"/>
        <v>268</v>
      </c>
      <c r="W19" s="51">
        <f t="shared" si="12"/>
        <v>0</v>
      </c>
      <c r="X19" s="51">
        <f t="shared" si="13"/>
        <v>0</v>
      </c>
      <c r="Y19" s="51">
        <f t="shared" si="14"/>
        <v>0</v>
      </c>
      <c r="Z19" s="51">
        <f t="shared" si="15"/>
        <v>0</v>
      </c>
      <c r="AA19" s="51">
        <f t="shared" si="16"/>
        <v>0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268</v>
      </c>
      <c r="AK19" s="51">
        <v>0</v>
      </c>
      <c r="AL19" s="51">
        <v>268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0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0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76</v>
      </c>
      <c r="B20" s="49" t="s">
        <v>103</v>
      </c>
      <c r="C20" s="50" t="s">
        <v>104</v>
      </c>
      <c r="D20" s="51">
        <f t="shared" si="0"/>
        <v>928</v>
      </c>
      <c r="E20" s="51">
        <f t="shared" si="1"/>
        <v>605</v>
      </c>
      <c r="F20" s="51">
        <f t="shared" si="2"/>
        <v>151</v>
      </c>
      <c r="G20" s="51">
        <f t="shared" si="3"/>
        <v>127</v>
      </c>
      <c r="H20" s="51">
        <f t="shared" si="4"/>
        <v>22</v>
      </c>
      <c r="I20" s="51">
        <f t="shared" si="5"/>
        <v>0</v>
      </c>
      <c r="J20" s="51">
        <f t="shared" si="6"/>
        <v>22</v>
      </c>
      <c r="K20" s="51">
        <f t="shared" si="7"/>
        <v>1</v>
      </c>
      <c r="L20" s="51">
        <f t="shared" si="8"/>
        <v>0</v>
      </c>
      <c r="M20" s="51">
        <v>0</v>
      </c>
      <c r="N20" s="51">
        <v>0</v>
      </c>
      <c r="O20" s="51">
        <v>0</v>
      </c>
      <c r="P20" s="51">
        <v>0</v>
      </c>
      <c r="Q20" s="51">
        <v>0</v>
      </c>
      <c r="R20" s="51">
        <v>0</v>
      </c>
      <c r="S20" s="51">
        <v>0</v>
      </c>
      <c r="T20" s="51">
        <f t="shared" si="9"/>
        <v>247</v>
      </c>
      <c r="U20" s="51">
        <f t="shared" si="10"/>
        <v>0</v>
      </c>
      <c r="V20" s="51">
        <f t="shared" si="11"/>
        <v>151</v>
      </c>
      <c r="W20" s="51">
        <f t="shared" si="12"/>
        <v>74</v>
      </c>
      <c r="X20" s="51">
        <f t="shared" si="13"/>
        <v>22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71</v>
      </c>
      <c r="AK20" s="51">
        <v>0</v>
      </c>
      <c r="AL20" s="51">
        <v>71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176</v>
      </c>
      <c r="AS20" s="51">
        <v>0</v>
      </c>
      <c r="AT20" s="51">
        <v>80</v>
      </c>
      <c r="AU20" s="51">
        <v>74</v>
      </c>
      <c r="AV20" s="51">
        <v>22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681</v>
      </c>
      <c r="BQ20" s="51">
        <v>605</v>
      </c>
      <c r="BR20" s="51">
        <v>0</v>
      </c>
      <c r="BS20" s="51">
        <v>53</v>
      </c>
      <c r="BT20" s="51">
        <v>0</v>
      </c>
      <c r="BU20" s="51">
        <v>0</v>
      </c>
      <c r="BV20" s="51">
        <v>22</v>
      </c>
      <c r="BW20" s="51">
        <v>1</v>
      </c>
    </row>
    <row r="21" spans="1:75" ht="13.5">
      <c r="A21" s="26" t="s">
        <v>76</v>
      </c>
      <c r="B21" s="49" t="s">
        <v>105</v>
      </c>
      <c r="C21" s="50" t="s">
        <v>106</v>
      </c>
      <c r="D21" s="51">
        <f t="shared" si="0"/>
        <v>716</v>
      </c>
      <c r="E21" s="51">
        <f t="shared" si="1"/>
        <v>431</v>
      </c>
      <c r="F21" s="51">
        <f t="shared" si="2"/>
        <v>146</v>
      </c>
      <c r="G21" s="51">
        <f t="shared" si="3"/>
        <v>108</v>
      </c>
      <c r="H21" s="51">
        <f t="shared" si="4"/>
        <v>22</v>
      </c>
      <c r="I21" s="51">
        <f t="shared" si="5"/>
        <v>0</v>
      </c>
      <c r="J21" s="51">
        <f t="shared" si="6"/>
        <v>9</v>
      </c>
      <c r="K21" s="51">
        <f t="shared" si="7"/>
        <v>0</v>
      </c>
      <c r="L21" s="51">
        <f t="shared" si="8"/>
        <v>0</v>
      </c>
      <c r="M21" s="51">
        <v>0</v>
      </c>
      <c r="N21" s="51">
        <v>0</v>
      </c>
      <c r="O21" s="51">
        <v>0</v>
      </c>
      <c r="P21" s="51">
        <v>0</v>
      </c>
      <c r="Q21" s="51">
        <v>0</v>
      </c>
      <c r="R21" s="51">
        <v>0</v>
      </c>
      <c r="S21" s="51">
        <v>0</v>
      </c>
      <c r="T21" s="51">
        <f t="shared" si="9"/>
        <v>242</v>
      </c>
      <c r="U21" s="51">
        <f t="shared" si="10"/>
        <v>0</v>
      </c>
      <c r="V21" s="51">
        <f t="shared" si="11"/>
        <v>146</v>
      </c>
      <c r="W21" s="51">
        <f t="shared" si="12"/>
        <v>74</v>
      </c>
      <c r="X21" s="51">
        <f t="shared" si="13"/>
        <v>22</v>
      </c>
      <c r="Y21" s="51">
        <f t="shared" si="14"/>
        <v>0</v>
      </c>
      <c r="Z21" s="51">
        <f t="shared" si="15"/>
        <v>0</v>
      </c>
      <c r="AA21" s="51">
        <f t="shared" si="16"/>
        <v>0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66</v>
      </c>
      <c r="AK21" s="51">
        <v>0</v>
      </c>
      <c r="AL21" s="51">
        <v>66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176</v>
      </c>
      <c r="AS21" s="51">
        <v>0</v>
      </c>
      <c r="AT21" s="51">
        <v>80</v>
      </c>
      <c r="AU21" s="51">
        <v>74</v>
      </c>
      <c r="AV21" s="51">
        <v>22</v>
      </c>
      <c r="AW21" s="51">
        <v>0</v>
      </c>
      <c r="AX21" s="51">
        <v>0</v>
      </c>
      <c r="AY21" s="51">
        <v>0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474</v>
      </c>
      <c r="BQ21" s="51">
        <v>431</v>
      </c>
      <c r="BR21" s="51">
        <v>0</v>
      </c>
      <c r="BS21" s="51">
        <v>34</v>
      </c>
      <c r="BT21" s="51">
        <v>0</v>
      </c>
      <c r="BU21" s="51">
        <v>0</v>
      </c>
      <c r="BV21" s="51">
        <v>9</v>
      </c>
      <c r="BW21" s="51">
        <v>0</v>
      </c>
    </row>
    <row r="22" spans="1:75" ht="13.5">
      <c r="A22" s="26" t="s">
        <v>76</v>
      </c>
      <c r="B22" s="49" t="s">
        <v>107</v>
      </c>
      <c r="C22" s="50" t="s">
        <v>30</v>
      </c>
      <c r="D22" s="51">
        <f t="shared" si="0"/>
        <v>926</v>
      </c>
      <c r="E22" s="51">
        <f t="shared" si="1"/>
        <v>455</v>
      </c>
      <c r="F22" s="51">
        <f t="shared" si="2"/>
        <v>249</v>
      </c>
      <c r="G22" s="51">
        <f t="shared" si="3"/>
        <v>172</v>
      </c>
      <c r="H22" s="51">
        <f t="shared" si="4"/>
        <v>22</v>
      </c>
      <c r="I22" s="51">
        <f t="shared" si="5"/>
        <v>1</v>
      </c>
      <c r="J22" s="51">
        <f t="shared" si="6"/>
        <v>27</v>
      </c>
      <c r="K22" s="51">
        <f t="shared" si="7"/>
        <v>0</v>
      </c>
      <c r="L22" s="51">
        <f t="shared" si="8"/>
        <v>0</v>
      </c>
      <c r="M22" s="51">
        <v>0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374</v>
      </c>
      <c r="U22" s="51">
        <f t="shared" si="10"/>
        <v>0</v>
      </c>
      <c r="V22" s="51">
        <f t="shared" si="11"/>
        <v>249</v>
      </c>
      <c r="W22" s="51">
        <f t="shared" si="12"/>
        <v>103</v>
      </c>
      <c r="X22" s="51">
        <f t="shared" si="13"/>
        <v>22</v>
      </c>
      <c r="Y22" s="51">
        <f t="shared" si="14"/>
        <v>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98</v>
      </c>
      <c r="AK22" s="51">
        <v>0</v>
      </c>
      <c r="AL22" s="51">
        <v>98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276</v>
      </c>
      <c r="AS22" s="51">
        <v>0</v>
      </c>
      <c r="AT22" s="51">
        <v>151</v>
      </c>
      <c r="AU22" s="51">
        <v>103</v>
      </c>
      <c r="AV22" s="51">
        <v>22</v>
      </c>
      <c r="AW22" s="51">
        <v>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552</v>
      </c>
      <c r="BQ22" s="51">
        <v>455</v>
      </c>
      <c r="BR22" s="51">
        <v>0</v>
      </c>
      <c r="BS22" s="51">
        <v>69</v>
      </c>
      <c r="BT22" s="51">
        <v>0</v>
      </c>
      <c r="BU22" s="51">
        <v>1</v>
      </c>
      <c r="BV22" s="51">
        <v>27</v>
      </c>
      <c r="BW22" s="51">
        <v>0</v>
      </c>
    </row>
    <row r="23" spans="1:75" ht="13.5">
      <c r="A23" s="26" t="s">
        <v>76</v>
      </c>
      <c r="B23" s="49" t="s">
        <v>108</v>
      </c>
      <c r="C23" s="50" t="s">
        <v>109</v>
      </c>
      <c r="D23" s="51">
        <f t="shared" si="0"/>
        <v>543</v>
      </c>
      <c r="E23" s="51">
        <f t="shared" si="1"/>
        <v>236</v>
      </c>
      <c r="F23" s="51">
        <f t="shared" si="2"/>
        <v>104</v>
      </c>
      <c r="G23" s="51">
        <f t="shared" si="3"/>
        <v>119</v>
      </c>
      <c r="H23" s="51">
        <f t="shared" si="4"/>
        <v>13</v>
      </c>
      <c r="I23" s="51">
        <f t="shared" si="5"/>
        <v>0</v>
      </c>
      <c r="J23" s="51">
        <f t="shared" si="6"/>
        <v>19</v>
      </c>
      <c r="K23" s="51">
        <f t="shared" si="7"/>
        <v>52</v>
      </c>
      <c r="L23" s="51">
        <f t="shared" si="8"/>
        <v>140</v>
      </c>
      <c r="M23" s="51">
        <v>24</v>
      </c>
      <c r="N23" s="51">
        <v>29</v>
      </c>
      <c r="O23" s="51">
        <v>84</v>
      </c>
      <c r="P23" s="51">
        <v>0</v>
      </c>
      <c r="Q23" s="51">
        <v>0</v>
      </c>
      <c r="R23" s="51">
        <v>0</v>
      </c>
      <c r="S23" s="51">
        <v>3</v>
      </c>
      <c r="T23" s="51">
        <f t="shared" si="9"/>
        <v>137</v>
      </c>
      <c r="U23" s="51">
        <f t="shared" si="10"/>
        <v>0</v>
      </c>
      <c r="V23" s="51">
        <f t="shared" si="11"/>
        <v>75</v>
      </c>
      <c r="W23" s="51">
        <f t="shared" si="12"/>
        <v>0</v>
      </c>
      <c r="X23" s="51">
        <f t="shared" si="13"/>
        <v>13</v>
      </c>
      <c r="Y23" s="51">
        <f t="shared" si="14"/>
        <v>0</v>
      </c>
      <c r="Z23" s="51">
        <f t="shared" si="15"/>
        <v>0</v>
      </c>
      <c r="AA23" s="51">
        <f t="shared" si="16"/>
        <v>49</v>
      </c>
      <c r="AB23" s="51">
        <f t="shared" si="17"/>
        <v>49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49</v>
      </c>
      <c r="AJ23" s="51">
        <f t="shared" si="18"/>
        <v>75</v>
      </c>
      <c r="AK23" s="51">
        <v>0</v>
      </c>
      <c r="AL23" s="51">
        <v>75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13</v>
      </c>
      <c r="AS23" s="51">
        <v>0</v>
      </c>
      <c r="AT23" s="51">
        <v>0</v>
      </c>
      <c r="AU23" s="51">
        <v>0</v>
      </c>
      <c r="AV23" s="51">
        <v>13</v>
      </c>
      <c r="AW23" s="51">
        <v>0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266</v>
      </c>
      <c r="BQ23" s="51">
        <v>212</v>
      </c>
      <c r="BR23" s="51">
        <v>0</v>
      </c>
      <c r="BS23" s="51">
        <v>35</v>
      </c>
      <c r="BT23" s="51">
        <v>0</v>
      </c>
      <c r="BU23" s="51">
        <v>0</v>
      </c>
      <c r="BV23" s="51">
        <v>19</v>
      </c>
      <c r="BW23" s="51">
        <v>0</v>
      </c>
    </row>
    <row r="24" spans="1:75" ht="13.5">
      <c r="A24" s="26" t="s">
        <v>76</v>
      </c>
      <c r="B24" s="49" t="s">
        <v>110</v>
      </c>
      <c r="C24" s="50" t="s">
        <v>75</v>
      </c>
      <c r="D24" s="51">
        <f t="shared" si="0"/>
        <v>506</v>
      </c>
      <c r="E24" s="51">
        <f t="shared" si="1"/>
        <v>271</v>
      </c>
      <c r="F24" s="51">
        <f t="shared" si="2"/>
        <v>100</v>
      </c>
      <c r="G24" s="51">
        <f t="shared" si="3"/>
        <v>94</v>
      </c>
      <c r="H24" s="51">
        <f t="shared" si="4"/>
        <v>13</v>
      </c>
      <c r="I24" s="51">
        <f t="shared" si="5"/>
        <v>0</v>
      </c>
      <c r="J24" s="51">
        <f t="shared" si="6"/>
        <v>25</v>
      </c>
      <c r="K24" s="51">
        <f t="shared" si="7"/>
        <v>3</v>
      </c>
      <c r="L24" s="51">
        <f t="shared" si="8"/>
        <v>154</v>
      </c>
      <c r="M24" s="51">
        <v>19</v>
      </c>
      <c r="N24" s="51">
        <v>38</v>
      </c>
      <c r="O24" s="51">
        <v>94</v>
      </c>
      <c r="P24" s="51">
        <v>0</v>
      </c>
      <c r="Q24" s="51">
        <v>0</v>
      </c>
      <c r="R24" s="51">
        <v>0</v>
      </c>
      <c r="S24" s="51">
        <v>3</v>
      </c>
      <c r="T24" s="51">
        <f t="shared" si="9"/>
        <v>75</v>
      </c>
      <c r="U24" s="51">
        <f t="shared" si="10"/>
        <v>0</v>
      </c>
      <c r="V24" s="51">
        <f t="shared" si="11"/>
        <v>62</v>
      </c>
      <c r="W24" s="51">
        <f t="shared" si="12"/>
        <v>0</v>
      </c>
      <c r="X24" s="51">
        <f t="shared" si="13"/>
        <v>13</v>
      </c>
      <c r="Y24" s="51">
        <f t="shared" si="14"/>
        <v>0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62</v>
      </c>
      <c r="AK24" s="51">
        <v>0</v>
      </c>
      <c r="AL24" s="51">
        <v>62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13</v>
      </c>
      <c r="AS24" s="51">
        <v>0</v>
      </c>
      <c r="AT24" s="51">
        <v>0</v>
      </c>
      <c r="AU24" s="51">
        <v>0</v>
      </c>
      <c r="AV24" s="51">
        <v>13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277</v>
      </c>
      <c r="BQ24" s="51">
        <v>252</v>
      </c>
      <c r="BR24" s="51">
        <v>0</v>
      </c>
      <c r="BS24" s="51">
        <v>0</v>
      </c>
      <c r="BT24" s="51">
        <v>0</v>
      </c>
      <c r="BU24" s="51">
        <v>0</v>
      </c>
      <c r="BV24" s="51">
        <v>25</v>
      </c>
      <c r="BW24" s="51">
        <v>0</v>
      </c>
    </row>
    <row r="25" spans="1:75" ht="13.5">
      <c r="A25" s="26" t="s">
        <v>76</v>
      </c>
      <c r="B25" s="49" t="s">
        <v>111</v>
      </c>
      <c r="C25" s="50" t="s">
        <v>112</v>
      </c>
      <c r="D25" s="51">
        <f t="shared" si="0"/>
        <v>637</v>
      </c>
      <c r="E25" s="51">
        <f t="shared" si="1"/>
        <v>323</v>
      </c>
      <c r="F25" s="51">
        <f t="shared" si="2"/>
        <v>93</v>
      </c>
      <c r="G25" s="51">
        <f t="shared" si="3"/>
        <v>120</v>
      </c>
      <c r="H25" s="51">
        <f t="shared" si="4"/>
        <v>15</v>
      </c>
      <c r="I25" s="51">
        <f t="shared" si="5"/>
        <v>0</v>
      </c>
      <c r="J25" s="51">
        <f t="shared" si="6"/>
        <v>18</v>
      </c>
      <c r="K25" s="51">
        <f t="shared" si="7"/>
        <v>68</v>
      </c>
      <c r="L25" s="51">
        <f t="shared" si="8"/>
        <v>164</v>
      </c>
      <c r="M25" s="51">
        <v>30</v>
      </c>
      <c r="N25" s="51">
        <v>40</v>
      </c>
      <c r="O25" s="51">
        <v>93</v>
      </c>
      <c r="P25" s="51">
        <v>0</v>
      </c>
      <c r="Q25" s="51">
        <v>0</v>
      </c>
      <c r="R25" s="51">
        <v>0</v>
      </c>
      <c r="S25" s="51">
        <v>1</v>
      </c>
      <c r="T25" s="51">
        <f t="shared" si="9"/>
        <v>135</v>
      </c>
      <c r="U25" s="51">
        <f t="shared" si="10"/>
        <v>0</v>
      </c>
      <c r="V25" s="51">
        <f t="shared" si="11"/>
        <v>53</v>
      </c>
      <c r="W25" s="51">
        <f t="shared" si="12"/>
        <v>0</v>
      </c>
      <c r="X25" s="51">
        <f t="shared" si="13"/>
        <v>15</v>
      </c>
      <c r="Y25" s="51">
        <f t="shared" si="14"/>
        <v>0</v>
      </c>
      <c r="Z25" s="51">
        <f t="shared" si="15"/>
        <v>0</v>
      </c>
      <c r="AA25" s="51">
        <f t="shared" si="16"/>
        <v>67</v>
      </c>
      <c r="AB25" s="51">
        <f t="shared" si="17"/>
        <v>67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67</v>
      </c>
      <c r="AJ25" s="51">
        <f t="shared" si="18"/>
        <v>53</v>
      </c>
      <c r="AK25" s="51">
        <v>0</v>
      </c>
      <c r="AL25" s="51">
        <v>53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15</v>
      </c>
      <c r="AS25" s="51">
        <v>0</v>
      </c>
      <c r="AT25" s="51">
        <v>0</v>
      </c>
      <c r="AU25" s="51">
        <v>0</v>
      </c>
      <c r="AV25" s="51">
        <v>15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338</v>
      </c>
      <c r="BQ25" s="51">
        <v>293</v>
      </c>
      <c r="BR25" s="51">
        <v>0</v>
      </c>
      <c r="BS25" s="51">
        <v>27</v>
      </c>
      <c r="BT25" s="51">
        <v>0</v>
      </c>
      <c r="BU25" s="51">
        <v>0</v>
      </c>
      <c r="BV25" s="51">
        <v>18</v>
      </c>
      <c r="BW25" s="51">
        <v>0</v>
      </c>
    </row>
    <row r="26" spans="1:75" ht="13.5">
      <c r="A26" s="26" t="s">
        <v>76</v>
      </c>
      <c r="B26" s="49" t="s">
        <v>113</v>
      </c>
      <c r="C26" s="50" t="s">
        <v>114</v>
      </c>
      <c r="D26" s="51">
        <f t="shared" si="0"/>
        <v>498</v>
      </c>
      <c r="E26" s="51">
        <f t="shared" si="1"/>
        <v>212</v>
      </c>
      <c r="F26" s="51">
        <f t="shared" si="2"/>
        <v>168</v>
      </c>
      <c r="G26" s="51">
        <f t="shared" si="3"/>
        <v>102</v>
      </c>
      <c r="H26" s="51">
        <f t="shared" si="4"/>
        <v>13</v>
      </c>
      <c r="I26" s="51">
        <f t="shared" si="5"/>
        <v>0</v>
      </c>
      <c r="J26" s="51">
        <f t="shared" si="6"/>
        <v>0</v>
      </c>
      <c r="K26" s="51">
        <f t="shared" si="7"/>
        <v>3</v>
      </c>
      <c r="L26" s="51">
        <f t="shared" si="8"/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>
        <v>0</v>
      </c>
      <c r="S26" s="51">
        <v>0</v>
      </c>
      <c r="T26" s="51">
        <f t="shared" si="9"/>
        <v>248</v>
      </c>
      <c r="U26" s="51">
        <f t="shared" si="10"/>
        <v>0</v>
      </c>
      <c r="V26" s="51">
        <f t="shared" si="11"/>
        <v>168</v>
      </c>
      <c r="W26" s="51">
        <f t="shared" si="12"/>
        <v>67</v>
      </c>
      <c r="X26" s="51">
        <f t="shared" si="13"/>
        <v>13</v>
      </c>
      <c r="Y26" s="51">
        <f t="shared" si="14"/>
        <v>0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24</v>
      </c>
      <c r="AK26" s="51">
        <v>0</v>
      </c>
      <c r="AL26" s="51">
        <v>24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224</v>
      </c>
      <c r="AS26" s="51">
        <v>0</v>
      </c>
      <c r="AT26" s="51">
        <v>144</v>
      </c>
      <c r="AU26" s="51">
        <v>67</v>
      </c>
      <c r="AV26" s="51">
        <v>13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250</v>
      </c>
      <c r="BQ26" s="51">
        <v>212</v>
      </c>
      <c r="BR26" s="51">
        <v>0</v>
      </c>
      <c r="BS26" s="51">
        <v>35</v>
      </c>
      <c r="BT26" s="51">
        <v>0</v>
      </c>
      <c r="BU26" s="51">
        <v>0</v>
      </c>
      <c r="BV26" s="51">
        <v>0</v>
      </c>
      <c r="BW26" s="51">
        <v>3</v>
      </c>
    </row>
    <row r="27" spans="1:75" ht="13.5">
      <c r="A27" s="26" t="s">
        <v>76</v>
      </c>
      <c r="B27" s="49" t="s">
        <v>115</v>
      </c>
      <c r="C27" s="50" t="s">
        <v>116</v>
      </c>
      <c r="D27" s="51">
        <f t="shared" si="0"/>
        <v>270</v>
      </c>
      <c r="E27" s="51">
        <f t="shared" si="1"/>
        <v>136</v>
      </c>
      <c r="F27" s="51">
        <f t="shared" si="2"/>
        <v>72</v>
      </c>
      <c r="G27" s="51">
        <f t="shared" si="3"/>
        <v>52</v>
      </c>
      <c r="H27" s="51">
        <f t="shared" si="4"/>
        <v>7</v>
      </c>
      <c r="I27" s="51">
        <f t="shared" si="5"/>
        <v>0</v>
      </c>
      <c r="J27" s="51">
        <f t="shared" si="6"/>
        <v>0</v>
      </c>
      <c r="K27" s="51">
        <f t="shared" si="7"/>
        <v>3</v>
      </c>
      <c r="L27" s="51">
        <f t="shared" si="8"/>
        <v>0</v>
      </c>
      <c r="M27" s="51">
        <v>0</v>
      </c>
      <c r="N27" s="51">
        <v>0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9"/>
        <v>118</v>
      </c>
      <c r="U27" s="51">
        <f t="shared" si="10"/>
        <v>0</v>
      </c>
      <c r="V27" s="51">
        <f t="shared" si="11"/>
        <v>71</v>
      </c>
      <c r="W27" s="51">
        <f t="shared" si="12"/>
        <v>40</v>
      </c>
      <c r="X27" s="51">
        <f t="shared" si="13"/>
        <v>7</v>
      </c>
      <c r="Y27" s="51">
        <f t="shared" si="14"/>
        <v>0</v>
      </c>
      <c r="Z27" s="51">
        <f t="shared" si="15"/>
        <v>0</v>
      </c>
      <c r="AA27" s="51">
        <f t="shared" si="16"/>
        <v>0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118</v>
      </c>
      <c r="AS27" s="51">
        <v>0</v>
      </c>
      <c r="AT27" s="51">
        <v>71</v>
      </c>
      <c r="AU27" s="51">
        <v>40</v>
      </c>
      <c r="AV27" s="51">
        <v>7</v>
      </c>
      <c r="AW27" s="51">
        <v>0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0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f t="shared" si="22"/>
        <v>152</v>
      </c>
      <c r="BQ27" s="51">
        <v>136</v>
      </c>
      <c r="BR27" s="51">
        <v>1</v>
      </c>
      <c r="BS27" s="51">
        <v>12</v>
      </c>
      <c r="BT27" s="51">
        <v>0</v>
      </c>
      <c r="BU27" s="51">
        <v>0</v>
      </c>
      <c r="BV27" s="51">
        <v>0</v>
      </c>
      <c r="BW27" s="51">
        <v>3</v>
      </c>
    </row>
    <row r="28" spans="1:75" ht="13.5">
      <c r="A28" s="26" t="s">
        <v>76</v>
      </c>
      <c r="B28" s="49" t="s">
        <v>117</v>
      </c>
      <c r="C28" s="50" t="s">
        <v>118</v>
      </c>
      <c r="D28" s="51">
        <f t="shared" si="0"/>
        <v>584</v>
      </c>
      <c r="E28" s="51">
        <f t="shared" si="1"/>
        <v>364</v>
      </c>
      <c r="F28" s="51">
        <f t="shared" si="2"/>
        <v>142</v>
      </c>
      <c r="G28" s="51">
        <f t="shared" si="3"/>
        <v>65</v>
      </c>
      <c r="H28" s="51">
        <f t="shared" si="4"/>
        <v>11</v>
      </c>
      <c r="I28" s="51">
        <f t="shared" si="5"/>
        <v>0</v>
      </c>
      <c r="J28" s="51">
        <f t="shared" si="6"/>
        <v>2</v>
      </c>
      <c r="K28" s="51">
        <f t="shared" si="7"/>
        <v>0</v>
      </c>
      <c r="L28" s="51">
        <f t="shared" si="8"/>
        <v>315</v>
      </c>
      <c r="M28" s="51">
        <v>284</v>
      </c>
      <c r="N28" s="51">
        <v>31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183</v>
      </c>
      <c r="U28" s="51">
        <f t="shared" si="10"/>
        <v>0</v>
      </c>
      <c r="V28" s="51">
        <f t="shared" si="11"/>
        <v>110</v>
      </c>
      <c r="W28" s="51">
        <f t="shared" si="12"/>
        <v>62</v>
      </c>
      <c r="X28" s="51">
        <f t="shared" si="13"/>
        <v>11</v>
      </c>
      <c r="Y28" s="51">
        <f t="shared" si="14"/>
        <v>0</v>
      </c>
      <c r="Z28" s="51">
        <f t="shared" si="15"/>
        <v>0</v>
      </c>
      <c r="AA28" s="51">
        <f t="shared" si="16"/>
        <v>0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183</v>
      </c>
      <c r="AS28" s="51">
        <v>0</v>
      </c>
      <c r="AT28" s="51">
        <v>110</v>
      </c>
      <c r="AU28" s="51">
        <v>62</v>
      </c>
      <c r="AV28" s="51">
        <v>11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0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0</v>
      </c>
      <c r="BP28" s="51">
        <f t="shared" si="22"/>
        <v>86</v>
      </c>
      <c r="BQ28" s="51">
        <v>80</v>
      </c>
      <c r="BR28" s="51">
        <v>1</v>
      </c>
      <c r="BS28" s="51">
        <v>3</v>
      </c>
      <c r="BT28" s="51">
        <v>0</v>
      </c>
      <c r="BU28" s="51">
        <v>0</v>
      </c>
      <c r="BV28" s="51">
        <v>2</v>
      </c>
      <c r="BW28" s="51">
        <v>0</v>
      </c>
    </row>
    <row r="29" spans="1:75" ht="13.5">
      <c r="A29" s="26" t="s">
        <v>76</v>
      </c>
      <c r="B29" s="49" t="s">
        <v>119</v>
      </c>
      <c r="C29" s="50" t="s">
        <v>120</v>
      </c>
      <c r="D29" s="51">
        <f t="shared" si="0"/>
        <v>283</v>
      </c>
      <c r="E29" s="51">
        <f t="shared" si="1"/>
        <v>146</v>
      </c>
      <c r="F29" s="51">
        <f t="shared" si="2"/>
        <v>67</v>
      </c>
      <c r="G29" s="51">
        <f t="shared" si="3"/>
        <v>60</v>
      </c>
      <c r="H29" s="51">
        <f t="shared" si="4"/>
        <v>7</v>
      </c>
      <c r="I29" s="51">
        <f t="shared" si="5"/>
        <v>0</v>
      </c>
      <c r="J29" s="51">
        <f t="shared" si="6"/>
        <v>3</v>
      </c>
      <c r="K29" s="51">
        <f t="shared" si="7"/>
        <v>0</v>
      </c>
      <c r="L29" s="51">
        <f t="shared" si="8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112</v>
      </c>
      <c r="U29" s="51">
        <f t="shared" si="10"/>
        <v>0</v>
      </c>
      <c r="V29" s="51">
        <f t="shared" si="11"/>
        <v>67</v>
      </c>
      <c r="W29" s="51">
        <f t="shared" si="12"/>
        <v>38</v>
      </c>
      <c r="X29" s="51">
        <f t="shared" si="13"/>
        <v>7</v>
      </c>
      <c r="Y29" s="51">
        <f t="shared" si="14"/>
        <v>0</v>
      </c>
      <c r="Z29" s="51">
        <f t="shared" si="15"/>
        <v>0</v>
      </c>
      <c r="AA29" s="51">
        <f t="shared" si="16"/>
        <v>0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112</v>
      </c>
      <c r="AS29" s="51">
        <v>0</v>
      </c>
      <c r="AT29" s="51">
        <v>67</v>
      </c>
      <c r="AU29" s="51">
        <v>38</v>
      </c>
      <c r="AV29" s="51">
        <v>7</v>
      </c>
      <c r="AW29" s="51">
        <v>0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0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0</v>
      </c>
      <c r="BP29" s="51">
        <f t="shared" si="22"/>
        <v>171</v>
      </c>
      <c r="BQ29" s="51">
        <v>146</v>
      </c>
      <c r="BR29" s="51">
        <v>0</v>
      </c>
      <c r="BS29" s="51">
        <v>22</v>
      </c>
      <c r="BT29" s="51">
        <v>0</v>
      </c>
      <c r="BU29" s="51">
        <v>0</v>
      </c>
      <c r="BV29" s="51">
        <v>3</v>
      </c>
      <c r="BW29" s="51">
        <v>0</v>
      </c>
    </row>
    <row r="30" spans="1:75" ht="13.5">
      <c r="A30" s="26" t="s">
        <v>76</v>
      </c>
      <c r="B30" s="49" t="s">
        <v>121</v>
      </c>
      <c r="C30" s="50" t="s">
        <v>122</v>
      </c>
      <c r="D30" s="51">
        <f t="shared" si="0"/>
        <v>372</v>
      </c>
      <c r="E30" s="51">
        <f t="shared" si="1"/>
        <v>186</v>
      </c>
      <c r="F30" s="51">
        <f t="shared" si="2"/>
        <v>92</v>
      </c>
      <c r="G30" s="51">
        <f t="shared" si="3"/>
        <v>84</v>
      </c>
      <c r="H30" s="51">
        <f t="shared" si="4"/>
        <v>9</v>
      </c>
      <c r="I30" s="51">
        <f t="shared" si="5"/>
        <v>0</v>
      </c>
      <c r="J30" s="51">
        <f t="shared" si="6"/>
        <v>0</v>
      </c>
      <c r="K30" s="51">
        <f t="shared" si="7"/>
        <v>1</v>
      </c>
      <c r="L30" s="51">
        <f t="shared" si="8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153</v>
      </c>
      <c r="U30" s="51">
        <f t="shared" si="10"/>
        <v>0</v>
      </c>
      <c r="V30" s="51">
        <f t="shared" si="11"/>
        <v>92</v>
      </c>
      <c r="W30" s="51">
        <f t="shared" si="12"/>
        <v>52</v>
      </c>
      <c r="X30" s="51">
        <f t="shared" si="13"/>
        <v>9</v>
      </c>
      <c r="Y30" s="51">
        <f t="shared" si="14"/>
        <v>0</v>
      </c>
      <c r="Z30" s="51">
        <f t="shared" si="15"/>
        <v>0</v>
      </c>
      <c r="AA30" s="51">
        <f t="shared" si="16"/>
        <v>0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153</v>
      </c>
      <c r="AS30" s="51">
        <v>0</v>
      </c>
      <c r="AT30" s="51">
        <v>92</v>
      </c>
      <c r="AU30" s="51">
        <v>52</v>
      </c>
      <c r="AV30" s="51">
        <v>9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0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0</v>
      </c>
      <c r="BP30" s="51">
        <f t="shared" si="22"/>
        <v>219</v>
      </c>
      <c r="BQ30" s="51">
        <v>186</v>
      </c>
      <c r="BR30" s="51">
        <v>0</v>
      </c>
      <c r="BS30" s="51">
        <v>32</v>
      </c>
      <c r="BT30" s="51">
        <v>0</v>
      </c>
      <c r="BU30" s="51">
        <v>0</v>
      </c>
      <c r="BV30" s="51">
        <v>0</v>
      </c>
      <c r="BW30" s="51">
        <v>1</v>
      </c>
    </row>
    <row r="31" spans="1:75" ht="13.5">
      <c r="A31" s="26" t="s">
        <v>76</v>
      </c>
      <c r="B31" s="49" t="s">
        <v>123</v>
      </c>
      <c r="C31" s="50" t="s">
        <v>124</v>
      </c>
      <c r="D31" s="51">
        <f t="shared" si="0"/>
        <v>95</v>
      </c>
      <c r="E31" s="51">
        <f t="shared" si="1"/>
        <v>20</v>
      </c>
      <c r="F31" s="51">
        <f t="shared" si="2"/>
        <v>45</v>
      </c>
      <c r="G31" s="51">
        <f t="shared" si="3"/>
        <v>25</v>
      </c>
      <c r="H31" s="51">
        <f t="shared" si="4"/>
        <v>5</v>
      </c>
      <c r="I31" s="51">
        <f t="shared" si="5"/>
        <v>0</v>
      </c>
      <c r="J31" s="51">
        <f t="shared" si="6"/>
        <v>0</v>
      </c>
      <c r="K31" s="51">
        <f t="shared" si="7"/>
        <v>0</v>
      </c>
      <c r="L31" s="51">
        <f t="shared" si="8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75</v>
      </c>
      <c r="U31" s="51">
        <f t="shared" si="10"/>
        <v>0</v>
      </c>
      <c r="V31" s="51">
        <f t="shared" si="11"/>
        <v>45</v>
      </c>
      <c r="W31" s="51">
        <f t="shared" si="12"/>
        <v>25</v>
      </c>
      <c r="X31" s="51">
        <f t="shared" si="13"/>
        <v>5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75</v>
      </c>
      <c r="AS31" s="51">
        <v>0</v>
      </c>
      <c r="AT31" s="51">
        <v>45</v>
      </c>
      <c r="AU31" s="51">
        <v>25</v>
      </c>
      <c r="AV31" s="51">
        <v>5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20</v>
      </c>
      <c r="BQ31" s="51">
        <v>20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76</v>
      </c>
      <c r="B32" s="49" t="s">
        <v>125</v>
      </c>
      <c r="C32" s="50" t="s">
        <v>126</v>
      </c>
      <c r="D32" s="51">
        <f t="shared" si="0"/>
        <v>71</v>
      </c>
      <c r="E32" s="51">
        <f t="shared" si="1"/>
        <v>0</v>
      </c>
      <c r="F32" s="51">
        <f t="shared" si="2"/>
        <v>43</v>
      </c>
      <c r="G32" s="51">
        <f t="shared" si="3"/>
        <v>24</v>
      </c>
      <c r="H32" s="51">
        <f t="shared" si="4"/>
        <v>4</v>
      </c>
      <c r="I32" s="51">
        <f t="shared" si="5"/>
        <v>0</v>
      </c>
      <c r="J32" s="51">
        <f t="shared" si="6"/>
        <v>0</v>
      </c>
      <c r="K32" s="51">
        <f t="shared" si="7"/>
        <v>0</v>
      </c>
      <c r="L32" s="51">
        <f t="shared" si="8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71</v>
      </c>
      <c r="U32" s="51">
        <f t="shared" si="10"/>
        <v>0</v>
      </c>
      <c r="V32" s="51">
        <f t="shared" si="11"/>
        <v>43</v>
      </c>
      <c r="W32" s="51">
        <f t="shared" si="12"/>
        <v>24</v>
      </c>
      <c r="X32" s="51">
        <f t="shared" si="13"/>
        <v>4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71</v>
      </c>
      <c r="AS32" s="51">
        <v>0</v>
      </c>
      <c r="AT32" s="51">
        <v>43</v>
      </c>
      <c r="AU32" s="51">
        <v>24</v>
      </c>
      <c r="AV32" s="51">
        <v>4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76</v>
      </c>
      <c r="B33" s="49" t="s">
        <v>127</v>
      </c>
      <c r="C33" s="50" t="s">
        <v>128</v>
      </c>
      <c r="D33" s="51">
        <f t="shared" si="0"/>
        <v>266</v>
      </c>
      <c r="E33" s="51">
        <f t="shared" si="1"/>
        <v>115</v>
      </c>
      <c r="F33" s="51">
        <f t="shared" si="2"/>
        <v>67</v>
      </c>
      <c r="G33" s="51">
        <f t="shared" si="3"/>
        <v>77</v>
      </c>
      <c r="H33" s="51">
        <f t="shared" si="4"/>
        <v>7</v>
      </c>
      <c r="I33" s="51">
        <f t="shared" si="5"/>
        <v>0</v>
      </c>
      <c r="J33" s="51">
        <f t="shared" si="6"/>
        <v>0</v>
      </c>
      <c r="K33" s="51">
        <f t="shared" si="7"/>
        <v>0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112</v>
      </c>
      <c r="U33" s="51">
        <f t="shared" si="10"/>
        <v>0</v>
      </c>
      <c r="V33" s="51">
        <f t="shared" si="11"/>
        <v>67</v>
      </c>
      <c r="W33" s="51">
        <f t="shared" si="12"/>
        <v>38</v>
      </c>
      <c r="X33" s="51">
        <f t="shared" si="13"/>
        <v>7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112</v>
      </c>
      <c r="AS33" s="51">
        <v>0</v>
      </c>
      <c r="AT33" s="51">
        <v>67</v>
      </c>
      <c r="AU33" s="51">
        <v>38</v>
      </c>
      <c r="AV33" s="51">
        <v>7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154</v>
      </c>
      <c r="BQ33" s="51">
        <v>115</v>
      </c>
      <c r="BR33" s="51">
        <v>0</v>
      </c>
      <c r="BS33" s="51">
        <v>39</v>
      </c>
      <c r="BT33" s="51">
        <v>0</v>
      </c>
      <c r="BU33" s="51">
        <v>0</v>
      </c>
      <c r="BV33" s="51">
        <v>0</v>
      </c>
      <c r="BW33" s="51">
        <v>0</v>
      </c>
    </row>
    <row r="34" spans="1:75" ht="13.5">
      <c r="A34" s="26" t="s">
        <v>76</v>
      </c>
      <c r="B34" s="49" t="s">
        <v>129</v>
      </c>
      <c r="C34" s="50" t="s">
        <v>130</v>
      </c>
      <c r="D34" s="51">
        <f t="shared" si="0"/>
        <v>1792</v>
      </c>
      <c r="E34" s="51">
        <f t="shared" si="1"/>
        <v>1079</v>
      </c>
      <c r="F34" s="51">
        <f t="shared" si="2"/>
        <v>245</v>
      </c>
      <c r="G34" s="51">
        <f t="shared" si="3"/>
        <v>347</v>
      </c>
      <c r="H34" s="51">
        <f t="shared" si="4"/>
        <v>29</v>
      </c>
      <c r="I34" s="51">
        <f t="shared" si="5"/>
        <v>0</v>
      </c>
      <c r="J34" s="51">
        <f t="shared" si="6"/>
        <v>92</v>
      </c>
      <c r="K34" s="51">
        <f t="shared" si="7"/>
        <v>0</v>
      </c>
      <c r="L34" s="51">
        <f t="shared" si="8"/>
        <v>874</v>
      </c>
      <c r="M34" s="51">
        <v>457</v>
      </c>
      <c r="N34" s="51">
        <v>89</v>
      </c>
      <c r="O34" s="51">
        <v>244</v>
      </c>
      <c r="P34" s="51">
        <v>29</v>
      </c>
      <c r="Q34" s="51">
        <v>0</v>
      </c>
      <c r="R34" s="51">
        <v>55</v>
      </c>
      <c r="S34" s="51">
        <v>0</v>
      </c>
      <c r="T34" s="51">
        <f t="shared" si="9"/>
        <v>156</v>
      </c>
      <c r="U34" s="51">
        <f t="shared" si="10"/>
        <v>0</v>
      </c>
      <c r="V34" s="51">
        <f t="shared" si="11"/>
        <v>156</v>
      </c>
      <c r="W34" s="51">
        <f t="shared" si="12"/>
        <v>0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156</v>
      </c>
      <c r="AK34" s="51">
        <v>0</v>
      </c>
      <c r="AL34" s="51">
        <v>156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0</v>
      </c>
      <c r="AS34" s="51">
        <v>0</v>
      </c>
      <c r="AT34" s="51">
        <v>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762</v>
      </c>
      <c r="BQ34" s="51">
        <v>622</v>
      </c>
      <c r="BR34" s="51">
        <v>0</v>
      </c>
      <c r="BS34" s="51">
        <v>103</v>
      </c>
      <c r="BT34" s="51">
        <v>0</v>
      </c>
      <c r="BU34" s="51">
        <v>0</v>
      </c>
      <c r="BV34" s="51">
        <v>37</v>
      </c>
      <c r="BW34" s="51">
        <v>0</v>
      </c>
    </row>
    <row r="35" spans="1:75" ht="13.5">
      <c r="A35" s="26" t="s">
        <v>76</v>
      </c>
      <c r="B35" s="49" t="s">
        <v>131</v>
      </c>
      <c r="C35" s="50" t="s">
        <v>132</v>
      </c>
      <c r="D35" s="51">
        <f t="shared" si="0"/>
        <v>1029</v>
      </c>
      <c r="E35" s="51">
        <f t="shared" si="1"/>
        <v>555</v>
      </c>
      <c r="F35" s="51">
        <f t="shared" si="2"/>
        <v>367</v>
      </c>
      <c r="G35" s="51">
        <f t="shared" si="3"/>
        <v>82</v>
      </c>
      <c r="H35" s="51">
        <f t="shared" si="4"/>
        <v>0</v>
      </c>
      <c r="I35" s="51">
        <f t="shared" si="5"/>
        <v>0</v>
      </c>
      <c r="J35" s="51">
        <f t="shared" si="6"/>
        <v>25</v>
      </c>
      <c r="K35" s="51">
        <f t="shared" si="7"/>
        <v>0</v>
      </c>
      <c r="L35" s="51">
        <f t="shared" si="8"/>
        <v>120</v>
      </c>
      <c r="M35" s="51">
        <v>2</v>
      </c>
      <c r="N35" s="51">
        <v>36</v>
      </c>
      <c r="O35" s="51">
        <v>82</v>
      </c>
      <c r="P35" s="51">
        <v>0</v>
      </c>
      <c r="Q35" s="51">
        <v>0</v>
      </c>
      <c r="R35" s="51">
        <v>0</v>
      </c>
      <c r="S35" s="51">
        <v>0</v>
      </c>
      <c r="T35" s="51">
        <f t="shared" si="9"/>
        <v>145</v>
      </c>
      <c r="U35" s="51">
        <f t="shared" si="10"/>
        <v>0</v>
      </c>
      <c r="V35" s="51">
        <f t="shared" si="11"/>
        <v>145</v>
      </c>
      <c r="W35" s="51">
        <f t="shared" si="12"/>
        <v>0</v>
      </c>
      <c r="X35" s="51">
        <f t="shared" si="13"/>
        <v>0</v>
      </c>
      <c r="Y35" s="51">
        <f t="shared" si="14"/>
        <v>0</v>
      </c>
      <c r="Z35" s="51">
        <f t="shared" si="15"/>
        <v>0</v>
      </c>
      <c r="AA35" s="51">
        <f t="shared" si="16"/>
        <v>0</v>
      </c>
      <c r="AB35" s="51">
        <f t="shared" si="17"/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t="shared" si="18"/>
        <v>145</v>
      </c>
      <c r="AK35" s="51">
        <v>0</v>
      </c>
      <c r="AL35" s="51">
        <v>145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t="shared" si="19"/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t="shared" si="20"/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t="shared" si="21"/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t="shared" si="22"/>
        <v>764</v>
      </c>
      <c r="BQ35" s="51">
        <v>553</v>
      </c>
      <c r="BR35" s="51">
        <v>186</v>
      </c>
      <c r="BS35" s="51">
        <v>0</v>
      </c>
      <c r="BT35" s="51">
        <v>0</v>
      </c>
      <c r="BU35" s="51">
        <v>0</v>
      </c>
      <c r="BV35" s="51">
        <v>25</v>
      </c>
      <c r="BW35" s="51">
        <v>0</v>
      </c>
    </row>
    <row r="36" spans="1:75" ht="13.5">
      <c r="A36" s="26" t="s">
        <v>76</v>
      </c>
      <c r="B36" s="49" t="s">
        <v>133</v>
      </c>
      <c r="C36" s="50" t="s">
        <v>134</v>
      </c>
      <c r="D36" s="51">
        <f t="shared" si="0"/>
        <v>563</v>
      </c>
      <c r="E36" s="51">
        <f t="shared" si="1"/>
        <v>340</v>
      </c>
      <c r="F36" s="51">
        <f t="shared" si="2"/>
        <v>95</v>
      </c>
      <c r="G36" s="51">
        <f t="shared" si="3"/>
        <v>112</v>
      </c>
      <c r="H36" s="51">
        <f t="shared" si="4"/>
        <v>13</v>
      </c>
      <c r="I36" s="51">
        <f t="shared" si="5"/>
        <v>3</v>
      </c>
      <c r="J36" s="51">
        <f t="shared" si="6"/>
        <v>0</v>
      </c>
      <c r="K36" s="51">
        <f t="shared" si="7"/>
        <v>0</v>
      </c>
      <c r="L36" s="51">
        <f t="shared" si="8"/>
        <v>184</v>
      </c>
      <c r="M36" s="51">
        <v>0</v>
      </c>
      <c r="N36" s="51">
        <v>56</v>
      </c>
      <c r="O36" s="51">
        <v>112</v>
      </c>
      <c r="P36" s="51">
        <v>13</v>
      </c>
      <c r="Q36" s="51">
        <v>3</v>
      </c>
      <c r="R36" s="51">
        <v>0</v>
      </c>
      <c r="S36" s="51">
        <v>0</v>
      </c>
      <c r="T36" s="51">
        <f t="shared" si="9"/>
        <v>39</v>
      </c>
      <c r="U36" s="51">
        <f t="shared" si="10"/>
        <v>0</v>
      </c>
      <c r="V36" s="51">
        <f t="shared" si="11"/>
        <v>39</v>
      </c>
      <c r="W36" s="51">
        <f t="shared" si="12"/>
        <v>0</v>
      </c>
      <c r="X36" s="51">
        <f t="shared" si="13"/>
        <v>0</v>
      </c>
      <c r="Y36" s="51">
        <f t="shared" si="14"/>
        <v>0</v>
      </c>
      <c r="Z36" s="51">
        <f t="shared" si="15"/>
        <v>0</v>
      </c>
      <c r="AA36" s="51">
        <f t="shared" si="16"/>
        <v>0</v>
      </c>
      <c r="AB36" s="51">
        <f t="shared" si="17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18"/>
        <v>39</v>
      </c>
      <c r="AK36" s="51">
        <v>0</v>
      </c>
      <c r="AL36" s="51">
        <v>39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19"/>
        <v>0</v>
      </c>
      <c r="AS36" s="51">
        <v>0</v>
      </c>
      <c r="AT36" s="51">
        <v>0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20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21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22"/>
        <v>340</v>
      </c>
      <c r="BQ36" s="51">
        <v>340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76</v>
      </c>
      <c r="B37" s="49" t="s">
        <v>135</v>
      </c>
      <c r="C37" s="50" t="s">
        <v>136</v>
      </c>
      <c r="D37" s="51">
        <f t="shared" si="0"/>
        <v>1028</v>
      </c>
      <c r="E37" s="51">
        <f t="shared" si="1"/>
        <v>507</v>
      </c>
      <c r="F37" s="51">
        <f t="shared" si="2"/>
        <v>307</v>
      </c>
      <c r="G37" s="51">
        <f t="shared" si="3"/>
        <v>180</v>
      </c>
      <c r="H37" s="51">
        <f t="shared" si="4"/>
        <v>0</v>
      </c>
      <c r="I37" s="51">
        <f t="shared" si="5"/>
        <v>0</v>
      </c>
      <c r="J37" s="51">
        <f t="shared" si="6"/>
        <v>34</v>
      </c>
      <c r="K37" s="51">
        <f t="shared" si="7"/>
        <v>0</v>
      </c>
      <c r="L37" s="51">
        <f t="shared" si="8"/>
        <v>585</v>
      </c>
      <c r="M37" s="51">
        <v>307</v>
      </c>
      <c r="N37" s="51">
        <v>70</v>
      </c>
      <c r="O37" s="51">
        <v>180</v>
      </c>
      <c r="P37" s="51">
        <v>0</v>
      </c>
      <c r="Q37" s="51">
        <v>0</v>
      </c>
      <c r="R37" s="51">
        <v>28</v>
      </c>
      <c r="S37" s="51">
        <v>0</v>
      </c>
      <c r="T37" s="51">
        <f t="shared" si="9"/>
        <v>98</v>
      </c>
      <c r="U37" s="51">
        <f t="shared" si="10"/>
        <v>0</v>
      </c>
      <c r="V37" s="51">
        <f t="shared" si="11"/>
        <v>98</v>
      </c>
      <c r="W37" s="51">
        <f t="shared" si="12"/>
        <v>0</v>
      </c>
      <c r="X37" s="51">
        <f t="shared" si="13"/>
        <v>0</v>
      </c>
      <c r="Y37" s="51">
        <f t="shared" si="14"/>
        <v>0</v>
      </c>
      <c r="Z37" s="51">
        <f t="shared" si="15"/>
        <v>0</v>
      </c>
      <c r="AA37" s="51">
        <f t="shared" si="16"/>
        <v>0</v>
      </c>
      <c r="AB37" s="51">
        <f t="shared" si="17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18"/>
        <v>98</v>
      </c>
      <c r="AK37" s="51">
        <v>0</v>
      </c>
      <c r="AL37" s="51">
        <v>98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19"/>
        <v>0</v>
      </c>
      <c r="AS37" s="51">
        <v>0</v>
      </c>
      <c r="AT37" s="51">
        <v>0</v>
      </c>
      <c r="AU37" s="51">
        <v>0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20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21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22"/>
        <v>345</v>
      </c>
      <c r="BQ37" s="51">
        <v>200</v>
      </c>
      <c r="BR37" s="51">
        <v>139</v>
      </c>
      <c r="BS37" s="51">
        <v>0</v>
      </c>
      <c r="BT37" s="51">
        <v>0</v>
      </c>
      <c r="BU37" s="51">
        <v>0</v>
      </c>
      <c r="BV37" s="51">
        <v>6</v>
      </c>
      <c r="BW37" s="51">
        <v>0</v>
      </c>
    </row>
    <row r="38" spans="1:75" ht="13.5">
      <c r="A38" s="26" t="s">
        <v>76</v>
      </c>
      <c r="B38" s="49" t="s">
        <v>137</v>
      </c>
      <c r="C38" s="50" t="s">
        <v>138</v>
      </c>
      <c r="D38" s="51">
        <f t="shared" si="0"/>
        <v>454</v>
      </c>
      <c r="E38" s="51">
        <f aca="true" t="shared" si="23" ref="E38:E50">M38+U38+BQ38</f>
        <v>253</v>
      </c>
      <c r="F38" s="51">
        <f aca="true" t="shared" si="24" ref="F38:F50">N38+V38+BR38</f>
        <v>70</v>
      </c>
      <c r="G38" s="51">
        <f aca="true" t="shared" si="25" ref="G38:G50">O38+W38+BS38</f>
        <v>103</v>
      </c>
      <c r="H38" s="51">
        <f aca="true" t="shared" si="26" ref="H38:H50">P38+X38+BT38</f>
        <v>0</v>
      </c>
      <c r="I38" s="51">
        <f aca="true" t="shared" si="27" ref="I38:I50">Q38+Y38+BU38</f>
        <v>0</v>
      </c>
      <c r="J38" s="51">
        <f aca="true" t="shared" si="28" ref="J38:J50">R38+Z38+BV38</f>
        <v>28</v>
      </c>
      <c r="K38" s="51">
        <f aca="true" t="shared" si="29" ref="K38:K50">S38+AA38+BW38</f>
        <v>0</v>
      </c>
      <c r="L38" s="51">
        <f aca="true" t="shared" si="30" ref="L38:L50">SUM(M38:S38)</f>
        <v>430</v>
      </c>
      <c r="M38" s="51">
        <v>253</v>
      </c>
      <c r="N38" s="51">
        <v>46</v>
      </c>
      <c r="O38" s="51">
        <v>103</v>
      </c>
      <c r="P38" s="51">
        <v>0</v>
      </c>
      <c r="Q38" s="51">
        <v>0</v>
      </c>
      <c r="R38" s="51">
        <v>28</v>
      </c>
      <c r="S38" s="51">
        <v>0</v>
      </c>
      <c r="T38" s="51">
        <f aca="true" t="shared" si="31" ref="T38:T50">SUM(U38:AA38)</f>
        <v>24</v>
      </c>
      <c r="U38" s="51">
        <f aca="true" t="shared" si="32" ref="U38:U50">AC38+AK38+AS38+BA38+BI38</f>
        <v>0</v>
      </c>
      <c r="V38" s="51">
        <f aca="true" t="shared" si="33" ref="V38:V50">AD38+AL38+AT38+BB38+BJ38</f>
        <v>24</v>
      </c>
      <c r="W38" s="51">
        <f aca="true" t="shared" si="34" ref="W38:W50">AE38+AM38+AU38+BC38+BK38</f>
        <v>0</v>
      </c>
      <c r="X38" s="51">
        <f aca="true" t="shared" si="35" ref="X38:X50">AF38+AN38+AV38+BD38+BL38</f>
        <v>0</v>
      </c>
      <c r="Y38" s="51">
        <f aca="true" t="shared" si="36" ref="Y38:Y50">AG38+AO38+AW38+BE38+BM38</f>
        <v>0</v>
      </c>
      <c r="Z38" s="51">
        <f aca="true" t="shared" si="37" ref="Z38:Z50">AH38+AP38+AX38+BF38+BN38</f>
        <v>0</v>
      </c>
      <c r="AA38" s="51">
        <f aca="true" t="shared" si="38" ref="AA38:AA50">AI38+AQ38+AY38+BG38+BO38</f>
        <v>0</v>
      </c>
      <c r="AB38" s="51">
        <f aca="true" t="shared" si="39" ref="AB38:AB50">SUM(AC38:AI38)</f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aca="true" t="shared" si="40" ref="AJ38:AJ50">SUM(AK38:AQ38)</f>
        <v>24</v>
      </c>
      <c r="AK38" s="51">
        <v>0</v>
      </c>
      <c r="AL38" s="51">
        <v>24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aca="true" t="shared" si="41" ref="AR38:AR50">SUM(AS38:AY38)</f>
        <v>0</v>
      </c>
      <c r="AS38" s="51">
        <v>0</v>
      </c>
      <c r="AT38" s="51">
        <v>0</v>
      </c>
      <c r="AU38" s="51">
        <v>0</v>
      </c>
      <c r="AV38" s="51">
        <v>0</v>
      </c>
      <c r="AW38" s="51">
        <v>0</v>
      </c>
      <c r="AX38" s="51">
        <v>0</v>
      </c>
      <c r="AY38" s="51">
        <v>0</v>
      </c>
      <c r="AZ38" s="51">
        <f aca="true" t="shared" si="42" ref="AZ38:AZ50">SUM(BA38:BG38)</f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aca="true" t="shared" si="43" ref="BH38:BH50">SUM(BI38:BO38)</f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aca="true" t="shared" si="44" ref="BP38:BP50">SUM(BQ38:BW38)</f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76</v>
      </c>
      <c r="B39" s="49" t="s">
        <v>139</v>
      </c>
      <c r="C39" s="50" t="s">
        <v>140</v>
      </c>
      <c r="D39" s="51">
        <f t="shared" si="0"/>
        <v>975</v>
      </c>
      <c r="E39" s="51">
        <f t="shared" si="23"/>
        <v>276</v>
      </c>
      <c r="F39" s="51">
        <f t="shared" si="24"/>
        <v>58</v>
      </c>
      <c r="G39" s="51">
        <f t="shared" si="25"/>
        <v>48</v>
      </c>
      <c r="H39" s="51">
        <f t="shared" si="26"/>
        <v>4</v>
      </c>
      <c r="I39" s="51">
        <f t="shared" si="27"/>
        <v>0</v>
      </c>
      <c r="J39" s="51">
        <f t="shared" si="28"/>
        <v>0</v>
      </c>
      <c r="K39" s="51">
        <f t="shared" si="29"/>
        <v>589</v>
      </c>
      <c r="L39" s="51">
        <f t="shared" si="30"/>
        <v>13</v>
      </c>
      <c r="M39" s="51">
        <v>13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31"/>
        <v>699</v>
      </c>
      <c r="U39" s="51">
        <f t="shared" si="32"/>
        <v>0</v>
      </c>
      <c r="V39" s="51">
        <f t="shared" si="33"/>
        <v>58</v>
      </c>
      <c r="W39" s="51">
        <f t="shared" si="34"/>
        <v>48</v>
      </c>
      <c r="X39" s="51">
        <f t="shared" si="35"/>
        <v>4</v>
      </c>
      <c r="Y39" s="51">
        <f t="shared" si="36"/>
        <v>0</v>
      </c>
      <c r="Z39" s="51">
        <f t="shared" si="37"/>
        <v>0</v>
      </c>
      <c r="AA39" s="51">
        <f t="shared" si="38"/>
        <v>589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12</v>
      </c>
      <c r="AK39" s="51">
        <v>0</v>
      </c>
      <c r="AL39" s="51">
        <v>12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98</v>
      </c>
      <c r="AS39" s="51">
        <v>0</v>
      </c>
      <c r="AT39" s="51">
        <v>46</v>
      </c>
      <c r="AU39" s="51">
        <v>48</v>
      </c>
      <c r="AV39" s="51">
        <v>4</v>
      </c>
      <c r="AW39" s="51">
        <v>0</v>
      </c>
      <c r="AX39" s="51">
        <v>0</v>
      </c>
      <c r="AY39" s="51">
        <v>0</v>
      </c>
      <c r="AZ39" s="51">
        <f t="shared" si="42"/>
        <v>589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589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263</v>
      </c>
      <c r="BQ39" s="51">
        <v>263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76</v>
      </c>
      <c r="B40" s="49" t="s">
        <v>141</v>
      </c>
      <c r="C40" s="50" t="s">
        <v>142</v>
      </c>
      <c r="D40" s="51">
        <f t="shared" si="0"/>
        <v>827</v>
      </c>
      <c r="E40" s="51">
        <f t="shared" si="23"/>
        <v>498</v>
      </c>
      <c r="F40" s="51">
        <f t="shared" si="24"/>
        <v>177</v>
      </c>
      <c r="G40" s="51">
        <f t="shared" si="25"/>
        <v>139</v>
      </c>
      <c r="H40" s="51">
        <f t="shared" si="26"/>
        <v>11</v>
      </c>
      <c r="I40" s="51">
        <f t="shared" si="27"/>
        <v>0</v>
      </c>
      <c r="J40" s="51">
        <f t="shared" si="28"/>
        <v>0</v>
      </c>
      <c r="K40" s="51">
        <f t="shared" si="29"/>
        <v>2</v>
      </c>
      <c r="L40" s="51">
        <f t="shared" si="30"/>
        <v>77</v>
      </c>
      <c r="M40" s="51">
        <v>77</v>
      </c>
      <c r="N40" s="51">
        <v>0</v>
      </c>
      <c r="O40" s="51">
        <v>0</v>
      </c>
      <c r="P40" s="51">
        <v>0</v>
      </c>
      <c r="Q40" s="51">
        <v>0</v>
      </c>
      <c r="R40" s="51">
        <v>0</v>
      </c>
      <c r="S40" s="51">
        <v>0</v>
      </c>
      <c r="T40" s="51">
        <f t="shared" si="31"/>
        <v>329</v>
      </c>
      <c r="U40" s="51">
        <f t="shared" si="32"/>
        <v>0</v>
      </c>
      <c r="V40" s="51">
        <f t="shared" si="33"/>
        <v>177</v>
      </c>
      <c r="W40" s="51">
        <f t="shared" si="34"/>
        <v>139</v>
      </c>
      <c r="X40" s="51">
        <f t="shared" si="35"/>
        <v>11</v>
      </c>
      <c r="Y40" s="51">
        <f t="shared" si="36"/>
        <v>0</v>
      </c>
      <c r="Z40" s="51">
        <f t="shared" si="37"/>
        <v>0</v>
      </c>
      <c r="AA40" s="51">
        <f t="shared" si="38"/>
        <v>2</v>
      </c>
      <c r="AB40" s="51">
        <f t="shared" si="39"/>
        <v>4</v>
      </c>
      <c r="AC40" s="51">
        <v>0</v>
      </c>
      <c r="AD40" s="51">
        <v>2</v>
      </c>
      <c r="AE40" s="51">
        <v>0</v>
      </c>
      <c r="AF40" s="51">
        <v>0</v>
      </c>
      <c r="AG40" s="51">
        <v>0</v>
      </c>
      <c r="AH40" s="51">
        <v>0</v>
      </c>
      <c r="AI40" s="51">
        <v>2</v>
      </c>
      <c r="AJ40" s="51">
        <f t="shared" si="40"/>
        <v>42</v>
      </c>
      <c r="AK40" s="51">
        <v>0</v>
      </c>
      <c r="AL40" s="51">
        <v>42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283</v>
      </c>
      <c r="AS40" s="51">
        <v>0</v>
      </c>
      <c r="AT40" s="51">
        <v>133</v>
      </c>
      <c r="AU40" s="51">
        <v>139</v>
      </c>
      <c r="AV40" s="51">
        <v>11</v>
      </c>
      <c r="AW40" s="51">
        <v>0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421</v>
      </c>
      <c r="BQ40" s="51">
        <v>421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76</v>
      </c>
      <c r="B41" s="49" t="s">
        <v>143</v>
      </c>
      <c r="C41" s="50" t="s">
        <v>144</v>
      </c>
      <c r="D41" s="51">
        <f t="shared" si="0"/>
        <v>208</v>
      </c>
      <c r="E41" s="51">
        <f t="shared" si="23"/>
        <v>0</v>
      </c>
      <c r="F41" s="51">
        <f t="shared" si="24"/>
        <v>107</v>
      </c>
      <c r="G41" s="51">
        <f t="shared" si="25"/>
        <v>93</v>
      </c>
      <c r="H41" s="51">
        <f t="shared" si="26"/>
        <v>6</v>
      </c>
      <c r="I41" s="51">
        <f t="shared" si="27"/>
        <v>0</v>
      </c>
      <c r="J41" s="51">
        <f t="shared" si="28"/>
        <v>0</v>
      </c>
      <c r="K41" s="51">
        <f t="shared" si="29"/>
        <v>2</v>
      </c>
      <c r="L41" s="51">
        <f t="shared" si="30"/>
        <v>0</v>
      </c>
      <c r="M41" s="51">
        <v>0</v>
      </c>
      <c r="N41" s="51">
        <v>0</v>
      </c>
      <c r="O41" s="51">
        <v>0</v>
      </c>
      <c r="P41" s="51">
        <v>0</v>
      </c>
      <c r="Q41" s="51">
        <v>0</v>
      </c>
      <c r="R41" s="51">
        <v>0</v>
      </c>
      <c r="S41" s="51">
        <v>0</v>
      </c>
      <c r="T41" s="51">
        <f t="shared" si="31"/>
        <v>208</v>
      </c>
      <c r="U41" s="51">
        <f t="shared" si="32"/>
        <v>0</v>
      </c>
      <c r="V41" s="51">
        <f t="shared" si="33"/>
        <v>107</v>
      </c>
      <c r="W41" s="51">
        <f t="shared" si="34"/>
        <v>93</v>
      </c>
      <c r="X41" s="51">
        <f t="shared" si="35"/>
        <v>6</v>
      </c>
      <c r="Y41" s="51">
        <f t="shared" si="36"/>
        <v>0</v>
      </c>
      <c r="Z41" s="51">
        <f t="shared" si="37"/>
        <v>0</v>
      </c>
      <c r="AA41" s="51">
        <f t="shared" si="38"/>
        <v>2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208</v>
      </c>
      <c r="AS41" s="51">
        <v>0</v>
      </c>
      <c r="AT41" s="51">
        <v>107</v>
      </c>
      <c r="AU41" s="51">
        <v>93</v>
      </c>
      <c r="AV41" s="51">
        <v>6</v>
      </c>
      <c r="AW41" s="51">
        <v>0</v>
      </c>
      <c r="AX41" s="51">
        <v>0</v>
      </c>
      <c r="AY41" s="51">
        <v>2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76</v>
      </c>
      <c r="B42" s="49" t="s">
        <v>145</v>
      </c>
      <c r="C42" s="50" t="s">
        <v>146</v>
      </c>
      <c r="D42" s="51">
        <f t="shared" si="0"/>
        <v>165</v>
      </c>
      <c r="E42" s="51">
        <f t="shared" si="23"/>
        <v>0</v>
      </c>
      <c r="F42" s="51">
        <f t="shared" si="24"/>
        <v>85</v>
      </c>
      <c r="G42" s="51">
        <f t="shared" si="25"/>
        <v>73</v>
      </c>
      <c r="H42" s="51">
        <f t="shared" si="26"/>
        <v>5</v>
      </c>
      <c r="I42" s="51">
        <f t="shared" si="27"/>
        <v>0</v>
      </c>
      <c r="J42" s="51">
        <f t="shared" si="28"/>
        <v>0</v>
      </c>
      <c r="K42" s="51">
        <f t="shared" si="29"/>
        <v>2</v>
      </c>
      <c r="L42" s="51">
        <f t="shared" si="30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31"/>
        <v>165</v>
      </c>
      <c r="U42" s="51">
        <f t="shared" si="32"/>
        <v>0</v>
      </c>
      <c r="V42" s="51">
        <f t="shared" si="33"/>
        <v>85</v>
      </c>
      <c r="W42" s="51">
        <f t="shared" si="34"/>
        <v>73</v>
      </c>
      <c r="X42" s="51">
        <f t="shared" si="35"/>
        <v>5</v>
      </c>
      <c r="Y42" s="51">
        <f t="shared" si="36"/>
        <v>0</v>
      </c>
      <c r="Z42" s="51">
        <f t="shared" si="37"/>
        <v>0</v>
      </c>
      <c r="AA42" s="51">
        <f t="shared" si="38"/>
        <v>2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165</v>
      </c>
      <c r="AS42" s="51">
        <v>0</v>
      </c>
      <c r="AT42" s="51">
        <v>85</v>
      </c>
      <c r="AU42" s="51">
        <v>73</v>
      </c>
      <c r="AV42" s="51">
        <v>5</v>
      </c>
      <c r="AW42" s="51">
        <v>0</v>
      </c>
      <c r="AX42" s="51">
        <v>0</v>
      </c>
      <c r="AY42" s="51">
        <v>2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76</v>
      </c>
      <c r="B43" s="49" t="s">
        <v>147</v>
      </c>
      <c r="C43" s="50" t="s">
        <v>148</v>
      </c>
      <c r="D43" s="51">
        <f t="shared" si="0"/>
        <v>390</v>
      </c>
      <c r="E43" s="51">
        <f t="shared" si="23"/>
        <v>224</v>
      </c>
      <c r="F43" s="51">
        <f t="shared" si="24"/>
        <v>76</v>
      </c>
      <c r="G43" s="51">
        <f t="shared" si="25"/>
        <v>84</v>
      </c>
      <c r="H43" s="51">
        <f t="shared" si="26"/>
        <v>4</v>
      </c>
      <c r="I43" s="51">
        <f t="shared" si="27"/>
        <v>0</v>
      </c>
      <c r="J43" s="51">
        <f t="shared" si="28"/>
        <v>0</v>
      </c>
      <c r="K43" s="51">
        <f t="shared" si="29"/>
        <v>2</v>
      </c>
      <c r="L43" s="51">
        <f t="shared" si="30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31"/>
        <v>146</v>
      </c>
      <c r="U43" s="51">
        <f t="shared" si="32"/>
        <v>0</v>
      </c>
      <c r="V43" s="51">
        <f t="shared" si="33"/>
        <v>75</v>
      </c>
      <c r="W43" s="51">
        <f t="shared" si="34"/>
        <v>65</v>
      </c>
      <c r="X43" s="51">
        <f t="shared" si="35"/>
        <v>4</v>
      </c>
      <c r="Y43" s="51">
        <f t="shared" si="36"/>
        <v>0</v>
      </c>
      <c r="Z43" s="51">
        <f t="shared" si="37"/>
        <v>0</v>
      </c>
      <c r="AA43" s="51">
        <f t="shared" si="38"/>
        <v>2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146</v>
      </c>
      <c r="AS43" s="51">
        <v>0</v>
      </c>
      <c r="AT43" s="51">
        <v>75</v>
      </c>
      <c r="AU43" s="51">
        <v>65</v>
      </c>
      <c r="AV43" s="51">
        <v>4</v>
      </c>
      <c r="AW43" s="51">
        <v>0</v>
      </c>
      <c r="AX43" s="51">
        <v>0</v>
      </c>
      <c r="AY43" s="51">
        <v>2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244</v>
      </c>
      <c r="BQ43" s="51">
        <v>224</v>
      </c>
      <c r="BR43" s="51">
        <v>1</v>
      </c>
      <c r="BS43" s="51">
        <v>19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76</v>
      </c>
      <c r="B44" s="49" t="s">
        <v>149</v>
      </c>
      <c r="C44" s="50" t="s">
        <v>150</v>
      </c>
      <c r="D44" s="51">
        <f t="shared" si="0"/>
        <v>439</v>
      </c>
      <c r="E44" s="51">
        <f t="shared" si="23"/>
        <v>284</v>
      </c>
      <c r="F44" s="51">
        <f t="shared" si="24"/>
        <v>70</v>
      </c>
      <c r="G44" s="51">
        <f t="shared" si="25"/>
        <v>78</v>
      </c>
      <c r="H44" s="51">
        <f t="shared" si="26"/>
        <v>4</v>
      </c>
      <c r="I44" s="51">
        <f t="shared" si="27"/>
        <v>0</v>
      </c>
      <c r="J44" s="51">
        <f t="shared" si="28"/>
        <v>0</v>
      </c>
      <c r="K44" s="51">
        <f t="shared" si="29"/>
        <v>3</v>
      </c>
      <c r="L44" s="51">
        <f t="shared" si="3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134</v>
      </c>
      <c r="U44" s="51">
        <f t="shared" si="32"/>
        <v>0</v>
      </c>
      <c r="V44" s="51">
        <f t="shared" si="33"/>
        <v>69</v>
      </c>
      <c r="W44" s="51">
        <f t="shared" si="34"/>
        <v>59</v>
      </c>
      <c r="X44" s="51">
        <f t="shared" si="35"/>
        <v>4</v>
      </c>
      <c r="Y44" s="51">
        <f t="shared" si="36"/>
        <v>0</v>
      </c>
      <c r="Z44" s="51">
        <f t="shared" si="37"/>
        <v>0</v>
      </c>
      <c r="AA44" s="51">
        <f t="shared" si="38"/>
        <v>2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134</v>
      </c>
      <c r="AS44" s="51">
        <v>0</v>
      </c>
      <c r="AT44" s="51">
        <v>69</v>
      </c>
      <c r="AU44" s="51">
        <v>59</v>
      </c>
      <c r="AV44" s="51">
        <v>4</v>
      </c>
      <c r="AW44" s="51">
        <v>0</v>
      </c>
      <c r="AX44" s="51">
        <v>0</v>
      </c>
      <c r="AY44" s="51">
        <v>2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305</v>
      </c>
      <c r="BQ44" s="51">
        <v>284</v>
      </c>
      <c r="BR44" s="51">
        <v>1</v>
      </c>
      <c r="BS44" s="51">
        <v>19</v>
      </c>
      <c r="BT44" s="51">
        <v>0</v>
      </c>
      <c r="BU44" s="51">
        <v>0</v>
      </c>
      <c r="BV44" s="51">
        <v>0</v>
      </c>
      <c r="BW44" s="51">
        <v>1</v>
      </c>
    </row>
    <row r="45" spans="1:75" ht="13.5">
      <c r="A45" s="26" t="s">
        <v>76</v>
      </c>
      <c r="B45" s="49" t="s">
        <v>151</v>
      </c>
      <c r="C45" s="50" t="s">
        <v>152</v>
      </c>
      <c r="D45" s="51">
        <f t="shared" si="0"/>
        <v>225</v>
      </c>
      <c r="E45" s="51">
        <f t="shared" si="23"/>
        <v>125</v>
      </c>
      <c r="F45" s="51">
        <f t="shared" si="24"/>
        <v>51</v>
      </c>
      <c r="G45" s="51">
        <f t="shared" si="25"/>
        <v>45</v>
      </c>
      <c r="H45" s="51">
        <f t="shared" si="26"/>
        <v>3</v>
      </c>
      <c r="I45" s="51">
        <f t="shared" si="27"/>
        <v>0</v>
      </c>
      <c r="J45" s="51">
        <f t="shared" si="28"/>
        <v>0</v>
      </c>
      <c r="K45" s="51">
        <f t="shared" si="29"/>
        <v>1</v>
      </c>
      <c r="L45" s="51">
        <f t="shared" si="3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31"/>
        <v>99</v>
      </c>
      <c r="U45" s="51">
        <f t="shared" si="32"/>
        <v>0</v>
      </c>
      <c r="V45" s="51">
        <f t="shared" si="33"/>
        <v>51</v>
      </c>
      <c r="W45" s="51">
        <f t="shared" si="34"/>
        <v>44</v>
      </c>
      <c r="X45" s="51">
        <f t="shared" si="35"/>
        <v>3</v>
      </c>
      <c r="Y45" s="51">
        <f t="shared" si="36"/>
        <v>0</v>
      </c>
      <c r="Z45" s="51">
        <f t="shared" si="37"/>
        <v>0</v>
      </c>
      <c r="AA45" s="51">
        <f t="shared" si="38"/>
        <v>1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99</v>
      </c>
      <c r="AS45" s="51">
        <v>0</v>
      </c>
      <c r="AT45" s="51">
        <v>51</v>
      </c>
      <c r="AU45" s="51">
        <v>44</v>
      </c>
      <c r="AV45" s="51">
        <v>3</v>
      </c>
      <c r="AW45" s="51">
        <v>0</v>
      </c>
      <c r="AX45" s="51">
        <v>0</v>
      </c>
      <c r="AY45" s="51">
        <v>1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126</v>
      </c>
      <c r="BQ45" s="51">
        <v>125</v>
      </c>
      <c r="BR45" s="51">
        <v>0</v>
      </c>
      <c r="BS45" s="51">
        <v>1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76</v>
      </c>
      <c r="B46" s="49" t="s">
        <v>153</v>
      </c>
      <c r="C46" s="50" t="s">
        <v>154</v>
      </c>
      <c r="D46" s="51">
        <f t="shared" si="0"/>
        <v>600</v>
      </c>
      <c r="E46" s="51">
        <f t="shared" si="23"/>
        <v>411</v>
      </c>
      <c r="F46" s="51">
        <f t="shared" si="24"/>
        <v>94</v>
      </c>
      <c r="G46" s="51">
        <f t="shared" si="25"/>
        <v>82</v>
      </c>
      <c r="H46" s="51">
        <f t="shared" si="26"/>
        <v>6</v>
      </c>
      <c r="I46" s="51">
        <f t="shared" si="27"/>
        <v>0</v>
      </c>
      <c r="J46" s="51">
        <f t="shared" si="28"/>
        <v>0</v>
      </c>
      <c r="K46" s="51">
        <f t="shared" si="29"/>
        <v>7</v>
      </c>
      <c r="L46" s="51">
        <f t="shared" si="3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184</v>
      </c>
      <c r="U46" s="51">
        <f t="shared" si="32"/>
        <v>0</v>
      </c>
      <c r="V46" s="51">
        <f t="shared" si="33"/>
        <v>94</v>
      </c>
      <c r="W46" s="51">
        <f t="shared" si="34"/>
        <v>82</v>
      </c>
      <c r="X46" s="51">
        <f t="shared" si="35"/>
        <v>6</v>
      </c>
      <c r="Y46" s="51">
        <f t="shared" si="36"/>
        <v>0</v>
      </c>
      <c r="Z46" s="51">
        <f t="shared" si="37"/>
        <v>0</v>
      </c>
      <c r="AA46" s="51">
        <f t="shared" si="38"/>
        <v>2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184</v>
      </c>
      <c r="AS46" s="51">
        <v>0</v>
      </c>
      <c r="AT46" s="51">
        <v>94</v>
      </c>
      <c r="AU46" s="51">
        <v>82</v>
      </c>
      <c r="AV46" s="51">
        <v>6</v>
      </c>
      <c r="AW46" s="51">
        <v>0</v>
      </c>
      <c r="AX46" s="51">
        <v>0</v>
      </c>
      <c r="AY46" s="51">
        <v>2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416</v>
      </c>
      <c r="BQ46" s="51">
        <v>411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5</v>
      </c>
    </row>
    <row r="47" spans="1:75" ht="13.5">
      <c r="A47" s="26" t="s">
        <v>76</v>
      </c>
      <c r="B47" s="49" t="s">
        <v>155</v>
      </c>
      <c r="C47" s="50" t="s">
        <v>156</v>
      </c>
      <c r="D47" s="51">
        <f t="shared" si="0"/>
        <v>1593</v>
      </c>
      <c r="E47" s="51">
        <f t="shared" si="23"/>
        <v>1253</v>
      </c>
      <c r="F47" s="51">
        <f t="shared" si="24"/>
        <v>168</v>
      </c>
      <c r="G47" s="51">
        <f t="shared" si="25"/>
        <v>160</v>
      </c>
      <c r="H47" s="51">
        <f t="shared" si="26"/>
        <v>10</v>
      </c>
      <c r="I47" s="51">
        <f t="shared" si="27"/>
        <v>0</v>
      </c>
      <c r="J47" s="51">
        <f t="shared" si="28"/>
        <v>0</v>
      </c>
      <c r="K47" s="51">
        <f t="shared" si="29"/>
        <v>2</v>
      </c>
      <c r="L47" s="51">
        <f t="shared" si="30"/>
        <v>1206</v>
      </c>
      <c r="M47" s="51">
        <v>1188</v>
      </c>
      <c r="N47" s="51">
        <v>2</v>
      </c>
      <c r="O47" s="51">
        <v>16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315</v>
      </c>
      <c r="U47" s="51">
        <f t="shared" si="32"/>
        <v>0</v>
      </c>
      <c r="V47" s="51">
        <f t="shared" si="33"/>
        <v>166</v>
      </c>
      <c r="W47" s="51">
        <f t="shared" si="34"/>
        <v>137</v>
      </c>
      <c r="X47" s="51">
        <f t="shared" si="35"/>
        <v>10</v>
      </c>
      <c r="Y47" s="51">
        <f t="shared" si="36"/>
        <v>0</v>
      </c>
      <c r="Z47" s="51">
        <f t="shared" si="37"/>
        <v>0</v>
      </c>
      <c r="AA47" s="51">
        <f t="shared" si="38"/>
        <v>2</v>
      </c>
      <c r="AB47" s="51">
        <f t="shared" si="39"/>
        <v>3</v>
      </c>
      <c r="AC47" s="51">
        <v>0</v>
      </c>
      <c r="AD47" s="51">
        <v>1</v>
      </c>
      <c r="AE47" s="51">
        <v>0</v>
      </c>
      <c r="AF47" s="51">
        <v>0</v>
      </c>
      <c r="AG47" s="51">
        <v>0</v>
      </c>
      <c r="AH47" s="51">
        <v>0</v>
      </c>
      <c r="AI47" s="51">
        <v>2</v>
      </c>
      <c r="AJ47" s="51">
        <f t="shared" si="40"/>
        <v>34</v>
      </c>
      <c r="AK47" s="51">
        <v>0</v>
      </c>
      <c r="AL47" s="51">
        <v>34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278</v>
      </c>
      <c r="AS47" s="51">
        <v>0</v>
      </c>
      <c r="AT47" s="51">
        <v>131</v>
      </c>
      <c r="AU47" s="51">
        <v>137</v>
      </c>
      <c r="AV47" s="51">
        <v>10</v>
      </c>
      <c r="AW47" s="51">
        <v>0</v>
      </c>
      <c r="AX47" s="51">
        <v>0</v>
      </c>
      <c r="AY47" s="51">
        <v>0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72</v>
      </c>
      <c r="BQ47" s="51">
        <v>65</v>
      </c>
      <c r="BR47" s="51">
        <v>0</v>
      </c>
      <c r="BS47" s="51">
        <v>7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76</v>
      </c>
      <c r="B48" s="49" t="s">
        <v>157</v>
      </c>
      <c r="C48" s="50" t="s">
        <v>158</v>
      </c>
      <c r="D48" s="51">
        <f t="shared" si="0"/>
        <v>347</v>
      </c>
      <c r="E48" s="51">
        <f t="shared" si="23"/>
        <v>222</v>
      </c>
      <c r="F48" s="51">
        <f t="shared" si="24"/>
        <v>66</v>
      </c>
      <c r="G48" s="51">
        <f t="shared" si="25"/>
        <v>55</v>
      </c>
      <c r="H48" s="51">
        <f t="shared" si="26"/>
        <v>4</v>
      </c>
      <c r="I48" s="51">
        <f t="shared" si="27"/>
        <v>0</v>
      </c>
      <c r="J48" s="51">
        <f t="shared" si="28"/>
        <v>0</v>
      </c>
      <c r="K48" s="51">
        <f t="shared" si="29"/>
        <v>0</v>
      </c>
      <c r="L48" s="51">
        <f t="shared" si="30"/>
        <v>0</v>
      </c>
      <c r="M48" s="51">
        <v>0</v>
      </c>
      <c r="N48" s="51">
        <v>0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122</v>
      </c>
      <c r="U48" s="51">
        <f t="shared" si="32"/>
        <v>0</v>
      </c>
      <c r="V48" s="51">
        <f t="shared" si="33"/>
        <v>63</v>
      </c>
      <c r="W48" s="51">
        <f t="shared" si="34"/>
        <v>55</v>
      </c>
      <c r="X48" s="51">
        <f t="shared" si="35"/>
        <v>4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1</v>
      </c>
      <c r="AC48" s="51">
        <v>0</v>
      </c>
      <c r="AD48" s="51">
        <v>1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10</v>
      </c>
      <c r="AK48" s="51">
        <v>0</v>
      </c>
      <c r="AL48" s="51">
        <v>10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111</v>
      </c>
      <c r="AS48" s="51">
        <v>0</v>
      </c>
      <c r="AT48" s="51">
        <v>52</v>
      </c>
      <c r="AU48" s="51">
        <v>55</v>
      </c>
      <c r="AV48" s="51">
        <v>4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225</v>
      </c>
      <c r="BQ48" s="51">
        <v>222</v>
      </c>
      <c r="BR48" s="51">
        <v>3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76</v>
      </c>
      <c r="B49" s="49" t="s">
        <v>159</v>
      </c>
      <c r="C49" s="50" t="s">
        <v>29</v>
      </c>
      <c r="D49" s="51">
        <f t="shared" si="0"/>
        <v>185</v>
      </c>
      <c r="E49" s="51">
        <f t="shared" si="23"/>
        <v>103</v>
      </c>
      <c r="F49" s="51">
        <f t="shared" si="24"/>
        <v>38</v>
      </c>
      <c r="G49" s="51">
        <f t="shared" si="25"/>
        <v>42</v>
      </c>
      <c r="H49" s="51">
        <f t="shared" si="26"/>
        <v>2</v>
      </c>
      <c r="I49" s="51">
        <f t="shared" si="27"/>
        <v>0</v>
      </c>
      <c r="J49" s="51">
        <f t="shared" si="28"/>
        <v>0</v>
      </c>
      <c r="K49" s="51">
        <f t="shared" si="29"/>
        <v>0</v>
      </c>
      <c r="L49" s="51">
        <f t="shared" si="30"/>
        <v>0</v>
      </c>
      <c r="M49" s="51">
        <v>0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64</v>
      </c>
      <c r="U49" s="51">
        <f t="shared" si="32"/>
        <v>0</v>
      </c>
      <c r="V49" s="51">
        <f t="shared" si="33"/>
        <v>37</v>
      </c>
      <c r="W49" s="51">
        <f t="shared" si="34"/>
        <v>25</v>
      </c>
      <c r="X49" s="51">
        <f t="shared" si="35"/>
        <v>2</v>
      </c>
      <c r="Y49" s="51">
        <f t="shared" si="36"/>
        <v>0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13</v>
      </c>
      <c r="AK49" s="51">
        <v>0</v>
      </c>
      <c r="AL49" s="51">
        <v>13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51</v>
      </c>
      <c r="AS49" s="51">
        <v>0</v>
      </c>
      <c r="AT49" s="51">
        <v>24</v>
      </c>
      <c r="AU49" s="51">
        <v>25</v>
      </c>
      <c r="AV49" s="51">
        <v>2</v>
      </c>
      <c r="AW49" s="51">
        <v>0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121</v>
      </c>
      <c r="BQ49" s="51">
        <v>103</v>
      </c>
      <c r="BR49" s="51">
        <v>1</v>
      </c>
      <c r="BS49" s="51">
        <v>17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76</v>
      </c>
      <c r="B50" s="49" t="s">
        <v>160</v>
      </c>
      <c r="C50" s="50" t="s">
        <v>161</v>
      </c>
      <c r="D50" s="51">
        <f t="shared" si="0"/>
        <v>247</v>
      </c>
      <c r="E50" s="51">
        <f t="shared" si="23"/>
        <v>103</v>
      </c>
      <c r="F50" s="51">
        <f t="shared" si="24"/>
        <v>64</v>
      </c>
      <c r="G50" s="51">
        <f t="shared" si="25"/>
        <v>75</v>
      </c>
      <c r="H50" s="51">
        <f t="shared" si="26"/>
        <v>4</v>
      </c>
      <c r="I50" s="51">
        <f t="shared" si="27"/>
        <v>0</v>
      </c>
      <c r="J50" s="51">
        <f t="shared" si="28"/>
        <v>0</v>
      </c>
      <c r="K50" s="51">
        <f t="shared" si="29"/>
        <v>1</v>
      </c>
      <c r="L50" s="51">
        <f t="shared" si="3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124</v>
      </c>
      <c r="U50" s="51">
        <f t="shared" si="32"/>
        <v>0</v>
      </c>
      <c r="V50" s="51">
        <f t="shared" si="33"/>
        <v>64</v>
      </c>
      <c r="W50" s="51">
        <f t="shared" si="34"/>
        <v>55</v>
      </c>
      <c r="X50" s="51">
        <f t="shared" si="35"/>
        <v>4</v>
      </c>
      <c r="Y50" s="51">
        <f t="shared" si="36"/>
        <v>0</v>
      </c>
      <c r="Z50" s="51">
        <f t="shared" si="37"/>
        <v>0</v>
      </c>
      <c r="AA50" s="51">
        <f t="shared" si="38"/>
        <v>1</v>
      </c>
      <c r="AB50" s="51">
        <f t="shared" si="39"/>
        <v>2</v>
      </c>
      <c r="AC50" s="51">
        <v>0</v>
      </c>
      <c r="AD50" s="51">
        <v>1</v>
      </c>
      <c r="AE50" s="51">
        <v>0</v>
      </c>
      <c r="AF50" s="51">
        <v>0</v>
      </c>
      <c r="AG50" s="51">
        <v>0</v>
      </c>
      <c r="AH50" s="51">
        <v>0</v>
      </c>
      <c r="AI50" s="51">
        <v>1</v>
      </c>
      <c r="AJ50" s="51">
        <f t="shared" si="40"/>
        <v>11</v>
      </c>
      <c r="AK50" s="51">
        <v>0</v>
      </c>
      <c r="AL50" s="51">
        <v>11</v>
      </c>
      <c r="AM50" s="51">
        <v>0</v>
      </c>
      <c r="AN50" s="51">
        <v>0</v>
      </c>
      <c r="AO50" s="51">
        <v>0</v>
      </c>
      <c r="AP50" s="51">
        <v>0</v>
      </c>
      <c r="AQ50" s="51">
        <v>0</v>
      </c>
      <c r="AR50" s="51">
        <f t="shared" si="41"/>
        <v>111</v>
      </c>
      <c r="AS50" s="51">
        <v>0</v>
      </c>
      <c r="AT50" s="51">
        <v>52</v>
      </c>
      <c r="AU50" s="51">
        <v>55</v>
      </c>
      <c r="AV50" s="51">
        <v>4</v>
      </c>
      <c r="AW50" s="51">
        <v>0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123</v>
      </c>
      <c r="BQ50" s="51">
        <v>103</v>
      </c>
      <c r="BR50" s="51">
        <v>0</v>
      </c>
      <c r="BS50" s="51">
        <v>20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79" t="s">
        <v>72</v>
      </c>
      <c r="B51" s="80"/>
      <c r="C51" s="81"/>
      <c r="D51" s="51">
        <f>SUM(D7:D50)</f>
        <v>82547</v>
      </c>
      <c r="E51" s="51">
        <f aca="true" t="shared" si="45" ref="E51:BP51">SUM(E7:E50)</f>
        <v>46452</v>
      </c>
      <c r="F51" s="51">
        <f t="shared" si="45"/>
        <v>14817</v>
      </c>
      <c r="G51" s="51">
        <f t="shared" si="45"/>
        <v>11297</v>
      </c>
      <c r="H51" s="51">
        <f t="shared" si="45"/>
        <v>1312</v>
      </c>
      <c r="I51" s="51">
        <f t="shared" si="45"/>
        <v>4</v>
      </c>
      <c r="J51" s="51">
        <f t="shared" si="45"/>
        <v>1230</v>
      </c>
      <c r="K51" s="51">
        <f t="shared" si="45"/>
        <v>7435</v>
      </c>
      <c r="L51" s="51">
        <f t="shared" si="45"/>
        <v>21475</v>
      </c>
      <c r="M51" s="51">
        <f t="shared" si="45"/>
        <v>15858</v>
      </c>
      <c r="N51" s="51">
        <f t="shared" si="45"/>
        <v>1056</v>
      </c>
      <c r="O51" s="51">
        <f t="shared" si="45"/>
        <v>2748</v>
      </c>
      <c r="P51" s="51">
        <f t="shared" si="45"/>
        <v>42</v>
      </c>
      <c r="Q51" s="51">
        <f t="shared" si="45"/>
        <v>3</v>
      </c>
      <c r="R51" s="51">
        <f t="shared" si="45"/>
        <v>513</v>
      </c>
      <c r="S51" s="51">
        <f t="shared" si="45"/>
        <v>1255</v>
      </c>
      <c r="T51" s="51">
        <f t="shared" si="45"/>
        <v>27152</v>
      </c>
      <c r="U51" s="51">
        <f t="shared" si="45"/>
        <v>534</v>
      </c>
      <c r="V51" s="51">
        <f t="shared" si="45"/>
        <v>12901</v>
      </c>
      <c r="W51" s="51">
        <f t="shared" si="45"/>
        <v>6294</v>
      </c>
      <c r="X51" s="51">
        <f t="shared" si="45"/>
        <v>1270</v>
      </c>
      <c r="Y51" s="51">
        <f t="shared" si="45"/>
        <v>0</v>
      </c>
      <c r="Z51" s="51">
        <f t="shared" si="45"/>
        <v>79</v>
      </c>
      <c r="AA51" s="51">
        <f t="shared" si="45"/>
        <v>6074</v>
      </c>
      <c r="AB51" s="51">
        <f t="shared" si="45"/>
        <v>546</v>
      </c>
      <c r="AC51" s="51">
        <f t="shared" si="45"/>
        <v>0</v>
      </c>
      <c r="AD51" s="51">
        <f t="shared" si="45"/>
        <v>18</v>
      </c>
      <c r="AE51" s="51">
        <f t="shared" si="45"/>
        <v>0</v>
      </c>
      <c r="AF51" s="51">
        <f t="shared" si="45"/>
        <v>0</v>
      </c>
      <c r="AG51" s="51">
        <f t="shared" si="45"/>
        <v>0</v>
      </c>
      <c r="AH51" s="51">
        <f t="shared" si="45"/>
        <v>0</v>
      </c>
      <c r="AI51" s="51">
        <f t="shared" si="45"/>
        <v>528</v>
      </c>
      <c r="AJ51" s="51">
        <f t="shared" si="45"/>
        <v>5259</v>
      </c>
      <c r="AK51" s="51">
        <f t="shared" si="45"/>
        <v>0</v>
      </c>
      <c r="AL51" s="51">
        <f t="shared" si="45"/>
        <v>5259</v>
      </c>
      <c r="AM51" s="51">
        <f t="shared" si="45"/>
        <v>0</v>
      </c>
      <c r="AN51" s="51">
        <f t="shared" si="45"/>
        <v>0</v>
      </c>
      <c r="AO51" s="51">
        <f t="shared" si="45"/>
        <v>0</v>
      </c>
      <c r="AP51" s="51">
        <f t="shared" si="45"/>
        <v>0</v>
      </c>
      <c r="AQ51" s="51">
        <f t="shared" si="45"/>
        <v>0</v>
      </c>
      <c r="AR51" s="51">
        <f t="shared" si="45"/>
        <v>15841</v>
      </c>
      <c r="AS51" s="51">
        <f t="shared" si="45"/>
        <v>534</v>
      </c>
      <c r="AT51" s="51">
        <f t="shared" si="45"/>
        <v>7624</v>
      </c>
      <c r="AU51" s="51">
        <f t="shared" si="45"/>
        <v>6294</v>
      </c>
      <c r="AV51" s="51">
        <f t="shared" si="45"/>
        <v>1270</v>
      </c>
      <c r="AW51" s="51">
        <f t="shared" si="45"/>
        <v>0</v>
      </c>
      <c r="AX51" s="51">
        <f t="shared" si="45"/>
        <v>79</v>
      </c>
      <c r="AY51" s="51">
        <f t="shared" si="45"/>
        <v>40</v>
      </c>
      <c r="AZ51" s="51">
        <f t="shared" si="45"/>
        <v>5506</v>
      </c>
      <c r="BA51" s="51">
        <f t="shared" si="45"/>
        <v>0</v>
      </c>
      <c r="BB51" s="51">
        <f t="shared" si="45"/>
        <v>0</v>
      </c>
      <c r="BC51" s="51">
        <f t="shared" si="45"/>
        <v>0</v>
      </c>
      <c r="BD51" s="51">
        <f t="shared" si="45"/>
        <v>0</v>
      </c>
      <c r="BE51" s="51">
        <f t="shared" si="45"/>
        <v>0</v>
      </c>
      <c r="BF51" s="51">
        <f t="shared" si="45"/>
        <v>0</v>
      </c>
      <c r="BG51" s="51">
        <f t="shared" si="45"/>
        <v>5506</v>
      </c>
      <c r="BH51" s="51">
        <f t="shared" si="45"/>
        <v>0</v>
      </c>
      <c r="BI51" s="51">
        <f t="shared" si="45"/>
        <v>0</v>
      </c>
      <c r="BJ51" s="51">
        <f t="shared" si="45"/>
        <v>0</v>
      </c>
      <c r="BK51" s="51">
        <f t="shared" si="45"/>
        <v>0</v>
      </c>
      <c r="BL51" s="51">
        <f t="shared" si="45"/>
        <v>0</v>
      </c>
      <c r="BM51" s="51">
        <f t="shared" si="45"/>
        <v>0</v>
      </c>
      <c r="BN51" s="51">
        <f t="shared" si="45"/>
        <v>0</v>
      </c>
      <c r="BO51" s="51">
        <f t="shared" si="45"/>
        <v>0</v>
      </c>
      <c r="BP51" s="51">
        <f t="shared" si="45"/>
        <v>33920</v>
      </c>
      <c r="BQ51" s="51">
        <f aca="true" t="shared" si="46" ref="BQ51:BW51">SUM(BQ7:BQ50)</f>
        <v>30060</v>
      </c>
      <c r="BR51" s="51">
        <f t="shared" si="46"/>
        <v>860</v>
      </c>
      <c r="BS51" s="51">
        <f t="shared" si="46"/>
        <v>2255</v>
      </c>
      <c r="BT51" s="51">
        <f t="shared" si="46"/>
        <v>0</v>
      </c>
      <c r="BU51" s="51">
        <f t="shared" si="46"/>
        <v>1</v>
      </c>
      <c r="BV51" s="51">
        <f t="shared" si="46"/>
        <v>638</v>
      </c>
      <c r="BW51" s="51">
        <f t="shared" si="46"/>
        <v>106</v>
      </c>
    </row>
  </sheetData>
  <mergeCells count="85">
    <mergeCell ref="A51:C51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2004-03-03T00:06:48Z</dcterms:modified>
  <cp:category/>
  <cp:version/>
  <cp:contentType/>
  <cp:contentStatus/>
</cp:coreProperties>
</file>