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'ごみ処理概要'!$A$2:$AQ$78</definedName>
    <definedName name="_xlnm.Print_Area" localSheetId="2">'ごみ処理量内訳'!$A$2:$AJ$78</definedName>
    <definedName name="_xlnm.Print_Area" localSheetId="1">'ごみ搬入量内訳'!$A$2:$AH$78</definedName>
    <definedName name="_xlnm.Print_Area" localSheetId="3">'資源化量内訳'!$A$2:$BW$78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<sst xmlns="http://schemas.openxmlformats.org/spreadsheetml/2006/main" count="1329" uniqueCount="247">
  <si>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</si>
  <si>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</si>
  <si>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</si>
  <si>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</si>
  <si>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</si>
  <si>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</si>
  <si>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</si>
  <si>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</si>
  <si>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</si>
  <si>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</si>
  <si>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</si>
  <si>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</si>
  <si>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</si>
  <si>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</si>
  <si>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</si>
  <si>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</si>
  <si>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</si>
  <si>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</si>
  <si>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</si>
  <si>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</si>
  <si>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</si>
  <si>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</si>
  <si>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</si>
  <si>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</si>
  <si>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</si>
  <si>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</si>
  <si>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</si>
  <si>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</si>
  <si>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</si>
  <si>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</si>
  <si>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</si>
  <si>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</si>
  <si>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</si>
  <si>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</si>
  <si>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</si>
  <si>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</si>
  <si>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</si>
  <si>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</si>
  <si>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</si>
  <si>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</si>
  <si>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</si>
  <si>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</si>
  <si>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</si>
  <si>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</si>
  <si>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</si>
  <si>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</si>
  <si>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</si>
  <si>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</si>
  <si>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</si>
  <si>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</si>
  <si>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</si>
  <si>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</si>
  <si>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</si>
  <si>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</si>
  <si>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</si>
  <si>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</si>
  <si>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</si>
  <si>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</si>
  <si>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</si>
  <si>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</si>
  <si>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</si>
  <si>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</si>
  <si>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</si>
  <si>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</si>
  <si>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</si>
  <si>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</si>
  <si>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</si>
  <si>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</si>
  <si>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</si>
  <si>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</si>
  <si>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</si>
  <si>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</si>
  <si>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</si>
  <si>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</si>
  <si>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</si>
  <si>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</si>
  <si>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</si>
  <si>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</si>
  <si>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</si>
  <si>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</si>
  <si>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</si>
  <si>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</si>
  <si>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04441</t>
  </si>
  <si>
    <t>中新田町</t>
  </si>
  <si>
    <t>04442</t>
  </si>
  <si>
    <t>小野田町</t>
  </si>
  <si>
    <t>04443</t>
  </si>
  <si>
    <t>宮崎町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</si>
  <si>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</si>
  <si>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</si>
  <si>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</si>
  <si>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</si>
  <si>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</si>
  <si>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</si>
  <si>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</si>
  <si>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</si>
  <si>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</si>
  <si>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</si>
  <si>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</si>
  <si>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</si>
  <si>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</si>
  <si>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</si>
  <si>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</si>
  <si>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</si>
  <si>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</si>
  <si>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</si>
  <si>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</si>
  <si>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</si>
  <si>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</si>
  <si>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</si>
  <si>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</si>
  <si>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</si>
  <si>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</si>
  <si>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</si>
  <si>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</si>
  <si>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</si>
  <si>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</si>
  <si>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</si>
  <si>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</si>
  <si>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</si>
  <si>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</si>
  <si>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鴬沢町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</si>
  <si>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</si>
  <si>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</si>
  <si>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</si>
  <si>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</si>
  <si>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</si>
  <si>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</si>
  <si>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</si>
  <si>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</si>
  <si>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</si>
  <si>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</si>
  <si>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</si>
  <si>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</si>
  <si>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</si>
  <si>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</si>
  <si>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</si>
  <si>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</si>
  <si>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</si>
  <si>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</si>
  <si>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</si>
  <si>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</si>
  <si>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</si>
  <si>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</si>
  <si>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</si>
  <si>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</si>
  <si>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</si>
  <si>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</si>
  <si>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</si>
  <si>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</si>
  <si>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</si>
  <si>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</si>
  <si>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</si>
  <si>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</si>
  <si>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</si>
  <si>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</si>
  <si>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</si>
  <si>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04581</t>
  </si>
  <si>
    <t>女川町</t>
  </si>
  <si>
    <t>04582</t>
  </si>
  <si>
    <t>牡鹿町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</si>
  <si>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</si>
  <si>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</si>
  <si>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</si>
  <si>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</si>
  <si>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</si>
  <si>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</si>
  <si>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</si>
  <si>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</si>
  <si>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</si>
  <si>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</si>
  <si>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</si>
  <si>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</si>
  <si>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</si>
  <si>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</si>
  <si>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</si>
  <si>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</si>
  <si>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</si>
  <si>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</si>
  <si>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</si>
  <si>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</si>
  <si>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</si>
  <si>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</si>
  <si>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</si>
  <si>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</si>
  <si>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</si>
  <si>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</si>
  <si>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</si>
  <si>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</si>
  <si>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</si>
  <si>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</si>
  <si>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</si>
  <si>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</si>
  <si>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</si>
  <si>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</si>
  <si>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</si>
  <si>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</si>
  <si>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</si>
  <si>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</si>
  <si>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</si>
  <si>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</si>
  <si>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</si>
  <si>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</si>
  <si>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</si>
  <si>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</si>
  <si>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</si>
  <si>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</si>
  <si>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</si>
  <si>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</si>
  <si>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</si>
  <si>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</si>
  <si>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</si>
  <si>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宮城県合計</t>
  </si>
  <si>
    <t>ﾍﾟｯﾄﾎﾞﾄﾙ</t>
  </si>
  <si>
    <t>ﾌﾟﾗｽﾁｯｸ類</t>
  </si>
  <si>
    <t>東和町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</si>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</sst>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176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198</v>
      </c>
      <c r="B2" s="62" t="s">
        <v>199</v>
      </c>
      <c r="C2" s="67" t="s">
        <v>200</v>
      </c>
      <c r="D2" s="59" t="s">
        <v>217</v>
      </c>
      <c r="E2" s="60"/>
      <c r="F2" s="59" t="s">
        <v>218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219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220</v>
      </c>
      <c r="AF2" s="59" t="s">
        <v>221</v>
      </c>
      <c r="AG2" s="77"/>
      <c r="AH2" s="77"/>
      <c r="AI2" s="77"/>
      <c r="AJ2" s="77"/>
      <c r="AK2" s="77"/>
      <c r="AL2" s="78"/>
      <c r="AM2" s="71" t="s">
        <v>222</v>
      </c>
      <c r="AN2" s="59" t="s">
        <v>223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224</v>
      </c>
      <c r="F3" s="67" t="s">
        <v>225</v>
      </c>
      <c r="G3" s="67" t="s">
        <v>226</v>
      </c>
      <c r="H3" s="67" t="s">
        <v>227</v>
      </c>
      <c r="I3" s="14" t="s">
        <v>15</v>
      </c>
      <c r="J3" s="71" t="s">
        <v>228</v>
      </c>
      <c r="K3" s="71" t="s">
        <v>229</v>
      </c>
      <c r="L3" s="71" t="s">
        <v>230</v>
      </c>
      <c r="M3" s="70"/>
      <c r="N3" s="67" t="s">
        <v>231</v>
      </c>
      <c r="O3" s="67" t="s">
        <v>186</v>
      </c>
      <c r="P3" s="82" t="s">
        <v>16</v>
      </c>
      <c r="Q3" s="83"/>
      <c r="R3" s="83"/>
      <c r="S3" s="83"/>
      <c r="T3" s="83"/>
      <c r="U3" s="84"/>
      <c r="V3" s="16" t="s">
        <v>239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201</v>
      </c>
      <c r="AG3" s="67" t="s">
        <v>23</v>
      </c>
      <c r="AH3" s="67" t="s">
        <v>202</v>
      </c>
      <c r="AI3" s="67" t="s">
        <v>203</v>
      </c>
      <c r="AJ3" s="67" t="s">
        <v>204</v>
      </c>
      <c r="AK3" s="67" t="s">
        <v>205</v>
      </c>
      <c r="AL3" s="14" t="s">
        <v>17</v>
      </c>
      <c r="AM3" s="76"/>
      <c r="AN3" s="67" t="s">
        <v>206</v>
      </c>
      <c r="AO3" s="67" t="s">
        <v>207</v>
      </c>
      <c r="AP3" s="67" t="s">
        <v>208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209</v>
      </c>
      <c r="R4" s="8" t="s">
        <v>210</v>
      </c>
      <c r="S4" s="8" t="s">
        <v>233</v>
      </c>
      <c r="T4" s="8" t="s">
        <v>234</v>
      </c>
      <c r="U4" s="8" t="s">
        <v>235</v>
      </c>
      <c r="V4" s="14" t="s">
        <v>15</v>
      </c>
      <c r="W4" s="8" t="s">
        <v>18</v>
      </c>
      <c r="X4" s="8" t="s">
        <v>181</v>
      </c>
      <c r="Y4" s="8" t="s">
        <v>19</v>
      </c>
      <c r="Z4" s="20" t="s">
        <v>188</v>
      </c>
      <c r="AA4" s="8" t="s">
        <v>20</v>
      </c>
      <c r="AB4" s="20" t="s">
        <v>211</v>
      </c>
      <c r="AC4" s="8" t="s">
        <v>182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236</v>
      </c>
      <c r="G6" s="24" t="s">
        <v>236</v>
      </c>
      <c r="H6" s="24" t="s">
        <v>236</v>
      </c>
      <c r="I6" s="24" t="s">
        <v>236</v>
      </c>
      <c r="J6" s="25" t="s">
        <v>22</v>
      </c>
      <c r="K6" s="25" t="s">
        <v>22</v>
      </c>
      <c r="L6" s="25" t="s">
        <v>22</v>
      </c>
      <c r="M6" s="24" t="s">
        <v>236</v>
      </c>
      <c r="N6" s="24" t="s">
        <v>236</v>
      </c>
      <c r="O6" s="24" t="s">
        <v>236</v>
      </c>
      <c r="P6" s="24" t="s">
        <v>236</v>
      </c>
      <c r="Q6" s="24" t="s">
        <v>236</v>
      </c>
      <c r="R6" s="24" t="s">
        <v>236</v>
      </c>
      <c r="S6" s="24" t="s">
        <v>236</v>
      </c>
      <c r="T6" s="24" t="s">
        <v>236</v>
      </c>
      <c r="U6" s="24" t="s">
        <v>236</v>
      </c>
      <c r="V6" s="24" t="s">
        <v>236</v>
      </c>
      <c r="W6" s="24" t="s">
        <v>236</v>
      </c>
      <c r="X6" s="24" t="s">
        <v>236</v>
      </c>
      <c r="Y6" s="24" t="s">
        <v>236</v>
      </c>
      <c r="Z6" s="24" t="s">
        <v>236</v>
      </c>
      <c r="AA6" s="24" t="s">
        <v>236</v>
      </c>
      <c r="AB6" s="24" t="s">
        <v>236</v>
      </c>
      <c r="AC6" s="24" t="s">
        <v>236</v>
      </c>
      <c r="AD6" s="24" t="s">
        <v>236</v>
      </c>
      <c r="AE6" s="24" t="s">
        <v>237</v>
      </c>
      <c r="AF6" s="24" t="s">
        <v>236</v>
      </c>
      <c r="AG6" s="24" t="s">
        <v>236</v>
      </c>
      <c r="AH6" s="24" t="s">
        <v>236</v>
      </c>
      <c r="AI6" s="24" t="s">
        <v>236</v>
      </c>
      <c r="AJ6" s="24" t="s">
        <v>236</v>
      </c>
      <c r="AK6" s="24" t="s">
        <v>236</v>
      </c>
      <c r="AL6" s="24" t="s">
        <v>236</v>
      </c>
      <c r="AM6" s="24" t="s">
        <v>237</v>
      </c>
      <c r="AN6" s="24" t="s">
        <v>236</v>
      </c>
      <c r="AO6" s="24" t="s">
        <v>236</v>
      </c>
      <c r="AP6" s="24" t="s">
        <v>236</v>
      </c>
      <c r="AQ6" s="24" t="s">
        <v>236</v>
      </c>
    </row>
    <row r="7" spans="1:43" ht="13.5">
      <c r="A7" s="26" t="s">
        <v>29</v>
      </c>
      <c r="B7" s="49" t="s">
        <v>30</v>
      </c>
      <c r="C7" s="50" t="s">
        <v>31</v>
      </c>
      <c r="D7" s="51">
        <v>990909</v>
      </c>
      <c r="E7" s="51">
        <v>990909</v>
      </c>
      <c r="F7" s="51">
        <f>'ごみ搬入量内訳'!H7</f>
        <v>415102</v>
      </c>
      <c r="G7" s="51">
        <f>'ごみ搬入量内訳'!AG7</f>
        <v>44709</v>
      </c>
      <c r="H7" s="51">
        <f>'ごみ搬入量内訳'!AH7</f>
        <v>0</v>
      </c>
      <c r="I7" s="51">
        <f aca="true" t="shared" si="0" ref="I7:I51">SUM(F7:H7)</f>
        <v>459811</v>
      </c>
      <c r="J7" s="51">
        <f aca="true" t="shared" si="1" ref="J7:J51">I7/D7/365*1000000</f>
        <v>1271.3136770213628</v>
      </c>
      <c r="K7" s="51">
        <f>('ごみ搬入量内訳'!E7+'ごみ搬入量内訳'!AH7)/'ごみ処理概要'!D7/365*1000000</f>
        <v>771.5732767686932</v>
      </c>
      <c r="L7" s="51">
        <f>'ごみ搬入量内訳'!F7/'ごみ処理概要'!D7/365*1000000</f>
        <v>499.7404002526696</v>
      </c>
      <c r="M7" s="51">
        <f>'資源化量内訳'!BP7</f>
        <v>40011</v>
      </c>
      <c r="N7" s="51">
        <f>'ごみ処理量内訳'!E7</f>
        <v>393906</v>
      </c>
      <c r="O7" s="51">
        <f>'ごみ処理量内訳'!L7</f>
        <v>4308</v>
      </c>
      <c r="P7" s="51">
        <f aca="true" t="shared" si="2" ref="P7:P51">SUM(Q7:U7)</f>
        <v>61217</v>
      </c>
      <c r="Q7" s="51">
        <f>'ごみ処理量内訳'!G7</f>
        <v>33907</v>
      </c>
      <c r="R7" s="51">
        <f>'ごみ処理量内訳'!H7</f>
        <v>27310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51">SUM(W7:AC7)</f>
        <v>380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380</v>
      </c>
      <c r="AD7" s="51">
        <f aca="true" t="shared" si="4" ref="AD7:AD51">N7+O7+P7+V7</f>
        <v>459811</v>
      </c>
      <c r="AE7" s="52">
        <f aca="true" t="shared" si="5" ref="AE7:AE51">(N7+P7+V7)/AD7*100</f>
        <v>99.06309331442702</v>
      </c>
      <c r="AF7" s="51">
        <f>'資源化量内訳'!AB7</f>
        <v>0</v>
      </c>
      <c r="AG7" s="51">
        <f>'資源化量内訳'!AJ7</f>
        <v>3231</v>
      </c>
      <c r="AH7" s="51">
        <f>'資源化量内訳'!AR7</f>
        <v>21342</v>
      </c>
      <c r="AI7" s="51">
        <f>'資源化量内訳'!AZ7</f>
        <v>0</v>
      </c>
      <c r="AJ7" s="51">
        <f>'資源化量内訳'!BH7</f>
        <v>0</v>
      </c>
      <c r="AK7" s="51" t="s">
        <v>216</v>
      </c>
      <c r="AL7" s="51">
        <f aca="true" t="shared" si="6" ref="AL7:AL51">SUM(AF7:AJ7)</f>
        <v>24573</v>
      </c>
      <c r="AM7" s="52">
        <f aca="true" t="shared" si="7" ref="AM7:AM51">(V7+AL7+M7)/(M7+AD7)*100</f>
        <v>12.997427084041918</v>
      </c>
      <c r="AN7" s="51">
        <f>'ごみ処理量内訳'!AC7</f>
        <v>4308</v>
      </c>
      <c r="AO7" s="51">
        <f>'ごみ処理量内訳'!AD7</f>
        <v>62176</v>
      </c>
      <c r="AP7" s="51">
        <f>'ごみ処理量内訳'!AE7</f>
        <v>3450</v>
      </c>
      <c r="AQ7" s="51">
        <f aca="true" t="shared" si="8" ref="AQ7:AQ51">SUM(AN7:AP7)</f>
        <v>69934</v>
      </c>
    </row>
    <row r="8" spans="1:43" ht="13.5">
      <c r="A8" s="26" t="s">
        <v>29</v>
      </c>
      <c r="B8" s="49" t="s">
        <v>32</v>
      </c>
      <c r="C8" s="50" t="s">
        <v>33</v>
      </c>
      <c r="D8" s="51">
        <v>119903</v>
      </c>
      <c r="E8" s="51">
        <v>119903</v>
      </c>
      <c r="F8" s="51">
        <f>'ごみ搬入量内訳'!H8</f>
        <v>74130</v>
      </c>
      <c r="G8" s="51">
        <f>'ごみ搬入量内訳'!AG8</f>
        <v>5162</v>
      </c>
      <c r="H8" s="51">
        <f>'ごみ搬入量内訳'!AH8</f>
        <v>0</v>
      </c>
      <c r="I8" s="51">
        <f t="shared" si="0"/>
        <v>79292</v>
      </c>
      <c r="J8" s="51">
        <f t="shared" si="1"/>
        <v>1811.7841602327176</v>
      </c>
      <c r="K8" s="51">
        <f>('ごみ搬入量内訳'!E8+'ごみ搬入量内訳'!AH8)/'ごみ処理概要'!D8/365*1000000</f>
        <v>886.1729441344082</v>
      </c>
      <c r="L8" s="51">
        <f>'ごみ搬入量内訳'!F8/'ごみ処理概要'!D8/365*1000000</f>
        <v>925.6112160983096</v>
      </c>
      <c r="M8" s="51">
        <f>'資源化量内訳'!BP8</f>
        <v>1927</v>
      </c>
      <c r="N8" s="51">
        <f>'ごみ処理量内訳'!E8</f>
        <v>39968</v>
      </c>
      <c r="O8" s="51">
        <f>'ごみ処理量内訳'!L8</f>
        <v>7478</v>
      </c>
      <c r="P8" s="51">
        <f t="shared" si="2"/>
        <v>31771</v>
      </c>
      <c r="Q8" s="51">
        <f>'ごみ処理量内訳'!G8</f>
        <v>0</v>
      </c>
      <c r="R8" s="51">
        <f>'ごみ処理量内訳'!H8</f>
        <v>31771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11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11</v>
      </c>
      <c r="AD8" s="51">
        <f t="shared" si="4"/>
        <v>79228</v>
      </c>
      <c r="AE8" s="52">
        <f t="shared" si="5"/>
        <v>90.56141768061796</v>
      </c>
      <c r="AF8" s="51">
        <f>'資源化量内訳'!AB8</f>
        <v>0</v>
      </c>
      <c r="AG8" s="51">
        <f>'資源化量内訳'!AJ8</f>
        <v>0</v>
      </c>
      <c r="AH8" s="51">
        <f>'資源化量内訳'!AR8</f>
        <v>30963</v>
      </c>
      <c r="AI8" s="51">
        <f>'資源化量内訳'!AZ8</f>
        <v>0</v>
      </c>
      <c r="AJ8" s="51">
        <f>'資源化量内訳'!BH8</f>
        <v>0</v>
      </c>
      <c r="AK8" s="51" t="s">
        <v>216</v>
      </c>
      <c r="AL8" s="51">
        <f t="shared" si="6"/>
        <v>30963</v>
      </c>
      <c r="AM8" s="52">
        <f t="shared" si="7"/>
        <v>40.54094017620603</v>
      </c>
      <c r="AN8" s="51">
        <f>'ごみ処理量内訳'!AC8</f>
        <v>7478</v>
      </c>
      <c r="AO8" s="51">
        <f>'ごみ処理量内訳'!AD8</f>
        <v>3511</v>
      </c>
      <c r="AP8" s="51">
        <f>'ごみ処理量内訳'!AE8</f>
        <v>755</v>
      </c>
      <c r="AQ8" s="51">
        <f t="shared" si="8"/>
        <v>11744</v>
      </c>
    </row>
    <row r="9" spans="1:43" ht="13.5">
      <c r="A9" s="26" t="s">
        <v>29</v>
      </c>
      <c r="B9" s="49" t="s">
        <v>34</v>
      </c>
      <c r="C9" s="50" t="s">
        <v>35</v>
      </c>
      <c r="D9" s="51">
        <v>61983</v>
      </c>
      <c r="E9" s="51">
        <v>61983</v>
      </c>
      <c r="F9" s="51">
        <f>'ごみ搬入量内訳'!H9</f>
        <v>27413</v>
      </c>
      <c r="G9" s="51">
        <f>'ごみ搬入量内訳'!AG9</f>
        <v>1761</v>
      </c>
      <c r="H9" s="51">
        <f>'ごみ搬入量内訳'!AH9</f>
        <v>0</v>
      </c>
      <c r="I9" s="51">
        <f t="shared" si="0"/>
        <v>29174</v>
      </c>
      <c r="J9" s="51">
        <f t="shared" si="1"/>
        <v>1289.5272433294238</v>
      </c>
      <c r="K9" s="51">
        <f>('ごみ搬入量内訳'!E9+'ごみ搬入量内訳'!AH9)/'ごみ処理概要'!D9/365*1000000</f>
        <v>860.1563088774451</v>
      </c>
      <c r="L9" s="51">
        <f>'ごみ搬入量内訳'!F9/'ごみ処理概要'!D9/365*1000000</f>
        <v>429.37093445197854</v>
      </c>
      <c r="M9" s="51">
        <f>'資源化量内訳'!BP9</f>
        <v>0</v>
      </c>
      <c r="N9" s="51">
        <f>'ごみ処理量内訳'!E9</f>
        <v>21885</v>
      </c>
      <c r="O9" s="51">
        <f>'ごみ処理量内訳'!L9</f>
        <v>2192</v>
      </c>
      <c r="P9" s="51">
        <f t="shared" si="2"/>
        <v>5097</v>
      </c>
      <c r="Q9" s="51">
        <f>'ごみ処理量内訳'!G9</f>
        <v>0</v>
      </c>
      <c r="R9" s="51">
        <f>'ごみ処理量内訳'!H9</f>
        <v>5097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29174</v>
      </c>
      <c r="AE9" s="52">
        <f t="shared" si="5"/>
        <v>92.48646054706245</v>
      </c>
      <c r="AF9" s="51">
        <f>'資源化量内訳'!AB9</f>
        <v>0</v>
      </c>
      <c r="AG9" s="51">
        <f>'資源化量内訳'!AJ9</f>
        <v>0</v>
      </c>
      <c r="AH9" s="51">
        <f>'資源化量内訳'!AR9</f>
        <v>4807</v>
      </c>
      <c r="AI9" s="51">
        <f>'資源化量内訳'!AZ9</f>
        <v>0</v>
      </c>
      <c r="AJ9" s="51">
        <f>'資源化量内訳'!BH9</f>
        <v>0</v>
      </c>
      <c r="AK9" s="51" t="s">
        <v>216</v>
      </c>
      <c r="AL9" s="51">
        <f t="shared" si="6"/>
        <v>4807</v>
      </c>
      <c r="AM9" s="52">
        <f t="shared" si="7"/>
        <v>16.477000068554194</v>
      </c>
      <c r="AN9" s="51">
        <f>'ごみ処理量内訳'!AC9</f>
        <v>2192</v>
      </c>
      <c r="AO9" s="51">
        <f>'ごみ処理量内訳'!AD9</f>
        <v>2048</v>
      </c>
      <c r="AP9" s="51">
        <f>'ごみ処理量内訳'!AE9</f>
        <v>266</v>
      </c>
      <c r="AQ9" s="51">
        <f t="shared" si="8"/>
        <v>4506</v>
      </c>
    </row>
    <row r="10" spans="1:43" ht="13.5">
      <c r="A10" s="26" t="s">
        <v>29</v>
      </c>
      <c r="B10" s="49" t="s">
        <v>36</v>
      </c>
      <c r="C10" s="50" t="s">
        <v>37</v>
      </c>
      <c r="D10" s="51">
        <v>72703</v>
      </c>
      <c r="E10" s="51">
        <v>72703</v>
      </c>
      <c r="F10" s="51">
        <f>'ごみ搬入量内訳'!H10</f>
        <v>29053</v>
      </c>
      <c r="G10" s="51">
        <f>'ごみ搬入量内訳'!AG10</f>
        <v>4111</v>
      </c>
      <c r="H10" s="51">
        <f>'ごみ搬入量内訳'!AH10</f>
        <v>0</v>
      </c>
      <c r="I10" s="51">
        <f t="shared" si="0"/>
        <v>33164</v>
      </c>
      <c r="J10" s="51">
        <f t="shared" si="1"/>
        <v>1249.7458698073358</v>
      </c>
      <c r="K10" s="51">
        <f>('ごみ搬入量内訳'!E10+'ごみ搬入量内訳'!AH10)/'ごみ処理概要'!D10/365*1000000</f>
        <v>743.3885168764116</v>
      </c>
      <c r="L10" s="51">
        <f>'ごみ搬入量内訳'!F10/'ごみ処理概要'!D10/365*1000000</f>
        <v>506.3573529309242</v>
      </c>
      <c r="M10" s="51">
        <f>'資源化量内訳'!BP10</f>
        <v>660</v>
      </c>
      <c r="N10" s="51">
        <f>'ごみ処理量内訳'!E10</f>
        <v>23880</v>
      </c>
      <c r="O10" s="51">
        <f>'ごみ処理量内訳'!L10</f>
        <v>368</v>
      </c>
      <c r="P10" s="51">
        <f t="shared" si="2"/>
        <v>2701</v>
      </c>
      <c r="Q10" s="51">
        <f>'ごみ処理量内訳'!G10</f>
        <v>2701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6215</v>
      </c>
      <c r="W10" s="51">
        <f>'資源化量内訳'!M10</f>
        <v>5335</v>
      </c>
      <c r="X10" s="51">
        <f>'資源化量内訳'!N10</f>
        <v>782</v>
      </c>
      <c r="Y10" s="51">
        <f>'資源化量内訳'!O10</f>
        <v>84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14</v>
      </c>
      <c r="AC10" s="51">
        <f>'資源化量内訳'!S10</f>
        <v>0</v>
      </c>
      <c r="AD10" s="51">
        <f t="shared" si="4"/>
        <v>33164</v>
      </c>
      <c r="AE10" s="52">
        <f t="shared" si="5"/>
        <v>98.89036304426486</v>
      </c>
      <c r="AF10" s="51">
        <f>'資源化量内訳'!AB10</f>
        <v>0</v>
      </c>
      <c r="AG10" s="51">
        <f>'資源化量内訳'!AJ10</f>
        <v>1891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216</v>
      </c>
      <c r="AL10" s="51">
        <f t="shared" si="6"/>
        <v>1891</v>
      </c>
      <c r="AM10" s="52">
        <f t="shared" si="7"/>
        <v>25.916508987701043</v>
      </c>
      <c r="AN10" s="51">
        <f>'ごみ処理量内訳'!AC10</f>
        <v>368</v>
      </c>
      <c r="AO10" s="51">
        <f>'ごみ処理量内訳'!AD10</f>
        <v>2679</v>
      </c>
      <c r="AP10" s="51">
        <f>'ごみ処理量内訳'!AE10</f>
        <v>552</v>
      </c>
      <c r="AQ10" s="51">
        <f t="shared" si="8"/>
        <v>3599</v>
      </c>
    </row>
    <row r="11" spans="1:43" ht="13.5">
      <c r="A11" s="26" t="s">
        <v>29</v>
      </c>
      <c r="B11" s="49" t="s">
        <v>38</v>
      </c>
      <c r="C11" s="50" t="s">
        <v>39</v>
      </c>
      <c r="D11" s="51">
        <v>61495</v>
      </c>
      <c r="E11" s="51">
        <v>61495</v>
      </c>
      <c r="F11" s="51">
        <f>'ごみ搬入量内訳'!H11</f>
        <v>20176</v>
      </c>
      <c r="G11" s="51">
        <f>'ごみ搬入量内訳'!AG11</f>
        <v>2552</v>
      </c>
      <c r="H11" s="51">
        <f>'ごみ搬入量内訳'!AH11</f>
        <v>0</v>
      </c>
      <c r="I11" s="51">
        <f t="shared" si="0"/>
        <v>22728</v>
      </c>
      <c r="J11" s="51">
        <f t="shared" si="1"/>
        <v>1012.5781470149595</v>
      </c>
      <c r="K11" s="51">
        <f>('ごみ搬入量内訳'!E11+'ごみ搬入量内訳'!AH11)/'ごみ処理概要'!D11/365*1000000</f>
        <v>726.9551929269225</v>
      </c>
      <c r="L11" s="51">
        <f>'ごみ搬入量内訳'!F11/'ごみ処理概要'!D11/365*1000000</f>
        <v>285.62295408803703</v>
      </c>
      <c r="M11" s="51">
        <f>'資源化量内訳'!BP11</f>
        <v>57</v>
      </c>
      <c r="N11" s="51">
        <f>'ごみ処理量内訳'!E11</f>
        <v>18266</v>
      </c>
      <c r="O11" s="51">
        <f>'ごみ処理量内訳'!L11</f>
        <v>720</v>
      </c>
      <c r="P11" s="51">
        <f t="shared" si="2"/>
        <v>2841</v>
      </c>
      <c r="Q11" s="51">
        <f>'ごみ処理量内訳'!G11</f>
        <v>2771</v>
      </c>
      <c r="R11" s="51">
        <f>'ごみ処理量内訳'!H11</f>
        <v>70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1472</v>
      </c>
      <c r="W11" s="51">
        <f>'資源化量内訳'!M11</f>
        <v>1472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23299</v>
      </c>
      <c r="AE11" s="52">
        <f t="shared" si="5"/>
        <v>96.90973861539122</v>
      </c>
      <c r="AF11" s="51">
        <f>'資源化量内訳'!AB11</f>
        <v>204</v>
      </c>
      <c r="AG11" s="51">
        <f>'資源化量内訳'!AJ11</f>
        <v>1125</v>
      </c>
      <c r="AH11" s="51">
        <f>'資源化量内訳'!AR11</f>
        <v>70</v>
      </c>
      <c r="AI11" s="51">
        <f>'資源化量内訳'!AZ11</f>
        <v>0</v>
      </c>
      <c r="AJ11" s="51">
        <f>'資源化量内訳'!BH11</f>
        <v>0</v>
      </c>
      <c r="AK11" s="51" t="s">
        <v>216</v>
      </c>
      <c r="AL11" s="51">
        <f t="shared" si="6"/>
        <v>1399</v>
      </c>
      <c r="AM11" s="52">
        <f t="shared" si="7"/>
        <v>12.536393218016784</v>
      </c>
      <c r="AN11" s="51">
        <f>'ごみ処理量内訳'!AC11</f>
        <v>720</v>
      </c>
      <c r="AO11" s="51">
        <f>'ごみ処理量内訳'!AD11</f>
        <v>2095</v>
      </c>
      <c r="AP11" s="51">
        <f>'ごみ処理量内訳'!AE11</f>
        <v>1297</v>
      </c>
      <c r="AQ11" s="51">
        <f t="shared" si="8"/>
        <v>4112</v>
      </c>
    </row>
    <row r="12" spans="1:43" ht="13.5">
      <c r="A12" s="26" t="s">
        <v>29</v>
      </c>
      <c r="B12" s="49" t="s">
        <v>40</v>
      </c>
      <c r="C12" s="50" t="s">
        <v>41</v>
      </c>
      <c r="D12" s="51">
        <v>41069</v>
      </c>
      <c r="E12" s="51">
        <v>41069</v>
      </c>
      <c r="F12" s="51">
        <f>'ごみ搬入量内訳'!H12</f>
        <v>14686</v>
      </c>
      <c r="G12" s="51">
        <f>'ごみ搬入量内訳'!AG12</f>
        <v>912</v>
      </c>
      <c r="H12" s="51">
        <f>'ごみ搬入量内訳'!AH12</f>
        <v>0</v>
      </c>
      <c r="I12" s="51">
        <f t="shared" si="0"/>
        <v>15598</v>
      </c>
      <c r="J12" s="51">
        <f t="shared" si="1"/>
        <v>1040.5475316015113</v>
      </c>
      <c r="K12" s="51">
        <f>('ごみ搬入量内訳'!E12+'ごみ搬入量内訳'!AH12)/'ごみ処理概要'!D12/365*1000000</f>
        <v>708.0633094254674</v>
      </c>
      <c r="L12" s="51">
        <f>'ごみ搬入量内訳'!F12/'ごみ処理概要'!D12/365*1000000</f>
        <v>332.4842221760439</v>
      </c>
      <c r="M12" s="51">
        <f>'資源化量内訳'!BP12</f>
        <v>308</v>
      </c>
      <c r="N12" s="51">
        <f>'ごみ処理量内訳'!E12</f>
        <v>13192</v>
      </c>
      <c r="O12" s="51">
        <f>'ごみ処理量内訳'!L12</f>
        <v>0</v>
      </c>
      <c r="P12" s="51">
        <f t="shared" si="2"/>
        <v>2406</v>
      </c>
      <c r="Q12" s="51">
        <f>'ごみ処理量内訳'!G12</f>
        <v>1928</v>
      </c>
      <c r="R12" s="51">
        <f>'ごみ処理量内訳'!H12</f>
        <v>478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15598</v>
      </c>
      <c r="AE12" s="52">
        <f t="shared" si="5"/>
        <v>100</v>
      </c>
      <c r="AF12" s="51">
        <f>'資源化量内訳'!AB12</f>
        <v>0</v>
      </c>
      <c r="AG12" s="51">
        <f>'資源化量内訳'!AJ12</f>
        <v>819</v>
      </c>
      <c r="AH12" s="51">
        <f>'資源化量内訳'!AR12</f>
        <v>478</v>
      </c>
      <c r="AI12" s="51">
        <f>'資源化量内訳'!AZ12</f>
        <v>0</v>
      </c>
      <c r="AJ12" s="51">
        <f>'資源化量内訳'!BH12</f>
        <v>0</v>
      </c>
      <c r="AK12" s="51" t="s">
        <v>216</v>
      </c>
      <c r="AL12" s="51">
        <f t="shared" si="6"/>
        <v>1297</v>
      </c>
      <c r="AM12" s="52">
        <f t="shared" si="7"/>
        <v>10.09053187476424</v>
      </c>
      <c r="AN12" s="51">
        <f>'ごみ処理量内訳'!AC12</f>
        <v>0</v>
      </c>
      <c r="AO12" s="51">
        <f>'ごみ処理量内訳'!AD12</f>
        <v>1831</v>
      </c>
      <c r="AP12" s="51">
        <f>'ごみ処理量内訳'!AE12</f>
        <v>1081</v>
      </c>
      <c r="AQ12" s="51">
        <f t="shared" si="8"/>
        <v>2912</v>
      </c>
    </row>
    <row r="13" spans="1:43" ht="13.5">
      <c r="A13" s="26" t="s">
        <v>29</v>
      </c>
      <c r="B13" s="49" t="s">
        <v>42</v>
      </c>
      <c r="C13" s="50" t="s">
        <v>43</v>
      </c>
      <c r="D13" s="51">
        <v>67566</v>
      </c>
      <c r="E13" s="51">
        <v>67566</v>
      </c>
      <c r="F13" s="51">
        <f>'ごみ搬入量内訳'!H13</f>
        <v>21161</v>
      </c>
      <c r="G13" s="51">
        <f>'ごみ搬入量内訳'!AG13</f>
        <v>2250</v>
      </c>
      <c r="H13" s="51">
        <f>'ごみ搬入量内訳'!AH13</f>
        <v>0</v>
      </c>
      <c r="I13" s="51">
        <f t="shared" si="0"/>
        <v>23411</v>
      </c>
      <c r="J13" s="51">
        <f t="shared" si="1"/>
        <v>949.289968732754</v>
      </c>
      <c r="K13" s="51">
        <f>('ごみ搬入量内訳'!E13+'ごみ搬入量内訳'!AH13)/'ごみ処理概要'!D13/365*1000000</f>
        <v>690.8313697535318</v>
      </c>
      <c r="L13" s="51">
        <f>'ごみ搬入量内訳'!F13/'ごみ処理概要'!D13/365*1000000</f>
        <v>258.4585989792223</v>
      </c>
      <c r="M13" s="51">
        <f>'資源化量内訳'!BP13</f>
        <v>1238</v>
      </c>
      <c r="N13" s="51">
        <f>'ごみ処理量内訳'!E13</f>
        <v>17646</v>
      </c>
      <c r="O13" s="51">
        <f>'ごみ処理量内訳'!L13</f>
        <v>177</v>
      </c>
      <c r="P13" s="51">
        <f t="shared" si="2"/>
        <v>1456</v>
      </c>
      <c r="Q13" s="51">
        <f>'ごみ処理量内訳'!G13</f>
        <v>526</v>
      </c>
      <c r="R13" s="51">
        <f>'ごみ処理量内訳'!H13</f>
        <v>872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58</v>
      </c>
      <c r="V13" s="51">
        <f t="shared" si="3"/>
        <v>4132</v>
      </c>
      <c r="W13" s="51">
        <f>'資源化量内訳'!M13</f>
        <v>1985</v>
      </c>
      <c r="X13" s="51">
        <f>'資源化量内訳'!N13</f>
        <v>326</v>
      </c>
      <c r="Y13" s="51">
        <f>'資源化量内訳'!O13</f>
        <v>843</v>
      </c>
      <c r="Z13" s="51">
        <f>'資源化量内訳'!P13</f>
        <v>163</v>
      </c>
      <c r="AA13" s="51">
        <f>'資源化量内訳'!Q13</f>
        <v>586</v>
      </c>
      <c r="AB13" s="51">
        <f>'資源化量内訳'!R13</f>
        <v>9</v>
      </c>
      <c r="AC13" s="51">
        <f>'資源化量内訳'!S13</f>
        <v>220</v>
      </c>
      <c r="AD13" s="51">
        <f t="shared" si="4"/>
        <v>23411</v>
      </c>
      <c r="AE13" s="52">
        <f t="shared" si="5"/>
        <v>99.24394515398744</v>
      </c>
      <c r="AF13" s="51">
        <f>'資源化量内訳'!AB13</f>
        <v>0</v>
      </c>
      <c r="AG13" s="51">
        <f>'資源化量内訳'!AJ13</f>
        <v>447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216</v>
      </c>
      <c r="AL13" s="51">
        <f t="shared" si="6"/>
        <v>447</v>
      </c>
      <c r="AM13" s="52">
        <f t="shared" si="7"/>
        <v>23.599334658606843</v>
      </c>
      <c r="AN13" s="51">
        <f>'ごみ処理量内訳'!AC13</f>
        <v>177</v>
      </c>
      <c r="AO13" s="51">
        <f>'ごみ処理量内訳'!AD13</f>
        <v>2530</v>
      </c>
      <c r="AP13" s="51">
        <f>'ごみ処理量内訳'!AE13</f>
        <v>76</v>
      </c>
      <c r="AQ13" s="51">
        <f t="shared" si="8"/>
        <v>2783</v>
      </c>
    </row>
    <row r="14" spans="1:43" ht="13.5">
      <c r="A14" s="26" t="s">
        <v>29</v>
      </c>
      <c r="B14" s="49" t="s">
        <v>44</v>
      </c>
      <c r="C14" s="50" t="s">
        <v>45</v>
      </c>
      <c r="D14" s="51">
        <v>34284</v>
      </c>
      <c r="E14" s="51">
        <v>34284</v>
      </c>
      <c r="F14" s="51">
        <f>'ごみ搬入量内訳'!H14</f>
        <v>9249</v>
      </c>
      <c r="G14" s="51">
        <f>'ごみ搬入量内訳'!AG14</f>
        <v>674</v>
      </c>
      <c r="H14" s="51">
        <f>'ごみ搬入量内訳'!AH14</f>
        <v>0</v>
      </c>
      <c r="I14" s="51">
        <f t="shared" si="0"/>
        <v>9923</v>
      </c>
      <c r="J14" s="51">
        <f t="shared" si="1"/>
        <v>792.9734386262693</v>
      </c>
      <c r="K14" s="51">
        <f>('ごみ搬入量内訳'!E14+'ごみ搬入量内訳'!AH14)/'ごみ処理概要'!D14/365*1000000</f>
        <v>580.8852086439939</v>
      </c>
      <c r="L14" s="51">
        <f>'ごみ搬入量内訳'!F14/'ごみ処理概要'!D14/365*1000000</f>
        <v>212.08822998227538</v>
      </c>
      <c r="M14" s="51">
        <f>'資源化量内訳'!BP14</f>
        <v>815</v>
      </c>
      <c r="N14" s="51">
        <f>'ごみ処理量内訳'!E14</f>
        <v>8211</v>
      </c>
      <c r="O14" s="51">
        <f>'ごみ処理量内訳'!L14</f>
        <v>0</v>
      </c>
      <c r="P14" s="51">
        <f t="shared" si="2"/>
        <v>1712</v>
      </c>
      <c r="Q14" s="51">
        <f>'ごみ処理量内訳'!G14</f>
        <v>1256</v>
      </c>
      <c r="R14" s="51">
        <f>'ごみ処理量内訳'!H14</f>
        <v>456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9923</v>
      </c>
      <c r="AE14" s="52">
        <f t="shared" si="5"/>
        <v>100</v>
      </c>
      <c r="AF14" s="51">
        <f>'資源化量内訳'!AB14</f>
        <v>0</v>
      </c>
      <c r="AG14" s="51">
        <f>'資源化量内訳'!AJ14</f>
        <v>537</v>
      </c>
      <c r="AH14" s="51">
        <f>'資源化量内訳'!AR14</f>
        <v>456</v>
      </c>
      <c r="AI14" s="51">
        <f>'資源化量内訳'!AZ14</f>
        <v>0</v>
      </c>
      <c r="AJ14" s="51">
        <f>'資源化量内訳'!BH14</f>
        <v>0</v>
      </c>
      <c r="AK14" s="51" t="s">
        <v>216</v>
      </c>
      <c r="AL14" s="51">
        <f t="shared" si="6"/>
        <v>993</v>
      </c>
      <c r="AM14" s="52">
        <f t="shared" si="7"/>
        <v>16.837399888247344</v>
      </c>
      <c r="AN14" s="51">
        <f>'ごみ処理量内訳'!AC14</f>
        <v>0</v>
      </c>
      <c r="AO14" s="51">
        <f>'ごみ処理量内訳'!AD14</f>
        <v>1033</v>
      </c>
      <c r="AP14" s="51">
        <f>'ごみ処理量内訳'!AE14</f>
        <v>698</v>
      </c>
      <c r="AQ14" s="51">
        <f t="shared" si="8"/>
        <v>1731</v>
      </c>
    </row>
    <row r="15" spans="1:43" ht="13.5">
      <c r="A15" s="26" t="s">
        <v>29</v>
      </c>
      <c r="B15" s="49" t="s">
        <v>46</v>
      </c>
      <c r="C15" s="50" t="s">
        <v>47</v>
      </c>
      <c r="D15" s="51">
        <v>61491</v>
      </c>
      <c r="E15" s="51">
        <v>61491</v>
      </c>
      <c r="F15" s="51">
        <f>'ごみ搬入量内訳'!H15</f>
        <v>26120</v>
      </c>
      <c r="G15" s="51">
        <f>'ごみ搬入量内訳'!AG15</f>
        <v>1396</v>
      </c>
      <c r="H15" s="51">
        <f>'ごみ搬入量内訳'!AH15</f>
        <v>0</v>
      </c>
      <c r="I15" s="51">
        <f t="shared" si="0"/>
        <v>27516</v>
      </c>
      <c r="J15" s="51">
        <f t="shared" si="1"/>
        <v>1225.9729288816739</v>
      </c>
      <c r="K15" s="51">
        <f>('ごみ搬入量内訳'!E15+'ごみ搬入量内訳'!AH15)/'ごみ処理概要'!D15/365*1000000</f>
        <v>825.8252739068843</v>
      </c>
      <c r="L15" s="51">
        <f>'ごみ搬入量内訳'!F15/'ごみ処理概要'!D15/365*1000000</f>
        <v>400.14765497478976</v>
      </c>
      <c r="M15" s="51">
        <f>'資源化量内訳'!BP15</f>
        <v>532</v>
      </c>
      <c r="N15" s="51">
        <f>'ごみ処理量内訳'!E15</f>
        <v>23608</v>
      </c>
      <c r="O15" s="51">
        <f>'ごみ処理量内訳'!L15</f>
        <v>100</v>
      </c>
      <c r="P15" s="51">
        <f t="shared" si="2"/>
        <v>3807</v>
      </c>
      <c r="Q15" s="51">
        <f>'ごみ処理量内訳'!G15</f>
        <v>1445</v>
      </c>
      <c r="R15" s="51">
        <f>'ごみ処理量内訳'!H15</f>
        <v>2362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27515</v>
      </c>
      <c r="AE15" s="52">
        <f t="shared" si="5"/>
        <v>99.63656187534072</v>
      </c>
      <c r="AF15" s="51">
        <f>'資源化量内訳'!AB15</f>
        <v>0</v>
      </c>
      <c r="AG15" s="51">
        <f>'資源化量内訳'!AJ15</f>
        <v>303</v>
      </c>
      <c r="AH15" s="51">
        <f>'資源化量内訳'!AR15</f>
        <v>2362</v>
      </c>
      <c r="AI15" s="51">
        <f>'資源化量内訳'!AZ15</f>
        <v>0</v>
      </c>
      <c r="AJ15" s="51">
        <f>'資源化量内訳'!BH15</f>
        <v>0</v>
      </c>
      <c r="AK15" s="51" t="s">
        <v>216</v>
      </c>
      <c r="AL15" s="51">
        <f t="shared" si="6"/>
        <v>2665</v>
      </c>
      <c r="AM15" s="52">
        <f t="shared" si="7"/>
        <v>11.39872357114843</v>
      </c>
      <c r="AN15" s="51">
        <f>'ごみ処理量内訳'!AC15</f>
        <v>100</v>
      </c>
      <c r="AO15" s="51">
        <f>'ごみ処理量内訳'!AD15</f>
        <v>3247</v>
      </c>
      <c r="AP15" s="51">
        <f>'ごみ処理量内訳'!AE15</f>
        <v>668</v>
      </c>
      <c r="AQ15" s="51">
        <f t="shared" si="8"/>
        <v>4015</v>
      </c>
    </row>
    <row r="16" spans="1:43" ht="13.5">
      <c r="A16" s="26" t="s">
        <v>29</v>
      </c>
      <c r="B16" s="49" t="s">
        <v>48</v>
      </c>
      <c r="C16" s="50" t="s">
        <v>49</v>
      </c>
      <c r="D16" s="51">
        <v>41693</v>
      </c>
      <c r="E16" s="51">
        <v>41693</v>
      </c>
      <c r="F16" s="51">
        <f>'ごみ搬入量内訳'!H16</f>
        <v>15500</v>
      </c>
      <c r="G16" s="51">
        <f>'ごみ搬入量内訳'!AG16</f>
        <v>1437</v>
      </c>
      <c r="H16" s="51">
        <f>'ごみ搬入量内訳'!AH16</f>
        <v>0</v>
      </c>
      <c r="I16" s="51">
        <f t="shared" si="0"/>
        <v>16937</v>
      </c>
      <c r="J16" s="51">
        <f t="shared" si="1"/>
        <v>1112.9623612123714</v>
      </c>
      <c r="K16" s="51">
        <f>('ごみ搬入量内訳'!E16+'ごみ搬入量内訳'!AH16)/'ごみ処理概要'!D16/365*1000000</f>
        <v>758.4466890897556</v>
      </c>
      <c r="L16" s="51">
        <f>'ごみ搬入量内訳'!F16/'ごみ処理概要'!D16/365*1000000</f>
        <v>354.5156721226158</v>
      </c>
      <c r="M16" s="51">
        <f>'資源化量内訳'!BP16</f>
        <v>824</v>
      </c>
      <c r="N16" s="51">
        <f>'ごみ処理量内訳'!E16</f>
        <v>13521</v>
      </c>
      <c r="O16" s="51">
        <f>'ごみ処理量内訳'!L16</f>
        <v>534</v>
      </c>
      <c r="P16" s="51">
        <f t="shared" si="2"/>
        <v>2831</v>
      </c>
      <c r="Q16" s="51">
        <f>'ごみ処理量内訳'!G16</f>
        <v>1321</v>
      </c>
      <c r="R16" s="51">
        <f>'ごみ処理量内訳'!H16</f>
        <v>1510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51</v>
      </c>
      <c r="W16" s="51">
        <f>'資源化量内訳'!M16</f>
        <v>0</v>
      </c>
      <c r="X16" s="51">
        <f>'資源化量内訳'!N16</f>
        <v>0</v>
      </c>
      <c r="Y16" s="51">
        <f>'資源化量内訳'!O16</f>
        <v>51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16937</v>
      </c>
      <c r="AE16" s="52">
        <f t="shared" si="5"/>
        <v>96.84713939894904</v>
      </c>
      <c r="AF16" s="51">
        <f>'資源化量内訳'!AB16</f>
        <v>0</v>
      </c>
      <c r="AG16" s="51">
        <f>'資源化量内訳'!AJ16</f>
        <v>870</v>
      </c>
      <c r="AH16" s="51">
        <f>'資源化量内訳'!AR16</f>
        <v>1510</v>
      </c>
      <c r="AI16" s="51">
        <f>'資源化量内訳'!AZ16</f>
        <v>0</v>
      </c>
      <c r="AJ16" s="51">
        <f>'資源化量内訳'!BH16</f>
        <v>0</v>
      </c>
      <c r="AK16" s="51" t="s">
        <v>216</v>
      </c>
      <c r="AL16" s="51">
        <f t="shared" si="6"/>
        <v>2380</v>
      </c>
      <c r="AM16" s="52">
        <f t="shared" si="7"/>
        <v>18.326670795563313</v>
      </c>
      <c r="AN16" s="51">
        <f>'ごみ処理量内訳'!AC16</f>
        <v>534</v>
      </c>
      <c r="AO16" s="51">
        <f>'ごみ処理量内訳'!AD16</f>
        <v>1774</v>
      </c>
      <c r="AP16" s="51">
        <f>'ごみ処理量内訳'!AE16</f>
        <v>374</v>
      </c>
      <c r="AQ16" s="51">
        <f t="shared" si="8"/>
        <v>2682</v>
      </c>
    </row>
    <row r="17" spans="1:43" ht="13.5">
      <c r="A17" s="26" t="s">
        <v>29</v>
      </c>
      <c r="B17" s="49" t="s">
        <v>50</v>
      </c>
      <c r="C17" s="50" t="s">
        <v>51</v>
      </c>
      <c r="D17" s="51">
        <v>13926</v>
      </c>
      <c r="E17" s="51">
        <v>13926</v>
      </c>
      <c r="F17" s="51">
        <f>'ごみ搬入量内訳'!H17</f>
        <v>4230</v>
      </c>
      <c r="G17" s="51">
        <f>'ごみ搬入量内訳'!AG17</f>
        <v>179</v>
      </c>
      <c r="H17" s="51">
        <f>'ごみ搬入量内訳'!AH17</f>
        <v>0</v>
      </c>
      <c r="I17" s="51">
        <f t="shared" si="0"/>
        <v>4409</v>
      </c>
      <c r="J17" s="51">
        <f t="shared" si="1"/>
        <v>867.4028475365877</v>
      </c>
      <c r="K17" s="51">
        <f>('ごみ搬入量内訳'!E17+'ごみ搬入量内訳'!AH17)/'ごみ処理概要'!D17/365*1000000</f>
        <v>760.1824910141471</v>
      </c>
      <c r="L17" s="51">
        <f>'ごみ搬入量内訳'!F17/'ごみ処理概要'!D17/365*1000000</f>
        <v>107.22035652244054</v>
      </c>
      <c r="M17" s="51">
        <f>'資源化量内訳'!BP17</f>
        <v>0</v>
      </c>
      <c r="N17" s="51">
        <f>'ごみ処理量内訳'!E17</f>
        <v>3285</v>
      </c>
      <c r="O17" s="51">
        <f>'ごみ処理量内訳'!L17</f>
        <v>0</v>
      </c>
      <c r="P17" s="51">
        <f t="shared" si="2"/>
        <v>706</v>
      </c>
      <c r="Q17" s="51">
        <f>'ごみ処理量内訳'!G17</f>
        <v>706</v>
      </c>
      <c r="R17" s="51">
        <f>'ごみ処理量内訳'!H17</f>
        <v>0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418</v>
      </c>
      <c r="W17" s="51">
        <f>'資源化量内訳'!M17</f>
        <v>417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1</v>
      </c>
      <c r="AC17" s="51">
        <f>'資源化量内訳'!S17</f>
        <v>0</v>
      </c>
      <c r="AD17" s="51">
        <f t="shared" si="4"/>
        <v>4409</v>
      </c>
      <c r="AE17" s="52">
        <f t="shared" si="5"/>
        <v>100</v>
      </c>
      <c r="AF17" s="51">
        <f>'資源化量内訳'!AB17</f>
        <v>0</v>
      </c>
      <c r="AG17" s="51">
        <f>'資源化量内訳'!AJ17</f>
        <v>313</v>
      </c>
      <c r="AH17" s="51">
        <f>'資源化量内訳'!AR17</f>
        <v>0</v>
      </c>
      <c r="AI17" s="51">
        <f>'資源化量内訳'!AZ17</f>
        <v>0</v>
      </c>
      <c r="AJ17" s="51">
        <f>'資源化量内訳'!BH17</f>
        <v>0</v>
      </c>
      <c r="AK17" s="51" t="s">
        <v>216</v>
      </c>
      <c r="AL17" s="51">
        <f t="shared" si="6"/>
        <v>313</v>
      </c>
      <c r="AM17" s="52">
        <f t="shared" si="7"/>
        <v>16.57972329326378</v>
      </c>
      <c r="AN17" s="51">
        <f>'ごみ処理量内訳'!AC17</f>
        <v>0</v>
      </c>
      <c r="AO17" s="51">
        <f>'ごみ処理量内訳'!AD17</f>
        <v>365</v>
      </c>
      <c r="AP17" s="51">
        <f>'ごみ処理量内訳'!AE17</f>
        <v>381</v>
      </c>
      <c r="AQ17" s="51">
        <f t="shared" si="8"/>
        <v>746</v>
      </c>
    </row>
    <row r="18" spans="1:43" ht="13.5">
      <c r="A18" s="26" t="s">
        <v>29</v>
      </c>
      <c r="B18" s="49" t="s">
        <v>52</v>
      </c>
      <c r="C18" s="50" t="s">
        <v>53</v>
      </c>
      <c r="D18" s="51">
        <v>2059</v>
      </c>
      <c r="E18" s="51">
        <v>2059</v>
      </c>
      <c r="F18" s="51">
        <f>'ごみ搬入量内訳'!H18</f>
        <v>500</v>
      </c>
      <c r="G18" s="51">
        <f>'ごみ搬入量内訳'!AG18</f>
        <v>35</v>
      </c>
      <c r="H18" s="51">
        <f>'ごみ搬入量内訳'!AH18</f>
        <v>0</v>
      </c>
      <c r="I18" s="51">
        <f t="shared" si="0"/>
        <v>535</v>
      </c>
      <c r="J18" s="51">
        <f t="shared" si="1"/>
        <v>711.8763597171123</v>
      </c>
      <c r="K18" s="51">
        <f>('ごみ搬入量内訳'!E18+'ごみ搬入量内訳'!AH18)/'ごみ処理概要'!D18/365*1000000</f>
        <v>665.3050090814133</v>
      </c>
      <c r="L18" s="51">
        <f>'ごみ搬入量内訳'!F18/'ごみ処理概要'!D18/365*1000000</f>
        <v>46.571350635698934</v>
      </c>
      <c r="M18" s="51">
        <f>'資源化量内訳'!BP18</f>
        <v>0</v>
      </c>
      <c r="N18" s="51">
        <f>'ごみ処理量内訳'!E18</f>
        <v>390</v>
      </c>
      <c r="O18" s="51">
        <f>'ごみ処理量内訳'!L18</f>
        <v>0</v>
      </c>
      <c r="P18" s="51">
        <f t="shared" si="2"/>
        <v>145</v>
      </c>
      <c r="Q18" s="51">
        <f>'ごみ処理量内訳'!G18</f>
        <v>104</v>
      </c>
      <c r="R18" s="51">
        <f>'ごみ処理量内訳'!H18</f>
        <v>41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535</v>
      </c>
      <c r="AE18" s="52">
        <f t="shared" si="5"/>
        <v>100</v>
      </c>
      <c r="AF18" s="51">
        <f>'資源化量内訳'!AB18</f>
        <v>0</v>
      </c>
      <c r="AG18" s="51">
        <f>'資源化量内訳'!AJ18</f>
        <v>47</v>
      </c>
      <c r="AH18" s="51">
        <f>'資源化量内訳'!AR18</f>
        <v>41</v>
      </c>
      <c r="AI18" s="51">
        <f>'資源化量内訳'!AZ18</f>
        <v>0</v>
      </c>
      <c r="AJ18" s="51">
        <f>'資源化量内訳'!BH18</f>
        <v>0</v>
      </c>
      <c r="AK18" s="51" t="s">
        <v>216</v>
      </c>
      <c r="AL18" s="51">
        <f t="shared" si="6"/>
        <v>88</v>
      </c>
      <c r="AM18" s="52">
        <f t="shared" si="7"/>
        <v>16.448598130841123</v>
      </c>
      <c r="AN18" s="51">
        <f>'ごみ処理量内訳'!AC18</f>
        <v>0</v>
      </c>
      <c r="AO18" s="51">
        <f>'ごみ処理量内訳'!AD18</f>
        <v>54</v>
      </c>
      <c r="AP18" s="51">
        <f>'ごみ処理量内訳'!AE18</f>
        <v>55</v>
      </c>
      <c r="AQ18" s="51">
        <f t="shared" si="8"/>
        <v>109</v>
      </c>
    </row>
    <row r="19" spans="1:43" ht="13.5">
      <c r="A19" s="26" t="s">
        <v>29</v>
      </c>
      <c r="B19" s="49" t="s">
        <v>54</v>
      </c>
      <c r="C19" s="50" t="s">
        <v>55</v>
      </c>
      <c r="D19" s="51">
        <v>22997</v>
      </c>
      <c r="E19" s="51">
        <v>22997</v>
      </c>
      <c r="F19" s="51">
        <f>'ごみ搬入量内訳'!H19</f>
        <v>8638</v>
      </c>
      <c r="G19" s="51">
        <f>'ごみ搬入量内訳'!AG19</f>
        <v>683</v>
      </c>
      <c r="H19" s="51">
        <f>'ごみ搬入量内訳'!AH19</f>
        <v>0</v>
      </c>
      <c r="I19" s="51">
        <f t="shared" si="0"/>
        <v>9321</v>
      </c>
      <c r="J19" s="51">
        <f t="shared" si="1"/>
        <v>1110.4485933543447</v>
      </c>
      <c r="K19" s="51">
        <f>('ごみ搬入量内訳'!E19+'ごみ搬入量内訳'!AH19)/'ごみ処理概要'!D19/365*1000000</f>
        <v>753.4038090733693</v>
      </c>
      <c r="L19" s="51">
        <f>'ごみ搬入量内訳'!F19/'ごみ処理概要'!D19/365*1000000</f>
        <v>357.0447842809753</v>
      </c>
      <c r="M19" s="51">
        <f>'資源化量内訳'!BP19</f>
        <v>508</v>
      </c>
      <c r="N19" s="51">
        <f>'ごみ処理量内訳'!E19</f>
        <v>8175</v>
      </c>
      <c r="O19" s="51">
        <f>'ごみ処理量内訳'!L19</f>
        <v>0</v>
      </c>
      <c r="P19" s="51">
        <f t="shared" si="2"/>
        <v>1402</v>
      </c>
      <c r="Q19" s="51">
        <f>'ごみ処理量内訳'!G19</f>
        <v>1146</v>
      </c>
      <c r="R19" s="51">
        <f>'ごみ処理量内訳'!H19</f>
        <v>256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9577</v>
      </c>
      <c r="AE19" s="52">
        <f t="shared" si="5"/>
        <v>100</v>
      </c>
      <c r="AF19" s="51">
        <f>'資源化量内訳'!AB19</f>
        <v>0</v>
      </c>
      <c r="AG19" s="51">
        <f>'資源化量内訳'!AJ19</f>
        <v>489</v>
      </c>
      <c r="AH19" s="51">
        <f>'資源化量内訳'!AR19</f>
        <v>256</v>
      </c>
      <c r="AI19" s="51">
        <f>'資源化量内訳'!AZ19</f>
        <v>0</v>
      </c>
      <c r="AJ19" s="51">
        <f>'資源化量内訳'!BH19</f>
        <v>0</v>
      </c>
      <c r="AK19" s="51" t="s">
        <v>216</v>
      </c>
      <c r="AL19" s="51">
        <f t="shared" si="6"/>
        <v>745</v>
      </c>
      <c r="AM19" s="52">
        <f t="shared" si="7"/>
        <v>12.424392662369856</v>
      </c>
      <c r="AN19" s="51">
        <f>'ごみ処理量内訳'!AC19</f>
        <v>0</v>
      </c>
      <c r="AO19" s="51">
        <f>'ごみ処理量内訳'!AD19</f>
        <v>726</v>
      </c>
      <c r="AP19" s="51">
        <f>'ごみ処理量内訳'!AE19</f>
        <v>628</v>
      </c>
      <c r="AQ19" s="51">
        <f t="shared" si="8"/>
        <v>1354</v>
      </c>
    </row>
    <row r="20" spans="1:43" ht="13.5">
      <c r="A20" s="26" t="s">
        <v>29</v>
      </c>
      <c r="B20" s="49" t="s">
        <v>56</v>
      </c>
      <c r="C20" s="50" t="s">
        <v>57</v>
      </c>
      <c r="D20" s="51">
        <v>13320</v>
      </c>
      <c r="E20" s="51">
        <v>13320</v>
      </c>
      <c r="F20" s="51">
        <f>'ごみ搬入量内訳'!H20</f>
        <v>4797</v>
      </c>
      <c r="G20" s="51">
        <f>'ごみ搬入量内訳'!AG20</f>
        <v>385</v>
      </c>
      <c r="H20" s="51">
        <f>'ごみ搬入量内訳'!AH20</f>
        <v>0</v>
      </c>
      <c r="I20" s="51">
        <f t="shared" si="0"/>
        <v>5182</v>
      </c>
      <c r="J20" s="51">
        <f t="shared" si="1"/>
        <v>1065.860380928874</v>
      </c>
      <c r="K20" s="51">
        <f>('ごみ搬入量内訳'!E20+'ごみ搬入量内訳'!AH20)/'ごみ処理概要'!D20/365*1000000</f>
        <v>619.5236332222634</v>
      </c>
      <c r="L20" s="51">
        <f>'ごみ搬入量内訳'!F20/'ごみ処理概要'!D20/365*1000000</f>
        <v>446.3367477066107</v>
      </c>
      <c r="M20" s="51">
        <f>'資源化量内訳'!BP20</f>
        <v>0</v>
      </c>
      <c r="N20" s="51">
        <f>'ごみ処理量内訳'!E20</f>
        <v>4382</v>
      </c>
      <c r="O20" s="51">
        <f>'ごみ処理量内訳'!L20</f>
        <v>0</v>
      </c>
      <c r="P20" s="51">
        <f t="shared" si="2"/>
        <v>800</v>
      </c>
      <c r="Q20" s="51">
        <f>'ごみ処理量内訳'!G20</f>
        <v>800</v>
      </c>
      <c r="R20" s="51">
        <f>'ごみ処理量内訳'!H20</f>
        <v>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5182</v>
      </c>
      <c r="AE20" s="52">
        <f t="shared" si="5"/>
        <v>100</v>
      </c>
      <c r="AF20" s="51">
        <f>'資源化量内訳'!AB20</f>
        <v>0</v>
      </c>
      <c r="AG20" s="51">
        <f>'資源化量内訳'!AJ20</f>
        <v>351</v>
      </c>
      <c r="AH20" s="51">
        <f>'資源化量内訳'!AR20</f>
        <v>0</v>
      </c>
      <c r="AI20" s="51">
        <f>'資源化量内訳'!AZ20</f>
        <v>0</v>
      </c>
      <c r="AJ20" s="51">
        <f>'資源化量内訳'!BH20</f>
        <v>0</v>
      </c>
      <c r="AK20" s="51" t="s">
        <v>216</v>
      </c>
      <c r="AL20" s="51">
        <f t="shared" si="6"/>
        <v>351</v>
      </c>
      <c r="AM20" s="52">
        <f t="shared" si="7"/>
        <v>6.773446545735237</v>
      </c>
      <c r="AN20" s="51">
        <f>'ごみ処理量内訳'!AC20</f>
        <v>0</v>
      </c>
      <c r="AO20" s="51">
        <f>'ごみ処理量内訳'!AD20</f>
        <v>487</v>
      </c>
      <c r="AP20" s="51">
        <f>'ごみ処理量内訳'!AE20</f>
        <v>439</v>
      </c>
      <c r="AQ20" s="51">
        <f t="shared" si="8"/>
        <v>926</v>
      </c>
    </row>
    <row r="21" spans="1:43" ht="13.5">
      <c r="A21" s="26" t="s">
        <v>29</v>
      </c>
      <c r="B21" s="49" t="s">
        <v>58</v>
      </c>
      <c r="C21" s="50" t="s">
        <v>59</v>
      </c>
      <c r="D21" s="51">
        <v>39354</v>
      </c>
      <c r="E21" s="51">
        <v>39354</v>
      </c>
      <c r="F21" s="51">
        <f>'ごみ搬入量内訳'!H21</f>
        <v>13134</v>
      </c>
      <c r="G21" s="51">
        <f>'ごみ搬入量内訳'!AG21</f>
        <v>1519</v>
      </c>
      <c r="H21" s="51">
        <f>'ごみ搬入量内訳'!AH21</f>
        <v>163</v>
      </c>
      <c r="I21" s="51">
        <f t="shared" si="0"/>
        <v>14816</v>
      </c>
      <c r="J21" s="51">
        <f t="shared" si="1"/>
        <v>1031.4524780687555</v>
      </c>
      <c r="K21" s="51">
        <f>('ごみ搬入量内訳'!E21+'ごみ搬入量内訳'!AH21)/'ごみ処理概要'!D21/365*1000000</f>
        <v>759.9443338686916</v>
      </c>
      <c r="L21" s="51">
        <f>'ごみ搬入量内訳'!F21/'ごみ処理概要'!D21/365*1000000</f>
        <v>271.5081442000639</v>
      </c>
      <c r="M21" s="51">
        <f>'資源化量内訳'!BP21</f>
        <v>927</v>
      </c>
      <c r="N21" s="51">
        <f>'ごみ処理量内訳'!E21</f>
        <v>12351</v>
      </c>
      <c r="O21" s="51">
        <f>'ごみ処理量内訳'!L21</f>
        <v>0</v>
      </c>
      <c r="P21" s="51">
        <f t="shared" si="2"/>
        <v>2301</v>
      </c>
      <c r="Q21" s="51">
        <f>'ごみ処理量内訳'!G21</f>
        <v>1631</v>
      </c>
      <c r="R21" s="51">
        <f>'ごみ処理量内訳'!H21</f>
        <v>670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14652</v>
      </c>
      <c r="AE21" s="52">
        <f t="shared" si="5"/>
        <v>100</v>
      </c>
      <c r="AF21" s="51">
        <f>'資源化量内訳'!AB21</f>
        <v>0</v>
      </c>
      <c r="AG21" s="51">
        <f>'資源化量内訳'!AJ21</f>
        <v>652</v>
      </c>
      <c r="AH21" s="51">
        <f>'資源化量内訳'!AR21</f>
        <v>670</v>
      </c>
      <c r="AI21" s="51">
        <f>'資源化量内訳'!AZ21</f>
        <v>0</v>
      </c>
      <c r="AJ21" s="51">
        <f>'資源化量内訳'!BH21</f>
        <v>0</v>
      </c>
      <c r="AK21" s="51" t="s">
        <v>216</v>
      </c>
      <c r="AL21" s="51">
        <f t="shared" si="6"/>
        <v>1322</v>
      </c>
      <c r="AM21" s="52">
        <f t="shared" si="7"/>
        <v>14.436099878040952</v>
      </c>
      <c r="AN21" s="51">
        <f>'ごみ処理量内訳'!AC21</f>
        <v>0</v>
      </c>
      <c r="AO21" s="51">
        <f>'ごみ処理量内訳'!AD21</f>
        <v>1098</v>
      </c>
      <c r="AP21" s="51">
        <f>'ごみ処理量内訳'!AE21</f>
        <v>938</v>
      </c>
      <c r="AQ21" s="51">
        <f t="shared" si="8"/>
        <v>2036</v>
      </c>
    </row>
    <row r="22" spans="1:43" ht="13.5">
      <c r="A22" s="26" t="s">
        <v>29</v>
      </c>
      <c r="B22" s="49" t="s">
        <v>60</v>
      </c>
      <c r="C22" s="50" t="s">
        <v>61</v>
      </c>
      <c r="D22" s="51">
        <v>11188</v>
      </c>
      <c r="E22" s="51">
        <v>11188</v>
      </c>
      <c r="F22" s="51">
        <f>'ごみ搬入量内訳'!H22</f>
        <v>2554</v>
      </c>
      <c r="G22" s="51">
        <f>'ごみ搬入量内訳'!AG22</f>
        <v>92</v>
      </c>
      <c r="H22" s="51">
        <f>'ごみ搬入量内訳'!AH22</f>
        <v>0</v>
      </c>
      <c r="I22" s="51">
        <f t="shared" si="0"/>
        <v>2646</v>
      </c>
      <c r="J22" s="51">
        <f t="shared" si="1"/>
        <v>647.9545109486191</v>
      </c>
      <c r="K22" s="51">
        <f>('ごみ搬入量内訳'!E22+'ごみ搬入量内訳'!AH22)/'ごみ処理概要'!D22/365*1000000</f>
        <v>462.57976991003085</v>
      </c>
      <c r="L22" s="51">
        <f>'ごみ搬入量内訳'!F22/'ごみ処理概要'!D22/365*1000000</f>
        <v>185.37474103858833</v>
      </c>
      <c r="M22" s="51">
        <f>'資源化量内訳'!BP22</f>
        <v>0</v>
      </c>
      <c r="N22" s="51">
        <f>'ごみ処理量内訳'!E22</f>
        <v>2033</v>
      </c>
      <c r="O22" s="51">
        <f>'ごみ処理量内訳'!L22</f>
        <v>0</v>
      </c>
      <c r="P22" s="51">
        <f t="shared" si="2"/>
        <v>613</v>
      </c>
      <c r="Q22" s="51">
        <f>'ごみ処理量内訳'!G22</f>
        <v>519</v>
      </c>
      <c r="R22" s="51">
        <f>'ごみ処理量内訳'!H22</f>
        <v>94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2646</v>
      </c>
      <c r="AE22" s="52">
        <f t="shared" si="5"/>
        <v>100</v>
      </c>
      <c r="AF22" s="51">
        <f>'資源化量内訳'!AB22</f>
        <v>0</v>
      </c>
      <c r="AG22" s="51">
        <f>'資源化量内訳'!AJ22</f>
        <v>231</v>
      </c>
      <c r="AH22" s="51">
        <f>'資源化量内訳'!AR22</f>
        <v>94</v>
      </c>
      <c r="AI22" s="51">
        <f>'資源化量内訳'!AZ22</f>
        <v>0</v>
      </c>
      <c r="AJ22" s="51">
        <f>'資源化量内訳'!BH22</f>
        <v>0</v>
      </c>
      <c r="AK22" s="51" t="s">
        <v>216</v>
      </c>
      <c r="AL22" s="51">
        <f t="shared" si="6"/>
        <v>325</v>
      </c>
      <c r="AM22" s="52">
        <f t="shared" si="7"/>
        <v>12.282690854119425</v>
      </c>
      <c r="AN22" s="51">
        <f>'ごみ処理量内訳'!AC22</f>
        <v>0</v>
      </c>
      <c r="AO22" s="51">
        <f>'ごみ処理量内訳'!AD22</f>
        <v>226</v>
      </c>
      <c r="AP22" s="51">
        <f>'ごみ処理量内訳'!AE22</f>
        <v>279</v>
      </c>
      <c r="AQ22" s="51">
        <f t="shared" si="8"/>
        <v>505</v>
      </c>
    </row>
    <row r="23" spans="1:43" ht="13.5">
      <c r="A23" s="26" t="s">
        <v>29</v>
      </c>
      <c r="B23" s="49" t="s">
        <v>62</v>
      </c>
      <c r="C23" s="50" t="s">
        <v>63</v>
      </c>
      <c r="D23" s="51">
        <v>18051</v>
      </c>
      <c r="E23" s="51">
        <v>18051</v>
      </c>
      <c r="F23" s="51">
        <f>'ごみ搬入量内訳'!H23</f>
        <v>3689</v>
      </c>
      <c r="G23" s="51">
        <f>'ごみ搬入量内訳'!AG23</f>
        <v>102</v>
      </c>
      <c r="H23" s="51">
        <f>'ごみ搬入量内訳'!AH23</f>
        <v>0</v>
      </c>
      <c r="I23" s="51">
        <f t="shared" si="0"/>
        <v>3791</v>
      </c>
      <c r="J23" s="51">
        <f t="shared" si="1"/>
        <v>575.3864810737917</v>
      </c>
      <c r="K23" s="51">
        <f>('ごみ搬入量内訳'!E23+'ごみ搬入量内訳'!AH23)/'ごみ処理概要'!D23/365*1000000</f>
        <v>492.21270327678883</v>
      </c>
      <c r="L23" s="51">
        <f>'ごみ搬入量内訳'!F23/'ごみ処理概要'!D23/365*1000000</f>
        <v>83.17377779700286</v>
      </c>
      <c r="M23" s="51">
        <f>'資源化量内訳'!BP23</f>
        <v>0</v>
      </c>
      <c r="N23" s="51">
        <f>'ごみ処理量内訳'!E23</f>
        <v>2913</v>
      </c>
      <c r="O23" s="51">
        <f>'ごみ処理量内訳'!L23</f>
        <v>0</v>
      </c>
      <c r="P23" s="51">
        <f t="shared" si="2"/>
        <v>599</v>
      </c>
      <c r="Q23" s="51">
        <f>'ごみ処理量内訳'!G23</f>
        <v>599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279</v>
      </c>
      <c r="W23" s="51">
        <f>'資源化量内訳'!M23</f>
        <v>279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3791</v>
      </c>
      <c r="AE23" s="52">
        <f t="shared" si="5"/>
        <v>100</v>
      </c>
      <c r="AF23" s="51">
        <f>'資源化量内訳'!AB23</f>
        <v>0</v>
      </c>
      <c r="AG23" s="51">
        <f>'資源化量内訳'!AJ23</f>
        <v>265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216</v>
      </c>
      <c r="AL23" s="51">
        <f t="shared" si="6"/>
        <v>265</v>
      </c>
      <c r="AM23" s="52">
        <f t="shared" si="7"/>
        <v>14.349775784753364</v>
      </c>
      <c r="AN23" s="51">
        <f>'ごみ処理量内訳'!AC23</f>
        <v>0</v>
      </c>
      <c r="AO23" s="51">
        <f>'ごみ処理量内訳'!AD23</f>
        <v>366</v>
      </c>
      <c r="AP23" s="51">
        <f>'ごみ処理量内訳'!AE23</f>
        <v>325</v>
      </c>
      <c r="AQ23" s="51">
        <f t="shared" si="8"/>
        <v>691</v>
      </c>
    </row>
    <row r="24" spans="1:43" ht="13.5">
      <c r="A24" s="26" t="s">
        <v>29</v>
      </c>
      <c r="B24" s="49" t="s">
        <v>64</v>
      </c>
      <c r="C24" s="50" t="s">
        <v>65</v>
      </c>
      <c r="D24" s="51">
        <v>35594</v>
      </c>
      <c r="E24" s="51">
        <v>35594</v>
      </c>
      <c r="F24" s="51">
        <f>'ごみ搬入量内訳'!H24</f>
        <v>9243</v>
      </c>
      <c r="G24" s="51">
        <f>'ごみ搬入量内訳'!AG24</f>
        <v>1430</v>
      </c>
      <c r="H24" s="51">
        <f>'ごみ搬入量内訳'!AH24</f>
        <v>0</v>
      </c>
      <c r="I24" s="51">
        <f t="shared" si="0"/>
        <v>10673</v>
      </c>
      <c r="J24" s="51">
        <f t="shared" si="1"/>
        <v>821.5175560603179</v>
      </c>
      <c r="K24" s="51">
        <f>('ごみ搬入量内訳'!E24+'ごみ搬入量内訳'!AH24)/'ごみ処理概要'!D24/365*1000000</f>
        <v>664.1876690007012</v>
      </c>
      <c r="L24" s="51">
        <f>'ごみ搬入量内訳'!F24/'ごみ処理概要'!D24/365*1000000</f>
        <v>157.3298870596168</v>
      </c>
      <c r="M24" s="51">
        <f>'資源化量内訳'!BP24</f>
        <v>616</v>
      </c>
      <c r="N24" s="51">
        <f>'ごみ処理量内訳'!E24</f>
        <v>8410</v>
      </c>
      <c r="O24" s="51">
        <f>'ごみ処理量内訳'!L24</f>
        <v>0</v>
      </c>
      <c r="P24" s="51">
        <f t="shared" si="2"/>
        <v>1452</v>
      </c>
      <c r="Q24" s="51">
        <f>'ごみ処理量内訳'!G24</f>
        <v>803</v>
      </c>
      <c r="R24" s="51">
        <f>'ごみ処理量内訳'!H24</f>
        <v>649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811</v>
      </c>
      <c r="W24" s="51">
        <f>'資源化量内訳'!M24</f>
        <v>731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57</v>
      </c>
      <c r="AC24" s="51">
        <f>'資源化量内訳'!S24</f>
        <v>23</v>
      </c>
      <c r="AD24" s="51">
        <f t="shared" si="4"/>
        <v>10673</v>
      </c>
      <c r="AE24" s="52">
        <f t="shared" si="5"/>
        <v>100</v>
      </c>
      <c r="AF24" s="51">
        <f>'資源化量内訳'!AB24</f>
        <v>0</v>
      </c>
      <c r="AG24" s="51">
        <f>'資源化量内訳'!AJ24</f>
        <v>623</v>
      </c>
      <c r="AH24" s="51">
        <f>'資源化量内訳'!AR24</f>
        <v>639</v>
      </c>
      <c r="AI24" s="51">
        <f>'資源化量内訳'!AZ24</f>
        <v>0</v>
      </c>
      <c r="AJ24" s="51">
        <f>'資源化量内訳'!BH24</f>
        <v>0</v>
      </c>
      <c r="AK24" s="51" t="s">
        <v>216</v>
      </c>
      <c r="AL24" s="51">
        <f t="shared" si="6"/>
        <v>1262</v>
      </c>
      <c r="AM24" s="52">
        <f t="shared" si="7"/>
        <v>23.81964744441492</v>
      </c>
      <c r="AN24" s="51">
        <f>'ごみ処理量内訳'!AC24</f>
        <v>0</v>
      </c>
      <c r="AO24" s="51">
        <f>'ごみ処理量内訳'!AD24</f>
        <v>1220</v>
      </c>
      <c r="AP24" s="51">
        <f>'ごみ処理量内訳'!AE24</f>
        <v>0</v>
      </c>
      <c r="AQ24" s="51">
        <f t="shared" si="8"/>
        <v>1220</v>
      </c>
    </row>
    <row r="25" spans="1:43" ht="13.5">
      <c r="A25" s="26" t="s">
        <v>29</v>
      </c>
      <c r="B25" s="49" t="s">
        <v>66</v>
      </c>
      <c r="C25" s="50" t="s">
        <v>67</v>
      </c>
      <c r="D25" s="51">
        <v>18452</v>
      </c>
      <c r="E25" s="51">
        <v>18452</v>
      </c>
      <c r="F25" s="51">
        <f>'ごみ搬入量内訳'!H25</f>
        <v>4271</v>
      </c>
      <c r="G25" s="51">
        <f>'ごみ搬入量内訳'!AG25</f>
        <v>973</v>
      </c>
      <c r="H25" s="51">
        <f>'ごみ搬入量内訳'!AH25</f>
        <v>0</v>
      </c>
      <c r="I25" s="51">
        <f t="shared" si="0"/>
        <v>5244</v>
      </c>
      <c r="J25" s="51">
        <f t="shared" si="1"/>
        <v>778.6214658395421</v>
      </c>
      <c r="K25" s="51">
        <f>('ごみ搬入量内訳'!E25+'ごみ搬入量内訳'!AH25)/'ごみ処理概要'!D25/365*1000000</f>
        <v>647.0694790481931</v>
      </c>
      <c r="L25" s="51">
        <f>'ごみ搬入量内訳'!F25/'ごみ処理概要'!D25/365*1000000</f>
        <v>131.55198679134904</v>
      </c>
      <c r="M25" s="51">
        <f>'資源化量内訳'!BP25</f>
        <v>260</v>
      </c>
      <c r="N25" s="51">
        <f>'ごみ処理量内訳'!E25</f>
        <v>4081</v>
      </c>
      <c r="O25" s="51">
        <f>'ごみ処理量内訳'!L25</f>
        <v>0</v>
      </c>
      <c r="P25" s="51">
        <f t="shared" si="2"/>
        <v>801</v>
      </c>
      <c r="Q25" s="51">
        <f>'ごみ処理量内訳'!G25</f>
        <v>459</v>
      </c>
      <c r="R25" s="51">
        <f>'ごみ処理量内訳'!H25</f>
        <v>342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362</v>
      </c>
      <c r="W25" s="51">
        <f>'資源化量内訳'!M25</f>
        <v>323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30</v>
      </c>
      <c r="AC25" s="51">
        <f>'資源化量内訳'!S25</f>
        <v>9</v>
      </c>
      <c r="AD25" s="51">
        <f t="shared" si="4"/>
        <v>5244</v>
      </c>
      <c r="AE25" s="52">
        <f t="shared" si="5"/>
        <v>100</v>
      </c>
      <c r="AF25" s="51">
        <f>'資源化量内訳'!AB25</f>
        <v>0</v>
      </c>
      <c r="AG25" s="51">
        <f>'資源化量内訳'!AJ25</f>
        <v>341</v>
      </c>
      <c r="AH25" s="51">
        <f>'資源化量内訳'!AR25</f>
        <v>337</v>
      </c>
      <c r="AI25" s="51">
        <f>'資源化量内訳'!AZ25</f>
        <v>0</v>
      </c>
      <c r="AJ25" s="51">
        <f>'資源化量内訳'!BH25</f>
        <v>0</v>
      </c>
      <c r="AK25" s="51" t="s">
        <v>216</v>
      </c>
      <c r="AL25" s="51">
        <f t="shared" si="6"/>
        <v>678</v>
      </c>
      <c r="AM25" s="52">
        <f t="shared" si="7"/>
        <v>23.61918604651163</v>
      </c>
      <c r="AN25" s="51">
        <f>'ごみ処理量内訳'!AC25</f>
        <v>0</v>
      </c>
      <c r="AO25" s="51">
        <f>'ごみ処理量内訳'!AD25</f>
        <v>431</v>
      </c>
      <c r="AP25" s="51">
        <f>'ごみ処理量内訳'!AE25</f>
        <v>0</v>
      </c>
      <c r="AQ25" s="51">
        <f t="shared" si="8"/>
        <v>431</v>
      </c>
    </row>
    <row r="26" spans="1:43" ht="13.5">
      <c r="A26" s="26" t="s">
        <v>29</v>
      </c>
      <c r="B26" s="49" t="s">
        <v>68</v>
      </c>
      <c r="C26" s="50" t="s">
        <v>69</v>
      </c>
      <c r="D26" s="51">
        <v>17118</v>
      </c>
      <c r="E26" s="51">
        <v>17118</v>
      </c>
      <c r="F26" s="51">
        <f>'ごみ搬入量内訳'!H26</f>
        <v>7695</v>
      </c>
      <c r="G26" s="51">
        <f>'ごみ搬入量内訳'!AG26</f>
        <v>560</v>
      </c>
      <c r="H26" s="51">
        <f>'ごみ搬入量内訳'!AH26</f>
        <v>0</v>
      </c>
      <c r="I26" s="51">
        <f t="shared" si="0"/>
        <v>8255</v>
      </c>
      <c r="J26" s="51">
        <f t="shared" si="1"/>
        <v>1321.2079890270115</v>
      </c>
      <c r="K26" s="51">
        <f>('ごみ搬入量内訳'!E26+'ごみ搬入量内訳'!AH26)/'ごみ処理概要'!D26/365*1000000</f>
        <v>754.7930801031358</v>
      </c>
      <c r="L26" s="51">
        <f>'ごみ搬入量内訳'!F26/'ごみ処理概要'!D26/365*1000000</f>
        <v>566.4149089238757</v>
      </c>
      <c r="M26" s="51">
        <f>'資源化量内訳'!BP26</f>
        <v>11</v>
      </c>
      <c r="N26" s="51">
        <f>'ごみ処理量内訳'!E26</f>
        <v>6495</v>
      </c>
      <c r="O26" s="51">
        <f>'ごみ処理量内訳'!L26</f>
        <v>29</v>
      </c>
      <c r="P26" s="51">
        <f t="shared" si="2"/>
        <v>1731</v>
      </c>
      <c r="Q26" s="51">
        <f>'ごみ処理量内訳'!G26</f>
        <v>614</v>
      </c>
      <c r="R26" s="51">
        <f>'ごみ処理量内訳'!H26</f>
        <v>1117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8255</v>
      </c>
      <c r="AE26" s="52">
        <f t="shared" si="5"/>
        <v>99.64869775893398</v>
      </c>
      <c r="AF26" s="51">
        <f>'資源化量内訳'!AB26</f>
        <v>0</v>
      </c>
      <c r="AG26" s="51">
        <f>'資源化量内訳'!AJ26</f>
        <v>122</v>
      </c>
      <c r="AH26" s="51">
        <f>'資源化量内訳'!AR26</f>
        <v>1117</v>
      </c>
      <c r="AI26" s="51">
        <f>'資源化量内訳'!AZ26</f>
        <v>0</v>
      </c>
      <c r="AJ26" s="51">
        <f>'資源化量内訳'!BH26</f>
        <v>0</v>
      </c>
      <c r="AK26" s="51" t="s">
        <v>216</v>
      </c>
      <c r="AL26" s="51">
        <f t="shared" si="6"/>
        <v>1239</v>
      </c>
      <c r="AM26" s="52">
        <f t="shared" si="7"/>
        <v>15.12218727316719</v>
      </c>
      <c r="AN26" s="51">
        <f>'ごみ処理量内訳'!AC26</f>
        <v>29</v>
      </c>
      <c r="AO26" s="51">
        <f>'ごみ処理量内訳'!AD26</f>
        <v>888</v>
      </c>
      <c r="AP26" s="51">
        <f>'ごみ処理量内訳'!AE26</f>
        <v>267</v>
      </c>
      <c r="AQ26" s="51">
        <f t="shared" si="8"/>
        <v>1184</v>
      </c>
    </row>
    <row r="27" spans="1:43" ht="13.5">
      <c r="A27" s="26" t="s">
        <v>29</v>
      </c>
      <c r="B27" s="49" t="s">
        <v>70</v>
      </c>
      <c r="C27" s="50" t="s">
        <v>71</v>
      </c>
      <c r="D27" s="51">
        <v>21554</v>
      </c>
      <c r="E27" s="51">
        <v>21554</v>
      </c>
      <c r="F27" s="51">
        <f>'ごみ搬入量内訳'!H27</f>
        <v>7054</v>
      </c>
      <c r="G27" s="51">
        <f>'ごみ搬入量内訳'!AG27</f>
        <v>136</v>
      </c>
      <c r="H27" s="51">
        <f>'ごみ搬入量内訳'!AH27</f>
        <v>0</v>
      </c>
      <c r="I27" s="51">
        <f t="shared" si="0"/>
        <v>7190</v>
      </c>
      <c r="J27" s="51">
        <f t="shared" si="1"/>
        <v>913.9199284117241</v>
      </c>
      <c r="K27" s="51">
        <f>('ごみ搬入量内訳'!E27+'ごみ搬入量内訳'!AH27)/'ごみ処理概要'!D27/365*1000000</f>
        <v>801.9361374616923</v>
      </c>
      <c r="L27" s="51">
        <f>'ごみ搬入量内訳'!F27/'ごみ処理概要'!D27/365*1000000</f>
        <v>111.98379095003183</v>
      </c>
      <c r="M27" s="51">
        <f>'資源化量内訳'!BP27</f>
        <v>206</v>
      </c>
      <c r="N27" s="51">
        <f>'ごみ処理量内訳'!E27</f>
        <v>5528</v>
      </c>
      <c r="O27" s="51">
        <f>'ごみ処理量内訳'!L27</f>
        <v>10</v>
      </c>
      <c r="P27" s="51">
        <f t="shared" si="2"/>
        <v>1653</v>
      </c>
      <c r="Q27" s="51">
        <f>'ごみ処理量内訳'!G27</f>
        <v>525</v>
      </c>
      <c r="R27" s="51">
        <f>'ごみ処理量内訳'!H27</f>
        <v>1128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7191</v>
      </c>
      <c r="AE27" s="52">
        <f t="shared" si="5"/>
        <v>99.8609372827145</v>
      </c>
      <c r="AF27" s="51">
        <f>'資源化量内訳'!AB27</f>
        <v>0</v>
      </c>
      <c r="AG27" s="51">
        <f>'資源化量内訳'!AJ27</f>
        <v>89</v>
      </c>
      <c r="AH27" s="51">
        <f>'資源化量内訳'!AR27</f>
        <v>1128</v>
      </c>
      <c r="AI27" s="51">
        <f>'資源化量内訳'!AZ27</f>
        <v>0</v>
      </c>
      <c r="AJ27" s="51">
        <f>'資源化量内訳'!BH27</f>
        <v>0</v>
      </c>
      <c r="AK27" s="51" t="s">
        <v>216</v>
      </c>
      <c r="AL27" s="51">
        <f t="shared" si="6"/>
        <v>1217</v>
      </c>
      <c r="AM27" s="52">
        <f t="shared" si="7"/>
        <v>19.237528727862646</v>
      </c>
      <c r="AN27" s="51">
        <f>'ごみ処理量内訳'!AC27</f>
        <v>10</v>
      </c>
      <c r="AO27" s="51">
        <f>'ごみ処理量内訳'!AD27</f>
        <v>776</v>
      </c>
      <c r="AP27" s="51">
        <f>'ごみ処理量内訳'!AE27</f>
        <v>197</v>
      </c>
      <c r="AQ27" s="51">
        <f t="shared" si="8"/>
        <v>983</v>
      </c>
    </row>
    <row r="28" spans="1:43" ht="13.5">
      <c r="A28" s="26" t="s">
        <v>29</v>
      </c>
      <c r="B28" s="49" t="s">
        <v>72</v>
      </c>
      <c r="C28" s="50" t="s">
        <v>73</v>
      </c>
      <c r="D28" s="51">
        <v>30863</v>
      </c>
      <c r="E28" s="51">
        <v>30863</v>
      </c>
      <c r="F28" s="51">
        <f>'ごみ搬入量内訳'!H28</f>
        <v>13791</v>
      </c>
      <c r="G28" s="51">
        <f>'ごみ搬入量内訳'!AG28</f>
        <v>887</v>
      </c>
      <c r="H28" s="51">
        <f>'ごみ搬入量内訳'!AH28</f>
        <v>0</v>
      </c>
      <c r="I28" s="51">
        <f t="shared" si="0"/>
        <v>14678</v>
      </c>
      <c r="J28" s="51">
        <f t="shared" si="1"/>
        <v>1302.9743910228099</v>
      </c>
      <c r="K28" s="51">
        <f>('ごみ搬入量内訳'!E28+'ごみ搬入量内訳'!AH28)/'ごみ処理概要'!D28/365*1000000</f>
        <v>821.3052913028368</v>
      </c>
      <c r="L28" s="51">
        <f>'ごみ搬入量内訳'!F28/'ごみ処理概要'!D28/365*1000000</f>
        <v>481.6690997199732</v>
      </c>
      <c r="M28" s="51">
        <f>'資源化量内訳'!BP28</f>
        <v>519</v>
      </c>
      <c r="N28" s="51">
        <f>'ごみ処理量内訳'!E28</f>
        <v>12400</v>
      </c>
      <c r="O28" s="51">
        <f>'ごみ処理量内訳'!L28</f>
        <v>4</v>
      </c>
      <c r="P28" s="51">
        <f t="shared" si="2"/>
        <v>2274</v>
      </c>
      <c r="Q28" s="51">
        <f>'ごみ処理量内訳'!G28</f>
        <v>752</v>
      </c>
      <c r="R28" s="51">
        <f>'ごみ処理量内訳'!H28</f>
        <v>1522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14678</v>
      </c>
      <c r="AE28" s="52">
        <f t="shared" si="5"/>
        <v>99.97274833083526</v>
      </c>
      <c r="AF28" s="51">
        <f>'資源化量内訳'!AB28</f>
        <v>0</v>
      </c>
      <c r="AG28" s="51">
        <f>'資源化量内訳'!AJ28</f>
        <v>146</v>
      </c>
      <c r="AH28" s="51">
        <f>'資源化量内訳'!AR28</f>
        <v>1522</v>
      </c>
      <c r="AI28" s="51">
        <f>'資源化量内訳'!AZ28</f>
        <v>0</v>
      </c>
      <c r="AJ28" s="51">
        <f>'資源化量内訳'!BH28</f>
        <v>0</v>
      </c>
      <c r="AK28" s="51" t="s">
        <v>216</v>
      </c>
      <c r="AL28" s="51">
        <f t="shared" si="6"/>
        <v>1668</v>
      </c>
      <c r="AM28" s="52">
        <f t="shared" si="7"/>
        <v>14.390998223333554</v>
      </c>
      <c r="AN28" s="51">
        <f>'ごみ処理量内訳'!AC28</f>
        <v>4</v>
      </c>
      <c r="AO28" s="51">
        <f>'ごみ処理量内訳'!AD28</f>
        <v>1716</v>
      </c>
      <c r="AP28" s="51">
        <f>'ごみ処理量内訳'!AE28</f>
        <v>316</v>
      </c>
      <c r="AQ28" s="51">
        <f t="shared" si="8"/>
        <v>2036</v>
      </c>
    </row>
    <row r="29" spans="1:43" ht="13.5">
      <c r="A29" s="26" t="s">
        <v>29</v>
      </c>
      <c r="B29" s="49" t="s">
        <v>74</v>
      </c>
      <c r="C29" s="50" t="s">
        <v>75</v>
      </c>
      <c r="D29" s="51">
        <v>24267</v>
      </c>
      <c r="E29" s="51">
        <v>24267</v>
      </c>
      <c r="F29" s="51">
        <f>'ごみ搬入量内訳'!H29</f>
        <v>8503</v>
      </c>
      <c r="G29" s="51">
        <f>'ごみ搬入量内訳'!AG29</f>
        <v>786</v>
      </c>
      <c r="H29" s="51">
        <f>'ごみ搬入量内訳'!AH29</f>
        <v>0</v>
      </c>
      <c r="I29" s="51">
        <f t="shared" si="0"/>
        <v>9289</v>
      </c>
      <c r="J29" s="51">
        <f t="shared" si="1"/>
        <v>1048.7211055545863</v>
      </c>
      <c r="K29" s="51">
        <f>('ごみ搬入量内訳'!E29+'ごみ搬入量内訳'!AH29)/'ごみ処理概要'!D29/365*1000000</f>
        <v>644.9933982165306</v>
      </c>
      <c r="L29" s="51">
        <f>'ごみ搬入量内訳'!F29/'ごみ処理概要'!D29/365*1000000</f>
        <v>403.72770733805595</v>
      </c>
      <c r="M29" s="51">
        <f>'資源化量内訳'!BP29</f>
        <v>387</v>
      </c>
      <c r="N29" s="51">
        <f>'ごみ処理量内訳'!E29</f>
        <v>8370</v>
      </c>
      <c r="O29" s="51">
        <f>'ごみ処理量内訳'!L29</f>
        <v>0</v>
      </c>
      <c r="P29" s="51">
        <f t="shared" si="2"/>
        <v>912</v>
      </c>
      <c r="Q29" s="51">
        <f>'ごみ処理量内訳'!G29</f>
        <v>867</v>
      </c>
      <c r="R29" s="51">
        <f>'ごみ処理量内訳'!H29</f>
        <v>45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7</v>
      </c>
      <c r="W29" s="51">
        <f>'資源化量内訳'!M29</f>
        <v>3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1</v>
      </c>
      <c r="AB29" s="51">
        <f>'資源化量内訳'!R29</f>
        <v>0</v>
      </c>
      <c r="AC29" s="51">
        <f>'資源化量内訳'!S29</f>
        <v>3</v>
      </c>
      <c r="AD29" s="51">
        <f t="shared" si="4"/>
        <v>9289</v>
      </c>
      <c r="AE29" s="52">
        <f t="shared" si="5"/>
        <v>100</v>
      </c>
      <c r="AF29" s="51">
        <f>'資源化量内訳'!AB29</f>
        <v>0</v>
      </c>
      <c r="AG29" s="51">
        <f>'資源化量内訳'!AJ29</f>
        <v>586</v>
      </c>
      <c r="AH29" s="51">
        <f>'資源化量内訳'!AR29</f>
        <v>32</v>
      </c>
      <c r="AI29" s="51">
        <f>'資源化量内訳'!AZ29</f>
        <v>0</v>
      </c>
      <c r="AJ29" s="51">
        <f>'資源化量内訳'!BH29</f>
        <v>0</v>
      </c>
      <c r="AK29" s="51" t="s">
        <v>216</v>
      </c>
      <c r="AL29" s="51">
        <f t="shared" si="6"/>
        <v>618</v>
      </c>
      <c r="AM29" s="52">
        <f t="shared" si="7"/>
        <v>10.458867300537413</v>
      </c>
      <c r="AN29" s="51">
        <f>'ごみ処理量内訳'!AC29</f>
        <v>0</v>
      </c>
      <c r="AO29" s="51">
        <f>'ごみ処理量内訳'!AD29</f>
        <v>1325</v>
      </c>
      <c r="AP29" s="51">
        <f>'ごみ処理量内訳'!AE29</f>
        <v>245</v>
      </c>
      <c r="AQ29" s="51">
        <f t="shared" si="8"/>
        <v>1570</v>
      </c>
    </row>
    <row r="30" spans="1:43" ht="13.5">
      <c r="A30" s="26" t="s">
        <v>29</v>
      </c>
      <c r="B30" s="49" t="s">
        <v>76</v>
      </c>
      <c r="C30" s="50" t="s">
        <v>77</v>
      </c>
      <c r="D30" s="51">
        <v>9860</v>
      </c>
      <c r="E30" s="51">
        <v>9860</v>
      </c>
      <c r="F30" s="51">
        <f>'ごみ搬入量内訳'!H30</f>
        <v>1884</v>
      </c>
      <c r="G30" s="51">
        <f>'ごみ搬入量内訳'!AG30</f>
        <v>112</v>
      </c>
      <c r="H30" s="51">
        <f>'ごみ搬入量内訳'!AH30</f>
        <v>0</v>
      </c>
      <c r="I30" s="51">
        <f t="shared" si="0"/>
        <v>1996</v>
      </c>
      <c r="J30" s="51">
        <f t="shared" si="1"/>
        <v>554.613909805774</v>
      </c>
      <c r="K30" s="51">
        <f>('ごみ搬入量内訳'!E30+'ごみ搬入量内訳'!AH30)/'ごみ処理概要'!D30/365*1000000</f>
        <v>336.2138431187307</v>
      </c>
      <c r="L30" s="51">
        <f>'ごみ搬入量内訳'!F30/'ごみ処理概要'!D30/365*1000000</f>
        <v>218.40006668704328</v>
      </c>
      <c r="M30" s="51">
        <f>'資源化量内訳'!BP30</f>
        <v>0</v>
      </c>
      <c r="N30" s="51">
        <f>'ごみ処理量内訳'!E30</f>
        <v>1530</v>
      </c>
      <c r="O30" s="51">
        <f>'ごみ処理量内訳'!L30</f>
        <v>0</v>
      </c>
      <c r="P30" s="51">
        <f t="shared" si="2"/>
        <v>374</v>
      </c>
      <c r="Q30" s="51">
        <f>'ごみ処理量内訳'!G30</f>
        <v>361</v>
      </c>
      <c r="R30" s="51">
        <f>'ごみ処理量内訳'!H30</f>
        <v>13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92</v>
      </c>
      <c r="W30" s="51">
        <f>'資源化量内訳'!M30</f>
        <v>90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2</v>
      </c>
      <c r="AD30" s="51">
        <f t="shared" si="4"/>
        <v>1996</v>
      </c>
      <c r="AE30" s="52">
        <f t="shared" si="5"/>
        <v>100</v>
      </c>
      <c r="AF30" s="51">
        <f>'資源化量内訳'!AB30</f>
        <v>0</v>
      </c>
      <c r="AG30" s="51">
        <f>'資源化量内訳'!AJ30</f>
        <v>247</v>
      </c>
      <c r="AH30" s="51">
        <f>'資源化量内訳'!AR30</f>
        <v>9</v>
      </c>
      <c r="AI30" s="51">
        <f>'資源化量内訳'!AZ30</f>
        <v>0</v>
      </c>
      <c r="AJ30" s="51">
        <f>'資源化量内訳'!BH30</f>
        <v>0</v>
      </c>
      <c r="AK30" s="51" t="s">
        <v>216</v>
      </c>
      <c r="AL30" s="51">
        <f t="shared" si="6"/>
        <v>256</v>
      </c>
      <c r="AM30" s="52">
        <f t="shared" si="7"/>
        <v>17.43486973947896</v>
      </c>
      <c r="AN30" s="51">
        <f>'ごみ処理量内訳'!AC30</f>
        <v>0</v>
      </c>
      <c r="AO30" s="51">
        <f>'ごみ処理量内訳'!AD30</f>
        <v>244</v>
      </c>
      <c r="AP30" s="51">
        <f>'ごみ処理量内訳'!AE30</f>
        <v>101</v>
      </c>
      <c r="AQ30" s="51">
        <f t="shared" si="8"/>
        <v>345</v>
      </c>
    </row>
    <row r="31" spans="1:43" ht="13.5">
      <c r="A31" s="26" t="s">
        <v>29</v>
      </c>
      <c r="B31" s="49" t="s">
        <v>78</v>
      </c>
      <c r="C31" s="50" t="s">
        <v>79</v>
      </c>
      <c r="D31" s="51">
        <v>36879</v>
      </c>
      <c r="E31" s="51">
        <v>36879</v>
      </c>
      <c r="F31" s="51">
        <f>'ごみ搬入量内訳'!H31</f>
        <v>12506</v>
      </c>
      <c r="G31" s="51">
        <f>'ごみ搬入量内訳'!AG31</f>
        <v>268</v>
      </c>
      <c r="H31" s="51">
        <f>'ごみ搬入量内訳'!AH31</f>
        <v>0</v>
      </c>
      <c r="I31" s="51">
        <f t="shared" si="0"/>
        <v>12774</v>
      </c>
      <c r="J31" s="51">
        <f t="shared" si="1"/>
        <v>948.9753050237969</v>
      </c>
      <c r="K31" s="51">
        <f>('ごみ搬入量内訳'!E31+'ごみ搬入量内訳'!AH31)/'ごみ処理概要'!D31/365*1000000</f>
        <v>744.381756406642</v>
      </c>
      <c r="L31" s="51">
        <f>'ごみ搬入量内訳'!F31/'ごみ処理概要'!D31/365*1000000</f>
        <v>204.59354861715488</v>
      </c>
      <c r="M31" s="51">
        <f>'資源化量内訳'!BP31</f>
        <v>505</v>
      </c>
      <c r="N31" s="51">
        <f>'ごみ処理量内訳'!E31</f>
        <v>9931</v>
      </c>
      <c r="O31" s="51">
        <f>'ごみ処理量内訳'!L31</f>
        <v>87</v>
      </c>
      <c r="P31" s="51">
        <f t="shared" si="2"/>
        <v>1642</v>
      </c>
      <c r="Q31" s="51">
        <f>'ごみ処理量内訳'!G31</f>
        <v>1245</v>
      </c>
      <c r="R31" s="51">
        <f>'ごみ処理量内訳'!H31</f>
        <v>397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1114</v>
      </c>
      <c r="W31" s="51">
        <f>'資源化量内訳'!M31</f>
        <v>1064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40</v>
      </c>
      <c r="AC31" s="51">
        <f>'資源化量内訳'!S31</f>
        <v>10</v>
      </c>
      <c r="AD31" s="51">
        <f t="shared" si="4"/>
        <v>12774</v>
      </c>
      <c r="AE31" s="52">
        <f t="shared" si="5"/>
        <v>99.31892907468296</v>
      </c>
      <c r="AF31" s="51">
        <f>'資源化量内訳'!AB31</f>
        <v>0</v>
      </c>
      <c r="AG31" s="51">
        <f>'資源化量内訳'!AJ31</f>
        <v>630</v>
      </c>
      <c r="AH31" s="51">
        <f>'資源化量内訳'!AR31</f>
        <v>364</v>
      </c>
      <c r="AI31" s="51">
        <f>'資源化量内訳'!AZ31</f>
        <v>0</v>
      </c>
      <c r="AJ31" s="51">
        <f>'資源化量内訳'!BH31</f>
        <v>0</v>
      </c>
      <c r="AK31" s="51" t="s">
        <v>216</v>
      </c>
      <c r="AL31" s="51">
        <f t="shared" si="6"/>
        <v>994</v>
      </c>
      <c r="AM31" s="52">
        <f t="shared" si="7"/>
        <v>19.677686572784093</v>
      </c>
      <c r="AN31" s="51">
        <f>'ごみ処理量内訳'!AC31</f>
        <v>87</v>
      </c>
      <c r="AO31" s="51">
        <f>'ごみ処理量内訳'!AD31</f>
        <v>1919</v>
      </c>
      <c r="AP31" s="51">
        <f>'ごみ処理量内訳'!AE31</f>
        <v>180</v>
      </c>
      <c r="AQ31" s="51">
        <f t="shared" si="8"/>
        <v>2186</v>
      </c>
    </row>
    <row r="32" spans="1:43" ht="13.5">
      <c r="A32" s="26" t="s">
        <v>29</v>
      </c>
      <c r="B32" s="49" t="s">
        <v>80</v>
      </c>
      <c r="C32" s="50" t="s">
        <v>81</v>
      </c>
      <c r="D32" s="51">
        <v>5979</v>
      </c>
      <c r="E32" s="51">
        <v>5979</v>
      </c>
      <c r="F32" s="51">
        <f>'ごみ搬入量内訳'!H32</f>
        <v>1532</v>
      </c>
      <c r="G32" s="51">
        <f>'ごみ搬入量内訳'!AG32</f>
        <v>117</v>
      </c>
      <c r="H32" s="51">
        <f>'ごみ搬入量内訳'!AH32</f>
        <v>0</v>
      </c>
      <c r="I32" s="51">
        <f t="shared" si="0"/>
        <v>1649</v>
      </c>
      <c r="J32" s="51">
        <f t="shared" si="1"/>
        <v>755.6126809128755</v>
      </c>
      <c r="K32" s="51">
        <f>('ごみ搬入量内訳'!E32+'ごみ搬入量内訳'!AH32)/'ごみ処理概要'!D32/365*1000000</f>
        <v>447.6856211351603</v>
      </c>
      <c r="L32" s="51">
        <f>'ごみ搬入量内訳'!F32/'ごみ処理概要'!D32/365*1000000</f>
        <v>307.92705977771516</v>
      </c>
      <c r="M32" s="51">
        <f>'資源化量内訳'!BP32</f>
        <v>128</v>
      </c>
      <c r="N32" s="51">
        <f>'ごみ処理量内訳'!E32</f>
        <v>1422</v>
      </c>
      <c r="O32" s="51">
        <f>'ごみ処理量内訳'!L32</f>
        <v>0</v>
      </c>
      <c r="P32" s="51">
        <f t="shared" si="2"/>
        <v>203</v>
      </c>
      <c r="Q32" s="51">
        <f>'ごみ処理量内訳'!G32</f>
        <v>193</v>
      </c>
      <c r="R32" s="51">
        <f>'ごみ処理量内訳'!H32</f>
        <v>10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24</v>
      </c>
      <c r="W32" s="51">
        <f>'資源化量内訳'!M32</f>
        <v>23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1</v>
      </c>
      <c r="AD32" s="51">
        <f t="shared" si="4"/>
        <v>1649</v>
      </c>
      <c r="AE32" s="52">
        <f t="shared" si="5"/>
        <v>100</v>
      </c>
      <c r="AF32" s="51">
        <f>'資源化量内訳'!AB32</f>
        <v>0</v>
      </c>
      <c r="AG32" s="51">
        <f>'資源化量内訳'!AJ32</f>
        <v>137</v>
      </c>
      <c r="AH32" s="51">
        <f>'資源化量内訳'!AR32</f>
        <v>8</v>
      </c>
      <c r="AI32" s="51">
        <f>'資源化量内訳'!AZ32</f>
        <v>0</v>
      </c>
      <c r="AJ32" s="51">
        <f>'資源化量内訳'!BH32</f>
        <v>0</v>
      </c>
      <c r="AK32" s="51" t="s">
        <v>216</v>
      </c>
      <c r="AL32" s="51">
        <f t="shared" si="6"/>
        <v>145</v>
      </c>
      <c r="AM32" s="52">
        <f t="shared" si="7"/>
        <v>16.71356218345526</v>
      </c>
      <c r="AN32" s="51">
        <f>'ごみ処理量内訳'!AC32</f>
        <v>0</v>
      </c>
      <c r="AO32" s="51">
        <f>'ごみ処理量内訳'!AD32</f>
        <v>225</v>
      </c>
      <c r="AP32" s="51">
        <f>'ごみ処理量内訳'!AE32</f>
        <v>52</v>
      </c>
      <c r="AQ32" s="51">
        <f t="shared" si="8"/>
        <v>277</v>
      </c>
    </row>
    <row r="33" spans="1:43" ht="13.5">
      <c r="A33" s="26" t="s">
        <v>29</v>
      </c>
      <c r="B33" s="49" t="s">
        <v>82</v>
      </c>
      <c r="C33" s="50" t="s">
        <v>83</v>
      </c>
      <c r="D33" s="51">
        <v>14095</v>
      </c>
      <c r="E33" s="51">
        <v>14095</v>
      </c>
      <c r="F33" s="51">
        <f>'ごみ搬入量内訳'!H33</f>
        <v>4645</v>
      </c>
      <c r="G33" s="51">
        <f>'ごみ搬入量内訳'!AG33</f>
        <v>596</v>
      </c>
      <c r="H33" s="51">
        <f>'ごみ搬入量内訳'!AH33</f>
        <v>0</v>
      </c>
      <c r="I33" s="51">
        <f t="shared" si="0"/>
        <v>5241</v>
      </c>
      <c r="J33" s="51">
        <f t="shared" si="1"/>
        <v>1018.7232429648133</v>
      </c>
      <c r="K33" s="51">
        <f>('ごみ搬入量内訳'!E33+'ごみ搬入量内訳'!AH33)/'ごみ処理概要'!D33/365*1000000</f>
        <v>931.0597851176216</v>
      </c>
      <c r="L33" s="51">
        <f>'ごみ搬入量内訳'!F33/'ごみ処理概要'!D33/365*1000000</f>
        <v>87.66345784719152</v>
      </c>
      <c r="M33" s="51">
        <f>'資源化量内訳'!BP33</f>
        <v>0</v>
      </c>
      <c r="N33" s="51">
        <f>'ごみ処理量内訳'!E33</f>
        <v>4069</v>
      </c>
      <c r="O33" s="51">
        <f>'ごみ処理量内訳'!L33</f>
        <v>186</v>
      </c>
      <c r="P33" s="51">
        <f t="shared" si="2"/>
        <v>567</v>
      </c>
      <c r="Q33" s="51">
        <f>'ごみ処理量内訳'!G33</f>
        <v>567</v>
      </c>
      <c r="R33" s="51">
        <f>'ごみ処理量内訳'!H33</f>
        <v>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314</v>
      </c>
      <c r="W33" s="51">
        <f>'資源化量内訳'!M33</f>
        <v>314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5136</v>
      </c>
      <c r="AE33" s="52">
        <f t="shared" si="5"/>
        <v>96.3785046728972</v>
      </c>
      <c r="AF33" s="51">
        <f>'資源化量内訳'!AB33</f>
        <v>0</v>
      </c>
      <c r="AG33" s="51">
        <f>'資源化量内訳'!AJ33</f>
        <v>397</v>
      </c>
      <c r="AH33" s="51">
        <f>'資源化量内訳'!AR33</f>
        <v>0</v>
      </c>
      <c r="AI33" s="51">
        <f>'資源化量内訳'!AZ33</f>
        <v>0</v>
      </c>
      <c r="AJ33" s="51">
        <f>'資源化量内訳'!BH33</f>
        <v>0</v>
      </c>
      <c r="AK33" s="51" t="s">
        <v>216</v>
      </c>
      <c r="AL33" s="51">
        <f t="shared" si="6"/>
        <v>397</v>
      </c>
      <c r="AM33" s="52">
        <f t="shared" si="7"/>
        <v>13.843457943925234</v>
      </c>
      <c r="AN33" s="51">
        <f>'ごみ処理量内訳'!AC33</f>
        <v>186</v>
      </c>
      <c r="AO33" s="51">
        <f>'ごみ処理量内訳'!AD33</f>
        <v>361</v>
      </c>
      <c r="AP33" s="51">
        <f>'ごみ処理量内訳'!AE33</f>
        <v>116</v>
      </c>
      <c r="AQ33" s="51">
        <f t="shared" si="8"/>
        <v>663</v>
      </c>
    </row>
    <row r="34" spans="1:43" ht="13.5">
      <c r="A34" s="26" t="s">
        <v>29</v>
      </c>
      <c r="B34" s="49" t="s">
        <v>84</v>
      </c>
      <c r="C34" s="50" t="s">
        <v>85</v>
      </c>
      <c r="D34" s="51">
        <v>8256</v>
      </c>
      <c r="E34" s="51">
        <v>8256</v>
      </c>
      <c r="F34" s="51">
        <f>'ごみ搬入量内訳'!H34</f>
        <v>2107</v>
      </c>
      <c r="G34" s="51">
        <f>'ごみ搬入量内訳'!AG34</f>
        <v>70</v>
      </c>
      <c r="H34" s="51">
        <f>'ごみ搬入量内訳'!AH34</f>
        <v>0</v>
      </c>
      <c r="I34" s="51">
        <f t="shared" si="0"/>
        <v>2177</v>
      </c>
      <c r="J34" s="51">
        <f t="shared" si="1"/>
        <v>722.4301794626739</v>
      </c>
      <c r="K34" s="51">
        <f>('ごみ搬入量内訳'!E34+'ごみ搬入量内訳'!AH34)/'ごみ処理概要'!D34/365*1000000</f>
        <v>678.2945736434109</v>
      </c>
      <c r="L34" s="51">
        <f>'ごみ搬入量内訳'!F34/'ごみ処理概要'!D34/365*1000000</f>
        <v>44.13560581926304</v>
      </c>
      <c r="M34" s="51">
        <f>'資源化量内訳'!BP34</f>
        <v>0</v>
      </c>
      <c r="N34" s="51">
        <f>'ごみ処理量内訳'!E34</f>
        <v>1952</v>
      </c>
      <c r="O34" s="51">
        <f>'ごみ処理量内訳'!L34</f>
        <v>0</v>
      </c>
      <c r="P34" s="51">
        <f t="shared" si="2"/>
        <v>253</v>
      </c>
      <c r="Q34" s="51">
        <f>'ごみ処理量内訳'!G34</f>
        <v>253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165</v>
      </c>
      <c r="W34" s="51">
        <f>'資源化量内訳'!M34</f>
        <v>123</v>
      </c>
      <c r="X34" s="51">
        <f>'資源化量内訳'!N34</f>
        <v>33</v>
      </c>
      <c r="Y34" s="51">
        <f>'資源化量内訳'!O34</f>
        <v>9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2370</v>
      </c>
      <c r="AE34" s="52">
        <f t="shared" si="5"/>
        <v>100</v>
      </c>
      <c r="AF34" s="51">
        <f>'資源化量内訳'!AB34</f>
        <v>0</v>
      </c>
      <c r="AG34" s="51">
        <f>'資源化量内訳'!AJ34</f>
        <v>177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216</v>
      </c>
      <c r="AL34" s="51">
        <f t="shared" si="6"/>
        <v>177</v>
      </c>
      <c r="AM34" s="52">
        <f t="shared" si="7"/>
        <v>14.430379746835442</v>
      </c>
      <c r="AN34" s="51">
        <f>'ごみ処理量内訳'!AC34</f>
        <v>0</v>
      </c>
      <c r="AO34" s="51">
        <f>'ごみ処理量内訳'!AD34</f>
        <v>176</v>
      </c>
      <c r="AP34" s="51">
        <f>'ごみ処理量内訳'!AE34</f>
        <v>52</v>
      </c>
      <c r="AQ34" s="51">
        <f t="shared" si="8"/>
        <v>228</v>
      </c>
    </row>
    <row r="35" spans="1:43" ht="13.5">
      <c r="A35" s="26" t="s">
        <v>29</v>
      </c>
      <c r="B35" s="49" t="s">
        <v>86</v>
      </c>
      <c r="C35" s="50" t="s">
        <v>87</v>
      </c>
      <c r="D35" s="51">
        <v>6321</v>
      </c>
      <c r="E35" s="51">
        <v>6321</v>
      </c>
      <c r="F35" s="51">
        <f>'ごみ搬入量内訳'!H35</f>
        <v>1385</v>
      </c>
      <c r="G35" s="51">
        <f>'ごみ搬入量内訳'!AG35</f>
        <v>22</v>
      </c>
      <c r="H35" s="51">
        <f>'ごみ搬入量内訳'!AH35</f>
        <v>0</v>
      </c>
      <c r="I35" s="51">
        <f t="shared" si="0"/>
        <v>1407</v>
      </c>
      <c r="J35" s="51">
        <f t="shared" si="1"/>
        <v>609.8393482910844</v>
      </c>
      <c r="K35" s="51">
        <f>('ごみ搬入量内訳'!E35+'ごみ搬入量内訳'!AH35)/'ごみ処理概要'!D35/365*1000000</f>
        <v>562.5952196743623</v>
      </c>
      <c r="L35" s="51">
        <f>'ごみ搬入量内訳'!F35/'ごみ処理概要'!D35/365*1000000</f>
        <v>47.24412861672226</v>
      </c>
      <c r="M35" s="51">
        <f>'資源化量内訳'!BP35</f>
        <v>140</v>
      </c>
      <c r="N35" s="51">
        <f>'ごみ処理量内訳'!E35</f>
        <v>1168</v>
      </c>
      <c r="O35" s="51">
        <f>'ごみ処理量内訳'!L35</f>
        <v>0</v>
      </c>
      <c r="P35" s="51">
        <f t="shared" si="2"/>
        <v>205</v>
      </c>
      <c r="Q35" s="51">
        <f>'ごみ処理量内訳'!G35</f>
        <v>205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79</v>
      </c>
      <c r="W35" s="51">
        <f>'資源化量内訳'!M35</f>
        <v>79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1452</v>
      </c>
      <c r="AE35" s="52">
        <f t="shared" si="5"/>
        <v>100</v>
      </c>
      <c r="AF35" s="51">
        <f>'資源化量内訳'!AB35</f>
        <v>0</v>
      </c>
      <c r="AG35" s="51">
        <f>'資源化量内訳'!AJ35</f>
        <v>143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216</v>
      </c>
      <c r="AL35" s="51">
        <f t="shared" si="6"/>
        <v>143</v>
      </c>
      <c r="AM35" s="52">
        <f t="shared" si="7"/>
        <v>22.738693467336685</v>
      </c>
      <c r="AN35" s="51">
        <f>'ごみ処理量内訳'!AC35</f>
        <v>0</v>
      </c>
      <c r="AO35" s="51">
        <f>'ごみ処理量内訳'!AD35</f>
        <v>105</v>
      </c>
      <c r="AP35" s="51">
        <f>'ごみ処理量内訳'!AE35</f>
        <v>42</v>
      </c>
      <c r="AQ35" s="51">
        <f t="shared" si="8"/>
        <v>147</v>
      </c>
    </row>
    <row r="36" spans="1:43" ht="13.5">
      <c r="A36" s="26" t="s">
        <v>29</v>
      </c>
      <c r="B36" s="49" t="s">
        <v>88</v>
      </c>
      <c r="C36" s="50" t="s">
        <v>89</v>
      </c>
      <c r="D36" s="51">
        <v>8207</v>
      </c>
      <c r="E36" s="51">
        <v>8207</v>
      </c>
      <c r="F36" s="51">
        <f>'ごみ搬入量内訳'!H36</f>
        <v>1923</v>
      </c>
      <c r="G36" s="51">
        <f>'ごみ搬入量内訳'!AG36</f>
        <v>66</v>
      </c>
      <c r="H36" s="51">
        <f>'ごみ搬入量内訳'!AH36</f>
        <v>0</v>
      </c>
      <c r="I36" s="51">
        <f t="shared" si="0"/>
        <v>1989</v>
      </c>
      <c r="J36" s="51">
        <f t="shared" si="1"/>
        <v>663.9838026676191</v>
      </c>
      <c r="K36" s="51">
        <f>('ごみ搬入量内訳'!E36+'ごみ搬入量内訳'!AH36)/'ごみ処理概要'!D36/365*1000000</f>
        <v>581.194469806096</v>
      </c>
      <c r="L36" s="51">
        <f>'ごみ搬入量内訳'!F36/'ごみ処理概要'!D36/365*1000000</f>
        <v>82.78933286152316</v>
      </c>
      <c r="M36" s="51">
        <f>'資源化量内訳'!BP36</f>
        <v>0</v>
      </c>
      <c r="N36" s="51">
        <f>'ごみ処理量内訳'!E36</f>
        <v>1389</v>
      </c>
      <c r="O36" s="51">
        <f>'ごみ処理量内訳'!L36</f>
        <v>0</v>
      </c>
      <c r="P36" s="51">
        <f t="shared" si="2"/>
        <v>387</v>
      </c>
      <c r="Q36" s="51">
        <f>'ごみ処理量内訳'!G36</f>
        <v>387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134</v>
      </c>
      <c r="W36" s="51">
        <f>'資源化量内訳'!M36</f>
        <v>134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1910</v>
      </c>
      <c r="AE36" s="52">
        <f t="shared" si="5"/>
        <v>100</v>
      </c>
      <c r="AF36" s="51">
        <f>'資源化量内訳'!AB36</f>
        <v>0</v>
      </c>
      <c r="AG36" s="51">
        <f>'資源化量内訳'!AJ36</f>
        <v>271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216</v>
      </c>
      <c r="AL36" s="51">
        <f t="shared" si="6"/>
        <v>271</v>
      </c>
      <c r="AM36" s="52">
        <f t="shared" si="7"/>
        <v>21.20418848167539</v>
      </c>
      <c r="AN36" s="51">
        <f>'ごみ処理量内訳'!AC36</f>
        <v>0</v>
      </c>
      <c r="AO36" s="51">
        <f>'ごみ処理量内訳'!AD36</f>
        <v>125</v>
      </c>
      <c r="AP36" s="51">
        <f>'ごみ処理量内訳'!AE36</f>
        <v>79</v>
      </c>
      <c r="AQ36" s="51">
        <f t="shared" si="8"/>
        <v>204</v>
      </c>
    </row>
    <row r="37" spans="1:43" ht="13.5">
      <c r="A37" s="26" t="s">
        <v>29</v>
      </c>
      <c r="B37" s="49" t="s">
        <v>90</v>
      </c>
      <c r="C37" s="50" t="s">
        <v>91</v>
      </c>
      <c r="D37" s="51">
        <v>7246</v>
      </c>
      <c r="E37" s="51">
        <v>7246</v>
      </c>
      <c r="F37" s="51">
        <f>'ごみ搬入量内訳'!H37</f>
        <v>1626</v>
      </c>
      <c r="G37" s="51">
        <f>'ごみ搬入量内訳'!AG37</f>
        <v>109</v>
      </c>
      <c r="H37" s="51">
        <f>'ごみ搬入量内訳'!AH37</f>
        <v>0</v>
      </c>
      <c r="I37" s="51">
        <f t="shared" si="0"/>
        <v>1735</v>
      </c>
      <c r="J37" s="51">
        <f t="shared" si="1"/>
        <v>656.0067150889107</v>
      </c>
      <c r="K37" s="51">
        <f>('ごみ搬入量内訳'!E37+'ごみ搬入量内訳'!AH37)/'ごみ処理概要'!D37/365*1000000</f>
        <v>562.2374555257695</v>
      </c>
      <c r="L37" s="51">
        <f>'ごみ搬入量内訳'!F37/'ごみ処理概要'!D37/365*1000000</f>
        <v>93.76925956314112</v>
      </c>
      <c r="M37" s="51">
        <f>'資源化量内訳'!BP37</f>
        <v>0</v>
      </c>
      <c r="N37" s="51">
        <f>'ごみ処理量内訳'!E37</f>
        <v>1382</v>
      </c>
      <c r="O37" s="51">
        <f>'ごみ処理量内訳'!L37</f>
        <v>0</v>
      </c>
      <c r="P37" s="51">
        <f t="shared" si="2"/>
        <v>192</v>
      </c>
      <c r="Q37" s="51">
        <f>'ごみ処理量内訳'!G37</f>
        <v>192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161</v>
      </c>
      <c r="W37" s="51">
        <f>'資源化量内訳'!M37</f>
        <v>132</v>
      </c>
      <c r="X37" s="51">
        <f>'資源化量内訳'!N37</f>
        <v>20</v>
      </c>
      <c r="Y37" s="51">
        <f>'資源化量内訳'!O37</f>
        <v>9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1735</v>
      </c>
      <c r="AE37" s="52">
        <f t="shared" si="5"/>
        <v>100</v>
      </c>
      <c r="AF37" s="51">
        <f>'資源化量内訳'!AB37</f>
        <v>0</v>
      </c>
      <c r="AG37" s="51">
        <f>'資源化量内訳'!AJ37</f>
        <v>135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216</v>
      </c>
      <c r="AL37" s="51">
        <f t="shared" si="6"/>
        <v>135</v>
      </c>
      <c r="AM37" s="52">
        <f t="shared" si="7"/>
        <v>17.060518731988473</v>
      </c>
      <c r="AN37" s="51">
        <f>'ごみ処理量内訳'!AC37</f>
        <v>0</v>
      </c>
      <c r="AO37" s="51">
        <f>'ごみ処理量内訳'!AD37</f>
        <v>148</v>
      </c>
      <c r="AP37" s="51">
        <f>'ごみ処理量内訳'!AE37</f>
        <v>39</v>
      </c>
      <c r="AQ37" s="51">
        <f t="shared" si="8"/>
        <v>187</v>
      </c>
    </row>
    <row r="38" spans="1:43" ht="13.5">
      <c r="A38" s="26" t="s">
        <v>29</v>
      </c>
      <c r="B38" s="49" t="s">
        <v>92</v>
      </c>
      <c r="C38" s="50" t="s">
        <v>93</v>
      </c>
      <c r="D38" s="51">
        <v>8667</v>
      </c>
      <c r="E38" s="51">
        <v>8667</v>
      </c>
      <c r="F38" s="51">
        <f>'ごみ搬入量内訳'!H38</f>
        <v>3207</v>
      </c>
      <c r="G38" s="51">
        <f>'ごみ搬入量内訳'!AG38</f>
        <v>1128</v>
      </c>
      <c r="H38" s="51">
        <f>'ごみ搬入量内訳'!AH38</f>
        <v>0</v>
      </c>
      <c r="I38" s="51">
        <f t="shared" si="0"/>
        <v>4335</v>
      </c>
      <c r="J38" s="51">
        <f t="shared" si="1"/>
        <v>1370.3371788124061</v>
      </c>
      <c r="K38" s="51">
        <f>('ごみ搬入量内訳'!E38+'ごみ搬入量内訳'!AH38)/'ごみ処理概要'!D38/365*1000000</f>
        <v>856.974415631011</v>
      </c>
      <c r="L38" s="51">
        <f>'ごみ搬入量内訳'!F38/'ごみ処理概要'!D38/365*1000000</f>
        <v>513.3627631813949</v>
      </c>
      <c r="M38" s="51">
        <f>'資源化量内訳'!BP38</f>
        <v>100</v>
      </c>
      <c r="N38" s="51">
        <f>'ごみ処理量内訳'!E38</f>
        <v>2516</v>
      </c>
      <c r="O38" s="51">
        <f>'ごみ処理量内訳'!L38</f>
        <v>1012</v>
      </c>
      <c r="P38" s="51">
        <f t="shared" si="2"/>
        <v>252</v>
      </c>
      <c r="Q38" s="51">
        <f>'ごみ処理量内訳'!G38</f>
        <v>252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555</v>
      </c>
      <c r="W38" s="51">
        <f>'資源化量内訳'!M38</f>
        <v>501</v>
      </c>
      <c r="X38" s="51">
        <f>'資源化量内訳'!N38</f>
        <v>43</v>
      </c>
      <c r="Y38" s="51">
        <f>'資源化量内訳'!O38</f>
        <v>11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4335</v>
      </c>
      <c r="AE38" s="52">
        <f t="shared" si="5"/>
        <v>76.65513264129181</v>
      </c>
      <c r="AF38" s="51">
        <f>'資源化量内訳'!AB38</f>
        <v>0</v>
      </c>
      <c r="AG38" s="51">
        <f>'資源化量内訳'!AJ38</f>
        <v>177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216</v>
      </c>
      <c r="AL38" s="51">
        <f t="shared" si="6"/>
        <v>177</v>
      </c>
      <c r="AM38" s="52">
        <f t="shared" si="7"/>
        <v>18.759864712514094</v>
      </c>
      <c r="AN38" s="51">
        <f>'ごみ処理量内訳'!AC38</f>
        <v>1012</v>
      </c>
      <c r="AO38" s="51">
        <f>'ごみ処理量内訳'!AD38</f>
        <v>282</v>
      </c>
      <c r="AP38" s="51">
        <f>'ごみ処理量内訳'!AE38</f>
        <v>51</v>
      </c>
      <c r="AQ38" s="51">
        <f t="shared" si="8"/>
        <v>1345</v>
      </c>
    </row>
    <row r="39" spans="1:43" ht="13.5">
      <c r="A39" s="26" t="s">
        <v>29</v>
      </c>
      <c r="B39" s="49" t="s">
        <v>94</v>
      </c>
      <c r="C39" s="50" t="s">
        <v>95</v>
      </c>
      <c r="D39" s="51">
        <v>14120</v>
      </c>
      <c r="E39" s="51">
        <v>14120</v>
      </c>
      <c r="F39" s="51">
        <f>'ごみ搬入量内訳'!H39</f>
        <v>3304</v>
      </c>
      <c r="G39" s="51">
        <f>'ごみ搬入量内訳'!AG39</f>
        <v>238</v>
      </c>
      <c r="H39" s="51">
        <f>'ごみ搬入量内訳'!AH39</f>
        <v>0</v>
      </c>
      <c r="I39" s="51">
        <f t="shared" si="0"/>
        <v>3542</v>
      </c>
      <c r="J39" s="51">
        <f t="shared" si="1"/>
        <v>687.2598859094261</v>
      </c>
      <c r="K39" s="51">
        <f>('ごみ搬入量内訳'!E39+'ごみ搬入量内訳'!AH39)/'ごみ処理概要'!D39/365*1000000</f>
        <v>555.7064690131554</v>
      </c>
      <c r="L39" s="51">
        <f>'ごみ搬入量内訳'!F39/'ごみ処理概要'!D39/365*1000000</f>
        <v>131.5534168962707</v>
      </c>
      <c r="M39" s="51">
        <f>'資源化量内訳'!BP39</f>
        <v>0</v>
      </c>
      <c r="N39" s="51">
        <f>'ごみ処理量内訳'!E39</f>
        <v>3108</v>
      </c>
      <c r="O39" s="51">
        <f>'ごみ処理量内訳'!L39</f>
        <v>0</v>
      </c>
      <c r="P39" s="51">
        <f t="shared" si="2"/>
        <v>434</v>
      </c>
      <c r="Q39" s="51">
        <f>'ごみ処理量内訳'!G39</f>
        <v>434</v>
      </c>
      <c r="R39" s="51">
        <f>'ごみ処理量内訳'!H39</f>
        <v>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3542</v>
      </c>
      <c r="AE39" s="52">
        <f t="shared" si="5"/>
        <v>100</v>
      </c>
      <c r="AF39" s="51">
        <f>'資源化量内訳'!AB39</f>
        <v>163</v>
      </c>
      <c r="AG39" s="51">
        <f>'資源化量内訳'!AJ39</f>
        <v>303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0</v>
      </c>
      <c r="AK39" s="51" t="s">
        <v>216</v>
      </c>
      <c r="AL39" s="51">
        <f t="shared" si="6"/>
        <v>466</v>
      </c>
      <c r="AM39" s="52">
        <f t="shared" si="7"/>
        <v>13.156408808582723</v>
      </c>
      <c r="AN39" s="51">
        <f>'ごみ処理量内訳'!AC39</f>
        <v>0</v>
      </c>
      <c r="AO39" s="51">
        <f>'ごみ処理量内訳'!AD39</f>
        <v>336</v>
      </c>
      <c r="AP39" s="51">
        <f>'ごみ処理量内訳'!AE39</f>
        <v>89</v>
      </c>
      <c r="AQ39" s="51">
        <f t="shared" si="8"/>
        <v>425</v>
      </c>
    </row>
    <row r="40" spans="1:43" ht="13.5">
      <c r="A40" s="26" t="s">
        <v>29</v>
      </c>
      <c r="B40" s="49" t="s">
        <v>96</v>
      </c>
      <c r="C40" s="50" t="s">
        <v>97</v>
      </c>
      <c r="D40" s="51">
        <v>14422</v>
      </c>
      <c r="E40" s="51">
        <v>14422</v>
      </c>
      <c r="F40" s="51">
        <f>'ごみ搬入量内訳'!H40</f>
        <v>3431</v>
      </c>
      <c r="G40" s="51">
        <f>'ごみ搬入量内訳'!AG40</f>
        <v>887</v>
      </c>
      <c r="H40" s="51">
        <f>'ごみ搬入量内訳'!AH40</f>
        <v>0</v>
      </c>
      <c r="I40" s="51">
        <f t="shared" si="0"/>
        <v>4318</v>
      </c>
      <c r="J40" s="51">
        <f t="shared" si="1"/>
        <v>820.2840789281216</v>
      </c>
      <c r="K40" s="51">
        <f>('ごみ搬入量内訳'!E40+'ごみ搬入量内訳'!AH40)/'ごみ処理概要'!D40/365*1000000</f>
        <v>528.8723658489788</v>
      </c>
      <c r="L40" s="51">
        <f>'ごみ搬入量内訳'!F40/'ごみ処理概要'!D40/365*1000000</f>
        <v>291.41171307914277</v>
      </c>
      <c r="M40" s="51">
        <f>'資源化量内訳'!BP40</f>
        <v>188</v>
      </c>
      <c r="N40" s="51">
        <f>'ごみ処理量内訳'!E40</f>
        <v>3041</v>
      </c>
      <c r="O40" s="51">
        <f>'ごみ処理量内訳'!L40</f>
        <v>225</v>
      </c>
      <c r="P40" s="51">
        <f t="shared" si="2"/>
        <v>861</v>
      </c>
      <c r="Q40" s="51">
        <f>'ごみ処理量内訳'!G40</f>
        <v>475</v>
      </c>
      <c r="R40" s="51">
        <f>'ごみ処理量内訳'!H40</f>
        <v>386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4127</v>
      </c>
      <c r="AE40" s="52">
        <f t="shared" si="5"/>
        <v>94.54809789193118</v>
      </c>
      <c r="AF40" s="51">
        <f>'資源化量内訳'!AB40</f>
        <v>0</v>
      </c>
      <c r="AG40" s="51">
        <f>'資源化量内訳'!AJ40</f>
        <v>333</v>
      </c>
      <c r="AH40" s="51">
        <f>'資源化量内訳'!AR40</f>
        <v>351</v>
      </c>
      <c r="AI40" s="51">
        <f>'資源化量内訳'!AZ40</f>
        <v>0</v>
      </c>
      <c r="AJ40" s="51">
        <f>'資源化量内訳'!BH40</f>
        <v>0</v>
      </c>
      <c r="AK40" s="51" t="s">
        <v>216</v>
      </c>
      <c r="AL40" s="51">
        <f t="shared" si="6"/>
        <v>684</v>
      </c>
      <c r="AM40" s="52">
        <f t="shared" si="7"/>
        <v>20.208574739281577</v>
      </c>
      <c r="AN40" s="51">
        <f>'ごみ処理量内訳'!AC40</f>
        <v>225</v>
      </c>
      <c r="AO40" s="51">
        <f>'ごみ処理量内訳'!AD40</f>
        <v>430</v>
      </c>
      <c r="AP40" s="51">
        <f>'ごみ処理量内訳'!AE40</f>
        <v>132</v>
      </c>
      <c r="AQ40" s="51">
        <f t="shared" si="8"/>
        <v>787</v>
      </c>
    </row>
    <row r="41" spans="1:43" ht="13.5">
      <c r="A41" s="26" t="s">
        <v>29</v>
      </c>
      <c r="B41" s="49" t="s">
        <v>98</v>
      </c>
      <c r="C41" s="50" t="s">
        <v>99</v>
      </c>
      <c r="D41" s="51">
        <v>9362</v>
      </c>
      <c r="E41" s="51">
        <v>9362</v>
      </c>
      <c r="F41" s="51">
        <f>'ごみ搬入量内訳'!H41</f>
        <v>2999</v>
      </c>
      <c r="G41" s="51">
        <f>'ごみ搬入量内訳'!AG41</f>
        <v>1593</v>
      </c>
      <c r="H41" s="51">
        <f>'ごみ搬入量内訳'!AH41</f>
        <v>0</v>
      </c>
      <c r="I41" s="51">
        <f t="shared" si="0"/>
        <v>4592</v>
      </c>
      <c r="J41" s="51">
        <f t="shared" si="1"/>
        <v>1343.8177652006216</v>
      </c>
      <c r="K41" s="51">
        <f>('ごみ搬入量内訳'!E41+'ごみ搬入量内訳'!AH41)/'ごみ処理概要'!D41/365*1000000</f>
        <v>586.7496993090693</v>
      </c>
      <c r="L41" s="51">
        <f>'ごみ搬入量内訳'!F41/'ごみ処理概要'!D41/365*1000000</f>
        <v>757.0680658915521</v>
      </c>
      <c r="M41" s="51">
        <f>'資源化量内訳'!BP41</f>
        <v>133</v>
      </c>
      <c r="N41" s="51">
        <f>'ごみ処理量内訳'!E41</f>
        <v>3878</v>
      </c>
      <c r="O41" s="51">
        <f>'ごみ処理量内訳'!L41</f>
        <v>8</v>
      </c>
      <c r="P41" s="51">
        <f t="shared" si="2"/>
        <v>678</v>
      </c>
      <c r="Q41" s="51">
        <f>'ごみ処理量内訳'!G41</f>
        <v>290</v>
      </c>
      <c r="R41" s="51">
        <f>'ごみ処理量内訳'!H41</f>
        <v>388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4564</v>
      </c>
      <c r="AE41" s="52">
        <f t="shared" si="5"/>
        <v>99.82471516213847</v>
      </c>
      <c r="AF41" s="51">
        <f>'資源化量内訳'!AB41</f>
        <v>0</v>
      </c>
      <c r="AG41" s="51">
        <f>'資源化量内訳'!AJ41</f>
        <v>203</v>
      </c>
      <c r="AH41" s="51">
        <f>'資源化量内訳'!AR41</f>
        <v>326</v>
      </c>
      <c r="AI41" s="51">
        <f>'資源化量内訳'!AZ41</f>
        <v>0</v>
      </c>
      <c r="AJ41" s="51">
        <f>'資源化量内訳'!BH41</f>
        <v>0</v>
      </c>
      <c r="AK41" s="51" t="s">
        <v>216</v>
      </c>
      <c r="AL41" s="51">
        <f t="shared" si="6"/>
        <v>529</v>
      </c>
      <c r="AM41" s="52">
        <f t="shared" si="7"/>
        <v>14.094102618692784</v>
      </c>
      <c r="AN41" s="51">
        <f>'ごみ処理量内訳'!AC41</f>
        <v>8</v>
      </c>
      <c r="AO41" s="51">
        <f>'ごみ処理量内訳'!AD41</f>
        <v>471</v>
      </c>
      <c r="AP41" s="51">
        <f>'ごみ処理量内訳'!AE41</f>
        <v>108</v>
      </c>
      <c r="AQ41" s="51">
        <f t="shared" si="8"/>
        <v>587</v>
      </c>
    </row>
    <row r="42" spans="1:43" ht="13.5">
      <c r="A42" s="26" t="s">
        <v>29</v>
      </c>
      <c r="B42" s="49" t="s">
        <v>100</v>
      </c>
      <c r="C42" s="50" t="s">
        <v>101</v>
      </c>
      <c r="D42" s="51">
        <v>19588</v>
      </c>
      <c r="E42" s="51">
        <v>19588</v>
      </c>
      <c r="F42" s="51">
        <f>'ごみ搬入量内訳'!H42</f>
        <v>3822</v>
      </c>
      <c r="G42" s="51">
        <f>'ごみ搬入量内訳'!AG42</f>
        <v>607</v>
      </c>
      <c r="H42" s="51">
        <f>'ごみ搬入量内訳'!AH42</f>
        <v>0</v>
      </c>
      <c r="I42" s="51">
        <f t="shared" si="0"/>
        <v>4429</v>
      </c>
      <c r="J42" s="51">
        <f t="shared" si="1"/>
        <v>619.4734825067626</v>
      </c>
      <c r="K42" s="51">
        <f>('ごみ搬入量内訳'!E42+'ごみ搬入量内訳'!AH42)/'ごみ処理概要'!D42/365*1000000</f>
        <v>463.80087333312815</v>
      </c>
      <c r="L42" s="51">
        <f>'ごみ搬入量内訳'!F42/'ごみ処理概要'!D42/365*1000000</f>
        <v>155.67260917363438</v>
      </c>
      <c r="M42" s="51">
        <f>'資源化量内訳'!BP42</f>
        <v>250</v>
      </c>
      <c r="N42" s="51">
        <f>'ごみ処理量内訳'!E42</f>
        <v>3361</v>
      </c>
      <c r="O42" s="51">
        <f>'ごみ処理量内訳'!L42</f>
        <v>0</v>
      </c>
      <c r="P42" s="51">
        <f t="shared" si="2"/>
        <v>547</v>
      </c>
      <c r="Q42" s="51">
        <f>'ごみ処理量内訳'!G42</f>
        <v>547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233</v>
      </c>
      <c r="W42" s="51">
        <f>'資源化量内訳'!M42</f>
        <v>227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6</v>
      </c>
      <c r="AC42" s="51">
        <f>'資源化量内訳'!S42</f>
        <v>0</v>
      </c>
      <c r="AD42" s="51">
        <f t="shared" si="4"/>
        <v>4141</v>
      </c>
      <c r="AE42" s="52">
        <f t="shared" si="5"/>
        <v>100</v>
      </c>
      <c r="AF42" s="51">
        <f>'資源化量内訳'!AB42</f>
        <v>0</v>
      </c>
      <c r="AG42" s="51">
        <f>'資源化量内訳'!AJ42</f>
        <v>383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216</v>
      </c>
      <c r="AL42" s="51">
        <f t="shared" si="6"/>
        <v>383</v>
      </c>
      <c r="AM42" s="52">
        <f t="shared" si="7"/>
        <v>19.722158961512186</v>
      </c>
      <c r="AN42" s="51">
        <f>'ごみ処理量内訳'!AC42</f>
        <v>0</v>
      </c>
      <c r="AO42" s="51">
        <f>'ごみ処理量内訳'!AD42</f>
        <v>421</v>
      </c>
      <c r="AP42" s="51">
        <f>'ごみ処理量内訳'!AE42</f>
        <v>112</v>
      </c>
      <c r="AQ42" s="51">
        <f t="shared" si="8"/>
        <v>533</v>
      </c>
    </row>
    <row r="43" spans="1:43" ht="13.5">
      <c r="A43" s="26" t="s">
        <v>29</v>
      </c>
      <c r="B43" s="49" t="s">
        <v>102</v>
      </c>
      <c r="C43" s="50" t="s">
        <v>103</v>
      </c>
      <c r="D43" s="51">
        <v>13602</v>
      </c>
      <c r="E43" s="51">
        <v>13602</v>
      </c>
      <c r="F43" s="51">
        <f>'ごみ搬入量内訳'!H43</f>
        <v>1945</v>
      </c>
      <c r="G43" s="51">
        <f>'ごみ搬入量内訳'!AG43</f>
        <v>216</v>
      </c>
      <c r="H43" s="51">
        <f>'ごみ搬入量内訳'!AH43</f>
        <v>0</v>
      </c>
      <c r="I43" s="51">
        <f t="shared" si="0"/>
        <v>2161</v>
      </c>
      <c r="J43" s="51">
        <f t="shared" si="1"/>
        <v>435.2703973831407</v>
      </c>
      <c r="K43" s="51">
        <f>('ごみ搬入量内訳'!E43+'ごみ搬入量内訳'!AH43)/'ごみ処理概要'!D43/365*1000000</f>
        <v>342.01255657407347</v>
      </c>
      <c r="L43" s="51">
        <f>'ごみ搬入量内訳'!F43/'ごみ処理概要'!D43/365*1000000</f>
        <v>93.25784080906715</v>
      </c>
      <c r="M43" s="51">
        <f>'資源化量内訳'!BP43</f>
        <v>35</v>
      </c>
      <c r="N43" s="51">
        <f>'ごみ処理量内訳'!E43</f>
        <v>1768</v>
      </c>
      <c r="O43" s="51">
        <f>'ごみ処理量内訳'!L43</f>
        <v>80</v>
      </c>
      <c r="P43" s="51">
        <f t="shared" si="2"/>
        <v>275</v>
      </c>
      <c r="Q43" s="51">
        <f>'ごみ処理量内訳'!G43</f>
        <v>275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2123</v>
      </c>
      <c r="AE43" s="52">
        <f t="shared" si="5"/>
        <v>96.23174752708431</v>
      </c>
      <c r="AF43" s="51">
        <f>'資源化量内訳'!AB43</f>
        <v>0</v>
      </c>
      <c r="AG43" s="51">
        <f>'資源化量内訳'!AJ43</f>
        <v>275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216</v>
      </c>
      <c r="AL43" s="51">
        <f t="shared" si="6"/>
        <v>275</v>
      </c>
      <c r="AM43" s="52">
        <f t="shared" si="7"/>
        <v>14.365152919369786</v>
      </c>
      <c r="AN43" s="51">
        <f>'ごみ処理量内訳'!AC43</f>
        <v>80</v>
      </c>
      <c r="AO43" s="51">
        <f>'ごみ処理量内訳'!AD43</f>
        <v>230</v>
      </c>
      <c r="AP43" s="51">
        <f>'ごみ処理量内訳'!AE43</f>
        <v>0</v>
      </c>
      <c r="AQ43" s="51">
        <f t="shared" si="8"/>
        <v>310</v>
      </c>
    </row>
    <row r="44" spans="1:43" ht="13.5">
      <c r="A44" s="26" t="s">
        <v>29</v>
      </c>
      <c r="B44" s="49" t="s">
        <v>104</v>
      </c>
      <c r="C44" s="50" t="s">
        <v>105</v>
      </c>
      <c r="D44" s="51">
        <v>20405</v>
      </c>
      <c r="E44" s="51">
        <v>20405</v>
      </c>
      <c r="F44" s="51">
        <f>'ごみ搬入量内訳'!H44</f>
        <v>5518</v>
      </c>
      <c r="G44" s="51">
        <f>'ごみ搬入量内訳'!AG44</f>
        <v>494</v>
      </c>
      <c r="H44" s="51">
        <f>'ごみ搬入量内訳'!AH44</f>
        <v>0</v>
      </c>
      <c r="I44" s="51">
        <f t="shared" si="0"/>
        <v>6012</v>
      </c>
      <c r="J44" s="51">
        <f t="shared" si="1"/>
        <v>807.215529365956</v>
      </c>
      <c r="K44" s="51">
        <f>('ごみ搬入量内訳'!E44+'ごみ搬入量内訳'!AH44)/'ごみ処理概要'!D44/365*1000000</f>
        <v>581.1092500159442</v>
      </c>
      <c r="L44" s="51">
        <f>'ごみ搬入量内訳'!F44/'ごみ処理概要'!D44/365*1000000</f>
        <v>226.1062793500116</v>
      </c>
      <c r="M44" s="51">
        <f>'資源化量内訳'!BP44</f>
        <v>154</v>
      </c>
      <c r="N44" s="51">
        <f>'ごみ処理量内訳'!E44</f>
        <v>5071</v>
      </c>
      <c r="O44" s="51">
        <f>'ごみ処理量内訳'!L44</f>
        <v>0</v>
      </c>
      <c r="P44" s="51">
        <f t="shared" si="2"/>
        <v>525</v>
      </c>
      <c r="Q44" s="51">
        <f>'ごみ処理量内訳'!G44</f>
        <v>525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416</v>
      </c>
      <c r="W44" s="51">
        <f>'資源化量内訳'!M44</f>
        <v>369</v>
      </c>
      <c r="X44" s="51">
        <f>'資源化量内訳'!N44</f>
        <v>43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4</v>
      </c>
      <c r="AC44" s="51">
        <f>'資源化量内訳'!S44</f>
        <v>0</v>
      </c>
      <c r="AD44" s="51">
        <f t="shared" si="4"/>
        <v>6012</v>
      </c>
      <c r="AE44" s="52">
        <f t="shared" si="5"/>
        <v>100</v>
      </c>
      <c r="AF44" s="51">
        <f>'資源化量内訳'!AB44</f>
        <v>0</v>
      </c>
      <c r="AG44" s="51">
        <f>'資源化量内訳'!AJ44</f>
        <v>368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216</v>
      </c>
      <c r="AL44" s="51">
        <f t="shared" si="6"/>
        <v>368</v>
      </c>
      <c r="AM44" s="52">
        <f t="shared" si="7"/>
        <v>15.212455400583845</v>
      </c>
      <c r="AN44" s="51">
        <f>'ごみ処理量内訳'!AC44</f>
        <v>0</v>
      </c>
      <c r="AO44" s="51">
        <f>'ごみ処理量内訳'!AD44</f>
        <v>549</v>
      </c>
      <c r="AP44" s="51">
        <f>'ごみ処理量内訳'!AE44</f>
        <v>107</v>
      </c>
      <c r="AQ44" s="51">
        <f t="shared" si="8"/>
        <v>656</v>
      </c>
    </row>
    <row r="45" spans="1:43" ht="13.5">
      <c r="A45" s="26" t="s">
        <v>29</v>
      </c>
      <c r="B45" s="49" t="s">
        <v>106</v>
      </c>
      <c r="C45" s="50" t="s">
        <v>107</v>
      </c>
      <c r="D45" s="51">
        <v>7188</v>
      </c>
      <c r="E45" s="51">
        <v>7188</v>
      </c>
      <c r="F45" s="51">
        <f>'ごみ搬入量内訳'!H45</f>
        <v>1555</v>
      </c>
      <c r="G45" s="51">
        <f>'ごみ搬入量内訳'!AG45</f>
        <v>90</v>
      </c>
      <c r="H45" s="51">
        <f>'ごみ搬入量内訳'!AH45</f>
        <v>0</v>
      </c>
      <c r="I45" s="51">
        <f t="shared" si="0"/>
        <v>1645</v>
      </c>
      <c r="J45" s="51">
        <f t="shared" si="1"/>
        <v>626.996287572133</v>
      </c>
      <c r="K45" s="51">
        <f>('ごみ搬入量内訳'!E45+'ごみ搬入量内訳'!AH45)/'ごみ処理概要'!D45/365*1000000</f>
        <v>531.708097971505</v>
      </c>
      <c r="L45" s="51">
        <f>'ごみ搬入量内訳'!F45/'ごみ処理概要'!D45/365*1000000</f>
        <v>95.28818960062814</v>
      </c>
      <c r="M45" s="51">
        <f>'資源化量内訳'!BP45</f>
        <v>0</v>
      </c>
      <c r="N45" s="51">
        <f>'ごみ処理量内訳'!E45</f>
        <v>1328</v>
      </c>
      <c r="O45" s="51">
        <f>'ごみ処理量内訳'!L45</f>
        <v>0</v>
      </c>
      <c r="P45" s="51">
        <f t="shared" si="2"/>
        <v>245</v>
      </c>
      <c r="Q45" s="51">
        <f>'ごみ処理量内訳'!G45</f>
        <v>245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72</v>
      </c>
      <c r="W45" s="51">
        <f>'資源化量内訳'!M45</f>
        <v>71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1</v>
      </c>
      <c r="AC45" s="51">
        <f>'資源化量内訳'!S45</f>
        <v>0</v>
      </c>
      <c r="AD45" s="51">
        <f t="shared" si="4"/>
        <v>1645</v>
      </c>
      <c r="AE45" s="52">
        <f t="shared" si="5"/>
        <v>100</v>
      </c>
      <c r="AF45" s="51">
        <f>'資源化量内訳'!AB45</f>
        <v>0</v>
      </c>
      <c r="AG45" s="51">
        <f>'資源化量内訳'!AJ45</f>
        <v>172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216</v>
      </c>
      <c r="AL45" s="51">
        <f t="shared" si="6"/>
        <v>172</v>
      </c>
      <c r="AM45" s="52">
        <f t="shared" si="7"/>
        <v>14.832826747720365</v>
      </c>
      <c r="AN45" s="51">
        <f>'ごみ処理量内訳'!AC45</f>
        <v>0</v>
      </c>
      <c r="AO45" s="51">
        <f>'ごみ処理量内訳'!AD45</f>
        <v>143</v>
      </c>
      <c r="AP45" s="51">
        <f>'ごみ処理量内訳'!AE45</f>
        <v>50</v>
      </c>
      <c r="AQ45" s="51">
        <f t="shared" si="8"/>
        <v>193</v>
      </c>
    </row>
    <row r="46" spans="1:43" ht="13.5">
      <c r="A46" s="26" t="s">
        <v>29</v>
      </c>
      <c r="B46" s="49" t="s">
        <v>108</v>
      </c>
      <c r="C46" s="50" t="s">
        <v>109</v>
      </c>
      <c r="D46" s="51">
        <v>15918</v>
      </c>
      <c r="E46" s="51">
        <v>15918</v>
      </c>
      <c r="F46" s="51">
        <f>'ごみ搬入量内訳'!H46</f>
        <v>4857</v>
      </c>
      <c r="G46" s="51">
        <f>'ごみ搬入量内訳'!AG46</f>
        <v>321</v>
      </c>
      <c r="H46" s="51">
        <f>'ごみ搬入量内訳'!AH46</f>
        <v>0</v>
      </c>
      <c r="I46" s="51">
        <f t="shared" si="0"/>
        <v>5178</v>
      </c>
      <c r="J46" s="51">
        <f t="shared" si="1"/>
        <v>891.2112934956033</v>
      </c>
      <c r="K46" s="51">
        <f>('ごみ搬入量内訳'!E46+'ごみ搬入量内訳'!AH46)/'ごみ処理概要'!D46/365*1000000</f>
        <v>707.9088547986514</v>
      </c>
      <c r="L46" s="51">
        <f>'ごみ搬入量内訳'!F46/'ごみ処理概要'!D46/365*1000000</f>
        <v>183.302438696952</v>
      </c>
      <c r="M46" s="51">
        <f>'資源化量内訳'!BP46</f>
        <v>0</v>
      </c>
      <c r="N46" s="51">
        <f>'ごみ処理量内訳'!E46</f>
        <v>3931</v>
      </c>
      <c r="O46" s="51">
        <f>'ごみ処理量内訳'!L46</f>
        <v>0</v>
      </c>
      <c r="P46" s="51">
        <f t="shared" si="2"/>
        <v>1248</v>
      </c>
      <c r="Q46" s="51">
        <f>'ごみ処理量内訳'!G46</f>
        <v>512</v>
      </c>
      <c r="R46" s="51">
        <f>'ごみ処理量内訳'!H46</f>
        <v>736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1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1</v>
      </c>
      <c r="AD46" s="51">
        <f t="shared" si="4"/>
        <v>5180</v>
      </c>
      <c r="AE46" s="52">
        <f t="shared" si="5"/>
        <v>100</v>
      </c>
      <c r="AF46" s="51">
        <f>'資源化量内訳'!AB46</f>
        <v>33</v>
      </c>
      <c r="AG46" s="51">
        <f>'資源化量内訳'!AJ46</f>
        <v>162</v>
      </c>
      <c r="AH46" s="51">
        <f>'資源化量内訳'!AR46</f>
        <v>736</v>
      </c>
      <c r="AI46" s="51">
        <f>'資源化量内訳'!AZ46</f>
        <v>0</v>
      </c>
      <c r="AJ46" s="51">
        <f>'資源化量内訳'!BH46</f>
        <v>0</v>
      </c>
      <c r="AK46" s="51" t="s">
        <v>216</v>
      </c>
      <c r="AL46" s="51">
        <f t="shared" si="6"/>
        <v>931</v>
      </c>
      <c r="AM46" s="52">
        <f t="shared" si="7"/>
        <v>17.99227799227799</v>
      </c>
      <c r="AN46" s="51">
        <f>'ごみ処理量内訳'!AC46</f>
        <v>0</v>
      </c>
      <c r="AO46" s="51">
        <f>'ごみ処理量内訳'!AD46</f>
        <v>373</v>
      </c>
      <c r="AP46" s="51">
        <f>'ごみ処理量内訳'!AE46</f>
        <v>236</v>
      </c>
      <c r="AQ46" s="51">
        <f t="shared" si="8"/>
        <v>609</v>
      </c>
    </row>
    <row r="47" spans="1:43" ht="13.5">
      <c r="A47" s="26" t="s">
        <v>29</v>
      </c>
      <c r="B47" s="49" t="s">
        <v>110</v>
      </c>
      <c r="C47" s="50" t="s">
        <v>111</v>
      </c>
      <c r="D47" s="51">
        <v>14760</v>
      </c>
      <c r="E47" s="51">
        <v>14760</v>
      </c>
      <c r="F47" s="51">
        <f>'ごみ搬入量内訳'!H47</f>
        <v>3951</v>
      </c>
      <c r="G47" s="51">
        <f>'ごみ搬入量内訳'!AG47</f>
        <v>165</v>
      </c>
      <c r="H47" s="51">
        <f>'ごみ搬入量内訳'!AH47</f>
        <v>0</v>
      </c>
      <c r="I47" s="51">
        <f t="shared" si="0"/>
        <v>4116</v>
      </c>
      <c r="J47" s="51">
        <f t="shared" si="1"/>
        <v>764.0049003229759</v>
      </c>
      <c r="K47" s="51">
        <f>('ごみ搬入量内訳'!E47+'ごみ搬入量内訳'!AH47)/'ごみ処理概要'!D47/365*1000000</f>
        <v>577.4585143111706</v>
      </c>
      <c r="L47" s="51">
        <f>'ごみ搬入量内訳'!F47/'ごみ処理概要'!D47/365*1000000</f>
        <v>186.5463860118053</v>
      </c>
      <c r="M47" s="51">
        <f>'資源化量内訳'!BP47</f>
        <v>44</v>
      </c>
      <c r="N47" s="51">
        <f>'ごみ処理量内訳'!E47</f>
        <v>3335</v>
      </c>
      <c r="O47" s="51">
        <f>'ごみ処理量内訳'!L47</f>
        <v>0</v>
      </c>
      <c r="P47" s="51">
        <f t="shared" si="2"/>
        <v>764</v>
      </c>
      <c r="Q47" s="51">
        <f>'ごみ処理量内訳'!G47</f>
        <v>409</v>
      </c>
      <c r="R47" s="51">
        <f>'ごみ処理量内訳'!H47</f>
        <v>355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16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15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1</v>
      </c>
      <c r="AD47" s="51">
        <f t="shared" si="4"/>
        <v>4115</v>
      </c>
      <c r="AE47" s="52">
        <f t="shared" si="5"/>
        <v>100</v>
      </c>
      <c r="AF47" s="51">
        <f>'資源化量内訳'!AB47</f>
        <v>28</v>
      </c>
      <c r="AG47" s="51">
        <f>'資源化量内訳'!AJ47</f>
        <v>129</v>
      </c>
      <c r="AH47" s="51">
        <f>'資源化量内訳'!AR47</f>
        <v>355</v>
      </c>
      <c r="AI47" s="51">
        <f>'資源化量内訳'!AZ47</f>
        <v>0</v>
      </c>
      <c r="AJ47" s="51">
        <f>'資源化量内訳'!BH47</f>
        <v>0</v>
      </c>
      <c r="AK47" s="51" t="s">
        <v>216</v>
      </c>
      <c r="AL47" s="51">
        <f t="shared" si="6"/>
        <v>512</v>
      </c>
      <c r="AM47" s="52">
        <f t="shared" si="7"/>
        <v>13.753306083193076</v>
      </c>
      <c r="AN47" s="51">
        <f>'ごみ処理量内訳'!AC47</f>
        <v>0</v>
      </c>
      <c r="AO47" s="51">
        <f>'ごみ処理量内訳'!AD47</f>
        <v>318</v>
      </c>
      <c r="AP47" s="51">
        <f>'ごみ処理量内訳'!AE47</f>
        <v>188</v>
      </c>
      <c r="AQ47" s="51">
        <f t="shared" si="8"/>
        <v>506</v>
      </c>
    </row>
    <row r="48" spans="1:43" ht="13.5">
      <c r="A48" s="26" t="s">
        <v>29</v>
      </c>
      <c r="B48" s="49" t="s">
        <v>112</v>
      </c>
      <c r="C48" s="50" t="s">
        <v>113</v>
      </c>
      <c r="D48" s="51">
        <v>14342</v>
      </c>
      <c r="E48" s="51">
        <v>14342</v>
      </c>
      <c r="F48" s="51">
        <f>'ごみ搬入量内訳'!H48</f>
        <v>2598</v>
      </c>
      <c r="G48" s="51">
        <f>'ごみ搬入量内訳'!AG48</f>
        <v>102</v>
      </c>
      <c r="H48" s="51">
        <f>'ごみ搬入量内訳'!AH48</f>
        <v>0</v>
      </c>
      <c r="I48" s="51">
        <f t="shared" si="0"/>
        <v>2700</v>
      </c>
      <c r="J48" s="51">
        <f t="shared" si="1"/>
        <v>515.7760614957889</v>
      </c>
      <c r="K48" s="51">
        <f>('ごみ搬入量内訳'!E48+'ごみ搬入量内訳'!AH48)/'ごみ処理概要'!D48/365*1000000</f>
        <v>436.1173142203281</v>
      </c>
      <c r="L48" s="51">
        <f>'ごみ搬入量内訳'!F48/'ごみ処理概要'!D48/365*1000000</f>
        <v>79.65874727546071</v>
      </c>
      <c r="M48" s="51">
        <f>'資源化量内訳'!BP48</f>
        <v>0</v>
      </c>
      <c r="N48" s="51">
        <f>'ごみ処理量内訳'!E48</f>
        <v>2045</v>
      </c>
      <c r="O48" s="51">
        <f>'ごみ処理量内訳'!L48</f>
        <v>0</v>
      </c>
      <c r="P48" s="51">
        <f t="shared" si="2"/>
        <v>655</v>
      </c>
      <c r="Q48" s="51">
        <f>'ごみ処理量内訳'!G48</f>
        <v>366</v>
      </c>
      <c r="R48" s="51">
        <f>'ごみ処理量内訳'!H48</f>
        <v>289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1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1</v>
      </c>
      <c r="AD48" s="51">
        <f t="shared" si="4"/>
        <v>2701</v>
      </c>
      <c r="AE48" s="52">
        <f t="shared" si="5"/>
        <v>100</v>
      </c>
      <c r="AF48" s="51">
        <f>'資源化量内訳'!AB48</f>
        <v>18</v>
      </c>
      <c r="AG48" s="51">
        <f>'資源化量内訳'!AJ48</f>
        <v>116</v>
      </c>
      <c r="AH48" s="51">
        <f>'資源化量内訳'!AR48</f>
        <v>289</v>
      </c>
      <c r="AI48" s="51">
        <f>'資源化量内訳'!AZ48</f>
        <v>0</v>
      </c>
      <c r="AJ48" s="51">
        <f>'資源化量内訳'!BH48</f>
        <v>0</v>
      </c>
      <c r="AK48" s="51" t="s">
        <v>216</v>
      </c>
      <c r="AL48" s="51">
        <f t="shared" si="6"/>
        <v>423</v>
      </c>
      <c r="AM48" s="52">
        <f t="shared" si="7"/>
        <v>15.69788967049241</v>
      </c>
      <c r="AN48" s="51">
        <f>'ごみ処理量内訳'!AC48</f>
        <v>0</v>
      </c>
      <c r="AO48" s="51">
        <f>'ごみ処理量内訳'!AD48</f>
        <v>197</v>
      </c>
      <c r="AP48" s="51">
        <f>'ごみ処理量内訳'!AE48</f>
        <v>169</v>
      </c>
      <c r="AQ48" s="51">
        <f t="shared" si="8"/>
        <v>366</v>
      </c>
    </row>
    <row r="49" spans="1:43" ht="13.5">
      <c r="A49" s="26" t="s">
        <v>29</v>
      </c>
      <c r="B49" s="49" t="s">
        <v>114</v>
      </c>
      <c r="C49" s="50" t="s">
        <v>115</v>
      </c>
      <c r="D49" s="51">
        <v>4597</v>
      </c>
      <c r="E49" s="51">
        <v>4597</v>
      </c>
      <c r="F49" s="51">
        <f>'ごみ搬入量内訳'!H49</f>
        <v>1635</v>
      </c>
      <c r="G49" s="51">
        <f>'ごみ搬入量内訳'!AG49</f>
        <v>61</v>
      </c>
      <c r="H49" s="51">
        <f>'ごみ搬入量内訳'!AH49</f>
        <v>0</v>
      </c>
      <c r="I49" s="51">
        <f t="shared" si="0"/>
        <v>1696</v>
      </c>
      <c r="J49" s="51">
        <f t="shared" si="1"/>
        <v>1010.7842815892437</v>
      </c>
      <c r="K49" s="51">
        <f>('ごみ搬入量内訳'!E49+'ごみ搬入量内訳'!AH49)/'ごみ処理概要'!D49/365*1000000</f>
        <v>493.4725148324845</v>
      </c>
      <c r="L49" s="51">
        <f>'ごみ搬入量内訳'!F49/'ごみ処理概要'!D49/365*1000000</f>
        <v>517.3117667567592</v>
      </c>
      <c r="M49" s="51">
        <f>'資源化量内訳'!BP49</f>
        <v>0</v>
      </c>
      <c r="N49" s="51">
        <f>'ごみ処理量内訳'!E49</f>
        <v>1485</v>
      </c>
      <c r="O49" s="51">
        <f>'ごみ処理量内訳'!L49</f>
        <v>0</v>
      </c>
      <c r="P49" s="51">
        <f t="shared" si="2"/>
        <v>211</v>
      </c>
      <c r="Q49" s="51">
        <f>'ごみ処理量内訳'!G49</f>
        <v>100</v>
      </c>
      <c r="R49" s="51">
        <f>'ごみ処理量内訳'!H49</f>
        <v>111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4"/>
        <v>1696</v>
      </c>
      <c r="AE49" s="52">
        <f t="shared" si="5"/>
        <v>100</v>
      </c>
      <c r="AF49" s="51">
        <f>'資源化量内訳'!AB49</f>
        <v>13</v>
      </c>
      <c r="AG49" s="51">
        <f>'資源化量内訳'!AJ49</f>
        <v>32</v>
      </c>
      <c r="AH49" s="51">
        <f>'資源化量内訳'!AR49</f>
        <v>111</v>
      </c>
      <c r="AI49" s="51">
        <f>'資源化量内訳'!AZ49</f>
        <v>0</v>
      </c>
      <c r="AJ49" s="51">
        <f>'資源化量内訳'!BH49</f>
        <v>0</v>
      </c>
      <c r="AK49" s="51" t="s">
        <v>216</v>
      </c>
      <c r="AL49" s="51">
        <f t="shared" si="6"/>
        <v>156</v>
      </c>
      <c r="AM49" s="52">
        <f t="shared" si="7"/>
        <v>9.19811320754717</v>
      </c>
      <c r="AN49" s="51">
        <f>'ごみ処理量内訳'!AC49</f>
        <v>0</v>
      </c>
      <c r="AO49" s="51">
        <f>'ごみ処理量内訳'!AD49</f>
        <v>139</v>
      </c>
      <c r="AP49" s="51">
        <f>'ごみ処理量内訳'!AE49</f>
        <v>47</v>
      </c>
      <c r="AQ49" s="51">
        <f t="shared" si="8"/>
        <v>186</v>
      </c>
    </row>
    <row r="50" spans="1:43" ht="13.5">
      <c r="A50" s="26" t="s">
        <v>29</v>
      </c>
      <c r="B50" s="49" t="s">
        <v>116</v>
      </c>
      <c r="C50" s="50" t="s">
        <v>117</v>
      </c>
      <c r="D50" s="51">
        <v>9658</v>
      </c>
      <c r="E50" s="51">
        <v>9658</v>
      </c>
      <c r="F50" s="51">
        <f>'ごみ搬入量内訳'!H50</f>
        <v>1676</v>
      </c>
      <c r="G50" s="51">
        <f>'ごみ搬入量内訳'!AG50</f>
        <v>151</v>
      </c>
      <c r="H50" s="51">
        <f>'ごみ搬入量内訳'!AH50</f>
        <v>0</v>
      </c>
      <c r="I50" s="51">
        <f t="shared" si="0"/>
        <v>1827</v>
      </c>
      <c r="J50" s="51">
        <f t="shared" si="1"/>
        <v>518.2728776200863</v>
      </c>
      <c r="K50" s="51">
        <f>('ごみ搬入量内訳'!E50+'ごみ搬入量内訳'!AH50)/'ごみ処理概要'!D50/365*1000000</f>
        <v>448.77268330321664</v>
      </c>
      <c r="L50" s="51">
        <f>'ごみ搬入量内訳'!F50/'ごみ処理概要'!D50/365*1000000</f>
        <v>69.50019431686982</v>
      </c>
      <c r="M50" s="51">
        <f>'資源化量内訳'!BP50</f>
        <v>0</v>
      </c>
      <c r="N50" s="51">
        <f>'ごみ処理量内訳'!E50</f>
        <v>1394</v>
      </c>
      <c r="O50" s="51">
        <f>'ごみ処理量内訳'!L50</f>
        <v>0</v>
      </c>
      <c r="P50" s="51">
        <f t="shared" si="2"/>
        <v>433</v>
      </c>
      <c r="Q50" s="51">
        <f>'ごみ処理量内訳'!G50</f>
        <v>217</v>
      </c>
      <c r="R50" s="51">
        <f>'ごみ処理量内訳'!H50</f>
        <v>216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1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1</v>
      </c>
      <c r="AD50" s="51">
        <f t="shared" si="4"/>
        <v>1828</v>
      </c>
      <c r="AE50" s="52">
        <f t="shared" si="5"/>
        <v>100</v>
      </c>
      <c r="AF50" s="51">
        <f>'資源化量内訳'!AB50</f>
        <v>12</v>
      </c>
      <c r="AG50" s="51">
        <f>'資源化量内訳'!AJ50</f>
        <v>69</v>
      </c>
      <c r="AH50" s="51">
        <f>'資源化量内訳'!AR50</f>
        <v>216</v>
      </c>
      <c r="AI50" s="51">
        <f>'資源化量内訳'!AZ50</f>
        <v>0</v>
      </c>
      <c r="AJ50" s="51">
        <f>'資源化量内訳'!BH50</f>
        <v>0</v>
      </c>
      <c r="AK50" s="51" t="s">
        <v>216</v>
      </c>
      <c r="AL50" s="51">
        <f t="shared" si="6"/>
        <v>297</v>
      </c>
      <c r="AM50" s="52">
        <f t="shared" si="7"/>
        <v>16.301969365426697</v>
      </c>
      <c r="AN50" s="51">
        <f>'ごみ処理量内訳'!AC50</f>
        <v>0</v>
      </c>
      <c r="AO50" s="51">
        <f>'ごみ処理量内訳'!AD50</f>
        <v>134</v>
      </c>
      <c r="AP50" s="51">
        <f>'ごみ処理量内訳'!AE50</f>
        <v>101</v>
      </c>
      <c r="AQ50" s="51">
        <f t="shared" si="8"/>
        <v>235</v>
      </c>
    </row>
    <row r="51" spans="1:43" ht="13.5">
      <c r="A51" s="26" t="s">
        <v>29</v>
      </c>
      <c r="B51" s="49" t="s">
        <v>118</v>
      </c>
      <c r="C51" s="50" t="s">
        <v>119</v>
      </c>
      <c r="D51" s="51">
        <v>5592</v>
      </c>
      <c r="E51" s="51">
        <v>5592</v>
      </c>
      <c r="F51" s="51">
        <f>'ごみ搬入量内訳'!H51</f>
        <v>1141</v>
      </c>
      <c r="G51" s="51">
        <f>'ごみ搬入量内訳'!AG51</f>
        <v>84</v>
      </c>
      <c r="H51" s="51">
        <f>'ごみ搬入量内訳'!AH51</f>
        <v>0</v>
      </c>
      <c r="I51" s="51">
        <f t="shared" si="0"/>
        <v>1225</v>
      </c>
      <c r="J51" s="51">
        <f t="shared" si="1"/>
        <v>600.1724577184629</v>
      </c>
      <c r="K51" s="51">
        <f>('ごみ搬入量内訳'!E51+'ごみ搬入量内訳'!AH51)/'ごみ処理概要'!D51/365*1000000</f>
        <v>445.3524604621083</v>
      </c>
      <c r="L51" s="51">
        <f>'ごみ搬入量内訳'!F51/'ごみ処理概要'!D51/365*1000000</f>
        <v>154.81999725635447</v>
      </c>
      <c r="M51" s="51">
        <f>'資源化量内訳'!BP51</f>
        <v>4</v>
      </c>
      <c r="N51" s="51">
        <f>'ごみ処理量内訳'!E51</f>
        <v>972</v>
      </c>
      <c r="O51" s="51">
        <f>'ごみ処理量内訳'!L51</f>
        <v>0</v>
      </c>
      <c r="P51" s="51">
        <f t="shared" si="2"/>
        <v>253</v>
      </c>
      <c r="Q51" s="51">
        <f>'ごみ処理量内訳'!G51</f>
        <v>130</v>
      </c>
      <c r="R51" s="51">
        <f>'ごみ処理量内訳'!H51</f>
        <v>123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4"/>
        <v>1225</v>
      </c>
      <c r="AE51" s="52">
        <f t="shared" si="5"/>
        <v>100</v>
      </c>
      <c r="AF51" s="51">
        <f>'資源化量内訳'!AB51</f>
        <v>8</v>
      </c>
      <c r="AG51" s="51">
        <f>'資源化量内訳'!AJ51</f>
        <v>41</v>
      </c>
      <c r="AH51" s="51">
        <f>'資源化量内訳'!AR51</f>
        <v>123</v>
      </c>
      <c r="AI51" s="51">
        <f>'資源化量内訳'!AZ51</f>
        <v>0</v>
      </c>
      <c r="AJ51" s="51">
        <f>'資源化量内訳'!BH51</f>
        <v>0</v>
      </c>
      <c r="AK51" s="51" t="s">
        <v>216</v>
      </c>
      <c r="AL51" s="51">
        <f t="shared" si="6"/>
        <v>172</v>
      </c>
      <c r="AM51" s="52">
        <f t="shared" si="7"/>
        <v>14.320585842148088</v>
      </c>
      <c r="AN51" s="51">
        <f>'ごみ処理量内訳'!AC51</f>
        <v>0</v>
      </c>
      <c r="AO51" s="51">
        <f>'ごみ処理量内訳'!AD51</f>
        <v>93</v>
      </c>
      <c r="AP51" s="51">
        <f>'ごみ処理量内訳'!AE51</f>
        <v>60</v>
      </c>
      <c r="AQ51" s="51">
        <f t="shared" si="8"/>
        <v>153</v>
      </c>
    </row>
    <row r="52" spans="1:43" ht="13.5">
      <c r="A52" s="26" t="s">
        <v>29</v>
      </c>
      <c r="B52" s="49" t="s">
        <v>120</v>
      </c>
      <c r="C52" s="50" t="s">
        <v>121</v>
      </c>
      <c r="D52" s="51">
        <v>3246</v>
      </c>
      <c r="E52" s="51">
        <v>3246</v>
      </c>
      <c r="F52" s="51">
        <f>'ごみ搬入量内訳'!H52</f>
        <v>652</v>
      </c>
      <c r="G52" s="51">
        <f>'ごみ搬入量内訳'!AG52</f>
        <v>36</v>
      </c>
      <c r="H52" s="51">
        <f>'ごみ搬入量内訳'!AH52</f>
        <v>0</v>
      </c>
      <c r="I52" s="51">
        <f aca="true" t="shared" si="9" ref="I52:I77">SUM(F52:H52)</f>
        <v>688</v>
      </c>
      <c r="J52" s="51">
        <f aca="true" t="shared" si="10" ref="J52:J77">I52/D52/365*1000000</f>
        <v>580.6936250305962</v>
      </c>
      <c r="K52" s="51">
        <f>('ごみ搬入量内訳'!E52+'ごみ搬入量内訳'!AH52)/'ごみ処理概要'!D52/365*1000000</f>
        <v>529.2077076950346</v>
      </c>
      <c r="L52" s="51">
        <f>'ごみ搬入量内訳'!F52/'ごみ処理概要'!D52/365*1000000</f>
        <v>51.485917335561574</v>
      </c>
      <c r="M52" s="51">
        <f>'資源化量内訳'!BP52</f>
        <v>1</v>
      </c>
      <c r="N52" s="51">
        <f>'ごみ処理量内訳'!E52</f>
        <v>526</v>
      </c>
      <c r="O52" s="51">
        <f>'ごみ処理量内訳'!L52</f>
        <v>0</v>
      </c>
      <c r="P52" s="51">
        <f aca="true" t="shared" si="11" ref="P52:P77">SUM(Q52:U52)</f>
        <v>162</v>
      </c>
      <c r="Q52" s="51">
        <f>'ごみ処理量内訳'!G52</f>
        <v>77</v>
      </c>
      <c r="R52" s="51">
        <f>'ごみ処理量内訳'!H52</f>
        <v>85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aca="true" t="shared" si="12" ref="V52:V77">SUM(W52:AC52)</f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aca="true" t="shared" si="13" ref="AD52:AD77">N52+O52+P52+V52</f>
        <v>688</v>
      </c>
      <c r="AE52" s="52">
        <f aca="true" t="shared" si="14" ref="AE52:AE78">(N52+P52+V52)/AD52*100</f>
        <v>100</v>
      </c>
      <c r="AF52" s="51">
        <f>'資源化量内訳'!AB52</f>
        <v>5</v>
      </c>
      <c r="AG52" s="51">
        <f>'資源化量内訳'!AJ52</f>
        <v>25</v>
      </c>
      <c r="AH52" s="51">
        <f>'資源化量内訳'!AR52</f>
        <v>85</v>
      </c>
      <c r="AI52" s="51">
        <f>'資源化量内訳'!AZ52</f>
        <v>0</v>
      </c>
      <c r="AJ52" s="51">
        <f>'資源化量内訳'!BH52</f>
        <v>0</v>
      </c>
      <c r="AK52" s="51" t="s">
        <v>216</v>
      </c>
      <c r="AL52" s="51">
        <f aca="true" t="shared" si="15" ref="AL52:AL77">SUM(AF52:AJ52)</f>
        <v>115</v>
      </c>
      <c r="AM52" s="52">
        <f aca="true" t="shared" si="16" ref="AM52:AM77">(V52+AL52+M52)/(M52+AD52)*100</f>
        <v>16.835994194484762</v>
      </c>
      <c r="AN52" s="51">
        <f>'ごみ処理量内訳'!AC52</f>
        <v>0</v>
      </c>
      <c r="AO52" s="51">
        <f>'ごみ処理量内訳'!AD52</f>
        <v>51</v>
      </c>
      <c r="AP52" s="51">
        <f>'ごみ処理量内訳'!AE52</f>
        <v>36</v>
      </c>
      <c r="AQ52" s="51">
        <f aca="true" t="shared" si="17" ref="AQ52:AQ77">SUM(AN52:AP52)</f>
        <v>87</v>
      </c>
    </row>
    <row r="53" spans="1:43" ht="13.5">
      <c r="A53" s="26" t="s">
        <v>29</v>
      </c>
      <c r="B53" s="49" t="s">
        <v>122</v>
      </c>
      <c r="C53" s="50" t="s">
        <v>123</v>
      </c>
      <c r="D53" s="51">
        <v>8514</v>
      </c>
      <c r="E53" s="51">
        <v>8514</v>
      </c>
      <c r="F53" s="51">
        <f>'ごみ搬入量内訳'!H53</f>
        <v>2003</v>
      </c>
      <c r="G53" s="51">
        <f>'ごみ搬入量内訳'!AG53</f>
        <v>32</v>
      </c>
      <c r="H53" s="51">
        <f>'ごみ搬入量内訳'!AH53</f>
        <v>0</v>
      </c>
      <c r="I53" s="51">
        <f t="shared" si="9"/>
        <v>2035</v>
      </c>
      <c r="J53" s="51">
        <f t="shared" si="10"/>
        <v>654.8440763158827</v>
      </c>
      <c r="K53" s="51">
        <f>('ごみ搬入量内訳'!E53+'ごみ搬入量内訳'!AH53)/'ごみ処理概要'!D53/365*1000000</f>
        <v>514.2215400259363</v>
      </c>
      <c r="L53" s="51">
        <f>'ごみ搬入量内訳'!F53/'ごみ処理概要'!D53/365*1000000</f>
        <v>140.62253628994628</v>
      </c>
      <c r="M53" s="51">
        <f>'資源化量内訳'!BP53</f>
        <v>0</v>
      </c>
      <c r="N53" s="51">
        <f>'ごみ処理量内訳'!E53</f>
        <v>1663</v>
      </c>
      <c r="O53" s="51">
        <f>'ごみ処理量内訳'!L53</f>
        <v>0</v>
      </c>
      <c r="P53" s="51">
        <f t="shared" si="11"/>
        <v>232</v>
      </c>
      <c r="Q53" s="51">
        <f>'ごみ処理量内訳'!G53</f>
        <v>232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148</v>
      </c>
      <c r="W53" s="51">
        <f>'資源化量内訳'!M53</f>
        <v>86</v>
      </c>
      <c r="X53" s="51">
        <f>'資源化量内訳'!N53</f>
        <v>23</v>
      </c>
      <c r="Y53" s="51">
        <f>'資源化量内訳'!O53</f>
        <v>27</v>
      </c>
      <c r="Z53" s="51">
        <f>'資源化量内訳'!P53</f>
        <v>11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1</v>
      </c>
      <c r="AD53" s="51">
        <f t="shared" si="13"/>
        <v>2043</v>
      </c>
      <c r="AE53" s="52">
        <f t="shared" si="14"/>
        <v>100</v>
      </c>
      <c r="AF53" s="51">
        <f>'資源化量内訳'!AB53</f>
        <v>14</v>
      </c>
      <c r="AG53" s="51">
        <f>'資源化量内訳'!AJ53</f>
        <v>73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216</v>
      </c>
      <c r="AL53" s="51">
        <f t="shared" si="15"/>
        <v>87</v>
      </c>
      <c r="AM53" s="52">
        <f t="shared" si="16"/>
        <v>11.502692119432208</v>
      </c>
      <c r="AN53" s="51">
        <f>'ごみ処理量内訳'!AC53</f>
        <v>0</v>
      </c>
      <c r="AO53" s="51">
        <f>'ごみ処理量内訳'!AD53</f>
        <v>159</v>
      </c>
      <c r="AP53" s="51">
        <f>'ごみ処理量内訳'!AE53</f>
        <v>107</v>
      </c>
      <c r="AQ53" s="51">
        <f t="shared" si="17"/>
        <v>266</v>
      </c>
    </row>
    <row r="54" spans="1:43" ht="13.5">
      <c r="A54" s="26" t="s">
        <v>29</v>
      </c>
      <c r="B54" s="49" t="s">
        <v>124</v>
      </c>
      <c r="C54" s="50" t="s">
        <v>125</v>
      </c>
      <c r="D54" s="51">
        <v>7635</v>
      </c>
      <c r="E54" s="51">
        <v>7635</v>
      </c>
      <c r="F54" s="51">
        <f>'ごみ搬入量内訳'!H54</f>
        <v>1730</v>
      </c>
      <c r="G54" s="51">
        <f>'ごみ搬入量内訳'!AG54</f>
        <v>91</v>
      </c>
      <c r="H54" s="51">
        <f>'ごみ搬入量内訳'!AH54</f>
        <v>0</v>
      </c>
      <c r="I54" s="51">
        <f t="shared" si="9"/>
        <v>1821</v>
      </c>
      <c r="J54" s="51">
        <f t="shared" si="10"/>
        <v>653.4434965147886</v>
      </c>
      <c r="K54" s="51">
        <f>('ごみ搬入量内訳'!E54+'ごみ搬入量内訳'!AH54)/'ごみ処理概要'!D54/365*1000000</f>
        <v>496.2725731356137</v>
      </c>
      <c r="L54" s="51">
        <f>'ごみ搬入量内訳'!F54/'ごみ処理概要'!D54/365*1000000</f>
        <v>157.17092337917487</v>
      </c>
      <c r="M54" s="51">
        <f>'資源化量内訳'!BP54</f>
        <v>0</v>
      </c>
      <c r="N54" s="51">
        <f>'ごみ処理量内訳'!E54</f>
        <v>1511</v>
      </c>
      <c r="O54" s="51">
        <f>'ごみ処理量内訳'!L54</f>
        <v>0</v>
      </c>
      <c r="P54" s="51">
        <f t="shared" si="11"/>
        <v>306</v>
      </c>
      <c r="Q54" s="51">
        <f>'ごみ処理量内訳'!G54</f>
        <v>183</v>
      </c>
      <c r="R54" s="51">
        <f>'ごみ処理量内訳'!H54</f>
        <v>123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6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5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1</v>
      </c>
      <c r="AD54" s="51">
        <f t="shared" si="13"/>
        <v>1823</v>
      </c>
      <c r="AE54" s="52">
        <f t="shared" si="14"/>
        <v>100</v>
      </c>
      <c r="AF54" s="51">
        <f>'資源化量内訳'!AB54</f>
        <v>13</v>
      </c>
      <c r="AG54" s="51">
        <f>'資源化量内訳'!AJ54</f>
        <v>58</v>
      </c>
      <c r="AH54" s="51">
        <f>'資源化量内訳'!AR54</f>
        <v>123</v>
      </c>
      <c r="AI54" s="51">
        <f>'資源化量内訳'!AZ54</f>
        <v>0</v>
      </c>
      <c r="AJ54" s="51">
        <f>'資源化量内訳'!BH54</f>
        <v>0</v>
      </c>
      <c r="AK54" s="51" t="s">
        <v>216</v>
      </c>
      <c r="AL54" s="51">
        <f t="shared" si="15"/>
        <v>194</v>
      </c>
      <c r="AM54" s="52">
        <f t="shared" si="16"/>
        <v>10.970927043335161</v>
      </c>
      <c r="AN54" s="51">
        <f>'ごみ処理量内訳'!AC54</f>
        <v>0</v>
      </c>
      <c r="AO54" s="51">
        <f>'ごみ処理量内訳'!AD54</f>
        <v>144</v>
      </c>
      <c r="AP54" s="51">
        <f>'ごみ処理量内訳'!AE54</f>
        <v>84</v>
      </c>
      <c r="AQ54" s="51">
        <f t="shared" si="17"/>
        <v>228</v>
      </c>
    </row>
    <row r="55" spans="1:43" ht="13.5">
      <c r="A55" s="26" t="s">
        <v>29</v>
      </c>
      <c r="B55" s="49" t="s">
        <v>126</v>
      </c>
      <c r="C55" s="50" t="s">
        <v>127</v>
      </c>
      <c r="D55" s="51">
        <v>1638</v>
      </c>
      <c r="E55" s="51">
        <v>1638</v>
      </c>
      <c r="F55" s="51">
        <f>'ごみ搬入量内訳'!H55</f>
        <v>395</v>
      </c>
      <c r="G55" s="51">
        <f>'ごみ搬入量内訳'!AG55</f>
        <v>26</v>
      </c>
      <c r="H55" s="51">
        <f>'ごみ搬入量内訳'!AH55</f>
        <v>0</v>
      </c>
      <c r="I55" s="51">
        <f t="shared" si="9"/>
        <v>421</v>
      </c>
      <c r="J55" s="51">
        <f t="shared" si="10"/>
        <v>704.1664575911151</v>
      </c>
      <c r="K55" s="51">
        <f>('ごみ搬入量内訳'!E55+'ごみ搬入量内訳'!AH55)/'ごみ処理概要'!D55/365*1000000</f>
        <v>622.2088413869235</v>
      </c>
      <c r="L55" s="51">
        <f>'ごみ搬入量内訳'!F55/'ごみ処理概要'!D55/365*1000000</f>
        <v>81.95761620419155</v>
      </c>
      <c r="M55" s="51">
        <f>'資源化量内訳'!BP55</f>
        <v>0</v>
      </c>
      <c r="N55" s="51">
        <f>'ごみ処理量内訳'!E55</f>
        <v>295</v>
      </c>
      <c r="O55" s="51">
        <f>'ごみ処理量内訳'!L55</f>
        <v>0</v>
      </c>
      <c r="P55" s="51">
        <f t="shared" si="11"/>
        <v>125</v>
      </c>
      <c r="Q55" s="51">
        <f>'ごみ処理量内訳'!G55</f>
        <v>70</v>
      </c>
      <c r="R55" s="51">
        <f>'ごみ処理量内訳'!H55</f>
        <v>55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0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420</v>
      </c>
      <c r="AE55" s="52">
        <f t="shared" si="14"/>
        <v>100</v>
      </c>
      <c r="AF55" s="51">
        <f>'資源化量内訳'!AB55</f>
        <v>3</v>
      </c>
      <c r="AG55" s="51">
        <f>'資源化量内訳'!AJ55</f>
        <v>22</v>
      </c>
      <c r="AH55" s="51">
        <f>'資源化量内訳'!AR55</f>
        <v>55</v>
      </c>
      <c r="AI55" s="51">
        <f>'資源化量内訳'!AZ55</f>
        <v>0</v>
      </c>
      <c r="AJ55" s="51">
        <f>'資源化量内訳'!BH55</f>
        <v>0</v>
      </c>
      <c r="AK55" s="51" t="s">
        <v>216</v>
      </c>
      <c r="AL55" s="51">
        <f t="shared" si="15"/>
        <v>80</v>
      </c>
      <c r="AM55" s="52">
        <f t="shared" si="16"/>
        <v>19.047619047619047</v>
      </c>
      <c r="AN55" s="51">
        <f>'ごみ処理量内訳'!AC55</f>
        <v>0</v>
      </c>
      <c r="AO55" s="51">
        <f>'ごみ処理量内訳'!AD55</f>
        <v>30</v>
      </c>
      <c r="AP55" s="51">
        <f>'ごみ処理量内訳'!AE55</f>
        <v>32</v>
      </c>
      <c r="AQ55" s="51">
        <f t="shared" si="17"/>
        <v>62</v>
      </c>
    </row>
    <row r="56" spans="1:43" ht="13.5">
      <c r="A56" s="26" t="s">
        <v>29</v>
      </c>
      <c r="B56" s="49" t="s">
        <v>128</v>
      </c>
      <c r="C56" s="50" t="s">
        <v>129</v>
      </c>
      <c r="D56" s="51">
        <v>22970</v>
      </c>
      <c r="E56" s="51">
        <v>22970</v>
      </c>
      <c r="F56" s="51">
        <f>'ごみ搬入量内訳'!H56</f>
        <v>7565</v>
      </c>
      <c r="G56" s="51">
        <f>'ごみ搬入量内訳'!AG56</f>
        <v>807</v>
      </c>
      <c r="H56" s="51">
        <f>'ごみ搬入量内訳'!AH56</f>
        <v>0</v>
      </c>
      <c r="I56" s="51">
        <f t="shared" si="9"/>
        <v>8372</v>
      </c>
      <c r="J56" s="51">
        <f t="shared" si="10"/>
        <v>998.5627471210214</v>
      </c>
      <c r="K56" s="51">
        <f>('ごみ搬入量内訳'!E56+'ごみ搬入量内訳'!AH56)/'ごみ処理概要'!D56/365*1000000</f>
        <v>488.0696083634997</v>
      </c>
      <c r="L56" s="51">
        <f>'ごみ搬入量内訳'!F56/'ごみ処理概要'!D56/365*1000000</f>
        <v>510.49313875752176</v>
      </c>
      <c r="M56" s="51">
        <f>'資源化量内訳'!BP56</f>
        <v>129</v>
      </c>
      <c r="N56" s="51">
        <f>'ごみ処理量内訳'!E56</f>
        <v>6250</v>
      </c>
      <c r="O56" s="51">
        <f>'ごみ処理量内訳'!L56</f>
        <v>279</v>
      </c>
      <c r="P56" s="51">
        <f t="shared" si="11"/>
        <v>1843</v>
      </c>
      <c r="Q56" s="51">
        <f>'ごみ処理量内訳'!G56</f>
        <v>1075</v>
      </c>
      <c r="R56" s="51">
        <f>'ごみ処理量内訳'!H56</f>
        <v>768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8372</v>
      </c>
      <c r="AE56" s="52">
        <f t="shared" si="14"/>
        <v>96.6674629718108</v>
      </c>
      <c r="AF56" s="51">
        <f>'資源化量内訳'!AB56</f>
        <v>45</v>
      </c>
      <c r="AG56" s="51">
        <f>'資源化量内訳'!AJ56</f>
        <v>381</v>
      </c>
      <c r="AH56" s="51">
        <f>'資源化量内訳'!AR56</f>
        <v>723</v>
      </c>
      <c r="AI56" s="51">
        <f>'資源化量内訳'!AZ56</f>
        <v>0</v>
      </c>
      <c r="AJ56" s="51">
        <f>'資源化量内訳'!BH56</f>
        <v>0</v>
      </c>
      <c r="AK56" s="51" t="s">
        <v>216</v>
      </c>
      <c r="AL56" s="51">
        <f t="shared" si="15"/>
        <v>1149</v>
      </c>
      <c r="AM56" s="52">
        <f t="shared" si="16"/>
        <v>15.03352546759205</v>
      </c>
      <c r="AN56" s="51">
        <f>'ごみ処理量内訳'!AC56</f>
        <v>279</v>
      </c>
      <c r="AO56" s="51">
        <f>'ごみ処理量内訳'!AD56</f>
        <v>401</v>
      </c>
      <c r="AP56" s="51">
        <f>'ごみ処理量内訳'!AE56</f>
        <v>437</v>
      </c>
      <c r="AQ56" s="51">
        <f t="shared" si="17"/>
        <v>1117</v>
      </c>
    </row>
    <row r="57" spans="1:43" ht="13.5">
      <c r="A57" s="26" t="s">
        <v>29</v>
      </c>
      <c r="B57" s="49" t="s">
        <v>130</v>
      </c>
      <c r="C57" s="50" t="s">
        <v>131</v>
      </c>
      <c r="D57" s="51">
        <v>6121</v>
      </c>
      <c r="E57" s="51">
        <v>6121</v>
      </c>
      <c r="F57" s="51">
        <f>'ごみ搬入量内訳'!H57</f>
        <v>1421</v>
      </c>
      <c r="G57" s="51">
        <f>'ごみ搬入量内訳'!AG57</f>
        <v>225</v>
      </c>
      <c r="H57" s="51">
        <f>'ごみ搬入量内訳'!AH57</f>
        <v>0</v>
      </c>
      <c r="I57" s="51">
        <f t="shared" si="9"/>
        <v>1646</v>
      </c>
      <c r="J57" s="51">
        <f t="shared" si="10"/>
        <v>736.7405719810309</v>
      </c>
      <c r="K57" s="51">
        <f>('ごみ搬入量内訳'!E57+'ごみ搬入量内訳'!AH57)/'ごみ処理概要'!D57/365*1000000</f>
        <v>493.69675024002254</v>
      </c>
      <c r="L57" s="51">
        <f>'ごみ搬入量内訳'!F57/'ごみ処理概要'!D57/365*1000000</f>
        <v>243.0438217410084</v>
      </c>
      <c r="M57" s="51">
        <f>'資源化量内訳'!BP57</f>
        <v>38</v>
      </c>
      <c r="N57" s="51">
        <f>'ごみ処理量内訳'!E57</f>
        <v>1152</v>
      </c>
      <c r="O57" s="51">
        <f>'ごみ処理量内訳'!L57</f>
        <v>21</v>
      </c>
      <c r="P57" s="51">
        <f t="shared" si="11"/>
        <v>473</v>
      </c>
      <c r="Q57" s="51">
        <f>'ごみ処理量内訳'!G57</f>
        <v>229</v>
      </c>
      <c r="R57" s="51">
        <f>'ごみ処理量内訳'!H57</f>
        <v>244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0</v>
      </c>
      <c r="W57" s="51">
        <f>'資源化量内訳'!M57</f>
        <v>0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1646</v>
      </c>
      <c r="AE57" s="52">
        <f t="shared" si="14"/>
        <v>98.72417982989064</v>
      </c>
      <c r="AF57" s="51">
        <f>'資源化量内訳'!AB57</f>
        <v>8</v>
      </c>
      <c r="AG57" s="51">
        <f>'資源化量内訳'!AJ57</f>
        <v>81</v>
      </c>
      <c r="AH57" s="51">
        <f>'資源化量内訳'!AR57</f>
        <v>230</v>
      </c>
      <c r="AI57" s="51">
        <f>'資源化量内訳'!AZ57</f>
        <v>0</v>
      </c>
      <c r="AJ57" s="51">
        <f>'資源化量内訳'!BH57</f>
        <v>0</v>
      </c>
      <c r="AK57" s="51" t="s">
        <v>216</v>
      </c>
      <c r="AL57" s="51">
        <f t="shared" si="15"/>
        <v>319</v>
      </c>
      <c r="AM57" s="52">
        <f t="shared" si="16"/>
        <v>21.19952494061758</v>
      </c>
      <c r="AN57" s="51">
        <f>'ごみ処理量内訳'!AC57</f>
        <v>21</v>
      </c>
      <c r="AO57" s="51">
        <f>'ごみ処理量内訳'!AD57</f>
        <v>74</v>
      </c>
      <c r="AP57" s="51">
        <f>'ごみ処理量内訳'!AE57</f>
        <v>98</v>
      </c>
      <c r="AQ57" s="51">
        <f t="shared" si="17"/>
        <v>193</v>
      </c>
    </row>
    <row r="58" spans="1:43" ht="13.5">
      <c r="A58" s="26" t="s">
        <v>29</v>
      </c>
      <c r="B58" s="49" t="s">
        <v>132</v>
      </c>
      <c r="C58" s="50" t="s">
        <v>215</v>
      </c>
      <c r="D58" s="51">
        <v>8784</v>
      </c>
      <c r="E58" s="51">
        <v>8784</v>
      </c>
      <c r="F58" s="51">
        <f>'ごみ搬入量内訳'!H58</f>
        <v>1654</v>
      </c>
      <c r="G58" s="51">
        <f>'ごみ搬入量内訳'!AG58</f>
        <v>106</v>
      </c>
      <c r="H58" s="51">
        <f>'ごみ搬入量内訳'!AH58</f>
        <v>0</v>
      </c>
      <c r="I58" s="51">
        <f t="shared" si="9"/>
        <v>1760</v>
      </c>
      <c r="J58" s="51">
        <f t="shared" si="10"/>
        <v>548.9432841779574</v>
      </c>
      <c r="K58" s="51">
        <f>('ごみ搬入量内訳'!E58+'ごみ搬入量内訳'!AH58)/'ごみ処理概要'!D58/365*1000000</f>
        <v>406.09327045437533</v>
      </c>
      <c r="L58" s="51">
        <f>'ごみ搬入量内訳'!F58/'ごみ処理概要'!D58/365*1000000</f>
        <v>142.85001372358212</v>
      </c>
      <c r="M58" s="51">
        <f>'資源化量内訳'!BP58</f>
        <v>0</v>
      </c>
      <c r="N58" s="51">
        <f>'ごみ処理量内訳'!E58</f>
        <v>1182</v>
      </c>
      <c r="O58" s="51">
        <f>'ごみ処理量内訳'!L58</f>
        <v>19</v>
      </c>
      <c r="P58" s="51">
        <f t="shared" si="11"/>
        <v>559</v>
      </c>
      <c r="Q58" s="51">
        <f>'ごみ処理量内訳'!G58</f>
        <v>253</v>
      </c>
      <c r="R58" s="51">
        <f>'ごみ処理量内訳'!H58</f>
        <v>306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0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1760</v>
      </c>
      <c r="AE58" s="52">
        <f t="shared" si="14"/>
        <v>98.92045454545455</v>
      </c>
      <c r="AF58" s="51">
        <f>'資源化量内訳'!AB58</f>
        <v>9</v>
      </c>
      <c r="AG58" s="51">
        <f>'資源化量内訳'!AJ58</f>
        <v>89</v>
      </c>
      <c r="AH58" s="51">
        <f>'資源化量内訳'!AR58</f>
        <v>289</v>
      </c>
      <c r="AI58" s="51">
        <f>'資源化量内訳'!AZ58</f>
        <v>0</v>
      </c>
      <c r="AJ58" s="51">
        <f>'資源化量内訳'!BH58</f>
        <v>0</v>
      </c>
      <c r="AK58" s="51" t="s">
        <v>216</v>
      </c>
      <c r="AL58" s="51">
        <f t="shared" si="15"/>
        <v>387</v>
      </c>
      <c r="AM58" s="52">
        <f t="shared" si="16"/>
        <v>21.988636363636363</v>
      </c>
      <c r="AN58" s="51">
        <f>'ごみ処理量内訳'!AC58</f>
        <v>19</v>
      </c>
      <c r="AO58" s="51">
        <f>'ごみ処理量内訳'!AD58</f>
        <v>77</v>
      </c>
      <c r="AP58" s="51">
        <f>'ごみ処理量内訳'!AE58</f>
        <v>109</v>
      </c>
      <c r="AQ58" s="51">
        <f t="shared" si="17"/>
        <v>205</v>
      </c>
    </row>
    <row r="59" spans="1:43" ht="13.5">
      <c r="A59" s="26" t="s">
        <v>29</v>
      </c>
      <c r="B59" s="49" t="s">
        <v>133</v>
      </c>
      <c r="C59" s="50" t="s">
        <v>134</v>
      </c>
      <c r="D59" s="51">
        <v>17287</v>
      </c>
      <c r="E59" s="51">
        <v>17287</v>
      </c>
      <c r="F59" s="51">
        <f>'ごみ搬入量内訳'!H59</f>
        <v>3605</v>
      </c>
      <c r="G59" s="51">
        <f>'ごみ搬入量内訳'!AG59</f>
        <v>501</v>
      </c>
      <c r="H59" s="51">
        <f>'ごみ搬入量内訳'!AH59</f>
        <v>0</v>
      </c>
      <c r="I59" s="51">
        <f t="shared" si="9"/>
        <v>4106</v>
      </c>
      <c r="J59" s="51">
        <f t="shared" si="10"/>
        <v>650.7384201129838</v>
      </c>
      <c r="K59" s="51">
        <f>('ごみ搬入量内訳'!E59+'ごみ搬入量内訳'!AH59)/'ごみ処理概要'!D59/365*1000000</f>
        <v>418.7167330585736</v>
      </c>
      <c r="L59" s="51">
        <f>'ごみ搬入量内訳'!F59/'ごみ処理概要'!D59/365*1000000</f>
        <v>232.0216870544102</v>
      </c>
      <c r="M59" s="51">
        <f>'資源化量内訳'!BP59</f>
        <v>71</v>
      </c>
      <c r="N59" s="51">
        <f>'ごみ処理量内訳'!E59</f>
        <v>2832</v>
      </c>
      <c r="O59" s="51">
        <f>'ごみ処理量内訳'!L59</f>
        <v>118</v>
      </c>
      <c r="P59" s="51">
        <f t="shared" si="11"/>
        <v>1156</v>
      </c>
      <c r="Q59" s="51">
        <f>'ごみ処理量内訳'!G59</f>
        <v>609</v>
      </c>
      <c r="R59" s="51">
        <f>'ごみ処理量内訳'!H59</f>
        <v>547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4106</v>
      </c>
      <c r="AE59" s="52">
        <f t="shared" si="14"/>
        <v>97.12615684364346</v>
      </c>
      <c r="AF59" s="51">
        <f>'資源化量内訳'!AB59</f>
        <v>21</v>
      </c>
      <c r="AG59" s="51">
        <f>'資源化量内訳'!AJ59</f>
        <v>216</v>
      </c>
      <c r="AH59" s="51">
        <f>'資源化量内訳'!AR59</f>
        <v>514</v>
      </c>
      <c r="AI59" s="51">
        <f>'資源化量内訳'!AZ59</f>
        <v>0</v>
      </c>
      <c r="AJ59" s="51">
        <f>'資源化量内訳'!BH59</f>
        <v>0</v>
      </c>
      <c r="AK59" s="51" t="s">
        <v>216</v>
      </c>
      <c r="AL59" s="51">
        <f t="shared" si="15"/>
        <v>751</v>
      </c>
      <c r="AM59" s="52">
        <f t="shared" si="16"/>
        <v>19.679195594924586</v>
      </c>
      <c r="AN59" s="51">
        <f>'ごみ処理量内訳'!AC59</f>
        <v>118</v>
      </c>
      <c r="AO59" s="51">
        <f>'ごみ処理量内訳'!AD59</f>
        <v>184</v>
      </c>
      <c r="AP59" s="51">
        <f>'ごみ処理量内訳'!AE59</f>
        <v>255</v>
      </c>
      <c r="AQ59" s="51">
        <f t="shared" si="17"/>
        <v>557</v>
      </c>
    </row>
    <row r="60" spans="1:43" ht="13.5">
      <c r="A60" s="26" t="s">
        <v>29</v>
      </c>
      <c r="B60" s="49" t="s">
        <v>135</v>
      </c>
      <c r="C60" s="50" t="s">
        <v>136</v>
      </c>
      <c r="D60" s="51">
        <v>7566</v>
      </c>
      <c r="E60" s="51">
        <v>7566</v>
      </c>
      <c r="F60" s="51">
        <f>'ごみ搬入量内訳'!H60</f>
        <v>1259</v>
      </c>
      <c r="G60" s="51">
        <f>'ごみ搬入量内訳'!AG60</f>
        <v>587</v>
      </c>
      <c r="H60" s="51">
        <f>'ごみ搬入量内訳'!AH60</f>
        <v>0</v>
      </c>
      <c r="I60" s="51">
        <f t="shared" si="9"/>
        <v>1846</v>
      </c>
      <c r="J60" s="51">
        <f t="shared" si="10"/>
        <v>668.4554912206374</v>
      </c>
      <c r="K60" s="51">
        <f>('ごみ搬入量内訳'!E60+'ごみ搬入量内訳'!AH60)/'ごみ処理概要'!D60/365*1000000</f>
        <v>443.2229259231095</v>
      </c>
      <c r="L60" s="51">
        <f>'ごみ搬入量内訳'!F60/'ごみ処理概要'!D60/365*1000000</f>
        <v>225.23256529752788</v>
      </c>
      <c r="M60" s="51">
        <f>'資源化量内訳'!BP60</f>
        <v>0</v>
      </c>
      <c r="N60" s="51">
        <f>'ごみ処理量内訳'!E60</f>
        <v>1164</v>
      </c>
      <c r="O60" s="51">
        <f>'ごみ処理量内訳'!L60</f>
        <v>102</v>
      </c>
      <c r="P60" s="51">
        <f t="shared" si="11"/>
        <v>580</v>
      </c>
      <c r="Q60" s="51">
        <f>'ごみ処理量内訳'!G60</f>
        <v>317</v>
      </c>
      <c r="R60" s="51">
        <f>'ごみ処理量内訳'!H60</f>
        <v>263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1846</v>
      </c>
      <c r="AE60" s="52">
        <f t="shared" si="14"/>
        <v>94.47453954496208</v>
      </c>
      <c r="AF60" s="51">
        <f>'資源化量内訳'!AB60</f>
        <v>9</v>
      </c>
      <c r="AG60" s="51">
        <f>'資源化量内訳'!AJ60</f>
        <v>112</v>
      </c>
      <c r="AH60" s="51">
        <f>'資源化量内訳'!AR60</f>
        <v>247</v>
      </c>
      <c r="AI60" s="51">
        <f>'資源化量内訳'!AZ60</f>
        <v>0</v>
      </c>
      <c r="AJ60" s="51">
        <f>'資源化量内訳'!BH60</f>
        <v>0</v>
      </c>
      <c r="AK60" s="51" t="s">
        <v>216</v>
      </c>
      <c r="AL60" s="51">
        <f t="shared" si="15"/>
        <v>368</v>
      </c>
      <c r="AM60" s="52">
        <f t="shared" si="16"/>
        <v>19.934994582881906</v>
      </c>
      <c r="AN60" s="51">
        <f>'ごみ処理量内訳'!AC60</f>
        <v>102</v>
      </c>
      <c r="AO60" s="51">
        <f>'ごみ処理量内訳'!AD60</f>
        <v>77</v>
      </c>
      <c r="AP60" s="51">
        <f>'ごみ処理量内訳'!AE60</f>
        <v>132</v>
      </c>
      <c r="AQ60" s="51">
        <f t="shared" si="17"/>
        <v>311</v>
      </c>
    </row>
    <row r="61" spans="1:43" ht="13.5">
      <c r="A61" s="26" t="s">
        <v>29</v>
      </c>
      <c r="B61" s="49" t="s">
        <v>137</v>
      </c>
      <c r="C61" s="50" t="s">
        <v>138</v>
      </c>
      <c r="D61" s="51">
        <v>11401</v>
      </c>
      <c r="E61" s="51">
        <v>11401</v>
      </c>
      <c r="F61" s="51">
        <f>'ごみ搬入量内訳'!H61</f>
        <v>1462</v>
      </c>
      <c r="G61" s="51">
        <f>'ごみ搬入量内訳'!AG61</f>
        <v>382</v>
      </c>
      <c r="H61" s="51">
        <f>'ごみ搬入量内訳'!AH61</f>
        <v>0</v>
      </c>
      <c r="I61" s="51">
        <f t="shared" si="9"/>
        <v>1844</v>
      </c>
      <c r="J61" s="51">
        <f t="shared" si="10"/>
        <v>443.12383076226195</v>
      </c>
      <c r="K61" s="51">
        <f>('ごみ搬入量内訳'!E61+'ごみ搬入量内訳'!AH61)/'ごみ処理概要'!D61/365*1000000</f>
        <v>322.0097251743118</v>
      </c>
      <c r="L61" s="51">
        <f>'ごみ搬入量内訳'!F61/'ごみ処理概要'!D61/365*1000000</f>
        <v>121.1141055879501</v>
      </c>
      <c r="M61" s="51">
        <f>'資源化量内訳'!BP61</f>
        <v>0</v>
      </c>
      <c r="N61" s="51">
        <f>'ごみ処理量内訳'!E61</f>
        <v>1120</v>
      </c>
      <c r="O61" s="51">
        <f>'ごみ処理量内訳'!L61</f>
        <v>74</v>
      </c>
      <c r="P61" s="51">
        <f t="shared" si="11"/>
        <v>650</v>
      </c>
      <c r="Q61" s="51">
        <f>'ごみ処理量内訳'!G61</f>
        <v>296</v>
      </c>
      <c r="R61" s="51">
        <f>'ごみ処理量内訳'!H61</f>
        <v>354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0</v>
      </c>
      <c r="W61" s="51">
        <f>'資源化量内訳'!M61</f>
        <v>0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1844</v>
      </c>
      <c r="AE61" s="52">
        <f t="shared" si="14"/>
        <v>95.98698481561823</v>
      </c>
      <c r="AF61" s="51">
        <f>'資源化量内訳'!AB61</f>
        <v>8</v>
      </c>
      <c r="AG61" s="51">
        <f>'資源化量内訳'!AJ61</f>
        <v>105</v>
      </c>
      <c r="AH61" s="51">
        <f>'資源化量内訳'!AR61</f>
        <v>334</v>
      </c>
      <c r="AI61" s="51">
        <f>'資源化量内訳'!AZ61</f>
        <v>0</v>
      </c>
      <c r="AJ61" s="51">
        <f>'資源化量内訳'!BH61</f>
        <v>0</v>
      </c>
      <c r="AK61" s="51" t="s">
        <v>216</v>
      </c>
      <c r="AL61" s="51">
        <f t="shared" si="15"/>
        <v>447</v>
      </c>
      <c r="AM61" s="52">
        <f t="shared" si="16"/>
        <v>24.240780911062906</v>
      </c>
      <c r="AN61" s="51">
        <f>'ごみ処理量内訳'!AC61</f>
        <v>74</v>
      </c>
      <c r="AO61" s="51">
        <f>'ごみ処理量内訳'!AD61</f>
        <v>73</v>
      </c>
      <c r="AP61" s="51">
        <f>'ごみ処理量内訳'!AE61</f>
        <v>128</v>
      </c>
      <c r="AQ61" s="51">
        <f t="shared" si="17"/>
        <v>275</v>
      </c>
    </row>
    <row r="62" spans="1:43" ht="13.5">
      <c r="A62" s="26" t="s">
        <v>29</v>
      </c>
      <c r="B62" s="49" t="s">
        <v>139</v>
      </c>
      <c r="C62" s="50" t="s">
        <v>140</v>
      </c>
      <c r="D62" s="51">
        <v>6353</v>
      </c>
      <c r="E62" s="51">
        <v>6353</v>
      </c>
      <c r="F62" s="51">
        <f>'ごみ搬入量内訳'!H62</f>
        <v>939</v>
      </c>
      <c r="G62" s="51">
        <f>'ごみ搬入量内訳'!AG62</f>
        <v>53</v>
      </c>
      <c r="H62" s="51">
        <f>'ごみ搬入量内訳'!AH62</f>
        <v>0</v>
      </c>
      <c r="I62" s="51">
        <f t="shared" si="9"/>
        <v>992</v>
      </c>
      <c r="J62" s="51">
        <f t="shared" si="10"/>
        <v>427.79918450780457</v>
      </c>
      <c r="K62" s="51">
        <f>('ごみ搬入量内訳'!E62+'ごみ搬入量内訳'!AH62)/'ごみ処理概要'!D62/365*1000000</f>
        <v>333.3556145408598</v>
      </c>
      <c r="L62" s="51">
        <f>'ごみ搬入量内訳'!F62/'ごみ処理概要'!D62/365*1000000</f>
        <v>94.44356996694475</v>
      </c>
      <c r="M62" s="51">
        <f>'資源化量内訳'!BP62</f>
        <v>0</v>
      </c>
      <c r="N62" s="51">
        <f>'ごみ処理量内訳'!E62</f>
        <v>610</v>
      </c>
      <c r="O62" s="51">
        <f>'ごみ処理量内訳'!L62</f>
        <v>41</v>
      </c>
      <c r="P62" s="51">
        <f t="shared" si="11"/>
        <v>341</v>
      </c>
      <c r="Q62" s="51">
        <f>'ごみ処理量内訳'!G62</f>
        <v>128</v>
      </c>
      <c r="R62" s="51">
        <f>'ごみ処理量内訳'!H62</f>
        <v>213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0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992</v>
      </c>
      <c r="AE62" s="52">
        <f t="shared" si="14"/>
        <v>95.86693548387096</v>
      </c>
      <c r="AF62" s="51">
        <f>'資源化量内訳'!AB62</f>
        <v>4</v>
      </c>
      <c r="AG62" s="51">
        <f>'資源化量内訳'!AJ62</f>
        <v>45</v>
      </c>
      <c r="AH62" s="51">
        <f>'資源化量内訳'!AR62</f>
        <v>200</v>
      </c>
      <c r="AI62" s="51">
        <f>'資源化量内訳'!AZ62</f>
        <v>0</v>
      </c>
      <c r="AJ62" s="51">
        <f>'資源化量内訳'!BH62</f>
        <v>0</v>
      </c>
      <c r="AK62" s="51" t="s">
        <v>216</v>
      </c>
      <c r="AL62" s="51">
        <f t="shared" si="15"/>
        <v>249</v>
      </c>
      <c r="AM62" s="52">
        <f t="shared" si="16"/>
        <v>25.100806451612907</v>
      </c>
      <c r="AN62" s="51">
        <f>'ごみ処理量内訳'!AC62</f>
        <v>41</v>
      </c>
      <c r="AO62" s="51">
        <f>'ごみ処理量内訳'!AD62</f>
        <v>39</v>
      </c>
      <c r="AP62" s="51">
        <f>'ごみ処理量内訳'!AE62</f>
        <v>60</v>
      </c>
      <c r="AQ62" s="51">
        <f t="shared" si="17"/>
        <v>140</v>
      </c>
    </row>
    <row r="63" spans="1:43" ht="13.5">
      <c r="A63" s="26" t="s">
        <v>29</v>
      </c>
      <c r="B63" s="49" t="s">
        <v>141</v>
      </c>
      <c r="C63" s="50" t="s">
        <v>142</v>
      </c>
      <c r="D63" s="51">
        <v>9544</v>
      </c>
      <c r="E63" s="51">
        <v>9544</v>
      </c>
      <c r="F63" s="51">
        <f>'ごみ搬入量内訳'!H63</f>
        <v>1969</v>
      </c>
      <c r="G63" s="51">
        <f>'ごみ搬入量内訳'!AG63</f>
        <v>138</v>
      </c>
      <c r="H63" s="51">
        <f>'ごみ搬入量内訳'!AH63</f>
        <v>0</v>
      </c>
      <c r="I63" s="51">
        <f t="shared" si="9"/>
        <v>2107</v>
      </c>
      <c r="J63" s="51">
        <f t="shared" si="10"/>
        <v>604.8410246988713</v>
      </c>
      <c r="K63" s="51">
        <f>('ごみ搬入量内訳'!E63+'ごみ搬入量内訳'!AH63)/'ごみ処理概要'!D63/365*1000000</f>
        <v>342.752816084695</v>
      </c>
      <c r="L63" s="51">
        <f>'ごみ搬入量内訳'!F63/'ごみ処理概要'!D63/365*1000000</f>
        <v>262.08820861417627</v>
      </c>
      <c r="M63" s="51">
        <f>'資源化量内訳'!BP63</f>
        <v>0</v>
      </c>
      <c r="N63" s="51">
        <f>'ごみ処理量内訳'!E63</f>
        <v>1461</v>
      </c>
      <c r="O63" s="51">
        <f>'ごみ処理量内訳'!L63</f>
        <v>54</v>
      </c>
      <c r="P63" s="51">
        <f t="shared" si="11"/>
        <v>592</v>
      </c>
      <c r="Q63" s="51">
        <f>'ごみ処理量内訳'!G63</f>
        <v>263</v>
      </c>
      <c r="R63" s="51">
        <f>'ごみ処理量内訳'!H63</f>
        <v>329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2107</v>
      </c>
      <c r="AE63" s="52">
        <f t="shared" si="14"/>
        <v>97.43711438063598</v>
      </c>
      <c r="AF63" s="51">
        <f>'資源化量内訳'!AB63</f>
        <v>11</v>
      </c>
      <c r="AG63" s="51">
        <f>'資源化量内訳'!AJ63</f>
        <v>93</v>
      </c>
      <c r="AH63" s="51">
        <f>'資源化量内訳'!AR63</f>
        <v>309</v>
      </c>
      <c r="AI63" s="51">
        <f>'資源化量内訳'!AZ63</f>
        <v>0</v>
      </c>
      <c r="AJ63" s="51">
        <f>'資源化量内訳'!BH63</f>
        <v>0</v>
      </c>
      <c r="AK63" s="51" t="s">
        <v>216</v>
      </c>
      <c r="AL63" s="51">
        <f t="shared" si="15"/>
        <v>413</v>
      </c>
      <c r="AM63" s="52">
        <f t="shared" si="16"/>
        <v>19.601328903654487</v>
      </c>
      <c r="AN63" s="51">
        <f>'ごみ処理量内訳'!AC63</f>
        <v>54</v>
      </c>
      <c r="AO63" s="51">
        <f>'ごみ処理量内訳'!AD63</f>
        <v>94</v>
      </c>
      <c r="AP63" s="51">
        <f>'ごみ処理量内訳'!AE63</f>
        <v>116</v>
      </c>
      <c r="AQ63" s="51">
        <f t="shared" si="17"/>
        <v>264</v>
      </c>
    </row>
    <row r="64" spans="1:43" ht="13.5">
      <c r="A64" s="26" t="s">
        <v>29</v>
      </c>
      <c r="B64" s="49" t="s">
        <v>143</v>
      </c>
      <c r="C64" s="50" t="s">
        <v>144</v>
      </c>
      <c r="D64" s="51">
        <v>13649</v>
      </c>
      <c r="E64" s="51">
        <v>13649</v>
      </c>
      <c r="F64" s="51">
        <f>'ごみ搬入量内訳'!H64</f>
        <v>3157</v>
      </c>
      <c r="G64" s="51">
        <f>'ごみ搬入量内訳'!AG64</f>
        <v>532</v>
      </c>
      <c r="H64" s="51">
        <f>'ごみ搬入量内訳'!AH64</f>
        <v>0</v>
      </c>
      <c r="I64" s="51">
        <f t="shared" si="9"/>
        <v>3689</v>
      </c>
      <c r="J64" s="51">
        <f t="shared" si="10"/>
        <v>740.4827690723492</v>
      </c>
      <c r="K64" s="51">
        <f>('ごみ搬入量内訳'!E64+'ごみ搬入量内訳'!AH64)/'ごみ処理概要'!D64/365*1000000</f>
        <v>644.3344236167636</v>
      </c>
      <c r="L64" s="51">
        <f>'ごみ搬入量内訳'!F64/'ごみ処理概要'!D64/365*1000000</f>
        <v>96.1483454555856</v>
      </c>
      <c r="M64" s="51">
        <f>'資源化量内訳'!BP64</f>
        <v>133</v>
      </c>
      <c r="N64" s="51">
        <f>'ごみ処理量内訳'!E64</f>
        <v>2924</v>
      </c>
      <c r="O64" s="51">
        <f>'ごみ処理量内訳'!L64</f>
        <v>0</v>
      </c>
      <c r="P64" s="51">
        <f t="shared" si="11"/>
        <v>765</v>
      </c>
      <c r="Q64" s="51">
        <f>'ごみ処理量内訳'!G64</f>
        <v>0</v>
      </c>
      <c r="R64" s="51">
        <f>'ごみ処理量内訳'!H64</f>
        <v>765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3689</v>
      </c>
      <c r="AE64" s="52">
        <f t="shared" si="14"/>
        <v>100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428</v>
      </c>
      <c r="AI64" s="51">
        <f>'資源化量内訳'!AZ64</f>
        <v>0</v>
      </c>
      <c r="AJ64" s="51">
        <f>'資源化量内訳'!BH64</f>
        <v>0</v>
      </c>
      <c r="AK64" s="51" t="s">
        <v>216</v>
      </c>
      <c r="AL64" s="51">
        <f t="shared" si="15"/>
        <v>428</v>
      </c>
      <c r="AM64" s="52">
        <f t="shared" si="16"/>
        <v>14.678178963893249</v>
      </c>
      <c r="AN64" s="51">
        <f>'ごみ処理量内訳'!AC64</f>
        <v>0</v>
      </c>
      <c r="AO64" s="51">
        <f>'ごみ処理量内訳'!AD64</f>
        <v>303</v>
      </c>
      <c r="AP64" s="51">
        <f>'ごみ処理量内訳'!AE64</f>
        <v>269</v>
      </c>
      <c r="AQ64" s="51">
        <f t="shared" si="17"/>
        <v>572</v>
      </c>
    </row>
    <row r="65" spans="1:43" ht="13.5">
      <c r="A65" s="26" t="s">
        <v>29</v>
      </c>
      <c r="B65" s="49" t="s">
        <v>145</v>
      </c>
      <c r="C65" s="50" t="s">
        <v>146</v>
      </c>
      <c r="D65" s="51">
        <v>31696</v>
      </c>
      <c r="E65" s="51">
        <v>31696</v>
      </c>
      <c r="F65" s="51">
        <f>'ごみ搬入量内訳'!H65</f>
        <v>10196</v>
      </c>
      <c r="G65" s="51">
        <f>'ごみ搬入量内訳'!AG65</f>
        <v>1545</v>
      </c>
      <c r="H65" s="51">
        <f>'ごみ搬入量内訳'!AH65</f>
        <v>0</v>
      </c>
      <c r="I65" s="51">
        <f t="shared" si="9"/>
        <v>11741</v>
      </c>
      <c r="J65" s="51">
        <f t="shared" si="10"/>
        <v>1014.8638089245089</v>
      </c>
      <c r="K65" s="51">
        <f>('ごみ搬入量内訳'!E65+'ごみ搬入量内訳'!AH65)/'ごみ処理概要'!D65/365*1000000</f>
        <v>806.8949541189244</v>
      </c>
      <c r="L65" s="51">
        <f>'ごみ搬入量内訳'!F65/'ごみ処理概要'!D65/365*1000000</f>
        <v>207.96885480558458</v>
      </c>
      <c r="M65" s="51">
        <f>'資源化量内訳'!BP65</f>
        <v>288</v>
      </c>
      <c r="N65" s="51">
        <f>'ごみ処理量内訳'!E65</f>
        <v>9279</v>
      </c>
      <c r="O65" s="51">
        <f>'ごみ処理量内訳'!L65</f>
        <v>879</v>
      </c>
      <c r="P65" s="51">
        <f t="shared" si="11"/>
        <v>1583</v>
      </c>
      <c r="Q65" s="51">
        <f>'ごみ処理量内訳'!G65</f>
        <v>0</v>
      </c>
      <c r="R65" s="51">
        <f>'ごみ処理量内訳'!H65</f>
        <v>1583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11741</v>
      </c>
      <c r="AE65" s="52">
        <f t="shared" si="14"/>
        <v>92.51341453027851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1361</v>
      </c>
      <c r="AI65" s="51">
        <f>'資源化量内訳'!AZ65</f>
        <v>0</v>
      </c>
      <c r="AJ65" s="51">
        <f>'資源化量内訳'!BH65</f>
        <v>0</v>
      </c>
      <c r="AK65" s="51" t="s">
        <v>216</v>
      </c>
      <c r="AL65" s="51">
        <f t="shared" si="15"/>
        <v>1361</v>
      </c>
      <c r="AM65" s="52">
        <f t="shared" si="16"/>
        <v>13.708537700556988</v>
      </c>
      <c r="AN65" s="51">
        <f>'ごみ処理量内訳'!AC65</f>
        <v>879</v>
      </c>
      <c r="AO65" s="51">
        <f>'ごみ処理量内訳'!AD65</f>
        <v>1306</v>
      </c>
      <c r="AP65" s="51">
        <f>'ごみ処理量内訳'!AE65</f>
        <v>222</v>
      </c>
      <c r="AQ65" s="51">
        <f t="shared" si="17"/>
        <v>2407</v>
      </c>
    </row>
    <row r="66" spans="1:43" ht="13.5">
      <c r="A66" s="26" t="s">
        <v>29</v>
      </c>
      <c r="B66" s="49" t="s">
        <v>147</v>
      </c>
      <c r="C66" s="50" t="s">
        <v>148</v>
      </c>
      <c r="D66" s="51">
        <v>5564</v>
      </c>
      <c r="E66" s="51">
        <v>5564</v>
      </c>
      <c r="F66" s="51">
        <f>'ごみ搬入量内訳'!H66</f>
        <v>2124</v>
      </c>
      <c r="G66" s="51">
        <f>'ごみ搬入量内訳'!AG66</f>
        <v>383</v>
      </c>
      <c r="H66" s="51">
        <f>'ごみ搬入量内訳'!AH66</f>
        <v>0</v>
      </c>
      <c r="I66" s="51">
        <f t="shared" si="9"/>
        <v>2507</v>
      </c>
      <c r="J66" s="51">
        <f t="shared" si="10"/>
        <v>1234.4523994760839</v>
      </c>
      <c r="K66" s="51">
        <f>('ごみ搬入量内訳'!E66+'ごみ搬入量内訳'!AH66)/'ごみ処理概要'!D66/365*1000000</f>
        <v>1045.8623440315926</v>
      </c>
      <c r="L66" s="51">
        <f>'ごみ搬入量内訳'!F66/'ごみ処理概要'!D66/365*1000000</f>
        <v>188.5900554444915</v>
      </c>
      <c r="M66" s="51">
        <f>'資源化量内訳'!BP66</f>
        <v>106</v>
      </c>
      <c r="N66" s="51">
        <f>'ごみ処理量内訳'!E66</f>
        <v>1855</v>
      </c>
      <c r="O66" s="51">
        <f>'ごみ処理量内訳'!L66</f>
        <v>562</v>
      </c>
      <c r="P66" s="51">
        <f t="shared" si="11"/>
        <v>90</v>
      </c>
      <c r="Q66" s="51">
        <f>'ごみ処理量内訳'!G66</f>
        <v>0</v>
      </c>
      <c r="R66" s="51">
        <f>'ごみ処理量内訳'!H66</f>
        <v>90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2507</v>
      </c>
      <c r="AE66" s="52">
        <f t="shared" si="14"/>
        <v>77.58276824890307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90</v>
      </c>
      <c r="AI66" s="51">
        <f>'資源化量内訳'!AZ66</f>
        <v>0</v>
      </c>
      <c r="AJ66" s="51">
        <f>'資源化量内訳'!BH66</f>
        <v>0</v>
      </c>
      <c r="AK66" s="51" t="s">
        <v>216</v>
      </c>
      <c r="AL66" s="51">
        <f t="shared" si="15"/>
        <v>90</v>
      </c>
      <c r="AM66" s="52">
        <f t="shared" si="16"/>
        <v>7.500956754688098</v>
      </c>
      <c r="AN66" s="51">
        <f>'ごみ処理量内訳'!AC66</f>
        <v>562</v>
      </c>
      <c r="AO66" s="51">
        <f>'ごみ処理量内訳'!AD66</f>
        <v>190</v>
      </c>
      <c r="AP66" s="51">
        <f>'ごみ処理量内訳'!AE66</f>
        <v>0</v>
      </c>
      <c r="AQ66" s="51">
        <f t="shared" si="17"/>
        <v>752</v>
      </c>
    </row>
    <row r="67" spans="1:43" ht="13.5">
      <c r="A67" s="26" t="s">
        <v>29</v>
      </c>
      <c r="B67" s="49" t="s">
        <v>149</v>
      </c>
      <c r="C67" s="50" t="s">
        <v>150</v>
      </c>
      <c r="D67" s="51">
        <v>18136</v>
      </c>
      <c r="E67" s="51">
        <v>18136</v>
      </c>
      <c r="F67" s="51">
        <f>'ごみ搬入量内訳'!H67</f>
        <v>5053</v>
      </c>
      <c r="G67" s="51">
        <f>'ごみ搬入量内訳'!AG67</f>
        <v>239</v>
      </c>
      <c r="H67" s="51">
        <f>'ごみ搬入量内訳'!AH67</f>
        <v>0</v>
      </c>
      <c r="I67" s="51">
        <f t="shared" si="9"/>
        <v>5292</v>
      </c>
      <c r="J67" s="51">
        <f t="shared" si="10"/>
        <v>799.4392444302108</v>
      </c>
      <c r="K67" s="51">
        <f>('ごみ搬入量内訳'!E67+'ごみ搬入量内訳'!AH67)/'ごみ処理概要'!D67/365*1000000</f>
        <v>656.3801052625219</v>
      </c>
      <c r="L67" s="51">
        <f>'ごみ搬入量内訳'!F67/'ごみ処理概要'!D67/365*1000000</f>
        <v>143.05913916768887</v>
      </c>
      <c r="M67" s="51">
        <f>'資源化量内訳'!BP67</f>
        <v>75</v>
      </c>
      <c r="N67" s="51">
        <f>'ごみ処理量内訳'!E67</f>
        <v>4007</v>
      </c>
      <c r="O67" s="51">
        <f>'ごみ処理量内訳'!L67</f>
        <v>0</v>
      </c>
      <c r="P67" s="51">
        <f t="shared" si="11"/>
        <v>1193</v>
      </c>
      <c r="Q67" s="51">
        <f>'ごみ処理量内訳'!G67</f>
        <v>0</v>
      </c>
      <c r="R67" s="51">
        <f>'ごみ処理量内訳'!H67</f>
        <v>1193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0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5200</v>
      </c>
      <c r="AE67" s="52">
        <f t="shared" si="14"/>
        <v>100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1193</v>
      </c>
      <c r="AI67" s="51">
        <f>'資源化量内訳'!AZ67</f>
        <v>0</v>
      </c>
      <c r="AJ67" s="51">
        <f>'資源化量内訳'!BH67</f>
        <v>0</v>
      </c>
      <c r="AK67" s="51" t="s">
        <v>216</v>
      </c>
      <c r="AL67" s="51">
        <f t="shared" si="15"/>
        <v>1193</v>
      </c>
      <c r="AM67" s="52">
        <f t="shared" si="16"/>
        <v>24.037914691943126</v>
      </c>
      <c r="AN67" s="51">
        <f>'ごみ処理量内訳'!AC67</f>
        <v>0</v>
      </c>
      <c r="AO67" s="51">
        <f>'ごみ処理量内訳'!AD67</f>
        <v>589</v>
      </c>
      <c r="AP67" s="51">
        <f>'ごみ処理量内訳'!AE67</f>
        <v>0</v>
      </c>
      <c r="AQ67" s="51">
        <f t="shared" si="17"/>
        <v>589</v>
      </c>
    </row>
    <row r="68" spans="1:43" ht="13.5">
      <c r="A68" s="26" t="s">
        <v>29</v>
      </c>
      <c r="B68" s="49" t="s">
        <v>151</v>
      </c>
      <c r="C68" s="50" t="s">
        <v>152</v>
      </c>
      <c r="D68" s="51">
        <v>8756</v>
      </c>
      <c r="E68" s="51">
        <v>8756</v>
      </c>
      <c r="F68" s="51">
        <f>'ごみ搬入量内訳'!H68</f>
        <v>1680</v>
      </c>
      <c r="G68" s="51">
        <f>'ごみ搬入量内訳'!AG68</f>
        <v>372</v>
      </c>
      <c r="H68" s="51">
        <f>'ごみ搬入量内訳'!AH68</f>
        <v>0</v>
      </c>
      <c r="I68" s="51">
        <f t="shared" si="9"/>
        <v>2052</v>
      </c>
      <c r="J68" s="51">
        <f t="shared" si="10"/>
        <v>642.0646194859728</v>
      </c>
      <c r="K68" s="51">
        <f>('ごみ搬入量内訳'!E68+'ごみ搬入量内訳'!AH68)/'ごみ処理概要'!D68/365*1000000</f>
        <v>525.6669399300362</v>
      </c>
      <c r="L68" s="51">
        <f>'ごみ搬入量内訳'!F68/'ごみ処理概要'!D68/365*1000000</f>
        <v>116.39767955593659</v>
      </c>
      <c r="M68" s="51">
        <f>'資源化量内訳'!BP68</f>
        <v>177</v>
      </c>
      <c r="N68" s="51">
        <f>'ごみ処理量内訳'!E68</f>
        <v>1405</v>
      </c>
      <c r="O68" s="51">
        <f>'ごみ処理量内訳'!L68</f>
        <v>87</v>
      </c>
      <c r="P68" s="51">
        <f t="shared" si="11"/>
        <v>632</v>
      </c>
      <c r="Q68" s="51">
        <f>'ごみ処理量内訳'!G68</f>
        <v>0</v>
      </c>
      <c r="R68" s="51">
        <f>'ごみ処理量内訳'!H68</f>
        <v>632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50</v>
      </c>
      <c r="W68" s="51">
        <f>'資源化量内訳'!M68</f>
        <v>50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2174</v>
      </c>
      <c r="AE68" s="52">
        <f t="shared" si="14"/>
        <v>95.99816007359706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212</v>
      </c>
      <c r="AI68" s="51">
        <f>'資源化量内訳'!AZ68</f>
        <v>0</v>
      </c>
      <c r="AJ68" s="51">
        <f>'資源化量内訳'!BH68</f>
        <v>0</v>
      </c>
      <c r="AK68" s="51" t="s">
        <v>216</v>
      </c>
      <c r="AL68" s="51">
        <f t="shared" si="15"/>
        <v>212</v>
      </c>
      <c r="AM68" s="52">
        <f t="shared" si="16"/>
        <v>18.672905146746068</v>
      </c>
      <c r="AN68" s="51">
        <f>'ごみ処理量内訳'!AC68</f>
        <v>87</v>
      </c>
      <c r="AO68" s="51">
        <f>'ごみ処理量内訳'!AD68</f>
        <v>142</v>
      </c>
      <c r="AP68" s="51">
        <f>'ごみ処理量内訳'!AE68</f>
        <v>89</v>
      </c>
      <c r="AQ68" s="51">
        <f t="shared" si="17"/>
        <v>318</v>
      </c>
    </row>
    <row r="69" spans="1:43" ht="13.5">
      <c r="A69" s="26" t="s">
        <v>29</v>
      </c>
      <c r="B69" s="49" t="s">
        <v>153</v>
      </c>
      <c r="C69" s="50" t="s">
        <v>154</v>
      </c>
      <c r="D69" s="51">
        <v>11725</v>
      </c>
      <c r="E69" s="51">
        <v>11725</v>
      </c>
      <c r="F69" s="51">
        <f>'ごみ搬入量内訳'!H69</f>
        <v>3653</v>
      </c>
      <c r="G69" s="51">
        <f>'ごみ搬入量内訳'!AG69</f>
        <v>280</v>
      </c>
      <c r="H69" s="51">
        <f>'ごみ搬入量内訳'!AH69</f>
        <v>0</v>
      </c>
      <c r="I69" s="51">
        <f t="shared" si="9"/>
        <v>3933</v>
      </c>
      <c r="J69" s="51">
        <f t="shared" si="10"/>
        <v>919.0057540088209</v>
      </c>
      <c r="K69" s="51">
        <f>('ごみ搬入量内訳'!E69+'ごみ搬入量内訳'!AH69)/'ごみ処理概要'!D69/365*1000000</f>
        <v>812.9216929053364</v>
      </c>
      <c r="L69" s="51">
        <f>'ごみ搬入量内訳'!F69/'ごみ処理概要'!D69/365*1000000</f>
        <v>106.08406110348453</v>
      </c>
      <c r="M69" s="51">
        <f>'資源化量内訳'!BP69</f>
        <v>90</v>
      </c>
      <c r="N69" s="51">
        <f>'ごみ処理量内訳'!E69</f>
        <v>3173</v>
      </c>
      <c r="O69" s="51">
        <f>'ごみ処理量内訳'!L69</f>
        <v>24</v>
      </c>
      <c r="P69" s="51">
        <f t="shared" si="11"/>
        <v>736</v>
      </c>
      <c r="Q69" s="51">
        <f>'ごみ処理量内訳'!G69</f>
        <v>0</v>
      </c>
      <c r="R69" s="51">
        <f>'ごみ処理量内訳'!H69</f>
        <v>736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3933</v>
      </c>
      <c r="AE69" s="52">
        <f t="shared" si="14"/>
        <v>99.38977879481313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540</v>
      </c>
      <c r="AI69" s="51">
        <f>'資源化量内訳'!AZ69</f>
        <v>0</v>
      </c>
      <c r="AJ69" s="51">
        <f>'資源化量内訳'!BH69</f>
        <v>0</v>
      </c>
      <c r="AK69" s="51" t="s">
        <v>216</v>
      </c>
      <c r="AL69" s="51">
        <f t="shared" si="15"/>
        <v>540</v>
      </c>
      <c r="AM69" s="52">
        <f t="shared" si="16"/>
        <v>15.659955257270694</v>
      </c>
      <c r="AN69" s="51">
        <f>'ごみ処理量内訳'!AC69</f>
        <v>24</v>
      </c>
      <c r="AO69" s="51">
        <f>'ごみ処理量内訳'!AD69</f>
        <v>469</v>
      </c>
      <c r="AP69" s="51">
        <f>'ごみ処理量内訳'!AE69</f>
        <v>152</v>
      </c>
      <c r="AQ69" s="51">
        <f t="shared" si="17"/>
        <v>645</v>
      </c>
    </row>
    <row r="70" spans="1:43" ht="13.5">
      <c r="A70" s="26" t="s">
        <v>29</v>
      </c>
      <c r="B70" s="49" t="s">
        <v>155</v>
      </c>
      <c r="C70" s="50" t="s">
        <v>156</v>
      </c>
      <c r="D70" s="51">
        <v>4561</v>
      </c>
      <c r="E70" s="51">
        <v>4561</v>
      </c>
      <c r="F70" s="51">
        <f>'ごみ搬入量内訳'!H70</f>
        <v>899</v>
      </c>
      <c r="G70" s="51">
        <f>'ごみ搬入量内訳'!AG70</f>
        <v>92</v>
      </c>
      <c r="H70" s="51">
        <f>'ごみ搬入量内訳'!AH70</f>
        <v>0</v>
      </c>
      <c r="I70" s="51">
        <f t="shared" si="9"/>
        <v>991</v>
      </c>
      <c r="J70" s="51">
        <f t="shared" si="10"/>
        <v>595.2792135826978</v>
      </c>
      <c r="K70" s="51">
        <f>('ごみ搬入量内訳'!E70+'ごみ搬入量内訳'!AH70)/'ごみ処理概要'!D70/365*1000000</f>
        <v>595.2792135826978</v>
      </c>
      <c r="L70" s="51">
        <f>'ごみ搬入量内訳'!F70/'ごみ処理概要'!D70/365*1000000</f>
        <v>0</v>
      </c>
      <c r="M70" s="51">
        <f>'資源化量内訳'!BP70</f>
        <v>126</v>
      </c>
      <c r="N70" s="51">
        <f>'ごみ処理量内訳'!E70</f>
        <v>679</v>
      </c>
      <c r="O70" s="51">
        <f>'ごみ処理量内訳'!L70</f>
        <v>115</v>
      </c>
      <c r="P70" s="51">
        <f t="shared" si="11"/>
        <v>108</v>
      </c>
      <c r="Q70" s="51">
        <f>'ごみ処理量内訳'!G70</f>
        <v>16</v>
      </c>
      <c r="R70" s="51">
        <f>'ごみ処理量内訳'!H70</f>
        <v>92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902</v>
      </c>
      <c r="AE70" s="52">
        <f t="shared" si="14"/>
        <v>87.25055432372505</v>
      </c>
      <c r="AF70" s="51">
        <f>'資源化量内訳'!AB70</f>
        <v>0</v>
      </c>
      <c r="AG70" s="51">
        <f>'資源化量内訳'!AJ70</f>
        <v>13</v>
      </c>
      <c r="AH70" s="51">
        <f>'資源化量内訳'!AR70</f>
        <v>92</v>
      </c>
      <c r="AI70" s="51">
        <f>'資源化量内訳'!AZ70</f>
        <v>0</v>
      </c>
      <c r="AJ70" s="51">
        <f>'資源化量内訳'!BH70</f>
        <v>0</v>
      </c>
      <c r="AK70" s="51" t="s">
        <v>216</v>
      </c>
      <c r="AL70" s="51">
        <f t="shared" si="15"/>
        <v>105</v>
      </c>
      <c r="AM70" s="52">
        <f t="shared" si="16"/>
        <v>22.47081712062257</v>
      </c>
      <c r="AN70" s="51">
        <f>'ごみ処理量内訳'!AC70</f>
        <v>115</v>
      </c>
      <c r="AO70" s="51">
        <f>'ごみ処理量内訳'!AD70</f>
        <v>77</v>
      </c>
      <c r="AP70" s="51">
        <f>'ごみ処理量内訳'!AE70</f>
        <v>3</v>
      </c>
      <c r="AQ70" s="51">
        <f t="shared" si="17"/>
        <v>195</v>
      </c>
    </row>
    <row r="71" spans="1:43" ht="13.5">
      <c r="A71" s="26" t="s">
        <v>29</v>
      </c>
      <c r="B71" s="49" t="s">
        <v>157</v>
      </c>
      <c r="C71" s="50" t="s">
        <v>158</v>
      </c>
      <c r="D71" s="51">
        <v>11678</v>
      </c>
      <c r="E71" s="51">
        <v>11678</v>
      </c>
      <c r="F71" s="51">
        <f>'ごみ搬入量内訳'!H71</f>
        <v>4703</v>
      </c>
      <c r="G71" s="51">
        <f>'ごみ搬入量内訳'!AG71</f>
        <v>1497</v>
      </c>
      <c r="H71" s="51">
        <f>'ごみ搬入量内訳'!AH71</f>
        <v>215</v>
      </c>
      <c r="I71" s="51">
        <f t="shared" si="9"/>
        <v>6415</v>
      </c>
      <c r="J71" s="51">
        <f t="shared" si="10"/>
        <v>1504.9959295901203</v>
      </c>
      <c r="K71" s="51">
        <f>('ごみ搬入量内訳'!E71+'ごみ搬入量内訳'!AH71)/'ごみ処理概要'!D71/365*1000000</f>
        <v>1127.280661212865</v>
      </c>
      <c r="L71" s="51">
        <f>'ごみ搬入量内訳'!F71/'ごみ処理概要'!D71/365*1000000</f>
        <v>377.7152683772554</v>
      </c>
      <c r="M71" s="51">
        <f>'資源化量内訳'!BP71</f>
        <v>0</v>
      </c>
      <c r="N71" s="51">
        <f>'ごみ処理量内訳'!E71</f>
        <v>4889</v>
      </c>
      <c r="O71" s="51">
        <f>'ごみ処理量内訳'!L71</f>
        <v>265</v>
      </c>
      <c r="P71" s="51">
        <f t="shared" si="11"/>
        <v>1046</v>
      </c>
      <c r="Q71" s="51">
        <f>'ごみ処理量内訳'!G71</f>
        <v>0</v>
      </c>
      <c r="R71" s="51">
        <f>'ごみ処理量内訳'!H71</f>
        <v>1046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6200</v>
      </c>
      <c r="AE71" s="52">
        <f t="shared" si="14"/>
        <v>95.72580645161291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647</v>
      </c>
      <c r="AI71" s="51">
        <f>'資源化量内訳'!AZ71</f>
        <v>0</v>
      </c>
      <c r="AJ71" s="51">
        <f>'資源化量内訳'!BH71</f>
        <v>0</v>
      </c>
      <c r="AK71" s="51" t="s">
        <v>216</v>
      </c>
      <c r="AL71" s="51">
        <f t="shared" si="15"/>
        <v>647</v>
      </c>
      <c r="AM71" s="52">
        <f t="shared" si="16"/>
        <v>10.435483870967742</v>
      </c>
      <c r="AN71" s="51">
        <f>'ごみ処理量内訳'!AC71</f>
        <v>265</v>
      </c>
      <c r="AO71" s="51">
        <f>'ごみ処理量内訳'!AD71</f>
        <v>842</v>
      </c>
      <c r="AP71" s="51">
        <f>'ごみ処理量内訳'!AE71</f>
        <v>255</v>
      </c>
      <c r="AQ71" s="51">
        <f t="shared" si="17"/>
        <v>1362</v>
      </c>
    </row>
    <row r="72" spans="1:43" ht="13.5">
      <c r="A72" s="26" t="s">
        <v>29</v>
      </c>
      <c r="B72" s="49" t="s">
        <v>159</v>
      </c>
      <c r="C72" s="50" t="s">
        <v>160</v>
      </c>
      <c r="D72" s="51">
        <v>5541</v>
      </c>
      <c r="E72" s="51">
        <v>5536</v>
      </c>
      <c r="F72" s="51">
        <f>'ごみ搬入量内訳'!H72</f>
        <v>1844</v>
      </c>
      <c r="G72" s="51">
        <f>'ごみ搬入量内訳'!AG72</f>
        <v>670</v>
      </c>
      <c r="H72" s="51">
        <f>'ごみ搬入量内訳'!AH72</f>
        <v>1</v>
      </c>
      <c r="I72" s="51">
        <f t="shared" si="9"/>
        <v>2515</v>
      </c>
      <c r="J72" s="51">
        <f t="shared" si="10"/>
        <v>1243.5320265122018</v>
      </c>
      <c r="K72" s="51">
        <f>('ごみ搬入量内訳'!E72+'ごみ搬入量内訳'!AH72)/'ごみ処理概要'!D72/365*1000000</f>
        <v>912.253116864816</v>
      </c>
      <c r="L72" s="51">
        <f>'ごみ搬入量内訳'!F72/'ごみ処理概要'!D72/365*1000000</f>
        <v>331.2789096473857</v>
      </c>
      <c r="M72" s="51">
        <f>'資源化量内訳'!BP72</f>
        <v>0</v>
      </c>
      <c r="N72" s="51">
        <f>'ごみ処理量内訳'!E72</f>
        <v>2215</v>
      </c>
      <c r="O72" s="51">
        <f>'ごみ処理量内訳'!L72</f>
        <v>0</v>
      </c>
      <c r="P72" s="51">
        <f t="shared" si="11"/>
        <v>228</v>
      </c>
      <c r="Q72" s="51">
        <f>'ごみ処理量内訳'!G72</f>
        <v>0</v>
      </c>
      <c r="R72" s="51">
        <f>'ごみ処理量内訳'!H72</f>
        <v>228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71</v>
      </c>
      <c r="W72" s="51">
        <f>'資源化量内訳'!M72</f>
        <v>0</v>
      </c>
      <c r="X72" s="51">
        <f>'資源化量内訳'!N72</f>
        <v>50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21</v>
      </c>
      <c r="AD72" s="51">
        <f t="shared" si="13"/>
        <v>2514</v>
      </c>
      <c r="AE72" s="52">
        <f t="shared" si="14"/>
        <v>100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78</v>
      </c>
      <c r="AI72" s="51">
        <f>'資源化量内訳'!AZ72</f>
        <v>0</v>
      </c>
      <c r="AJ72" s="51">
        <f>'資源化量内訳'!BH72</f>
        <v>0</v>
      </c>
      <c r="AK72" s="51" t="s">
        <v>216</v>
      </c>
      <c r="AL72" s="51">
        <f t="shared" si="15"/>
        <v>78</v>
      </c>
      <c r="AM72" s="52">
        <f t="shared" si="16"/>
        <v>5.926809864757359</v>
      </c>
      <c r="AN72" s="51">
        <f>'ごみ処理量内訳'!AC72</f>
        <v>0</v>
      </c>
      <c r="AO72" s="51">
        <f>'ごみ処理量内訳'!AD72</f>
        <v>261</v>
      </c>
      <c r="AP72" s="51">
        <f>'ごみ処理量内訳'!AE72</f>
        <v>62</v>
      </c>
      <c r="AQ72" s="51">
        <f t="shared" si="17"/>
        <v>323</v>
      </c>
    </row>
    <row r="73" spans="1:43" ht="13.5">
      <c r="A73" s="26" t="s">
        <v>29</v>
      </c>
      <c r="B73" s="49" t="s">
        <v>161</v>
      </c>
      <c r="C73" s="50" t="s">
        <v>162</v>
      </c>
      <c r="D73" s="51">
        <v>14097</v>
      </c>
      <c r="E73" s="51">
        <v>14097</v>
      </c>
      <c r="F73" s="51">
        <f>'ごみ搬入量内訳'!H73</f>
        <v>3611</v>
      </c>
      <c r="G73" s="51">
        <f>'ごみ搬入量内訳'!AG73</f>
        <v>1751</v>
      </c>
      <c r="H73" s="51">
        <f>'ごみ搬入量内訳'!AH73</f>
        <v>0</v>
      </c>
      <c r="I73" s="51">
        <f t="shared" si="9"/>
        <v>5362</v>
      </c>
      <c r="J73" s="51">
        <f t="shared" si="10"/>
        <v>1042.094839959148</v>
      </c>
      <c r="K73" s="51">
        <f>('ごみ搬入量内訳'!E73+'ごみ搬入量内訳'!AH73)/'ごみ処理概要'!D73/365*1000000</f>
        <v>556.0300889823055</v>
      </c>
      <c r="L73" s="51">
        <f>'ごみ搬入量内訳'!F73/'ごみ処理概要'!D73/365*1000000</f>
        <v>486.06475097684245</v>
      </c>
      <c r="M73" s="51">
        <f>'資源化量内訳'!BP73</f>
        <v>0</v>
      </c>
      <c r="N73" s="51">
        <f>'ごみ処理量内訳'!E73</f>
        <v>4516</v>
      </c>
      <c r="O73" s="51">
        <f>'ごみ処理量内訳'!L73</f>
        <v>0</v>
      </c>
      <c r="P73" s="51">
        <f t="shared" si="11"/>
        <v>478</v>
      </c>
      <c r="Q73" s="51">
        <f>'ごみ処理量内訳'!G73</f>
        <v>0</v>
      </c>
      <c r="R73" s="51">
        <f>'ごみ処理量内訳'!H73</f>
        <v>478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368</v>
      </c>
      <c r="W73" s="51">
        <f>'資源化量内訳'!M73</f>
        <v>310</v>
      </c>
      <c r="X73" s="51">
        <f>'資源化量内訳'!N73</f>
        <v>58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5362</v>
      </c>
      <c r="AE73" s="52">
        <f t="shared" si="14"/>
        <v>100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415</v>
      </c>
      <c r="AI73" s="51">
        <f>'資源化量内訳'!AZ73</f>
        <v>0</v>
      </c>
      <c r="AJ73" s="51">
        <f>'資源化量内訳'!BH73</f>
        <v>0</v>
      </c>
      <c r="AK73" s="51" t="s">
        <v>216</v>
      </c>
      <c r="AL73" s="51">
        <f t="shared" si="15"/>
        <v>415</v>
      </c>
      <c r="AM73" s="52">
        <f t="shared" si="16"/>
        <v>14.602760164117868</v>
      </c>
      <c r="AN73" s="51">
        <f>'ごみ処理量内訳'!AC73</f>
        <v>0</v>
      </c>
      <c r="AO73" s="51">
        <f>'ごみ処理量内訳'!AD73</f>
        <v>587</v>
      </c>
      <c r="AP73" s="51">
        <f>'ごみ処理量内訳'!AE73</f>
        <v>63</v>
      </c>
      <c r="AQ73" s="51">
        <f t="shared" si="17"/>
        <v>650</v>
      </c>
    </row>
    <row r="74" spans="1:43" ht="13.5">
      <c r="A74" s="26" t="s">
        <v>29</v>
      </c>
      <c r="B74" s="49" t="s">
        <v>163</v>
      </c>
      <c r="C74" s="50" t="s">
        <v>164</v>
      </c>
      <c r="D74" s="51">
        <v>4428</v>
      </c>
      <c r="E74" s="51">
        <v>4428</v>
      </c>
      <c r="F74" s="51">
        <f>'ごみ搬入量内訳'!H74</f>
        <v>854</v>
      </c>
      <c r="G74" s="51">
        <f>'ごみ搬入量内訳'!AG74</f>
        <v>124</v>
      </c>
      <c r="H74" s="51">
        <f>'ごみ搬入量内訳'!AH74</f>
        <v>0</v>
      </c>
      <c r="I74" s="51">
        <f t="shared" si="9"/>
        <v>978</v>
      </c>
      <c r="J74" s="51">
        <f t="shared" si="10"/>
        <v>605.1156401974979</v>
      </c>
      <c r="K74" s="51">
        <f>('ごみ搬入量内訳'!E74+'ごみ搬入量内訳'!AH74)/'ごみ処理概要'!D74/365*1000000</f>
        <v>515.4001311702615</v>
      </c>
      <c r="L74" s="51">
        <f>'ごみ搬入量内訳'!F74/'ごみ処理概要'!D74/365*1000000</f>
        <v>89.7155090272364</v>
      </c>
      <c r="M74" s="51">
        <f>'資源化量内訳'!BP74</f>
        <v>0</v>
      </c>
      <c r="N74" s="51">
        <f>'ごみ処理量内訳'!E74</f>
        <v>608</v>
      </c>
      <c r="O74" s="51">
        <f>'ごみ処理量内訳'!L74</f>
        <v>16</v>
      </c>
      <c r="P74" s="51">
        <f t="shared" si="11"/>
        <v>354</v>
      </c>
      <c r="Q74" s="51">
        <f>'ごみ処理量内訳'!G74</f>
        <v>157</v>
      </c>
      <c r="R74" s="51">
        <f>'ごみ処理量内訳'!H74</f>
        <v>197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978</v>
      </c>
      <c r="AE74" s="52">
        <f t="shared" si="14"/>
        <v>98.3640081799591</v>
      </c>
      <c r="AF74" s="51">
        <f>'資源化量内訳'!AB74</f>
        <v>5</v>
      </c>
      <c r="AG74" s="51">
        <f>'資源化量内訳'!AJ74</f>
        <v>56</v>
      </c>
      <c r="AH74" s="51">
        <f>'資源化量内訳'!AR74</f>
        <v>186</v>
      </c>
      <c r="AI74" s="51">
        <f>'資源化量内訳'!AZ74</f>
        <v>0</v>
      </c>
      <c r="AJ74" s="51">
        <f>'資源化量内訳'!BH74</f>
        <v>0</v>
      </c>
      <c r="AK74" s="51" t="s">
        <v>216</v>
      </c>
      <c r="AL74" s="51">
        <f t="shared" si="15"/>
        <v>247</v>
      </c>
      <c r="AM74" s="52">
        <f t="shared" si="16"/>
        <v>25.255623721881392</v>
      </c>
      <c r="AN74" s="51">
        <f>'ごみ処理量内訳'!AC74</f>
        <v>16</v>
      </c>
      <c r="AO74" s="51">
        <f>'ごみ処理量内訳'!AD74</f>
        <v>40</v>
      </c>
      <c r="AP74" s="51">
        <f>'ごみ処理量内訳'!AE74</f>
        <v>68</v>
      </c>
      <c r="AQ74" s="51">
        <f t="shared" si="17"/>
        <v>124</v>
      </c>
    </row>
    <row r="75" spans="1:43" ht="13.5">
      <c r="A75" s="26" t="s">
        <v>29</v>
      </c>
      <c r="B75" s="49" t="s">
        <v>165</v>
      </c>
      <c r="C75" s="50" t="s">
        <v>166</v>
      </c>
      <c r="D75" s="51">
        <v>12326</v>
      </c>
      <c r="E75" s="51">
        <v>12326</v>
      </c>
      <c r="F75" s="51">
        <f>'ごみ搬入量内訳'!H75</f>
        <v>2496</v>
      </c>
      <c r="G75" s="51">
        <f>'ごみ搬入量内訳'!AG75</f>
        <v>106</v>
      </c>
      <c r="H75" s="51">
        <f>'ごみ搬入量内訳'!AH75</f>
        <v>0</v>
      </c>
      <c r="I75" s="51">
        <f t="shared" si="9"/>
        <v>2602</v>
      </c>
      <c r="J75" s="51">
        <f t="shared" si="10"/>
        <v>578.3520301223164</v>
      </c>
      <c r="K75" s="51">
        <f>('ごみ搬入量内訳'!E75+'ごみ搬入量内訳'!AH75)/'ごみ処理概要'!D75/365*1000000</f>
        <v>492.33272356684495</v>
      </c>
      <c r="L75" s="51">
        <f>'ごみ搬入量内訳'!F75/'ごみ処理概要'!D75/365*1000000</f>
        <v>86.01930655547135</v>
      </c>
      <c r="M75" s="51">
        <f>'資源化量内訳'!BP75</f>
        <v>197</v>
      </c>
      <c r="N75" s="51">
        <f>'ごみ処理量内訳'!E75</f>
        <v>2082</v>
      </c>
      <c r="O75" s="51">
        <f>'ごみ処理量内訳'!L75</f>
        <v>0</v>
      </c>
      <c r="P75" s="51">
        <f t="shared" si="11"/>
        <v>443</v>
      </c>
      <c r="Q75" s="51">
        <f>'ごみ処理量内訳'!G75</f>
        <v>433</v>
      </c>
      <c r="R75" s="51">
        <f>'ごみ処理量内訳'!H75</f>
        <v>10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71</v>
      </c>
      <c r="W75" s="51">
        <f>'資源化量内訳'!M75</f>
        <v>64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7</v>
      </c>
      <c r="AC75" s="51">
        <f>'資源化量内訳'!S75</f>
        <v>0</v>
      </c>
      <c r="AD75" s="51">
        <f t="shared" si="13"/>
        <v>2596</v>
      </c>
      <c r="AE75" s="52">
        <f t="shared" si="14"/>
        <v>100</v>
      </c>
      <c r="AF75" s="51">
        <f>'資源化量内訳'!AB75</f>
        <v>23</v>
      </c>
      <c r="AG75" s="51">
        <f>'資源化量内訳'!AJ75</f>
        <v>169</v>
      </c>
      <c r="AH75" s="51">
        <f>'資源化量内訳'!AR75</f>
        <v>10</v>
      </c>
      <c r="AI75" s="51">
        <f>'資源化量内訳'!AZ75</f>
        <v>0</v>
      </c>
      <c r="AJ75" s="51">
        <f>'資源化量内訳'!BH75</f>
        <v>0</v>
      </c>
      <c r="AK75" s="51" t="s">
        <v>216</v>
      </c>
      <c r="AL75" s="51">
        <f t="shared" si="15"/>
        <v>202</v>
      </c>
      <c r="AM75" s="52">
        <f t="shared" si="16"/>
        <v>16.827783745076978</v>
      </c>
      <c r="AN75" s="51">
        <f>'ごみ処理量内訳'!AC75</f>
        <v>0</v>
      </c>
      <c r="AO75" s="51">
        <f>'ごみ処理量内訳'!AD75</f>
        <v>239</v>
      </c>
      <c r="AP75" s="51">
        <f>'ごみ処理量内訳'!AE75</f>
        <v>208</v>
      </c>
      <c r="AQ75" s="51">
        <f t="shared" si="17"/>
        <v>447</v>
      </c>
    </row>
    <row r="76" spans="1:43" ht="13.5">
      <c r="A76" s="26" t="s">
        <v>29</v>
      </c>
      <c r="B76" s="49" t="s">
        <v>167</v>
      </c>
      <c r="C76" s="50" t="s">
        <v>168</v>
      </c>
      <c r="D76" s="51">
        <v>8908</v>
      </c>
      <c r="E76" s="51">
        <v>8908</v>
      </c>
      <c r="F76" s="51">
        <f>'ごみ搬入量内訳'!H76</f>
        <v>1538</v>
      </c>
      <c r="G76" s="51">
        <f>'ごみ搬入量内訳'!AG76</f>
        <v>22</v>
      </c>
      <c r="H76" s="51">
        <f>'ごみ搬入量内訳'!AH76</f>
        <v>0</v>
      </c>
      <c r="I76" s="51">
        <f t="shared" si="9"/>
        <v>1560</v>
      </c>
      <c r="J76" s="51">
        <f t="shared" si="10"/>
        <v>479.79036851590996</v>
      </c>
      <c r="K76" s="51">
        <f>('ごみ搬入量内訳'!E76+'ごみ搬入量内訳'!AH76)/'ごみ処理概要'!D76/365*1000000</f>
        <v>472.101420302514</v>
      </c>
      <c r="L76" s="51">
        <f>'ごみ搬入量内訳'!F76/'ごみ処理概要'!D76/365*1000000</f>
        <v>7.688948213395993</v>
      </c>
      <c r="M76" s="51">
        <f>'資源化量内訳'!BP76</f>
        <v>0</v>
      </c>
      <c r="N76" s="51">
        <f>'ごみ処理量内訳'!E76</f>
        <v>1116</v>
      </c>
      <c r="O76" s="51">
        <f>'ごみ処理量内訳'!L76</f>
        <v>0</v>
      </c>
      <c r="P76" s="51">
        <f t="shared" si="11"/>
        <v>283</v>
      </c>
      <c r="Q76" s="51">
        <f>'ごみ処理量内訳'!G76</f>
        <v>277</v>
      </c>
      <c r="R76" s="51">
        <f>'ごみ処理量内訳'!H76</f>
        <v>6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186</v>
      </c>
      <c r="W76" s="51">
        <f>'資源化量内訳'!M76</f>
        <v>184</v>
      </c>
      <c r="X76" s="51">
        <f>'資源化量内訳'!N76</f>
        <v>2</v>
      </c>
      <c r="Y76" s="51">
        <f>'資源化量内訳'!O76</f>
        <v>0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1585</v>
      </c>
      <c r="AE76" s="52">
        <f t="shared" si="14"/>
        <v>100</v>
      </c>
      <c r="AF76" s="51">
        <f>'資源化量内訳'!AB76</f>
        <v>13</v>
      </c>
      <c r="AG76" s="51">
        <f>'資源化量内訳'!AJ76</f>
        <v>112</v>
      </c>
      <c r="AH76" s="51">
        <f>'資源化量内訳'!AR76</f>
        <v>6</v>
      </c>
      <c r="AI76" s="51">
        <f>'資源化量内訳'!AZ76</f>
        <v>0</v>
      </c>
      <c r="AJ76" s="51">
        <f>'資源化量内訳'!BH76</f>
        <v>0</v>
      </c>
      <c r="AK76" s="51" t="s">
        <v>216</v>
      </c>
      <c r="AL76" s="51">
        <f t="shared" si="15"/>
        <v>131</v>
      </c>
      <c r="AM76" s="52">
        <f t="shared" si="16"/>
        <v>20</v>
      </c>
      <c r="AN76" s="51">
        <f>'ごみ処理量内訳'!AC76</f>
        <v>0</v>
      </c>
      <c r="AO76" s="51">
        <f>'ごみ処理量内訳'!AD76</f>
        <v>128</v>
      </c>
      <c r="AP76" s="51">
        <f>'ごみ処理量内訳'!AE76</f>
        <v>130</v>
      </c>
      <c r="AQ76" s="51">
        <f t="shared" si="17"/>
        <v>258</v>
      </c>
    </row>
    <row r="77" spans="1:43" ht="13.5">
      <c r="A77" s="26" t="s">
        <v>29</v>
      </c>
      <c r="B77" s="49" t="s">
        <v>169</v>
      </c>
      <c r="C77" s="50" t="s">
        <v>170</v>
      </c>
      <c r="D77" s="51">
        <v>5707</v>
      </c>
      <c r="E77" s="51">
        <v>5707</v>
      </c>
      <c r="F77" s="51">
        <f>'ごみ搬入量内訳'!H77</f>
        <v>1344</v>
      </c>
      <c r="G77" s="51">
        <f>'ごみ搬入量内訳'!AG77</f>
        <v>258</v>
      </c>
      <c r="H77" s="51">
        <f>'ごみ搬入量内訳'!AH77</f>
        <v>0</v>
      </c>
      <c r="I77" s="51">
        <f t="shared" si="9"/>
        <v>1602</v>
      </c>
      <c r="J77" s="51">
        <f t="shared" si="10"/>
        <v>769.0627467829703</v>
      </c>
      <c r="K77" s="51">
        <f>('ごみ搬入量内訳'!E77+'ごみ搬入量内訳'!AH77)/'ごみ処理概要'!D77/365*1000000</f>
        <v>588.0785672965909</v>
      </c>
      <c r="L77" s="51">
        <f>'ごみ搬入量内訳'!F77/'ごみ処理概要'!D77/365*1000000</f>
        <v>180.9841794863794</v>
      </c>
      <c r="M77" s="51">
        <f>'資源化量内訳'!BP77</f>
        <v>0</v>
      </c>
      <c r="N77" s="51">
        <f>'ごみ処理量内訳'!E77</f>
        <v>1281</v>
      </c>
      <c r="O77" s="51">
        <f>'ごみ処理量内訳'!L77</f>
        <v>0</v>
      </c>
      <c r="P77" s="51">
        <f t="shared" si="11"/>
        <v>159</v>
      </c>
      <c r="Q77" s="51">
        <f>'ごみ処理量内訳'!G77</f>
        <v>0</v>
      </c>
      <c r="R77" s="51">
        <f>'ごみ処理量内訳'!H77</f>
        <v>159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160</v>
      </c>
      <c r="W77" s="51">
        <f>'資源化量内訳'!M77</f>
        <v>114</v>
      </c>
      <c r="X77" s="51">
        <f>'資源化量内訳'!N77</f>
        <v>46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0</v>
      </c>
      <c r="AD77" s="51">
        <f t="shared" si="13"/>
        <v>1600</v>
      </c>
      <c r="AE77" s="52">
        <f t="shared" si="14"/>
        <v>100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145</v>
      </c>
      <c r="AI77" s="51">
        <f>'資源化量内訳'!AZ77</f>
        <v>0</v>
      </c>
      <c r="AJ77" s="51">
        <f>'資源化量内訳'!BH77</f>
        <v>0</v>
      </c>
      <c r="AK77" s="51" t="s">
        <v>216</v>
      </c>
      <c r="AL77" s="51">
        <f t="shared" si="15"/>
        <v>145</v>
      </c>
      <c r="AM77" s="52">
        <f t="shared" si="16"/>
        <v>19.0625</v>
      </c>
      <c r="AN77" s="51">
        <f>'ごみ処理量内訳'!AC77</f>
        <v>0</v>
      </c>
      <c r="AO77" s="51">
        <f>'ごみ処理量内訳'!AD77</f>
        <v>157</v>
      </c>
      <c r="AP77" s="51">
        <f>'ごみ処理量内訳'!AE77</f>
        <v>14</v>
      </c>
      <c r="AQ77" s="51">
        <f t="shared" si="17"/>
        <v>171</v>
      </c>
    </row>
    <row r="78" spans="1:43" ht="13.5">
      <c r="A78" s="79" t="s">
        <v>212</v>
      </c>
      <c r="B78" s="80"/>
      <c r="C78" s="81"/>
      <c r="D78" s="51">
        <f>SUM(D7:D77)</f>
        <v>2358734</v>
      </c>
      <c r="E78" s="51">
        <f>SUM(E7:E77)</f>
        <v>2358729</v>
      </c>
      <c r="F78" s="51">
        <f>'ごみ搬入量内訳'!H78</f>
        <v>877742</v>
      </c>
      <c r="G78" s="51">
        <f>'ごみ搬入量内訳'!AG78</f>
        <v>91083</v>
      </c>
      <c r="H78" s="51">
        <f>'ごみ搬入量内訳'!AH78</f>
        <v>379</v>
      </c>
      <c r="I78" s="51">
        <f>SUM(F78:H78)</f>
        <v>969204</v>
      </c>
      <c r="J78" s="51">
        <f>I78/D78/365*1000000</f>
        <v>1125.7536562654093</v>
      </c>
      <c r="K78" s="51">
        <f>('ごみ搬入量内訳'!E78+'ごみ搬入量内訳'!AH78)/'ごみ処理概要'!D78/365*1000000</f>
        <v>723.2809622705544</v>
      </c>
      <c r="L78" s="51">
        <f>'ごみ搬入量内訳'!F78/'ごみ処理概要'!D78/365*1000000</f>
        <v>402.4726939948549</v>
      </c>
      <c r="M78" s="51">
        <f>'資源化量内訳'!BP78</f>
        <v>52918</v>
      </c>
      <c r="N78" s="51">
        <f>'ごみ処理量内訳'!E78</f>
        <v>772767</v>
      </c>
      <c r="O78" s="51">
        <f>'ごみ処理量内訳'!L78</f>
        <v>20174</v>
      </c>
      <c r="P78" s="51">
        <f>SUM(Q78:U78)</f>
        <v>157549</v>
      </c>
      <c r="Q78" s="51">
        <f>'ごみ処理量内訳'!G78</f>
        <v>68175</v>
      </c>
      <c r="R78" s="51">
        <f>'ごみ処理量内訳'!H78</f>
        <v>89316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58</v>
      </c>
      <c r="V78" s="51">
        <f>SUM(W78:AC78)</f>
        <v>18576</v>
      </c>
      <c r="W78" s="51">
        <f>'資源化量内訳'!M78</f>
        <v>14480</v>
      </c>
      <c r="X78" s="51">
        <f>'資源化量内訳'!N78</f>
        <v>1426</v>
      </c>
      <c r="Y78" s="51">
        <f>'資源化量内訳'!O78</f>
        <v>1034</v>
      </c>
      <c r="Z78" s="51">
        <f>'資源化量内訳'!P78</f>
        <v>194</v>
      </c>
      <c r="AA78" s="51">
        <f>'資源化量内訳'!Q78</f>
        <v>587</v>
      </c>
      <c r="AB78" s="51">
        <f>'資源化量内訳'!R78</f>
        <v>169</v>
      </c>
      <c r="AC78" s="51">
        <f>'資源化量内訳'!S78</f>
        <v>686</v>
      </c>
      <c r="AD78" s="51">
        <f>N78+O78+P78+V78</f>
        <v>969066</v>
      </c>
      <c r="AE78" s="52">
        <f t="shared" si="14"/>
        <v>97.91820164983602</v>
      </c>
      <c r="AF78" s="51">
        <f>'資源化量内訳'!AB78</f>
        <v>670</v>
      </c>
      <c r="AG78" s="51">
        <f>'資源化量内訳'!AJ78</f>
        <v>20028</v>
      </c>
      <c r="AH78" s="51">
        <f>'資源化量内訳'!AR78</f>
        <v>79224</v>
      </c>
      <c r="AI78" s="51">
        <f>'資源化量内訳'!AZ78</f>
        <v>0</v>
      </c>
      <c r="AJ78" s="51">
        <f>'資源化量内訳'!BH78</f>
        <v>0</v>
      </c>
      <c r="AK78" s="51" t="s">
        <v>216</v>
      </c>
      <c r="AL78" s="51">
        <f>SUM(AF78:AJ78)</f>
        <v>99922</v>
      </c>
      <c r="AM78" s="52">
        <f>(V78+AL78+M78)/(M78+AD78)*100</f>
        <v>16.772865328615712</v>
      </c>
      <c r="AN78" s="51">
        <f>'ごみ処理量内訳'!AC78</f>
        <v>20174</v>
      </c>
      <c r="AO78" s="51">
        <f>'ごみ処理量内訳'!AD78</f>
        <v>106754</v>
      </c>
      <c r="AP78" s="51">
        <f>'ごみ処理量内訳'!AE78</f>
        <v>18527</v>
      </c>
      <c r="AQ78" s="51">
        <f>SUM(AN78:AP78)</f>
        <v>145455</v>
      </c>
    </row>
  </sheetData>
  <mergeCells count="31">
    <mergeCell ref="A78:C78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179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180</v>
      </c>
      <c r="C2" s="67" t="s">
        <v>183</v>
      </c>
      <c r="D2" s="59" t="s">
        <v>174</v>
      </c>
      <c r="E2" s="77"/>
      <c r="F2" s="56"/>
      <c r="G2" s="29" t="s">
        <v>175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190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191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192</v>
      </c>
      <c r="F4" s="67" t="s">
        <v>193</v>
      </c>
      <c r="G4" s="15"/>
      <c r="H4" s="12" t="s">
        <v>15</v>
      </c>
      <c r="I4" s="82" t="s">
        <v>194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195</v>
      </c>
      <c r="K5" s="8" t="s">
        <v>196</v>
      </c>
      <c r="L5" s="8" t="s">
        <v>197</v>
      </c>
      <c r="M5" s="12" t="s">
        <v>15</v>
      </c>
      <c r="N5" s="8" t="s">
        <v>195</v>
      </c>
      <c r="O5" s="8" t="s">
        <v>196</v>
      </c>
      <c r="P5" s="8" t="s">
        <v>197</v>
      </c>
      <c r="Q5" s="12" t="s">
        <v>15</v>
      </c>
      <c r="R5" s="8" t="s">
        <v>195</v>
      </c>
      <c r="S5" s="8" t="s">
        <v>196</v>
      </c>
      <c r="T5" s="8" t="s">
        <v>197</v>
      </c>
      <c r="U5" s="12" t="s">
        <v>15</v>
      </c>
      <c r="V5" s="8" t="s">
        <v>195</v>
      </c>
      <c r="W5" s="8" t="s">
        <v>196</v>
      </c>
      <c r="X5" s="8" t="s">
        <v>197</v>
      </c>
      <c r="Y5" s="12" t="s">
        <v>15</v>
      </c>
      <c r="Z5" s="8" t="s">
        <v>195</v>
      </c>
      <c r="AA5" s="8" t="s">
        <v>196</v>
      </c>
      <c r="AB5" s="8" t="s">
        <v>197</v>
      </c>
      <c r="AC5" s="12" t="s">
        <v>15</v>
      </c>
      <c r="AD5" s="8" t="s">
        <v>195</v>
      </c>
      <c r="AE5" s="8" t="s">
        <v>196</v>
      </c>
      <c r="AF5" s="8" t="s">
        <v>197</v>
      </c>
      <c r="AG5" s="15"/>
      <c r="AH5" s="70"/>
    </row>
    <row r="6" spans="1:34" s="30" customFormat="1" ht="22.5" customHeight="1">
      <c r="A6" s="64"/>
      <c r="B6" s="53"/>
      <c r="C6" s="55"/>
      <c r="D6" s="23" t="s">
        <v>189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29</v>
      </c>
      <c r="B7" s="49" t="s">
        <v>30</v>
      </c>
      <c r="C7" s="50" t="s">
        <v>31</v>
      </c>
      <c r="D7" s="51">
        <f aca="true" t="shared" si="0" ref="D7:D38">E7+F7</f>
        <v>459811</v>
      </c>
      <c r="E7" s="51">
        <v>279064</v>
      </c>
      <c r="F7" s="51">
        <v>180747</v>
      </c>
      <c r="G7" s="51">
        <f aca="true" t="shared" si="1" ref="G7:G51">H7+AG7</f>
        <v>459811</v>
      </c>
      <c r="H7" s="51">
        <f aca="true" t="shared" si="2" ref="H7:H51">I7+M7+Q7+U7+Y7+AC7</f>
        <v>415102</v>
      </c>
      <c r="I7" s="51">
        <f aca="true" t="shared" si="3" ref="I7:I51">SUM(J7:L7)</f>
        <v>0</v>
      </c>
      <c r="J7" s="51">
        <v>0</v>
      </c>
      <c r="K7" s="51">
        <v>0</v>
      </c>
      <c r="L7" s="51">
        <v>0</v>
      </c>
      <c r="M7" s="51">
        <f aca="true" t="shared" si="4" ref="M7:M51">SUM(N7:P7)</f>
        <v>377363</v>
      </c>
      <c r="N7" s="51">
        <v>80128</v>
      </c>
      <c r="O7" s="51">
        <v>174173</v>
      </c>
      <c r="P7" s="51">
        <v>123062</v>
      </c>
      <c r="Q7" s="51">
        <f aca="true" t="shared" si="5" ref="Q7:Q51">SUM(R7:T7)</f>
        <v>1118</v>
      </c>
      <c r="R7" s="51">
        <v>0</v>
      </c>
      <c r="S7" s="51">
        <v>0</v>
      </c>
      <c r="T7" s="51">
        <v>1118</v>
      </c>
      <c r="U7" s="51">
        <f aca="true" t="shared" si="6" ref="U7:U51">SUM(V7:X7)</f>
        <v>27568</v>
      </c>
      <c r="V7" s="51">
        <v>0</v>
      </c>
      <c r="W7" s="51">
        <v>21998</v>
      </c>
      <c r="X7" s="51">
        <v>5570</v>
      </c>
      <c r="Y7" s="51">
        <f aca="true" t="shared" si="7" ref="Y7:Y51">SUM(Z7:AB7)</f>
        <v>1306</v>
      </c>
      <c r="Z7" s="51">
        <v>1306</v>
      </c>
      <c r="AA7" s="51">
        <v>0</v>
      </c>
      <c r="AB7" s="51">
        <v>0</v>
      </c>
      <c r="AC7" s="51">
        <f aca="true" t="shared" si="8" ref="AC7:AC51">SUM(AD7:AF7)</f>
        <v>7747</v>
      </c>
      <c r="AD7" s="51">
        <v>0</v>
      </c>
      <c r="AE7" s="51">
        <v>1459</v>
      </c>
      <c r="AF7" s="51">
        <v>6288</v>
      </c>
      <c r="AG7" s="51">
        <v>44709</v>
      </c>
      <c r="AH7" s="51">
        <v>0</v>
      </c>
    </row>
    <row r="8" spans="1:34" ht="13.5">
      <c r="A8" s="26" t="s">
        <v>29</v>
      </c>
      <c r="B8" s="49" t="s">
        <v>32</v>
      </c>
      <c r="C8" s="50" t="s">
        <v>33</v>
      </c>
      <c r="D8" s="51">
        <f t="shared" si="0"/>
        <v>79292</v>
      </c>
      <c r="E8" s="51">
        <v>38783</v>
      </c>
      <c r="F8" s="51">
        <v>40509</v>
      </c>
      <c r="G8" s="51">
        <f t="shared" si="1"/>
        <v>79292</v>
      </c>
      <c r="H8" s="51">
        <f t="shared" si="2"/>
        <v>74130</v>
      </c>
      <c r="I8" s="51">
        <f t="shared" si="3"/>
        <v>69</v>
      </c>
      <c r="J8" s="51">
        <v>69</v>
      </c>
      <c r="K8" s="51">
        <v>0</v>
      </c>
      <c r="L8" s="51">
        <v>0</v>
      </c>
      <c r="M8" s="51">
        <f t="shared" si="4"/>
        <v>38728</v>
      </c>
      <c r="N8" s="51">
        <v>28405</v>
      </c>
      <c r="O8" s="51">
        <v>1470</v>
      </c>
      <c r="P8" s="51">
        <v>8853</v>
      </c>
      <c r="Q8" s="51">
        <f t="shared" si="5"/>
        <v>3595</v>
      </c>
      <c r="R8" s="51">
        <v>233</v>
      </c>
      <c r="S8" s="51">
        <v>2326</v>
      </c>
      <c r="T8" s="51">
        <v>1036</v>
      </c>
      <c r="U8" s="51">
        <f t="shared" si="6"/>
        <v>6869</v>
      </c>
      <c r="V8" s="51">
        <v>273</v>
      </c>
      <c r="W8" s="51">
        <v>5880</v>
      </c>
      <c r="X8" s="51">
        <v>716</v>
      </c>
      <c r="Y8" s="51">
        <f t="shared" si="7"/>
        <v>24751</v>
      </c>
      <c r="Z8" s="51">
        <v>0</v>
      </c>
      <c r="AA8" s="51">
        <v>11</v>
      </c>
      <c r="AB8" s="51">
        <v>24740</v>
      </c>
      <c r="AC8" s="51">
        <f t="shared" si="8"/>
        <v>118</v>
      </c>
      <c r="AD8" s="51">
        <v>0</v>
      </c>
      <c r="AE8" s="51">
        <v>118</v>
      </c>
      <c r="AF8" s="51">
        <v>0</v>
      </c>
      <c r="AG8" s="51">
        <v>5162</v>
      </c>
      <c r="AH8" s="51">
        <v>0</v>
      </c>
    </row>
    <row r="9" spans="1:34" ht="13.5">
      <c r="A9" s="26" t="s">
        <v>29</v>
      </c>
      <c r="B9" s="49" t="s">
        <v>34</v>
      </c>
      <c r="C9" s="50" t="s">
        <v>35</v>
      </c>
      <c r="D9" s="51">
        <f t="shared" si="0"/>
        <v>29174</v>
      </c>
      <c r="E9" s="51">
        <v>19460</v>
      </c>
      <c r="F9" s="51">
        <v>9714</v>
      </c>
      <c r="G9" s="51">
        <f t="shared" si="1"/>
        <v>29174</v>
      </c>
      <c r="H9" s="51">
        <f t="shared" si="2"/>
        <v>27413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20624</v>
      </c>
      <c r="N9" s="51">
        <v>0</v>
      </c>
      <c r="O9" s="51">
        <v>12118</v>
      </c>
      <c r="P9" s="51">
        <v>8506</v>
      </c>
      <c r="Q9" s="51">
        <f t="shared" si="5"/>
        <v>1376</v>
      </c>
      <c r="R9" s="51">
        <v>0</v>
      </c>
      <c r="S9" s="51">
        <v>1191</v>
      </c>
      <c r="T9" s="51">
        <v>185</v>
      </c>
      <c r="U9" s="51">
        <f t="shared" si="6"/>
        <v>4773</v>
      </c>
      <c r="V9" s="51">
        <v>0</v>
      </c>
      <c r="W9" s="51">
        <v>4531</v>
      </c>
      <c r="X9" s="51">
        <v>242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640</v>
      </c>
      <c r="AD9" s="51">
        <v>0</v>
      </c>
      <c r="AE9" s="51">
        <v>554</v>
      </c>
      <c r="AF9" s="51">
        <v>86</v>
      </c>
      <c r="AG9" s="51">
        <v>1761</v>
      </c>
      <c r="AH9" s="51">
        <v>0</v>
      </c>
    </row>
    <row r="10" spans="1:34" ht="13.5">
      <c r="A10" s="26" t="s">
        <v>29</v>
      </c>
      <c r="B10" s="49" t="s">
        <v>36</v>
      </c>
      <c r="C10" s="50" t="s">
        <v>37</v>
      </c>
      <c r="D10" s="51">
        <f t="shared" si="0"/>
        <v>33164</v>
      </c>
      <c r="E10" s="51">
        <v>19727</v>
      </c>
      <c r="F10" s="51">
        <v>13437</v>
      </c>
      <c r="G10" s="51">
        <f t="shared" si="1"/>
        <v>33164</v>
      </c>
      <c r="H10" s="51">
        <f t="shared" si="2"/>
        <v>29053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20882</v>
      </c>
      <c r="N10" s="51">
        <v>0</v>
      </c>
      <c r="O10" s="51">
        <v>14629</v>
      </c>
      <c r="P10" s="51">
        <v>6253</v>
      </c>
      <c r="Q10" s="51">
        <f t="shared" si="5"/>
        <v>1914</v>
      </c>
      <c r="R10" s="51">
        <v>11</v>
      </c>
      <c r="S10" s="51">
        <v>1460</v>
      </c>
      <c r="T10" s="51">
        <v>443</v>
      </c>
      <c r="U10" s="51">
        <f t="shared" si="6"/>
        <v>6215</v>
      </c>
      <c r="V10" s="51">
        <v>0</v>
      </c>
      <c r="W10" s="51">
        <v>2331</v>
      </c>
      <c r="X10" s="51">
        <v>3884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42</v>
      </c>
      <c r="AD10" s="51">
        <v>0</v>
      </c>
      <c r="AE10" s="51">
        <v>42</v>
      </c>
      <c r="AF10" s="51">
        <v>0</v>
      </c>
      <c r="AG10" s="51">
        <v>4111</v>
      </c>
      <c r="AH10" s="51">
        <v>0</v>
      </c>
    </row>
    <row r="11" spans="1:34" ht="13.5">
      <c r="A11" s="26" t="s">
        <v>29</v>
      </c>
      <c r="B11" s="49" t="s">
        <v>38</v>
      </c>
      <c r="C11" s="50" t="s">
        <v>39</v>
      </c>
      <c r="D11" s="51">
        <f t="shared" si="0"/>
        <v>22728</v>
      </c>
      <c r="E11" s="51">
        <v>16317</v>
      </c>
      <c r="F11" s="51">
        <v>6411</v>
      </c>
      <c r="G11" s="51">
        <f t="shared" si="1"/>
        <v>22728</v>
      </c>
      <c r="H11" s="51">
        <f t="shared" si="2"/>
        <v>20176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16331</v>
      </c>
      <c r="N11" s="51">
        <v>9043</v>
      </c>
      <c r="O11" s="51">
        <v>3270</v>
      </c>
      <c r="P11" s="51">
        <v>4018</v>
      </c>
      <c r="Q11" s="51">
        <f t="shared" si="5"/>
        <v>2413</v>
      </c>
      <c r="R11" s="51">
        <v>10</v>
      </c>
      <c r="S11" s="51">
        <v>1821</v>
      </c>
      <c r="T11" s="51">
        <v>582</v>
      </c>
      <c r="U11" s="51">
        <f t="shared" si="6"/>
        <v>1268</v>
      </c>
      <c r="V11" s="51">
        <v>1233</v>
      </c>
      <c r="W11" s="51">
        <v>35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164</v>
      </c>
      <c r="AD11" s="51">
        <v>0</v>
      </c>
      <c r="AE11" s="51">
        <v>0</v>
      </c>
      <c r="AF11" s="51">
        <v>164</v>
      </c>
      <c r="AG11" s="51">
        <v>2552</v>
      </c>
      <c r="AH11" s="51">
        <v>0</v>
      </c>
    </row>
    <row r="12" spans="1:34" ht="13.5">
      <c r="A12" s="26" t="s">
        <v>29</v>
      </c>
      <c r="B12" s="49" t="s">
        <v>40</v>
      </c>
      <c r="C12" s="50" t="s">
        <v>41</v>
      </c>
      <c r="D12" s="51">
        <f t="shared" si="0"/>
        <v>15598</v>
      </c>
      <c r="E12" s="51">
        <v>10614</v>
      </c>
      <c r="F12" s="51">
        <v>4984</v>
      </c>
      <c r="G12" s="51">
        <f t="shared" si="1"/>
        <v>15598</v>
      </c>
      <c r="H12" s="51">
        <f t="shared" si="2"/>
        <v>14686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12401</v>
      </c>
      <c r="N12" s="51">
        <v>0</v>
      </c>
      <c r="O12" s="51">
        <v>8700</v>
      </c>
      <c r="P12" s="51">
        <v>3701</v>
      </c>
      <c r="Q12" s="51">
        <f t="shared" si="5"/>
        <v>525</v>
      </c>
      <c r="R12" s="51">
        <v>0</v>
      </c>
      <c r="S12" s="51">
        <v>396</v>
      </c>
      <c r="T12" s="51">
        <v>129</v>
      </c>
      <c r="U12" s="51">
        <f t="shared" si="6"/>
        <v>1717</v>
      </c>
      <c r="V12" s="51">
        <v>0</v>
      </c>
      <c r="W12" s="51">
        <v>1483</v>
      </c>
      <c r="X12" s="51">
        <v>234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43</v>
      </c>
      <c r="AD12" s="51">
        <v>0</v>
      </c>
      <c r="AE12" s="51">
        <v>0</v>
      </c>
      <c r="AF12" s="51">
        <v>43</v>
      </c>
      <c r="AG12" s="51">
        <v>912</v>
      </c>
      <c r="AH12" s="51">
        <v>0</v>
      </c>
    </row>
    <row r="13" spans="1:34" ht="13.5">
      <c r="A13" s="26" t="s">
        <v>29</v>
      </c>
      <c r="B13" s="49" t="s">
        <v>42</v>
      </c>
      <c r="C13" s="50" t="s">
        <v>43</v>
      </c>
      <c r="D13" s="51">
        <f t="shared" si="0"/>
        <v>23411</v>
      </c>
      <c r="E13" s="51">
        <v>17037</v>
      </c>
      <c r="F13" s="51">
        <v>6374</v>
      </c>
      <c r="G13" s="51">
        <f t="shared" si="1"/>
        <v>23411</v>
      </c>
      <c r="H13" s="51">
        <f t="shared" si="2"/>
        <v>21161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15695</v>
      </c>
      <c r="N13" s="51">
        <v>62</v>
      </c>
      <c r="O13" s="51">
        <v>11508</v>
      </c>
      <c r="P13" s="51">
        <v>4125</v>
      </c>
      <c r="Q13" s="51">
        <f t="shared" si="5"/>
        <v>32</v>
      </c>
      <c r="R13" s="51">
        <v>0</v>
      </c>
      <c r="S13" s="51">
        <v>32</v>
      </c>
      <c r="T13" s="51">
        <v>0</v>
      </c>
      <c r="U13" s="51">
        <f t="shared" si="6"/>
        <v>4969</v>
      </c>
      <c r="V13" s="51">
        <v>0</v>
      </c>
      <c r="W13" s="51">
        <v>4412</v>
      </c>
      <c r="X13" s="51">
        <v>557</v>
      </c>
      <c r="Y13" s="51">
        <f t="shared" si="7"/>
        <v>35</v>
      </c>
      <c r="Z13" s="51">
        <v>0</v>
      </c>
      <c r="AA13" s="51">
        <v>35</v>
      </c>
      <c r="AB13" s="51">
        <v>0</v>
      </c>
      <c r="AC13" s="51">
        <f t="shared" si="8"/>
        <v>430</v>
      </c>
      <c r="AD13" s="51">
        <v>19</v>
      </c>
      <c r="AE13" s="51">
        <v>411</v>
      </c>
      <c r="AF13" s="51">
        <v>0</v>
      </c>
      <c r="AG13" s="51">
        <v>2250</v>
      </c>
      <c r="AH13" s="51">
        <v>0</v>
      </c>
    </row>
    <row r="14" spans="1:34" ht="13.5">
      <c r="A14" s="26" t="s">
        <v>29</v>
      </c>
      <c r="B14" s="49" t="s">
        <v>44</v>
      </c>
      <c r="C14" s="50" t="s">
        <v>45</v>
      </c>
      <c r="D14" s="51">
        <f t="shared" si="0"/>
        <v>9923</v>
      </c>
      <c r="E14" s="51">
        <v>7269</v>
      </c>
      <c r="F14" s="51">
        <v>2654</v>
      </c>
      <c r="G14" s="51">
        <f t="shared" si="1"/>
        <v>9923</v>
      </c>
      <c r="H14" s="51">
        <f t="shared" si="2"/>
        <v>9249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7653</v>
      </c>
      <c r="N14" s="51">
        <v>0</v>
      </c>
      <c r="O14" s="51">
        <v>5763</v>
      </c>
      <c r="P14" s="51">
        <v>1890</v>
      </c>
      <c r="Q14" s="51">
        <f t="shared" si="5"/>
        <v>303</v>
      </c>
      <c r="R14" s="51">
        <v>0</v>
      </c>
      <c r="S14" s="51">
        <v>297</v>
      </c>
      <c r="T14" s="51">
        <v>6</v>
      </c>
      <c r="U14" s="51">
        <f t="shared" si="6"/>
        <v>1273</v>
      </c>
      <c r="V14" s="51">
        <v>0</v>
      </c>
      <c r="W14" s="51">
        <v>1209</v>
      </c>
      <c r="X14" s="51">
        <v>64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20</v>
      </c>
      <c r="AD14" s="51">
        <v>0</v>
      </c>
      <c r="AE14" s="51">
        <v>0</v>
      </c>
      <c r="AF14" s="51">
        <v>20</v>
      </c>
      <c r="AG14" s="51">
        <v>674</v>
      </c>
      <c r="AH14" s="51">
        <v>0</v>
      </c>
    </row>
    <row r="15" spans="1:34" ht="13.5">
      <c r="A15" s="26" t="s">
        <v>29</v>
      </c>
      <c r="B15" s="49" t="s">
        <v>46</v>
      </c>
      <c r="C15" s="50" t="s">
        <v>47</v>
      </c>
      <c r="D15" s="51">
        <f t="shared" si="0"/>
        <v>27516</v>
      </c>
      <c r="E15" s="51">
        <v>18535</v>
      </c>
      <c r="F15" s="51">
        <v>8981</v>
      </c>
      <c r="G15" s="51">
        <f t="shared" si="1"/>
        <v>27516</v>
      </c>
      <c r="H15" s="51">
        <f t="shared" si="2"/>
        <v>26120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20845</v>
      </c>
      <c r="N15" s="51">
        <v>0</v>
      </c>
      <c r="O15" s="51">
        <v>13751</v>
      </c>
      <c r="P15" s="51">
        <v>7094</v>
      </c>
      <c r="Q15" s="51">
        <f t="shared" si="5"/>
        <v>587</v>
      </c>
      <c r="R15" s="51">
        <v>0</v>
      </c>
      <c r="S15" s="51">
        <v>96</v>
      </c>
      <c r="T15" s="51">
        <v>491</v>
      </c>
      <c r="U15" s="51">
        <f t="shared" si="6"/>
        <v>2363</v>
      </c>
      <c r="V15" s="51">
        <v>0</v>
      </c>
      <c r="W15" s="51">
        <v>2363</v>
      </c>
      <c r="X15" s="51">
        <v>0</v>
      </c>
      <c r="Y15" s="51">
        <f t="shared" si="7"/>
        <v>1475</v>
      </c>
      <c r="Z15" s="51">
        <v>0</v>
      </c>
      <c r="AA15" s="51">
        <v>1475</v>
      </c>
      <c r="AB15" s="51">
        <v>0</v>
      </c>
      <c r="AC15" s="51">
        <f t="shared" si="8"/>
        <v>850</v>
      </c>
      <c r="AD15" s="51">
        <v>0</v>
      </c>
      <c r="AE15" s="51">
        <v>850</v>
      </c>
      <c r="AF15" s="51">
        <v>0</v>
      </c>
      <c r="AG15" s="51">
        <v>1396</v>
      </c>
      <c r="AH15" s="51">
        <v>0</v>
      </c>
    </row>
    <row r="16" spans="1:34" ht="13.5">
      <c r="A16" s="26" t="s">
        <v>29</v>
      </c>
      <c r="B16" s="49" t="s">
        <v>48</v>
      </c>
      <c r="C16" s="50" t="s">
        <v>49</v>
      </c>
      <c r="D16" s="51">
        <f t="shared" si="0"/>
        <v>16937</v>
      </c>
      <c r="E16" s="51">
        <v>11542</v>
      </c>
      <c r="F16" s="51">
        <v>5395</v>
      </c>
      <c r="G16" s="51">
        <f t="shared" si="1"/>
        <v>16937</v>
      </c>
      <c r="H16" s="51">
        <f t="shared" si="2"/>
        <v>15500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12882</v>
      </c>
      <c r="N16" s="51">
        <v>14</v>
      </c>
      <c r="O16" s="51">
        <v>8753</v>
      </c>
      <c r="P16" s="51">
        <v>4115</v>
      </c>
      <c r="Q16" s="51">
        <f t="shared" si="5"/>
        <v>784</v>
      </c>
      <c r="R16" s="51">
        <v>9</v>
      </c>
      <c r="S16" s="51">
        <v>625</v>
      </c>
      <c r="T16" s="51">
        <v>150</v>
      </c>
      <c r="U16" s="51">
        <f t="shared" si="6"/>
        <v>1425</v>
      </c>
      <c r="V16" s="51">
        <v>0</v>
      </c>
      <c r="W16" s="51">
        <v>1416</v>
      </c>
      <c r="X16" s="51">
        <v>9</v>
      </c>
      <c r="Y16" s="51">
        <f t="shared" si="7"/>
        <v>249</v>
      </c>
      <c r="Z16" s="51">
        <v>0</v>
      </c>
      <c r="AA16" s="51">
        <v>213</v>
      </c>
      <c r="AB16" s="51">
        <v>36</v>
      </c>
      <c r="AC16" s="51">
        <f t="shared" si="8"/>
        <v>160</v>
      </c>
      <c r="AD16" s="51">
        <v>62</v>
      </c>
      <c r="AE16" s="51">
        <v>0</v>
      </c>
      <c r="AF16" s="51">
        <v>98</v>
      </c>
      <c r="AG16" s="51">
        <v>1437</v>
      </c>
      <c r="AH16" s="51">
        <v>0</v>
      </c>
    </row>
    <row r="17" spans="1:34" ht="13.5">
      <c r="A17" s="26" t="s">
        <v>29</v>
      </c>
      <c r="B17" s="49" t="s">
        <v>50</v>
      </c>
      <c r="C17" s="50" t="s">
        <v>51</v>
      </c>
      <c r="D17" s="51">
        <f t="shared" si="0"/>
        <v>4409</v>
      </c>
      <c r="E17" s="51">
        <v>3864</v>
      </c>
      <c r="F17" s="51">
        <v>545</v>
      </c>
      <c r="G17" s="51">
        <f t="shared" si="1"/>
        <v>4409</v>
      </c>
      <c r="H17" s="51">
        <f t="shared" si="2"/>
        <v>4230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3195</v>
      </c>
      <c r="N17" s="51">
        <v>0</v>
      </c>
      <c r="O17" s="51">
        <v>2836</v>
      </c>
      <c r="P17" s="51">
        <v>359</v>
      </c>
      <c r="Q17" s="51">
        <f t="shared" si="5"/>
        <v>127</v>
      </c>
      <c r="R17" s="51">
        <v>0</v>
      </c>
      <c r="S17" s="51">
        <v>126</v>
      </c>
      <c r="T17" s="51">
        <v>1</v>
      </c>
      <c r="U17" s="51">
        <f t="shared" si="6"/>
        <v>904</v>
      </c>
      <c r="V17" s="51">
        <v>0</v>
      </c>
      <c r="W17" s="51">
        <v>484</v>
      </c>
      <c r="X17" s="51">
        <v>420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4</v>
      </c>
      <c r="AD17" s="51">
        <v>0</v>
      </c>
      <c r="AE17" s="51">
        <v>0</v>
      </c>
      <c r="AF17" s="51">
        <v>4</v>
      </c>
      <c r="AG17" s="51">
        <v>179</v>
      </c>
      <c r="AH17" s="51">
        <v>0</v>
      </c>
    </row>
    <row r="18" spans="1:34" ht="13.5">
      <c r="A18" s="26" t="s">
        <v>29</v>
      </c>
      <c r="B18" s="49" t="s">
        <v>52</v>
      </c>
      <c r="C18" s="50" t="s">
        <v>53</v>
      </c>
      <c r="D18" s="51">
        <f t="shared" si="0"/>
        <v>535</v>
      </c>
      <c r="E18" s="51">
        <v>500</v>
      </c>
      <c r="F18" s="51">
        <v>35</v>
      </c>
      <c r="G18" s="51">
        <f t="shared" si="1"/>
        <v>535</v>
      </c>
      <c r="H18" s="51">
        <f t="shared" si="2"/>
        <v>500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366</v>
      </c>
      <c r="N18" s="51">
        <v>0</v>
      </c>
      <c r="O18" s="51">
        <v>366</v>
      </c>
      <c r="P18" s="51">
        <v>0</v>
      </c>
      <c r="Q18" s="51">
        <f t="shared" si="5"/>
        <v>20</v>
      </c>
      <c r="R18" s="51">
        <v>0</v>
      </c>
      <c r="S18" s="51">
        <v>20</v>
      </c>
      <c r="T18" s="51">
        <v>0</v>
      </c>
      <c r="U18" s="51">
        <f t="shared" si="6"/>
        <v>114</v>
      </c>
      <c r="V18" s="51">
        <v>0</v>
      </c>
      <c r="W18" s="51">
        <v>114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0</v>
      </c>
      <c r="AD18" s="51">
        <v>0</v>
      </c>
      <c r="AE18" s="51">
        <v>0</v>
      </c>
      <c r="AF18" s="51">
        <v>0</v>
      </c>
      <c r="AG18" s="51">
        <v>35</v>
      </c>
      <c r="AH18" s="51">
        <v>0</v>
      </c>
    </row>
    <row r="19" spans="1:34" ht="13.5">
      <c r="A19" s="26" t="s">
        <v>29</v>
      </c>
      <c r="B19" s="49" t="s">
        <v>54</v>
      </c>
      <c r="C19" s="50" t="s">
        <v>55</v>
      </c>
      <c r="D19" s="51">
        <f t="shared" si="0"/>
        <v>9321</v>
      </c>
      <c r="E19" s="51">
        <v>6324</v>
      </c>
      <c r="F19" s="51">
        <v>2997</v>
      </c>
      <c r="G19" s="51">
        <f t="shared" si="1"/>
        <v>9321</v>
      </c>
      <c r="H19" s="51">
        <f t="shared" si="2"/>
        <v>8638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7613</v>
      </c>
      <c r="N19" s="51">
        <v>0</v>
      </c>
      <c r="O19" s="51">
        <v>5600</v>
      </c>
      <c r="P19" s="51">
        <v>2013</v>
      </c>
      <c r="Q19" s="51">
        <f t="shared" si="5"/>
        <v>189</v>
      </c>
      <c r="R19" s="51">
        <v>0</v>
      </c>
      <c r="S19" s="51">
        <v>171</v>
      </c>
      <c r="T19" s="51">
        <v>18</v>
      </c>
      <c r="U19" s="51">
        <f t="shared" si="6"/>
        <v>749</v>
      </c>
      <c r="V19" s="51">
        <v>0</v>
      </c>
      <c r="W19" s="51">
        <v>553</v>
      </c>
      <c r="X19" s="51">
        <v>196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87</v>
      </c>
      <c r="AD19" s="51">
        <v>0</v>
      </c>
      <c r="AE19" s="51">
        <v>0</v>
      </c>
      <c r="AF19" s="51">
        <v>87</v>
      </c>
      <c r="AG19" s="51">
        <v>683</v>
      </c>
      <c r="AH19" s="51">
        <v>0</v>
      </c>
    </row>
    <row r="20" spans="1:34" ht="13.5">
      <c r="A20" s="26" t="s">
        <v>29</v>
      </c>
      <c r="B20" s="49" t="s">
        <v>56</v>
      </c>
      <c r="C20" s="50" t="s">
        <v>57</v>
      </c>
      <c r="D20" s="51">
        <f t="shared" si="0"/>
        <v>5182</v>
      </c>
      <c r="E20" s="51">
        <v>3012</v>
      </c>
      <c r="F20" s="51">
        <v>2170</v>
      </c>
      <c r="G20" s="51">
        <f t="shared" si="1"/>
        <v>5182</v>
      </c>
      <c r="H20" s="51">
        <f t="shared" si="2"/>
        <v>4797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4051</v>
      </c>
      <c r="N20" s="51">
        <v>0</v>
      </c>
      <c r="O20" s="51">
        <v>2521</v>
      </c>
      <c r="P20" s="51">
        <v>1530</v>
      </c>
      <c r="Q20" s="51">
        <f t="shared" si="5"/>
        <v>172</v>
      </c>
      <c r="R20" s="51">
        <v>0</v>
      </c>
      <c r="S20" s="51">
        <v>103</v>
      </c>
      <c r="T20" s="51">
        <v>69</v>
      </c>
      <c r="U20" s="51">
        <f t="shared" si="6"/>
        <v>560</v>
      </c>
      <c r="V20" s="51">
        <v>0</v>
      </c>
      <c r="W20" s="51">
        <v>388</v>
      </c>
      <c r="X20" s="51">
        <v>172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14</v>
      </c>
      <c r="AD20" s="51">
        <v>0</v>
      </c>
      <c r="AE20" s="51">
        <v>0</v>
      </c>
      <c r="AF20" s="51">
        <v>14</v>
      </c>
      <c r="AG20" s="51">
        <v>385</v>
      </c>
      <c r="AH20" s="51">
        <v>0</v>
      </c>
    </row>
    <row r="21" spans="1:34" ht="13.5">
      <c r="A21" s="26" t="s">
        <v>29</v>
      </c>
      <c r="B21" s="49" t="s">
        <v>58</v>
      </c>
      <c r="C21" s="50" t="s">
        <v>59</v>
      </c>
      <c r="D21" s="51">
        <f t="shared" si="0"/>
        <v>14653</v>
      </c>
      <c r="E21" s="51">
        <v>10753</v>
      </c>
      <c r="F21" s="51">
        <v>3900</v>
      </c>
      <c r="G21" s="51">
        <f t="shared" si="1"/>
        <v>14653</v>
      </c>
      <c r="H21" s="51">
        <f t="shared" si="2"/>
        <v>13134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11030</v>
      </c>
      <c r="N21" s="51">
        <v>0</v>
      </c>
      <c r="O21" s="51">
        <v>8863</v>
      </c>
      <c r="P21" s="51">
        <v>2167</v>
      </c>
      <c r="Q21" s="51">
        <f t="shared" si="5"/>
        <v>463</v>
      </c>
      <c r="R21" s="51">
        <v>0</v>
      </c>
      <c r="S21" s="51">
        <v>414</v>
      </c>
      <c r="T21" s="51">
        <v>49</v>
      </c>
      <c r="U21" s="51">
        <f t="shared" si="6"/>
        <v>1571</v>
      </c>
      <c r="V21" s="51">
        <v>0</v>
      </c>
      <c r="W21" s="51">
        <v>1476</v>
      </c>
      <c r="X21" s="51">
        <v>95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70</v>
      </c>
      <c r="AD21" s="51">
        <v>0</v>
      </c>
      <c r="AE21" s="51">
        <v>0</v>
      </c>
      <c r="AF21" s="51">
        <v>70</v>
      </c>
      <c r="AG21" s="51">
        <v>1519</v>
      </c>
      <c r="AH21" s="51">
        <v>163</v>
      </c>
    </row>
    <row r="22" spans="1:34" ht="13.5">
      <c r="A22" s="26" t="s">
        <v>29</v>
      </c>
      <c r="B22" s="49" t="s">
        <v>60</v>
      </c>
      <c r="C22" s="50" t="s">
        <v>61</v>
      </c>
      <c r="D22" s="51">
        <f t="shared" si="0"/>
        <v>2646</v>
      </c>
      <c r="E22" s="51">
        <v>1889</v>
      </c>
      <c r="F22" s="51">
        <v>757</v>
      </c>
      <c r="G22" s="51">
        <f t="shared" si="1"/>
        <v>2646</v>
      </c>
      <c r="H22" s="51">
        <f t="shared" si="2"/>
        <v>2554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1998</v>
      </c>
      <c r="N22" s="51">
        <v>0</v>
      </c>
      <c r="O22" s="51">
        <v>1457</v>
      </c>
      <c r="P22" s="51">
        <v>541</v>
      </c>
      <c r="Q22" s="51">
        <f t="shared" si="5"/>
        <v>79</v>
      </c>
      <c r="R22" s="51">
        <v>0</v>
      </c>
      <c r="S22" s="51">
        <v>68</v>
      </c>
      <c r="T22" s="51">
        <v>11</v>
      </c>
      <c r="U22" s="51">
        <f t="shared" si="6"/>
        <v>460</v>
      </c>
      <c r="V22" s="51">
        <v>0</v>
      </c>
      <c r="W22" s="51">
        <v>364</v>
      </c>
      <c r="X22" s="51">
        <v>96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17</v>
      </c>
      <c r="AD22" s="51">
        <v>0</v>
      </c>
      <c r="AE22" s="51">
        <v>0</v>
      </c>
      <c r="AF22" s="51">
        <v>17</v>
      </c>
      <c r="AG22" s="51">
        <v>92</v>
      </c>
      <c r="AH22" s="51">
        <v>0</v>
      </c>
    </row>
    <row r="23" spans="1:34" ht="13.5">
      <c r="A23" s="26" t="s">
        <v>29</v>
      </c>
      <c r="B23" s="49" t="s">
        <v>62</v>
      </c>
      <c r="C23" s="50" t="s">
        <v>63</v>
      </c>
      <c r="D23" s="51">
        <f t="shared" si="0"/>
        <v>3791</v>
      </c>
      <c r="E23" s="51">
        <v>3243</v>
      </c>
      <c r="F23" s="51">
        <v>548</v>
      </c>
      <c r="G23" s="51">
        <f t="shared" si="1"/>
        <v>3791</v>
      </c>
      <c r="H23" s="51">
        <f t="shared" si="2"/>
        <v>3689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2840</v>
      </c>
      <c r="N23" s="51">
        <v>0</v>
      </c>
      <c r="O23" s="51">
        <v>2395</v>
      </c>
      <c r="P23" s="51">
        <v>445</v>
      </c>
      <c r="Q23" s="51">
        <f t="shared" si="5"/>
        <v>136</v>
      </c>
      <c r="R23" s="51">
        <v>0</v>
      </c>
      <c r="S23" s="51">
        <v>136</v>
      </c>
      <c r="T23" s="51">
        <v>0</v>
      </c>
      <c r="U23" s="51">
        <f t="shared" si="6"/>
        <v>712</v>
      </c>
      <c r="V23" s="51">
        <v>0</v>
      </c>
      <c r="W23" s="51">
        <v>712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</v>
      </c>
      <c r="AD23" s="51">
        <v>0</v>
      </c>
      <c r="AE23" s="51">
        <v>0</v>
      </c>
      <c r="AF23" s="51">
        <v>1</v>
      </c>
      <c r="AG23" s="51">
        <v>102</v>
      </c>
      <c r="AH23" s="51">
        <v>0</v>
      </c>
    </row>
    <row r="24" spans="1:34" ht="13.5">
      <c r="A24" s="26" t="s">
        <v>29</v>
      </c>
      <c r="B24" s="49" t="s">
        <v>64</v>
      </c>
      <c r="C24" s="50" t="s">
        <v>65</v>
      </c>
      <c r="D24" s="51">
        <f t="shared" si="0"/>
        <v>10673</v>
      </c>
      <c r="E24" s="51">
        <v>8629</v>
      </c>
      <c r="F24" s="51">
        <v>2044</v>
      </c>
      <c r="G24" s="51">
        <f t="shared" si="1"/>
        <v>10673</v>
      </c>
      <c r="H24" s="51">
        <f t="shared" si="2"/>
        <v>9243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7564</v>
      </c>
      <c r="N24" s="51">
        <v>0</v>
      </c>
      <c r="O24" s="51">
        <v>6247</v>
      </c>
      <c r="P24" s="51">
        <v>1317</v>
      </c>
      <c r="Q24" s="51">
        <f t="shared" si="5"/>
        <v>830</v>
      </c>
      <c r="R24" s="51">
        <v>0</v>
      </c>
      <c r="S24" s="51">
        <v>763</v>
      </c>
      <c r="T24" s="51">
        <v>67</v>
      </c>
      <c r="U24" s="51">
        <f t="shared" si="6"/>
        <v>718</v>
      </c>
      <c r="V24" s="51">
        <v>0</v>
      </c>
      <c r="W24" s="51">
        <v>718</v>
      </c>
      <c r="X24" s="51">
        <v>0</v>
      </c>
      <c r="Y24" s="51">
        <f t="shared" si="7"/>
        <v>16</v>
      </c>
      <c r="Z24" s="51">
        <v>0</v>
      </c>
      <c r="AA24" s="51">
        <v>16</v>
      </c>
      <c r="AB24" s="51">
        <v>0</v>
      </c>
      <c r="AC24" s="51">
        <f t="shared" si="8"/>
        <v>115</v>
      </c>
      <c r="AD24" s="51">
        <v>0</v>
      </c>
      <c r="AE24" s="51">
        <v>41</v>
      </c>
      <c r="AF24" s="51">
        <v>74</v>
      </c>
      <c r="AG24" s="51">
        <v>1430</v>
      </c>
      <c r="AH24" s="51">
        <v>0</v>
      </c>
    </row>
    <row r="25" spans="1:34" ht="13.5">
      <c r="A25" s="26" t="s">
        <v>29</v>
      </c>
      <c r="B25" s="49" t="s">
        <v>66</v>
      </c>
      <c r="C25" s="50" t="s">
        <v>67</v>
      </c>
      <c r="D25" s="51">
        <f t="shared" si="0"/>
        <v>5244</v>
      </c>
      <c r="E25" s="51">
        <v>4358</v>
      </c>
      <c r="F25" s="51">
        <v>886</v>
      </c>
      <c r="G25" s="51">
        <f t="shared" si="1"/>
        <v>5244</v>
      </c>
      <c r="H25" s="51">
        <f t="shared" si="2"/>
        <v>4271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3509</v>
      </c>
      <c r="N25" s="51">
        <v>0</v>
      </c>
      <c r="O25" s="51">
        <v>3183</v>
      </c>
      <c r="P25" s="51">
        <v>326</v>
      </c>
      <c r="Q25" s="51">
        <f t="shared" si="5"/>
        <v>412</v>
      </c>
      <c r="R25" s="51">
        <v>0</v>
      </c>
      <c r="S25" s="51">
        <v>411</v>
      </c>
      <c r="T25" s="51">
        <v>1</v>
      </c>
      <c r="U25" s="51">
        <f t="shared" si="6"/>
        <v>315</v>
      </c>
      <c r="V25" s="51">
        <v>0</v>
      </c>
      <c r="W25" s="51">
        <v>315</v>
      </c>
      <c r="X25" s="51">
        <v>0</v>
      </c>
      <c r="Y25" s="51">
        <f t="shared" si="7"/>
        <v>6</v>
      </c>
      <c r="Z25" s="51">
        <v>0</v>
      </c>
      <c r="AA25" s="51">
        <v>6</v>
      </c>
      <c r="AB25" s="51">
        <v>0</v>
      </c>
      <c r="AC25" s="51">
        <f t="shared" si="8"/>
        <v>29</v>
      </c>
      <c r="AD25" s="51">
        <v>0</v>
      </c>
      <c r="AE25" s="51">
        <v>26</v>
      </c>
      <c r="AF25" s="51">
        <v>3</v>
      </c>
      <c r="AG25" s="51">
        <v>973</v>
      </c>
      <c r="AH25" s="51">
        <v>0</v>
      </c>
    </row>
    <row r="26" spans="1:34" ht="13.5">
      <c r="A26" s="26" t="s">
        <v>29</v>
      </c>
      <c r="B26" s="49" t="s">
        <v>68</v>
      </c>
      <c r="C26" s="50" t="s">
        <v>69</v>
      </c>
      <c r="D26" s="51">
        <f t="shared" si="0"/>
        <v>8255</v>
      </c>
      <c r="E26" s="51">
        <v>4716</v>
      </c>
      <c r="F26" s="51">
        <v>3539</v>
      </c>
      <c r="G26" s="51">
        <f t="shared" si="1"/>
        <v>8255</v>
      </c>
      <c r="H26" s="51">
        <f t="shared" si="2"/>
        <v>7695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5684</v>
      </c>
      <c r="N26" s="51">
        <v>0</v>
      </c>
      <c r="O26" s="51">
        <v>2985</v>
      </c>
      <c r="P26" s="51">
        <v>2699</v>
      </c>
      <c r="Q26" s="51">
        <f t="shared" si="5"/>
        <v>385</v>
      </c>
      <c r="R26" s="51">
        <v>0</v>
      </c>
      <c r="S26" s="51">
        <v>105</v>
      </c>
      <c r="T26" s="51">
        <v>280</v>
      </c>
      <c r="U26" s="51">
        <f t="shared" si="6"/>
        <v>1117</v>
      </c>
      <c r="V26" s="51">
        <v>0</v>
      </c>
      <c r="W26" s="51">
        <v>1117</v>
      </c>
      <c r="X26" s="51">
        <v>0</v>
      </c>
      <c r="Y26" s="51">
        <f t="shared" si="7"/>
        <v>266</v>
      </c>
      <c r="Z26" s="51">
        <v>0</v>
      </c>
      <c r="AA26" s="51">
        <v>266</v>
      </c>
      <c r="AB26" s="51">
        <v>0</v>
      </c>
      <c r="AC26" s="51">
        <f t="shared" si="8"/>
        <v>243</v>
      </c>
      <c r="AD26" s="51">
        <v>0</v>
      </c>
      <c r="AE26" s="51">
        <v>243</v>
      </c>
      <c r="AF26" s="51">
        <v>0</v>
      </c>
      <c r="AG26" s="51">
        <v>560</v>
      </c>
      <c r="AH26" s="51">
        <v>0</v>
      </c>
    </row>
    <row r="27" spans="1:34" ht="13.5">
      <c r="A27" s="26" t="s">
        <v>29</v>
      </c>
      <c r="B27" s="49" t="s">
        <v>70</v>
      </c>
      <c r="C27" s="50" t="s">
        <v>71</v>
      </c>
      <c r="D27" s="51">
        <f t="shared" si="0"/>
        <v>7190</v>
      </c>
      <c r="E27" s="51">
        <v>6309</v>
      </c>
      <c r="F27" s="51">
        <v>881</v>
      </c>
      <c r="G27" s="51">
        <f t="shared" si="1"/>
        <v>7190</v>
      </c>
      <c r="H27" s="51">
        <f t="shared" si="2"/>
        <v>7054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4973</v>
      </c>
      <c r="N27" s="51">
        <v>0</v>
      </c>
      <c r="O27" s="51">
        <v>4344</v>
      </c>
      <c r="P27" s="51">
        <v>629</v>
      </c>
      <c r="Q27" s="51">
        <f t="shared" si="5"/>
        <v>272</v>
      </c>
      <c r="R27" s="51">
        <v>0</v>
      </c>
      <c r="S27" s="51">
        <v>156</v>
      </c>
      <c r="T27" s="51">
        <v>116</v>
      </c>
      <c r="U27" s="51">
        <f t="shared" si="6"/>
        <v>1127</v>
      </c>
      <c r="V27" s="51">
        <v>0</v>
      </c>
      <c r="W27" s="51">
        <v>1127</v>
      </c>
      <c r="X27" s="51">
        <v>0</v>
      </c>
      <c r="Y27" s="51">
        <f t="shared" si="7"/>
        <v>450</v>
      </c>
      <c r="Z27" s="51">
        <v>0</v>
      </c>
      <c r="AA27" s="51">
        <v>450</v>
      </c>
      <c r="AB27" s="51">
        <v>0</v>
      </c>
      <c r="AC27" s="51">
        <f t="shared" si="8"/>
        <v>232</v>
      </c>
      <c r="AD27" s="51">
        <v>0</v>
      </c>
      <c r="AE27" s="51">
        <v>232</v>
      </c>
      <c r="AF27" s="51">
        <v>0</v>
      </c>
      <c r="AG27" s="51">
        <v>136</v>
      </c>
      <c r="AH27" s="51">
        <v>0</v>
      </c>
    </row>
    <row r="28" spans="1:34" ht="13.5">
      <c r="A28" s="26" t="s">
        <v>29</v>
      </c>
      <c r="B28" s="49" t="s">
        <v>72</v>
      </c>
      <c r="C28" s="50" t="s">
        <v>73</v>
      </c>
      <c r="D28" s="51">
        <f t="shared" si="0"/>
        <v>14678</v>
      </c>
      <c r="E28" s="51">
        <v>9252</v>
      </c>
      <c r="F28" s="51">
        <v>5426</v>
      </c>
      <c r="G28" s="51">
        <f t="shared" si="1"/>
        <v>14678</v>
      </c>
      <c r="H28" s="51">
        <f t="shared" si="2"/>
        <v>13791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10720</v>
      </c>
      <c r="N28" s="51">
        <v>0</v>
      </c>
      <c r="O28" s="51">
        <v>6312</v>
      </c>
      <c r="P28" s="51">
        <v>4408</v>
      </c>
      <c r="Q28" s="51">
        <f t="shared" si="5"/>
        <v>226</v>
      </c>
      <c r="R28" s="51">
        <v>0</v>
      </c>
      <c r="S28" s="51">
        <v>95</v>
      </c>
      <c r="T28" s="51">
        <v>131</v>
      </c>
      <c r="U28" s="51">
        <f t="shared" si="6"/>
        <v>1522</v>
      </c>
      <c r="V28" s="51">
        <v>0</v>
      </c>
      <c r="W28" s="51">
        <v>1522</v>
      </c>
      <c r="X28" s="51">
        <v>0</v>
      </c>
      <c r="Y28" s="51">
        <f t="shared" si="7"/>
        <v>814</v>
      </c>
      <c r="Z28" s="51">
        <v>0</v>
      </c>
      <c r="AA28" s="51">
        <v>814</v>
      </c>
      <c r="AB28" s="51">
        <v>0</v>
      </c>
      <c r="AC28" s="51">
        <f t="shared" si="8"/>
        <v>509</v>
      </c>
      <c r="AD28" s="51">
        <v>0</v>
      </c>
      <c r="AE28" s="51">
        <v>509</v>
      </c>
      <c r="AF28" s="51">
        <v>0</v>
      </c>
      <c r="AG28" s="51">
        <v>887</v>
      </c>
      <c r="AH28" s="51">
        <v>0</v>
      </c>
    </row>
    <row r="29" spans="1:34" ht="13.5">
      <c r="A29" s="26" t="s">
        <v>29</v>
      </c>
      <c r="B29" s="49" t="s">
        <v>74</v>
      </c>
      <c r="C29" s="50" t="s">
        <v>75</v>
      </c>
      <c r="D29" s="51">
        <f t="shared" si="0"/>
        <v>9289</v>
      </c>
      <c r="E29" s="51">
        <v>5713</v>
      </c>
      <c r="F29" s="51">
        <v>3576</v>
      </c>
      <c r="G29" s="51">
        <f t="shared" si="1"/>
        <v>9289</v>
      </c>
      <c r="H29" s="51">
        <f t="shared" si="2"/>
        <v>8503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7731</v>
      </c>
      <c r="N29" s="51">
        <v>0</v>
      </c>
      <c r="O29" s="51">
        <v>5051</v>
      </c>
      <c r="P29" s="51">
        <v>2680</v>
      </c>
      <c r="Q29" s="51">
        <f t="shared" si="5"/>
        <v>171</v>
      </c>
      <c r="R29" s="51">
        <v>0</v>
      </c>
      <c r="S29" s="51">
        <v>160</v>
      </c>
      <c r="T29" s="51">
        <v>11</v>
      </c>
      <c r="U29" s="51">
        <f t="shared" si="6"/>
        <v>572</v>
      </c>
      <c r="V29" s="51">
        <v>0</v>
      </c>
      <c r="W29" s="51">
        <v>493</v>
      </c>
      <c r="X29" s="51">
        <v>79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29</v>
      </c>
      <c r="AD29" s="51">
        <v>0</v>
      </c>
      <c r="AE29" s="51">
        <v>9</v>
      </c>
      <c r="AF29" s="51">
        <v>20</v>
      </c>
      <c r="AG29" s="51">
        <v>786</v>
      </c>
      <c r="AH29" s="51">
        <v>0</v>
      </c>
    </row>
    <row r="30" spans="1:34" ht="13.5">
      <c r="A30" s="26" t="s">
        <v>29</v>
      </c>
      <c r="B30" s="49" t="s">
        <v>76</v>
      </c>
      <c r="C30" s="50" t="s">
        <v>77</v>
      </c>
      <c r="D30" s="51">
        <f t="shared" si="0"/>
        <v>1996</v>
      </c>
      <c r="E30" s="51">
        <v>1210</v>
      </c>
      <c r="F30" s="51">
        <v>786</v>
      </c>
      <c r="G30" s="51">
        <f t="shared" si="1"/>
        <v>1996</v>
      </c>
      <c r="H30" s="51">
        <f t="shared" si="2"/>
        <v>1884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1429</v>
      </c>
      <c r="N30" s="51">
        <v>0</v>
      </c>
      <c r="O30" s="51">
        <v>789</v>
      </c>
      <c r="P30" s="51">
        <v>640</v>
      </c>
      <c r="Q30" s="51">
        <f t="shared" si="5"/>
        <v>95</v>
      </c>
      <c r="R30" s="51">
        <v>0</v>
      </c>
      <c r="S30" s="51">
        <v>89</v>
      </c>
      <c r="T30" s="51">
        <v>6</v>
      </c>
      <c r="U30" s="51">
        <f t="shared" si="6"/>
        <v>330</v>
      </c>
      <c r="V30" s="51">
        <v>0</v>
      </c>
      <c r="W30" s="51">
        <v>305</v>
      </c>
      <c r="X30" s="51">
        <v>25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30</v>
      </c>
      <c r="AD30" s="51">
        <v>0</v>
      </c>
      <c r="AE30" s="51">
        <v>27</v>
      </c>
      <c r="AF30" s="51">
        <v>3</v>
      </c>
      <c r="AG30" s="51">
        <v>112</v>
      </c>
      <c r="AH30" s="51">
        <v>0</v>
      </c>
    </row>
    <row r="31" spans="1:34" ht="13.5">
      <c r="A31" s="26" t="s">
        <v>29</v>
      </c>
      <c r="B31" s="49" t="s">
        <v>78</v>
      </c>
      <c r="C31" s="50" t="s">
        <v>79</v>
      </c>
      <c r="D31" s="51">
        <f t="shared" si="0"/>
        <v>12774</v>
      </c>
      <c r="E31" s="51">
        <v>10020</v>
      </c>
      <c r="F31" s="51">
        <v>2754</v>
      </c>
      <c r="G31" s="51">
        <f t="shared" si="1"/>
        <v>12774</v>
      </c>
      <c r="H31" s="51">
        <f t="shared" si="2"/>
        <v>12506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9764</v>
      </c>
      <c r="N31" s="51">
        <v>0</v>
      </c>
      <c r="O31" s="51">
        <v>7482</v>
      </c>
      <c r="P31" s="51">
        <v>2282</v>
      </c>
      <c r="Q31" s="51">
        <f t="shared" si="5"/>
        <v>84</v>
      </c>
      <c r="R31" s="51">
        <v>0</v>
      </c>
      <c r="S31" s="51">
        <v>59</v>
      </c>
      <c r="T31" s="51">
        <v>25</v>
      </c>
      <c r="U31" s="51">
        <f t="shared" si="6"/>
        <v>2210</v>
      </c>
      <c r="V31" s="51">
        <v>0</v>
      </c>
      <c r="W31" s="51">
        <v>2202</v>
      </c>
      <c r="X31" s="51">
        <v>8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448</v>
      </c>
      <c r="AD31" s="51">
        <v>0</v>
      </c>
      <c r="AE31" s="51">
        <v>193</v>
      </c>
      <c r="AF31" s="51">
        <v>255</v>
      </c>
      <c r="AG31" s="51">
        <v>268</v>
      </c>
      <c r="AH31" s="51">
        <v>0</v>
      </c>
    </row>
    <row r="32" spans="1:34" ht="13.5">
      <c r="A32" s="26" t="s">
        <v>29</v>
      </c>
      <c r="B32" s="49" t="s">
        <v>80</v>
      </c>
      <c r="C32" s="50" t="s">
        <v>81</v>
      </c>
      <c r="D32" s="51">
        <f t="shared" si="0"/>
        <v>1649</v>
      </c>
      <c r="E32" s="51">
        <v>977</v>
      </c>
      <c r="F32" s="51">
        <v>672</v>
      </c>
      <c r="G32" s="51">
        <f t="shared" si="1"/>
        <v>1649</v>
      </c>
      <c r="H32" s="51">
        <f t="shared" si="2"/>
        <v>1532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1319</v>
      </c>
      <c r="N32" s="51">
        <v>0</v>
      </c>
      <c r="O32" s="51">
        <v>786</v>
      </c>
      <c r="P32" s="51">
        <v>533</v>
      </c>
      <c r="Q32" s="51">
        <f t="shared" si="5"/>
        <v>40</v>
      </c>
      <c r="R32" s="51">
        <v>0</v>
      </c>
      <c r="S32" s="51">
        <v>39</v>
      </c>
      <c r="T32" s="51">
        <v>1</v>
      </c>
      <c r="U32" s="51">
        <f t="shared" si="6"/>
        <v>161</v>
      </c>
      <c r="V32" s="51">
        <v>0</v>
      </c>
      <c r="W32" s="51">
        <v>141</v>
      </c>
      <c r="X32" s="51">
        <v>20</v>
      </c>
      <c r="Y32" s="51">
        <f t="shared" si="7"/>
        <v>1</v>
      </c>
      <c r="Z32" s="51">
        <v>0</v>
      </c>
      <c r="AA32" s="51">
        <v>1</v>
      </c>
      <c r="AB32" s="51">
        <v>0</v>
      </c>
      <c r="AC32" s="51">
        <f t="shared" si="8"/>
        <v>11</v>
      </c>
      <c r="AD32" s="51">
        <v>0</v>
      </c>
      <c r="AE32" s="51">
        <v>10</v>
      </c>
      <c r="AF32" s="51">
        <v>1</v>
      </c>
      <c r="AG32" s="51">
        <v>117</v>
      </c>
      <c r="AH32" s="51">
        <v>0</v>
      </c>
    </row>
    <row r="33" spans="1:34" ht="13.5">
      <c r="A33" s="26" t="s">
        <v>29</v>
      </c>
      <c r="B33" s="49" t="s">
        <v>82</v>
      </c>
      <c r="C33" s="50" t="s">
        <v>83</v>
      </c>
      <c r="D33" s="51">
        <f t="shared" si="0"/>
        <v>5241</v>
      </c>
      <c r="E33" s="51">
        <v>4790</v>
      </c>
      <c r="F33" s="51">
        <v>451</v>
      </c>
      <c r="G33" s="51">
        <f t="shared" si="1"/>
        <v>5241</v>
      </c>
      <c r="H33" s="51">
        <f t="shared" si="2"/>
        <v>4645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3830</v>
      </c>
      <c r="N33" s="51">
        <v>0</v>
      </c>
      <c r="O33" s="51">
        <v>3447</v>
      </c>
      <c r="P33" s="51">
        <v>383</v>
      </c>
      <c r="Q33" s="51">
        <f t="shared" si="5"/>
        <v>181</v>
      </c>
      <c r="R33" s="51">
        <v>0</v>
      </c>
      <c r="S33" s="51">
        <v>181</v>
      </c>
      <c r="T33" s="51">
        <v>0</v>
      </c>
      <c r="U33" s="51">
        <f t="shared" si="6"/>
        <v>530</v>
      </c>
      <c r="V33" s="51">
        <v>0</v>
      </c>
      <c r="W33" s="51">
        <v>530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104</v>
      </c>
      <c r="AD33" s="51">
        <v>0</v>
      </c>
      <c r="AE33" s="51">
        <v>104</v>
      </c>
      <c r="AF33" s="51">
        <v>0</v>
      </c>
      <c r="AG33" s="51">
        <v>596</v>
      </c>
      <c r="AH33" s="51">
        <v>0</v>
      </c>
    </row>
    <row r="34" spans="1:34" ht="13.5">
      <c r="A34" s="26" t="s">
        <v>29</v>
      </c>
      <c r="B34" s="49" t="s">
        <v>84</v>
      </c>
      <c r="C34" s="50" t="s">
        <v>85</v>
      </c>
      <c r="D34" s="51">
        <f t="shared" si="0"/>
        <v>2177</v>
      </c>
      <c r="E34" s="51">
        <v>2044</v>
      </c>
      <c r="F34" s="51">
        <v>133</v>
      </c>
      <c r="G34" s="51">
        <f t="shared" si="1"/>
        <v>2177</v>
      </c>
      <c r="H34" s="51">
        <f t="shared" si="2"/>
        <v>2107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1811</v>
      </c>
      <c r="N34" s="51">
        <v>0</v>
      </c>
      <c r="O34" s="51">
        <v>1678</v>
      </c>
      <c r="P34" s="51">
        <v>133</v>
      </c>
      <c r="Q34" s="51">
        <f t="shared" si="5"/>
        <v>37</v>
      </c>
      <c r="R34" s="51">
        <v>0</v>
      </c>
      <c r="S34" s="51">
        <v>37</v>
      </c>
      <c r="T34" s="51">
        <v>0</v>
      </c>
      <c r="U34" s="51">
        <f t="shared" si="6"/>
        <v>174</v>
      </c>
      <c r="V34" s="51">
        <v>42</v>
      </c>
      <c r="W34" s="51">
        <v>132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85</v>
      </c>
      <c r="AD34" s="51">
        <v>0</v>
      </c>
      <c r="AE34" s="51">
        <v>85</v>
      </c>
      <c r="AF34" s="51">
        <v>0</v>
      </c>
      <c r="AG34" s="51">
        <v>70</v>
      </c>
      <c r="AH34" s="51">
        <v>0</v>
      </c>
    </row>
    <row r="35" spans="1:34" ht="13.5">
      <c r="A35" s="26" t="s">
        <v>29</v>
      </c>
      <c r="B35" s="49" t="s">
        <v>86</v>
      </c>
      <c r="C35" s="50" t="s">
        <v>87</v>
      </c>
      <c r="D35" s="51">
        <f t="shared" si="0"/>
        <v>1407</v>
      </c>
      <c r="E35" s="51">
        <v>1298</v>
      </c>
      <c r="F35" s="51">
        <v>109</v>
      </c>
      <c r="G35" s="51">
        <f t="shared" si="1"/>
        <v>1407</v>
      </c>
      <c r="H35" s="51">
        <f t="shared" si="2"/>
        <v>1385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1104</v>
      </c>
      <c r="N35" s="51">
        <v>0</v>
      </c>
      <c r="O35" s="51">
        <v>1003</v>
      </c>
      <c r="P35" s="51">
        <v>101</v>
      </c>
      <c r="Q35" s="51">
        <f t="shared" si="5"/>
        <v>61</v>
      </c>
      <c r="R35" s="51">
        <v>0</v>
      </c>
      <c r="S35" s="51">
        <v>61</v>
      </c>
      <c r="T35" s="51">
        <v>0</v>
      </c>
      <c r="U35" s="51">
        <f t="shared" si="6"/>
        <v>165</v>
      </c>
      <c r="V35" s="51">
        <v>0</v>
      </c>
      <c r="W35" s="51">
        <v>165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55</v>
      </c>
      <c r="AD35" s="51">
        <v>0</v>
      </c>
      <c r="AE35" s="51">
        <v>55</v>
      </c>
      <c r="AF35" s="51">
        <v>0</v>
      </c>
      <c r="AG35" s="51">
        <v>22</v>
      </c>
      <c r="AH35" s="51">
        <v>0</v>
      </c>
    </row>
    <row r="36" spans="1:34" ht="13.5">
      <c r="A36" s="26" t="s">
        <v>29</v>
      </c>
      <c r="B36" s="49" t="s">
        <v>88</v>
      </c>
      <c r="C36" s="50" t="s">
        <v>89</v>
      </c>
      <c r="D36" s="51">
        <f t="shared" si="0"/>
        <v>1989</v>
      </c>
      <c r="E36" s="51">
        <v>1741</v>
      </c>
      <c r="F36" s="51">
        <v>248</v>
      </c>
      <c r="G36" s="51">
        <f t="shared" si="1"/>
        <v>1989</v>
      </c>
      <c r="H36" s="51">
        <f t="shared" si="2"/>
        <v>1923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1420</v>
      </c>
      <c r="N36" s="51">
        <v>0</v>
      </c>
      <c r="O36" s="51">
        <v>1194</v>
      </c>
      <c r="P36" s="51">
        <v>226</v>
      </c>
      <c r="Q36" s="51">
        <f t="shared" si="5"/>
        <v>91</v>
      </c>
      <c r="R36" s="51">
        <v>0</v>
      </c>
      <c r="S36" s="51">
        <v>91</v>
      </c>
      <c r="T36" s="51">
        <v>0</v>
      </c>
      <c r="U36" s="51">
        <f t="shared" si="6"/>
        <v>142</v>
      </c>
      <c r="V36" s="51">
        <v>0</v>
      </c>
      <c r="W36" s="51">
        <v>142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270</v>
      </c>
      <c r="AD36" s="51">
        <v>0</v>
      </c>
      <c r="AE36" s="51">
        <v>248</v>
      </c>
      <c r="AF36" s="51">
        <v>22</v>
      </c>
      <c r="AG36" s="51">
        <v>66</v>
      </c>
      <c r="AH36" s="51">
        <v>0</v>
      </c>
    </row>
    <row r="37" spans="1:34" ht="13.5">
      <c r="A37" s="26" t="s">
        <v>29</v>
      </c>
      <c r="B37" s="49" t="s">
        <v>90</v>
      </c>
      <c r="C37" s="50" t="s">
        <v>91</v>
      </c>
      <c r="D37" s="51">
        <f t="shared" si="0"/>
        <v>1735</v>
      </c>
      <c r="E37" s="51">
        <v>1487</v>
      </c>
      <c r="F37" s="51">
        <v>248</v>
      </c>
      <c r="G37" s="51">
        <f t="shared" si="1"/>
        <v>1735</v>
      </c>
      <c r="H37" s="51">
        <f t="shared" si="2"/>
        <v>1626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1286</v>
      </c>
      <c r="N37" s="51">
        <v>0</v>
      </c>
      <c r="O37" s="51">
        <v>1121</v>
      </c>
      <c r="P37" s="51">
        <v>165</v>
      </c>
      <c r="Q37" s="51">
        <f t="shared" si="5"/>
        <v>78</v>
      </c>
      <c r="R37" s="51">
        <v>0</v>
      </c>
      <c r="S37" s="51">
        <v>78</v>
      </c>
      <c r="T37" s="51">
        <v>0</v>
      </c>
      <c r="U37" s="51">
        <f t="shared" si="6"/>
        <v>209</v>
      </c>
      <c r="V37" s="51">
        <v>0</v>
      </c>
      <c r="W37" s="51">
        <v>209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53</v>
      </c>
      <c r="AD37" s="51">
        <v>0</v>
      </c>
      <c r="AE37" s="51">
        <v>53</v>
      </c>
      <c r="AF37" s="51">
        <v>0</v>
      </c>
      <c r="AG37" s="51">
        <v>109</v>
      </c>
      <c r="AH37" s="51">
        <v>0</v>
      </c>
    </row>
    <row r="38" spans="1:34" ht="13.5">
      <c r="A38" s="26" t="s">
        <v>29</v>
      </c>
      <c r="B38" s="49" t="s">
        <v>92</v>
      </c>
      <c r="C38" s="50" t="s">
        <v>93</v>
      </c>
      <c r="D38" s="51">
        <f t="shared" si="0"/>
        <v>4335</v>
      </c>
      <c r="E38" s="51">
        <v>2711</v>
      </c>
      <c r="F38" s="51">
        <v>1624</v>
      </c>
      <c r="G38" s="51">
        <f t="shared" si="1"/>
        <v>4335</v>
      </c>
      <c r="H38" s="51">
        <f t="shared" si="2"/>
        <v>3207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2399</v>
      </c>
      <c r="N38" s="51">
        <v>0</v>
      </c>
      <c r="O38" s="51">
        <v>1321</v>
      </c>
      <c r="P38" s="51">
        <v>1078</v>
      </c>
      <c r="Q38" s="51">
        <f t="shared" si="5"/>
        <v>248</v>
      </c>
      <c r="R38" s="51">
        <v>0</v>
      </c>
      <c r="S38" s="51">
        <v>167</v>
      </c>
      <c r="T38" s="51">
        <v>81</v>
      </c>
      <c r="U38" s="51">
        <f t="shared" si="6"/>
        <v>555</v>
      </c>
      <c r="V38" s="51">
        <v>0</v>
      </c>
      <c r="W38" s="51">
        <v>193</v>
      </c>
      <c r="X38" s="51">
        <v>362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5</v>
      </c>
      <c r="AD38" s="51">
        <v>0</v>
      </c>
      <c r="AE38" s="51">
        <v>5</v>
      </c>
      <c r="AF38" s="51">
        <v>0</v>
      </c>
      <c r="AG38" s="51">
        <v>1128</v>
      </c>
      <c r="AH38" s="51">
        <v>0</v>
      </c>
    </row>
    <row r="39" spans="1:34" ht="13.5">
      <c r="A39" s="26" t="s">
        <v>29</v>
      </c>
      <c r="B39" s="49" t="s">
        <v>94</v>
      </c>
      <c r="C39" s="50" t="s">
        <v>95</v>
      </c>
      <c r="D39" s="51">
        <f aca="true" t="shared" si="9" ref="D39:D70">E39+F39</f>
        <v>3542</v>
      </c>
      <c r="E39" s="51">
        <v>2864</v>
      </c>
      <c r="F39" s="51">
        <v>678</v>
      </c>
      <c r="G39" s="51">
        <f t="shared" si="1"/>
        <v>3542</v>
      </c>
      <c r="H39" s="51">
        <f t="shared" si="2"/>
        <v>3304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2906</v>
      </c>
      <c r="N39" s="51">
        <v>0</v>
      </c>
      <c r="O39" s="51">
        <v>2413</v>
      </c>
      <c r="P39" s="51">
        <v>493</v>
      </c>
      <c r="Q39" s="51">
        <f t="shared" si="5"/>
        <v>108</v>
      </c>
      <c r="R39" s="51">
        <v>0</v>
      </c>
      <c r="S39" s="51">
        <v>108</v>
      </c>
      <c r="T39" s="51">
        <v>0</v>
      </c>
      <c r="U39" s="51">
        <f t="shared" si="6"/>
        <v>207</v>
      </c>
      <c r="V39" s="51">
        <v>0</v>
      </c>
      <c r="W39" s="51">
        <v>207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83</v>
      </c>
      <c r="AD39" s="51">
        <v>0</v>
      </c>
      <c r="AE39" s="51">
        <v>83</v>
      </c>
      <c r="AF39" s="51">
        <v>0</v>
      </c>
      <c r="AG39" s="51">
        <v>238</v>
      </c>
      <c r="AH39" s="51">
        <v>0</v>
      </c>
    </row>
    <row r="40" spans="1:34" ht="13.5">
      <c r="A40" s="26" t="s">
        <v>29</v>
      </c>
      <c r="B40" s="49" t="s">
        <v>96</v>
      </c>
      <c r="C40" s="50" t="s">
        <v>97</v>
      </c>
      <c r="D40" s="51">
        <f t="shared" si="9"/>
        <v>4318</v>
      </c>
      <c r="E40" s="51">
        <v>2784</v>
      </c>
      <c r="F40" s="51">
        <v>1534</v>
      </c>
      <c r="G40" s="51">
        <f t="shared" si="1"/>
        <v>4318</v>
      </c>
      <c r="H40" s="51">
        <f t="shared" si="2"/>
        <v>3431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2680</v>
      </c>
      <c r="N40" s="51">
        <v>0</v>
      </c>
      <c r="O40" s="51">
        <v>2002</v>
      </c>
      <c r="P40" s="51">
        <v>678</v>
      </c>
      <c r="Q40" s="51">
        <f t="shared" si="5"/>
        <v>71</v>
      </c>
      <c r="R40" s="51">
        <v>0</v>
      </c>
      <c r="S40" s="51">
        <v>71</v>
      </c>
      <c r="T40" s="51">
        <v>0</v>
      </c>
      <c r="U40" s="51">
        <f t="shared" si="6"/>
        <v>578</v>
      </c>
      <c r="V40" s="51">
        <v>0</v>
      </c>
      <c r="W40" s="51">
        <v>521</v>
      </c>
      <c r="X40" s="51">
        <v>57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102</v>
      </c>
      <c r="AD40" s="51">
        <v>0</v>
      </c>
      <c r="AE40" s="51">
        <v>102</v>
      </c>
      <c r="AF40" s="51">
        <v>0</v>
      </c>
      <c r="AG40" s="51">
        <v>887</v>
      </c>
      <c r="AH40" s="51">
        <v>0</v>
      </c>
    </row>
    <row r="41" spans="1:34" ht="13.5">
      <c r="A41" s="26" t="s">
        <v>29</v>
      </c>
      <c r="B41" s="49" t="s">
        <v>98</v>
      </c>
      <c r="C41" s="50" t="s">
        <v>99</v>
      </c>
      <c r="D41" s="51">
        <f t="shared" si="9"/>
        <v>4592</v>
      </c>
      <c r="E41" s="51">
        <v>2005</v>
      </c>
      <c r="F41" s="51">
        <v>2587</v>
      </c>
      <c r="G41" s="51">
        <f t="shared" si="1"/>
        <v>4592</v>
      </c>
      <c r="H41" s="51">
        <f t="shared" si="2"/>
        <v>2999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2624</v>
      </c>
      <c r="N41" s="51">
        <v>0</v>
      </c>
      <c r="O41" s="51">
        <v>1699</v>
      </c>
      <c r="P41" s="51">
        <v>925</v>
      </c>
      <c r="Q41" s="51">
        <f t="shared" si="5"/>
        <v>53</v>
      </c>
      <c r="R41" s="51">
        <v>0</v>
      </c>
      <c r="S41" s="51">
        <v>53</v>
      </c>
      <c r="T41" s="51">
        <v>0</v>
      </c>
      <c r="U41" s="51">
        <f t="shared" si="6"/>
        <v>271</v>
      </c>
      <c r="V41" s="51">
        <v>0</v>
      </c>
      <c r="W41" s="51">
        <v>150</v>
      </c>
      <c r="X41" s="51">
        <v>121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51</v>
      </c>
      <c r="AD41" s="51">
        <v>0</v>
      </c>
      <c r="AE41" s="51">
        <v>51</v>
      </c>
      <c r="AF41" s="51">
        <v>0</v>
      </c>
      <c r="AG41" s="51">
        <v>1593</v>
      </c>
      <c r="AH41" s="51">
        <v>0</v>
      </c>
    </row>
    <row r="42" spans="1:34" ht="13.5">
      <c r="A42" s="26" t="s">
        <v>29</v>
      </c>
      <c r="B42" s="49" t="s">
        <v>100</v>
      </c>
      <c r="C42" s="50" t="s">
        <v>101</v>
      </c>
      <c r="D42" s="51">
        <f t="shared" si="9"/>
        <v>4429</v>
      </c>
      <c r="E42" s="51">
        <v>3316</v>
      </c>
      <c r="F42" s="51">
        <v>1113</v>
      </c>
      <c r="G42" s="51">
        <f t="shared" si="1"/>
        <v>4429</v>
      </c>
      <c r="H42" s="51">
        <f t="shared" si="2"/>
        <v>3822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3361</v>
      </c>
      <c r="N42" s="51">
        <v>0</v>
      </c>
      <c r="O42" s="51">
        <v>2717</v>
      </c>
      <c r="P42" s="51">
        <v>644</v>
      </c>
      <c r="Q42" s="51">
        <f t="shared" si="5"/>
        <v>94</v>
      </c>
      <c r="R42" s="51">
        <v>0</v>
      </c>
      <c r="S42" s="51">
        <v>94</v>
      </c>
      <c r="T42" s="51">
        <v>0</v>
      </c>
      <c r="U42" s="51">
        <f t="shared" si="6"/>
        <v>234</v>
      </c>
      <c r="V42" s="51">
        <v>0</v>
      </c>
      <c r="W42" s="51">
        <v>234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133</v>
      </c>
      <c r="AD42" s="51">
        <v>0</v>
      </c>
      <c r="AE42" s="51">
        <v>133</v>
      </c>
      <c r="AF42" s="51">
        <v>0</v>
      </c>
      <c r="AG42" s="51">
        <v>607</v>
      </c>
      <c r="AH42" s="51">
        <v>0</v>
      </c>
    </row>
    <row r="43" spans="1:34" ht="13.5">
      <c r="A43" s="26" t="s">
        <v>29</v>
      </c>
      <c r="B43" s="49" t="s">
        <v>102</v>
      </c>
      <c r="C43" s="50" t="s">
        <v>103</v>
      </c>
      <c r="D43" s="51">
        <f t="shared" si="9"/>
        <v>2161</v>
      </c>
      <c r="E43" s="51">
        <v>1698</v>
      </c>
      <c r="F43" s="51">
        <v>463</v>
      </c>
      <c r="G43" s="51">
        <f t="shared" si="1"/>
        <v>2161</v>
      </c>
      <c r="H43" s="51">
        <f t="shared" si="2"/>
        <v>1945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1599</v>
      </c>
      <c r="N43" s="51">
        <v>0</v>
      </c>
      <c r="O43" s="51">
        <v>1311</v>
      </c>
      <c r="P43" s="51">
        <v>288</v>
      </c>
      <c r="Q43" s="51">
        <f t="shared" si="5"/>
        <v>98</v>
      </c>
      <c r="R43" s="51">
        <v>0</v>
      </c>
      <c r="S43" s="51">
        <v>98</v>
      </c>
      <c r="T43" s="51">
        <v>0</v>
      </c>
      <c r="U43" s="51">
        <f t="shared" si="6"/>
        <v>144</v>
      </c>
      <c r="V43" s="51">
        <v>0</v>
      </c>
      <c r="W43" s="51">
        <v>144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104</v>
      </c>
      <c r="AD43" s="51">
        <v>0</v>
      </c>
      <c r="AE43" s="51">
        <v>104</v>
      </c>
      <c r="AF43" s="51">
        <v>0</v>
      </c>
      <c r="AG43" s="51">
        <v>216</v>
      </c>
      <c r="AH43" s="51">
        <v>0</v>
      </c>
    </row>
    <row r="44" spans="1:34" ht="13.5">
      <c r="A44" s="26" t="s">
        <v>29</v>
      </c>
      <c r="B44" s="49" t="s">
        <v>104</v>
      </c>
      <c r="C44" s="50" t="s">
        <v>105</v>
      </c>
      <c r="D44" s="51">
        <f t="shared" si="9"/>
        <v>6012</v>
      </c>
      <c r="E44" s="51">
        <v>4328</v>
      </c>
      <c r="F44" s="51">
        <v>1684</v>
      </c>
      <c r="G44" s="51">
        <f t="shared" si="1"/>
        <v>6012</v>
      </c>
      <c r="H44" s="51">
        <f t="shared" si="2"/>
        <v>5518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4673</v>
      </c>
      <c r="N44" s="51">
        <v>0</v>
      </c>
      <c r="O44" s="51">
        <v>3342</v>
      </c>
      <c r="P44" s="51">
        <v>1331</v>
      </c>
      <c r="Q44" s="51">
        <f t="shared" si="5"/>
        <v>138</v>
      </c>
      <c r="R44" s="51">
        <v>0</v>
      </c>
      <c r="S44" s="51">
        <v>138</v>
      </c>
      <c r="T44" s="51">
        <v>0</v>
      </c>
      <c r="U44" s="51">
        <f t="shared" si="6"/>
        <v>600</v>
      </c>
      <c r="V44" s="51">
        <v>0</v>
      </c>
      <c r="W44" s="51">
        <v>600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107</v>
      </c>
      <c r="AD44" s="51">
        <v>0</v>
      </c>
      <c r="AE44" s="51">
        <v>107</v>
      </c>
      <c r="AF44" s="51">
        <v>0</v>
      </c>
      <c r="AG44" s="51">
        <v>494</v>
      </c>
      <c r="AH44" s="51">
        <v>0</v>
      </c>
    </row>
    <row r="45" spans="1:34" ht="13.5">
      <c r="A45" s="26" t="s">
        <v>29</v>
      </c>
      <c r="B45" s="49" t="s">
        <v>106</v>
      </c>
      <c r="C45" s="50" t="s">
        <v>107</v>
      </c>
      <c r="D45" s="51">
        <f t="shared" si="9"/>
        <v>1645</v>
      </c>
      <c r="E45" s="51">
        <v>1395</v>
      </c>
      <c r="F45" s="51">
        <v>250</v>
      </c>
      <c r="G45" s="51">
        <f t="shared" si="1"/>
        <v>1645</v>
      </c>
      <c r="H45" s="51">
        <f t="shared" si="2"/>
        <v>1555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1252</v>
      </c>
      <c r="N45" s="51">
        <v>0</v>
      </c>
      <c r="O45" s="51">
        <v>1065</v>
      </c>
      <c r="P45" s="51">
        <v>187</v>
      </c>
      <c r="Q45" s="51">
        <f t="shared" si="5"/>
        <v>58</v>
      </c>
      <c r="R45" s="51">
        <v>0</v>
      </c>
      <c r="S45" s="51">
        <v>58</v>
      </c>
      <c r="T45" s="51">
        <v>0</v>
      </c>
      <c r="U45" s="51">
        <f t="shared" si="6"/>
        <v>168</v>
      </c>
      <c r="V45" s="51">
        <v>0</v>
      </c>
      <c r="W45" s="51">
        <v>168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77</v>
      </c>
      <c r="AD45" s="51">
        <v>0</v>
      </c>
      <c r="AE45" s="51">
        <v>77</v>
      </c>
      <c r="AF45" s="51">
        <v>0</v>
      </c>
      <c r="AG45" s="51">
        <v>90</v>
      </c>
      <c r="AH45" s="51">
        <v>0</v>
      </c>
    </row>
    <row r="46" spans="1:34" ht="13.5">
      <c r="A46" s="26" t="s">
        <v>29</v>
      </c>
      <c r="B46" s="49" t="s">
        <v>108</v>
      </c>
      <c r="C46" s="50" t="s">
        <v>109</v>
      </c>
      <c r="D46" s="51">
        <f t="shared" si="9"/>
        <v>5178</v>
      </c>
      <c r="E46" s="51">
        <v>4113</v>
      </c>
      <c r="F46" s="51">
        <v>1065</v>
      </c>
      <c r="G46" s="51">
        <f t="shared" si="1"/>
        <v>5178</v>
      </c>
      <c r="H46" s="51">
        <f t="shared" si="2"/>
        <v>4857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3727</v>
      </c>
      <c r="N46" s="51">
        <v>0</v>
      </c>
      <c r="O46" s="51">
        <v>2904</v>
      </c>
      <c r="P46" s="51">
        <v>823</v>
      </c>
      <c r="Q46" s="51">
        <f t="shared" si="5"/>
        <v>388</v>
      </c>
      <c r="R46" s="51">
        <v>0</v>
      </c>
      <c r="S46" s="51">
        <v>359</v>
      </c>
      <c r="T46" s="51">
        <v>29</v>
      </c>
      <c r="U46" s="51">
        <f t="shared" si="6"/>
        <v>736</v>
      </c>
      <c r="V46" s="51">
        <v>0</v>
      </c>
      <c r="W46" s="51">
        <v>397</v>
      </c>
      <c r="X46" s="51">
        <v>339</v>
      </c>
      <c r="Y46" s="51">
        <f t="shared" si="7"/>
        <v>1</v>
      </c>
      <c r="Z46" s="51">
        <v>0</v>
      </c>
      <c r="AA46" s="51">
        <v>1</v>
      </c>
      <c r="AB46" s="51">
        <v>0</v>
      </c>
      <c r="AC46" s="51">
        <f t="shared" si="8"/>
        <v>5</v>
      </c>
      <c r="AD46" s="51">
        <v>0</v>
      </c>
      <c r="AE46" s="51">
        <v>0</v>
      </c>
      <c r="AF46" s="51">
        <v>5</v>
      </c>
      <c r="AG46" s="51">
        <v>321</v>
      </c>
      <c r="AH46" s="51">
        <v>0</v>
      </c>
    </row>
    <row r="47" spans="1:34" ht="13.5">
      <c r="A47" s="26" t="s">
        <v>29</v>
      </c>
      <c r="B47" s="49" t="s">
        <v>110</v>
      </c>
      <c r="C47" s="50" t="s">
        <v>111</v>
      </c>
      <c r="D47" s="51">
        <f t="shared" si="9"/>
        <v>4116</v>
      </c>
      <c r="E47" s="51">
        <v>3111</v>
      </c>
      <c r="F47" s="51">
        <v>1005</v>
      </c>
      <c r="G47" s="51">
        <f t="shared" si="1"/>
        <v>4116</v>
      </c>
      <c r="H47" s="51">
        <f t="shared" si="2"/>
        <v>3951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3258</v>
      </c>
      <c r="N47" s="51">
        <v>0</v>
      </c>
      <c r="O47" s="51">
        <v>2309</v>
      </c>
      <c r="P47" s="51">
        <v>949</v>
      </c>
      <c r="Q47" s="51">
        <f t="shared" si="5"/>
        <v>313</v>
      </c>
      <c r="R47" s="51">
        <v>0</v>
      </c>
      <c r="S47" s="51">
        <v>266</v>
      </c>
      <c r="T47" s="51">
        <v>47</v>
      </c>
      <c r="U47" s="51">
        <f t="shared" si="6"/>
        <v>370</v>
      </c>
      <c r="V47" s="51">
        <v>0</v>
      </c>
      <c r="W47" s="51">
        <v>370</v>
      </c>
      <c r="X47" s="51">
        <v>0</v>
      </c>
      <c r="Y47" s="51">
        <f t="shared" si="7"/>
        <v>1</v>
      </c>
      <c r="Z47" s="51">
        <v>0</v>
      </c>
      <c r="AA47" s="51">
        <v>1</v>
      </c>
      <c r="AB47" s="51">
        <v>0</v>
      </c>
      <c r="AC47" s="51">
        <f t="shared" si="8"/>
        <v>9</v>
      </c>
      <c r="AD47" s="51">
        <v>0</v>
      </c>
      <c r="AE47" s="51">
        <v>0</v>
      </c>
      <c r="AF47" s="51">
        <v>9</v>
      </c>
      <c r="AG47" s="51">
        <v>165</v>
      </c>
      <c r="AH47" s="51">
        <v>0</v>
      </c>
    </row>
    <row r="48" spans="1:34" ht="13.5">
      <c r="A48" s="26" t="s">
        <v>29</v>
      </c>
      <c r="B48" s="49" t="s">
        <v>112</v>
      </c>
      <c r="C48" s="50" t="s">
        <v>113</v>
      </c>
      <c r="D48" s="51">
        <f t="shared" si="9"/>
        <v>2700</v>
      </c>
      <c r="E48" s="51">
        <v>2283</v>
      </c>
      <c r="F48" s="51">
        <v>417</v>
      </c>
      <c r="G48" s="51">
        <f t="shared" si="1"/>
        <v>2700</v>
      </c>
      <c r="H48" s="51">
        <f t="shared" si="2"/>
        <v>2598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2020</v>
      </c>
      <c r="N48" s="51">
        <v>0</v>
      </c>
      <c r="O48" s="51">
        <v>1639</v>
      </c>
      <c r="P48" s="51">
        <v>381</v>
      </c>
      <c r="Q48" s="51">
        <f t="shared" si="5"/>
        <v>276</v>
      </c>
      <c r="R48" s="51">
        <v>0</v>
      </c>
      <c r="S48" s="51">
        <v>273</v>
      </c>
      <c r="T48" s="51">
        <v>3</v>
      </c>
      <c r="U48" s="51">
        <f t="shared" si="6"/>
        <v>290</v>
      </c>
      <c r="V48" s="51">
        <v>0</v>
      </c>
      <c r="W48" s="51">
        <v>290</v>
      </c>
      <c r="X48" s="51">
        <v>0</v>
      </c>
      <c r="Y48" s="51">
        <f t="shared" si="7"/>
        <v>1</v>
      </c>
      <c r="Z48" s="51">
        <v>0</v>
      </c>
      <c r="AA48" s="51">
        <v>1</v>
      </c>
      <c r="AB48" s="51">
        <v>0</v>
      </c>
      <c r="AC48" s="51">
        <f t="shared" si="8"/>
        <v>11</v>
      </c>
      <c r="AD48" s="51">
        <v>0</v>
      </c>
      <c r="AE48" s="51">
        <v>0</v>
      </c>
      <c r="AF48" s="51">
        <v>11</v>
      </c>
      <c r="AG48" s="51">
        <v>102</v>
      </c>
      <c r="AH48" s="51">
        <v>0</v>
      </c>
    </row>
    <row r="49" spans="1:34" ht="13.5">
      <c r="A49" s="26" t="s">
        <v>29</v>
      </c>
      <c r="B49" s="49" t="s">
        <v>114</v>
      </c>
      <c r="C49" s="50" t="s">
        <v>115</v>
      </c>
      <c r="D49" s="51">
        <f t="shared" si="9"/>
        <v>1696</v>
      </c>
      <c r="E49" s="51">
        <v>828</v>
      </c>
      <c r="F49" s="51">
        <v>868</v>
      </c>
      <c r="G49" s="51">
        <f t="shared" si="1"/>
        <v>1696</v>
      </c>
      <c r="H49" s="51">
        <f t="shared" si="2"/>
        <v>1635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1462</v>
      </c>
      <c r="N49" s="51">
        <v>0</v>
      </c>
      <c r="O49" s="51">
        <v>650</v>
      </c>
      <c r="P49" s="51">
        <v>812</v>
      </c>
      <c r="Q49" s="51">
        <f t="shared" si="5"/>
        <v>62</v>
      </c>
      <c r="R49" s="51">
        <v>0</v>
      </c>
      <c r="S49" s="51">
        <v>57</v>
      </c>
      <c r="T49" s="51">
        <v>5</v>
      </c>
      <c r="U49" s="51">
        <f t="shared" si="6"/>
        <v>111</v>
      </c>
      <c r="V49" s="51">
        <v>0</v>
      </c>
      <c r="W49" s="51">
        <v>111</v>
      </c>
      <c r="X49" s="51">
        <v>0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0</v>
      </c>
      <c r="AD49" s="51">
        <v>0</v>
      </c>
      <c r="AE49" s="51">
        <v>0</v>
      </c>
      <c r="AF49" s="51">
        <v>0</v>
      </c>
      <c r="AG49" s="51">
        <v>61</v>
      </c>
      <c r="AH49" s="51">
        <v>0</v>
      </c>
    </row>
    <row r="50" spans="1:34" ht="13.5">
      <c r="A50" s="26" t="s">
        <v>29</v>
      </c>
      <c r="B50" s="49" t="s">
        <v>116</v>
      </c>
      <c r="C50" s="50" t="s">
        <v>117</v>
      </c>
      <c r="D50" s="51">
        <f t="shared" si="9"/>
        <v>1827</v>
      </c>
      <c r="E50" s="51">
        <v>1582</v>
      </c>
      <c r="F50" s="51">
        <v>245</v>
      </c>
      <c r="G50" s="51">
        <f t="shared" si="1"/>
        <v>1827</v>
      </c>
      <c r="H50" s="51">
        <f t="shared" si="2"/>
        <v>1676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1305</v>
      </c>
      <c r="N50" s="51">
        <v>0</v>
      </c>
      <c r="O50" s="51">
        <v>1211</v>
      </c>
      <c r="P50" s="51">
        <v>94</v>
      </c>
      <c r="Q50" s="51">
        <f t="shared" si="5"/>
        <v>154</v>
      </c>
      <c r="R50" s="51">
        <v>0</v>
      </c>
      <c r="S50" s="51">
        <v>154</v>
      </c>
      <c r="T50" s="51">
        <v>0</v>
      </c>
      <c r="U50" s="51">
        <f t="shared" si="6"/>
        <v>216</v>
      </c>
      <c r="V50" s="51">
        <v>0</v>
      </c>
      <c r="W50" s="51">
        <v>216</v>
      </c>
      <c r="X50" s="51">
        <v>0</v>
      </c>
      <c r="Y50" s="51">
        <f t="shared" si="7"/>
        <v>1</v>
      </c>
      <c r="Z50" s="51">
        <v>0</v>
      </c>
      <c r="AA50" s="51">
        <v>1</v>
      </c>
      <c r="AB50" s="51">
        <v>0</v>
      </c>
      <c r="AC50" s="51">
        <f t="shared" si="8"/>
        <v>0</v>
      </c>
      <c r="AD50" s="51">
        <v>0</v>
      </c>
      <c r="AE50" s="51">
        <v>0</v>
      </c>
      <c r="AF50" s="51">
        <v>0</v>
      </c>
      <c r="AG50" s="51">
        <v>151</v>
      </c>
      <c r="AH50" s="51">
        <v>0</v>
      </c>
    </row>
    <row r="51" spans="1:34" ht="13.5">
      <c r="A51" s="26" t="s">
        <v>29</v>
      </c>
      <c r="B51" s="49" t="s">
        <v>118</v>
      </c>
      <c r="C51" s="50" t="s">
        <v>119</v>
      </c>
      <c r="D51" s="51">
        <f t="shared" si="9"/>
        <v>1225</v>
      </c>
      <c r="E51" s="51">
        <v>909</v>
      </c>
      <c r="F51" s="51">
        <v>316</v>
      </c>
      <c r="G51" s="51">
        <f t="shared" si="1"/>
        <v>1225</v>
      </c>
      <c r="H51" s="51">
        <f t="shared" si="2"/>
        <v>1141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930</v>
      </c>
      <c r="N51" s="51">
        <v>0</v>
      </c>
      <c r="O51" s="51">
        <v>706</v>
      </c>
      <c r="P51" s="51">
        <v>224</v>
      </c>
      <c r="Q51" s="51">
        <f t="shared" si="5"/>
        <v>86</v>
      </c>
      <c r="R51" s="51">
        <v>0</v>
      </c>
      <c r="S51" s="51">
        <v>80</v>
      </c>
      <c r="T51" s="51">
        <v>6</v>
      </c>
      <c r="U51" s="51">
        <f t="shared" si="6"/>
        <v>123</v>
      </c>
      <c r="V51" s="51">
        <v>0</v>
      </c>
      <c r="W51" s="51">
        <v>123</v>
      </c>
      <c r="X51" s="51">
        <v>0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2</v>
      </c>
      <c r="AD51" s="51">
        <v>0</v>
      </c>
      <c r="AE51" s="51">
        <v>0</v>
      </c>
      <c r="AF51" s="51">
        <v>2</v>
      </c>
      <c r="AG51" s="51">
        <v>84</v>
      </c>
      <c r="AH51" s="51">
        <v>0</v>
      </c>
    </row>
    <row r="52" spans="1:34" ht="13.5">
      <c r="A52" s="26" t="s">
        <v>29</v>
      </c>
      <c r="B52" s="49" t="s">
        <v>120</v>
      </c>
      <c r="C52" s="50" t="s">
        <v>121</v>
      </c>
      <c r="D52" s="51">
        <f t="shared" si="9"/>
        <v>688</v>
      </c>
      <c r="E52" s="51">
        <v>627</v>
      </c>
      <c r="F52" s="51">
        <v>61</v>
      </c>
      <c r="G52" s="51">
        <f aca="true" t="shared" si="10" ref="G52:G77">H52+AG52</f>
        <v>688</v>
      </c>
      <c r="H52" s="51">
        <f aca="true" t="shared" si="11" ref="H52:H77">I52+M52+Q52+U52+Y52+AC52</f>
        <v>652</v>
      </c>
      <c r="I52" s="51">
        <f aca="true" t="shared" si="12" ref="I52:I77">SUM(J52:L52)</f>
        <v>0</v>
      </c>
      <c r="J52" s="51">
        <v>0</v>
      </c>
      <c r="K52" s="51">
        <v>0</v>
      </c>
      <c r="L52" s="51">
        <v>0</v>
      </c>
      <c r="M52" s="51">
        <f aca="true" t="shared" si="13" ref="M52:M77">SUM(N52:P52)</f>
        <v>514</v>
      </c>
      <c r="N52" s="51">
        <v>0</v>
      </c>
      <c r="O52" s="51">
        <v>489</v>
      </c>
      <c r="P52" s="51">
        <v>25</v>
      </c>
      <c r="Q52" s="51">
        <f aca="true" t="shared" si="14" ref="Q52:Q77">SUM(R52:T52)</f>
        <v>53</v>
      </c>
      <c r="R52" s="51">
        <v>0</v>
      </c>
      <c r="S52" s="51">
        <v>53</v>
      </c>
      <c r="T52" s="51">
        <v>0</v>
      </c>
      <c r="U52" s="51">
        <f aca="true" t="shared" si="15" ref="U52:U77">SUM(V52:X52)</f>
        <v>85</v>
      </c>
      <c r="V52" s="51">
        <v>0</v>
      </c>
      <c r="W52" s="51">
        <v>85</v>
      </c>
      <c r="X52" s="51">
        <v>0</v>
      </c>
      <c r="Y52" s="51">
        <f aca="true" t="shared" si="16" ref="Y52:Y77">SUM(Z52:AB52)</f>
        <v>0</v>
      </c>
      <c r="Z52" s="51">
        <v>0</v>
      </c>
      <c r="AA52" s="51">
        <v>0</v>
      </c>
      <c r="AB52" s="51">
        <v>0</v>
      </c>
      <c r="AC52" s="51">
        <f aca="true" t="shared" si="17" ref="AC52:AC77">SUM(AD52:AF52)</f>
        <v>0</v>
      </c>
      <c r="AD52" s="51">
        <v>0</v>
      </c>
      <c r="AE52" s="51">
        <v>0</v>
      </c>
      <c r="AF52" s="51">
        <v>0</v>
      </c>
      <c r="AG52" s="51">
        <v>36</v>
      </c>
      <c r="AH52" s="51">
        <v>0</v>
      </c>
    </row>
    <row r="53" spans="1:34" ht="13.5">
      <c r="A53" s="26" t="s">
        <v>29</v>
      </c>
      <c r="B53" s="49" t="s">
        <v>122</v>
      </c>
      <c r="C53" s="50" t="s">
        <v>123</v>
      </c>
      <c r="D53" s="51">
        <f t="shared" si="9"/>
        <v>2035</v>
      </c>
      <c r="E53" s="51">
        <v>1598</v>
      </c>
      <c r="F53" s="51">
        <v>437</v>
      </c>
      <c r="G53" s="51">
        <f t="shared" si="10"/>
        <v>2035</v>
      </c>
      <c r="H53" s="51">
        <f t="shared" si="11"/>
        <v>2003</v>
      </c>
      <c r="I53" s="51">
        <f t="shared" si="12"/>
        <v>0</v>
      </c>
      <c r="J53" s="51">
        <v>0</v>
      </c>
      <c r="K53" s="51">
        <v>0</v>
      </c>
      <c r="L53" s="51">
        <v>0</v>
      </c>
      <c r="M53" s="51">
        <f t="shared" si="13"/>
        <v>1657</v>
      </c>
      <c r="N53" s="51">
        <v>0</v>
      </c>
      <c r="O53" s="51">
        <v>1264</v>
      </c>
      <c r="P53" s="51">
        <v>393</v>
      </c>
      <c r="Q53" s="51">
        <f t="shared" si="14"/>
        <v>197</v>
      </c>
      <c r="R53" s="51">
        <v>0</v>
      </c>
      <c r="S53" s="51">
        <v>185</v>
      </c>
      <c r="T53" s="51">
        <v>12</v>
      </c>
      <c r="U53" s="51">
        <f t="shared" si="15"/>
        <v>148</v>
      </c>
      <c r="V53" s="51">
        <v>0</v>
      </c>
      <c r="W53" s="51">
        <v>148</v>
      </c>
      <c r="X53" s="51">
        <v>0</v>
      </c>
      <c r="Y53" s="51">
        <f t="shared" si="16"/>
        <v>1</v>
      </c>
      <c r="Z53" s="51">
        <v>0</v>
      </c>
      <c r="AA53" s="51">
        <v>1</v>
      </c>
      <c r="AB53" s="51">
        <v>0</v>
      </c>
      <c r="AC53" s="51">
        <f t="shared" si="17"/>
        <v>0</v>
      </c>
      <c r="AD53" s="51">
        <v>0</v>
      </c>
      <c r="AE53" s="51">
        <v>0</v>
      </c>
      <c r="AF53" s="51">
        <v>0</v>
      </c>
      <c r="AG53" s="51">
        <v>32</v>
      </c>
      <c r="AH53" s="51">
        <v>0</v>
      </c>
    </row>
    <row r="54" spans="1:34" ht="13.5">
      <c r="A54" s="26" t="s">
        <v>29</v>
      </c>
      <c r="B54" s="49" t="s">
        <v>124</v>
      </c>
      <c r="C54" s="50" t="s">
        <v>125</v>
      </c>
      <c r="D54" s="51">
        <f t="shared" si="9"/>
        <v>1821</v>
      </c>
      <c r="E54" s="51">
        <v>1383</v>
      </c>
      <c r="F54" s="51">
        <v>438</v>
      </c>
      <c r="G54" s="51">
        <f t="shared" si="10"/>
        <v>1821</v>
      </c>
      <c r="H54" s="51">
        <f t="shared" si="11"/>
        <v>1730</v>
      </c>
      <c r="I54" s="51">
        <f t="shared" si="12"/>
        <v>0</v>
      </c>
      <c r="J54" s="51">
        <v>0</v>
      </c>
      <c r="K54" s="51">
        <v>0</v>
      </c>
      <c r="L54" s="51">
        <v>0</v>
      </c>
      <c r="M54" s="51">
        <f t="shared" si="13"/>
        <v>1461</v>
      </c>
      <c r="N54" s="51">
        <v>0</v>
      </c>
      <c r="O54" s="51">
        <v>1031</v>
      </c>
      <c r="P54" s="51">
        <v>430</v>
      </c>
      <c r="Q54" s="51">
        <f t="shared" si="14"/>
        <v>139</v>
      </c>
      <c r="R54" s="51">
        <v>0</v>
      </c>
      <c r="S54" s="51">
        <v>132</v>
      </c>
      <c r="T54" s="51">
        <v>7</v>
      </c>
      <c r="U54" s="51">
        <f t="shared" si="15"/>
        <v>128</v>
      </c>
      <c r="V54" s="51">
        <v>0</v>
      </c>
      <c r="W54" s="51">
        <v>128</v>
      </c>
      <c r="X54" s="51">
        <v>0</v>
      </c>
      <c r="Y54" s="51">
        <f t="shared" si="16"/>
        <v>1</v>
      </c>
      <c r="Z54" s="51">
        <v>0</v>
      </c>
      <c r="AA54" s="51">
        <v>1</v>
      </c>
      <c r="AB54" s="51">
        <v>0</v>
      </c>
      <c r="AC54" s="51">
        <f t="shared" si="17"/>
        <v>1</v>
      </c>
      <c r="AD54" s="51">
        <v>0</v>
      </c>
      <c r="AE54" s="51">
        <v>0</v>
      </c>
      <c r="AF54" s="51">
        <v>1</v>
      </c>
      <c r="AG54" s="51">
        <v>91</v>
      </c>
      <c r="AH54" s="51">
        <v>0</v>
      </c>
    </row>
    <row r="55" spans="1:34" ht="13.5">
      <c r="A55" s="26" t="s">
        <v>29</v>
      </c>
      <c r="B55" s="49" t="s">
        <v>126</v>
      </c>
      <c r="C55" s="50" t="s">
        <v>127</v>
      </c>
      <c r="D55" s="51">
        <f t="shared" si="9"/>
        <v>421</v>
      </c>
      <c r="E55" s="51">
        <v>372</v>
      </c>
      <c r="F55" s="51">
        <v>49</v>
      </c>
      <c r="G55" s="51">
        <f t="shared" si="10"/>
        <v>421</v>
      </c>
      <c r="H55" s="51">
        <f t="shared" si="11"/>
        <v>395</v>
      </c>
      <c r="I55" s="51">
        <f t="shared" si="12"/>
        <v>0</v>
      </c>
      <c r="J55" s="51">
        <v>0</v>
      </c>
      <c r="K55" s="51">
        <v>0</v>
      </c>
      <c r="L55" s="51">
        <v>0</v>
      </c>
      <c r="M55" s="51">
        <f t="shared" si="13"/>
        <v>291</v>
      </c>
      <c r="N55" s="51">
        <v>0</v>
      </c>
      <c r="O55" s="51">
        <v>268</v>
      </c>
      <c r="P55" s="51">
        <v>23</v>
      </c>
      <c r="Q55" s="51">
        <f t="shared" si="14"/>
        <v>49</v>
      </c>
      <c r="R55" s="51">
        <v>0</v>
      </c>
      <c r="S55" s="51">
        <v>49</v>
      </c>
      <c r="T55" s="51">
        <v>0</v>
      </c>
      <c r="U55" s="51">
        <f t="shared" si="15"/>
        <v>55</v>
      </c>
      <c r="V55" s="51">
        <v>0</v>
      </c>
      <c r="W55" s="51">
        <v>55</v>
      </c>
      <c r="X55" s="51">
        <v>0</v>
      </c>
      <c r="Y55" s="51">
        <f t="shared" si="16"/>
        <v>0</v>
      </c>
      <c r="Z55" s="51">
        <v>0</v>
      </c>
      <c r="AA55" s="51">
        <v>0</v>
      </c>
      <c r="AB55" s="51">
        <v>0</v>
      </c>
      <c r="AC55" s="51">
        <f t="shared" si="17"/>
        <v>0</v>
      </c>
      <c r="AD55" s="51">
        <v>0</v>
      </c>
      <c r="AE55" s="51">
        <v>0</v>
      </c>
      <c r="AF55" s="51">
        <v>0</v>
      </c>
      <c r="AG55" s="51">
        <v>26</v>
      </c>
      <c r="AH55" s="51">
        <v>0</v>
      </c>
    </row>
    <row r="56" spans="1:34" ht="13.5">
      <c r="A56" s="26" t="s">
        <v>29</v>
      </c>
      <c r="B56" s="49" t="s">
        <v>128</v>
      </c>
      <c r="C56" s="50" t="s">
        <v>129</v>
      </c>
      <c r="D56" s="51">
        <f t="shared" si="9"/>
        <v>8372</v>
      </c>
      <c r="E56" s="51">
        <v>4092</v>
      </c>
      <c r="F56" s="51">
        <v>4280</v>
      </c>
      <c r="G56" s="51">
        <f t="shared" si="10"/>
        <v>8372</v>
      </c>
      <c r="H56" s="51">
        <f t="shared" si="11"/>
        <v>7565</v>
      </c>
      <c r="I56" s="51">
        <f t="shared" si="12"/>
        <v>0</v>
      </c>
      <c r="J56" s="51">
        <v>0</v>
      </c>
      <c r="K56" s="51">
        <v>0</v>
      </c>
      <c r="L56" s="51">
        <v>0</v>
      </c>
      <c r="M56" s="51">
        <f t="shared" si="13"/>
        <v>5971</v>
      </c>
      <c r="N56" s="51">
        <v>0</v>
      </c>
      <c r="O56" s="51">
        <v>2846</v>
      </c>
      <c r="P56" s="51">
        <v>3125</v>
      </c>
      <c r="Q56" s="51">
        <f t="shared" si="14"/>
        <v>700</v>
      </c>
      <c r="R56" s="51">
        <v>0</v>
      </c>
      <c r="S56" s="51">
        <v>252</v>
      </c>
      <c r="T56" s="51">
        <v>448</v>
      </c>
      <c r="U56" s="51">
        <f t="shared" si="15"/>
        <v>737</v>
      </c>
      <c r="V56" s="51">
        <v>0</v>
      </c>
      <c r="W56" s="51">
        <v>660</v>
      </c>
      <c r="X56" s="51">
        <v>77</v>
      </c>
      <c r="Y56" s="51">
        <f t="shared" si="16"/>
        <v>105</v>
      </c>
      <c r="Z56" s="51">
        <v>0</v>
      </c>
      <c r="AA56" s="51">
        <v>59</v>
      </c>
      <c r="AB56" s="51">
        <v>46</v>
      </c>
      <c r="AC56" s="51">
        <f t="shared" si="17"/>
        <v>52</v>
      </c>
      <c r="AD56" s="51">
        <v>0</v>
      </c>
      <c r="AE56" s="51">
        <v>14</v>
      </c>
      <c r="AF56" s="51">
        <v>38</v>
      </c>
      <c r="AG56" s="51">
        <v>807</v>
      </c>
      <c r="AH56" s="51">
        <v>0</v>
      </c>
    </row>
    <row r="57" spans="1:34" ht="13.5">
      <c r="A57" s="26" t="s">
        <v>29</v>
      </c>
      <c r="B57" s="49" t="s">
        <v>130</v>
      </c>
      <c r="C57" s="50" t="s">
        <v>131</v>
      </c>
      <c r="D57" s="51">
        <f t="shared" si="9"/>
        <v>1646</v>
      </c>
      <c r="E57" s="51">
        <v>1103</v>
      </c>
      <c r="F57" s="51">
        <v>543</v>
      </c>
      <c r="G57" s="51">
        <f t="shared" si="10"/>
        <v>1646</v>
      </c>
      <c r="H57" s="51">
        <f t="shared" si="11"/>
        <v>1421</v>
      </c>
      <c r="I57" s="51">
        <f t="shared" si="12"/>
        <v>0</v>
      </c>
      <c r="J57" s="51">
        <v>0</v>
      </c>
      <c r="K57" s="51">
        <v>0</v>
      </c>
      <c r="L57" s="51">
        <v>0</v>
      </c>
      <c r="M57" s="51">
        <f t="shared" si="13"/>
        <v>1073</v>
      </c>
      <c r="N57" s="51">
        <v>0</v>
      </c>
      <c r="O57" s="51">
        <v>708</v>
      </c>
      <c r="P57" s="51">
        <v>365</v>
      </c>
      <c r="Q57" s="51">
        <f t="shared" si="14"/>
        <v>89</v>
      </c>
      <c r="R57" s="51">
        <v>0</v>
      </c>
      <c r="S57" s="51">
        <v>62</v>
      </c>
      <c r="T57" s="51">
        <v>27</v>
      </c>
      <c r="U57" s="51">
        <f t="shared" si="15"/>
        <v>238</v>
      </c>
      <c r="V57" s="51">
        <v>0</v>
      </c>
      <c r="W57" s="51">
        <v>221</v>
      </c>
      <c r="X57" s="51">
        <v>17</v>
      </c>
      <c r="Y57" s="51">
        <f t="shared" si="16"/>
        <v>15</v>
      </c>
      <c r="Z57" s="51">
        <v>0</v>
      </c>
      <c r="AA57" s="51">
        <v>15</v>
      </c>
      <c r="AB57" s="51">
        <v>0</v>
      </c>
      <c r="AC57" s="51">
        <f t="shared" si="17"/>
        <v>6</v>
      </c>
      <c r="AD57" s="51">
        <v>0</v>
      </c>
      <c r="AE57" s="51">
        <v>1</v>
      </c>
      <c r="AF57" s="51">
        <v>5</v>
      </c>
      <c r="AG57" s="51">
        <v>225</v>
      </c>
      <c r="AH57" s="51">
        <v>0</v>
      </c>
    </row>
    <row r="58" spans="1:34" ht="13.5">
      <c r="A58" s="26" t="s">
        <v>29</v>
      </c>
      <c r="B58" s="49" t="s">
        <v>132</v>
      </c>
      <c r="C58" s="50" t="s">
        <v>215</v>
      </c>
      <c r="D58" s="51">
        <f t="shared" si="9"/>
        <v>1760</v>
      </c>
      <c r="E58" s="51">
        <v>1302</v>
      </c>
      <c r="F58" s="51">
        <v>458</v>
      </c>
      <c r="G58" s="51">
        <f t="shared" si="10"/>
        <v>1760</v>
      </c>
      <c r="H58" s="51">
        <f t="shared" si="11"/>
        <v>1654</v>
      </c>
      <c r="I58" s="51">
        <f t="shared" si="12"/>
        <v>0</v>
      </c>
      <c r="J58" s="51">
        <v>0</v>
      </c>
      <c r="K58" s="51">
        <v>0</v>
      </c>
      <c r="L58" s="51">
        <v>0</v>
      </c>
      <c r="M58" s="51">
        <f t="shared" si="13"/>
        <v>1154</v>
      </c>
      <c r="N58" s="51">
        <v>0</v>
      </c>
      <c r="O58" s="51">
        <v>813</v>
      </c>
      <c r="P58" s="51">
        <v>341</v>
      </c>
      <c r="Q58" s="51">
        <f t="shared" si="14"/>
        <v>164</v>
      </c>
      <c r="R58" s="51">
        <v>0</v>
      </c>
      <c r="S58" s="51">
        <v>111</v>
      </c>
      <c r="T58" s="51">
        <v>53</v>
      </c>
      <c r="U58" s="51">
        <f t="shared" si="15"/>
        <v>306</v>
      </c>
      <c r="V58" s="51">
        <v>0</v>
      </c>
      <c r="W58" s="51">
        <v>306</v>
      </c>
      <c r="X58" s="51">
        <v>0</v>
      </c>
      <c r="Y58" s="51">
        <f t="shared" si="16"/>
        <v>19</v>
      </c>
      <c r="Z58" s="51">
        <v>0</v>
      </c>
      <c r="AA58" s="51">
        <v>17</v>
      </c>
      <c r="AB58" s="51">
        <v>2</v>
      </c>
      <c r="AC58" s="51">
        <f t="shared" si="17"/>
        <v>11</v>
      </c>
      <c r="AD58" s="51">
        <v>0</v>
      </c>
      <c r="AE58" s="51">
        <v>5</v>
      </c>
      <c r="AF58" s="51">
        <v>6</v>
      </c>
      <c r="AG58" s="51">
        <v>106</v>
      </c>
      <c r="AH58" s="51">
        <v>0</v>
      </c>
    </row>
    <row r="59" spans="1:34" ht="13.5">
      <c r="A59" s="26" t="s">
        <v>29</v>
      </c>
      <c r="B59" s="49" t="s">
        <v>133</v>
      </c>
      <c r="C59" s="50" t="s">
        <v>134</v>
      </c>
      <c r="D59" s="51">
        <f t="shared" si="9"/>
        <v>4106</v>
      </c>
      <c r="E59" s="51">
        <v>2642</v>
      </c>
      <c r="F59" s="51">
        <v>1464</v>
      </c>
      <c r="G59" s="51">
        <f t="shared" si="10"/>
        <v>4106</v>
      </c>
      <c r="H59" s="51">
        <f t="shared" si="11"/>
        <v>3605</v>
      </c>
      <c r="I59" s="51">
        <f t="shared" si="12"/>
        <v>0</v>
      </c>
      <c r="J59" s="51">
        <v>0</v>
      </c>
      <c r="K59" s="51">
        <v>0</v>
      </c>
      <c r="L59" s="51">
        <v>0</v>
      </c>
      <c r="M59" s="51">
        <f t="shared" si="13"/>
        <v>2636</v>
      </c>
      <c r="N59" s="51">
        <v>0</v>
      </c>
      <c r="O59" s="51">
        <v>1646</v>
      </c>
      <c r="P59" s="51">
        <v>990</v>
      </c>
      <c r="Q59" s="51">
        <f t="shared" si="14"/>
        <v>321</v>
      </c>
      <c r="R59" s="51">
        <v>0</v>
      </c>
      <c r="S59" s="51">
        <v>191</v>
      </c>
      <c r="T59" s="51">
        <v>130</v>
      </c>
      <c r="U59" s="51">
        <f t="shared" si="15"/>
        <v>542</v>
      </c>
      <c r="V59" s="51">
        <v>0</v>
      </c>
      <c r="W59" s="51">
        <v>526</v>
      </c>
      <c r="X59" s="51">
        <v>16</v>
      </c>
      <c r="Y59" s="51">
        <f t="shared" si="16"/>
        <v>87</v>
      </c>
      <c r="Z59" s="51">
        <v>0</v>
      </c>
      <c r="AA59" s="51">
        <v>82</v>
      </c>
      <c r="AB59" s="51">
        <v>5</v>
      </c>
      <c r="AC59" s="51">
        <f t="shared" si="17"/>
        <v>19</v>
      </c>
      <c r="AD59" s="51">
        <v>0</v>
      </c>
      <c r="AE59" s="51">
        <v>5</v>
      </c>
      <c r="AF59" s="51">
        <v>14</v>
      </c>
      <c r="AG59" s="51">
        <v>501</v>
      </c>
      <c r="AH59" s="51">
        <v>0</v>
      </c>
    </row>
    <row r="60" spans="1:34" ht="13.5">
      <c r="A60" s="26" t="s">
        <v>29</v>
      </c>
      <c r="B60" s="49" t="s">
        <v>135</v>
      </c>
      <c r="C60" s="50" t="s">
        <v>136</v>
      </c>
      <c r="D60" s="51">
        <f t="shared" si="9"/>
        <v>1846</v>
      </c>
      <c r="E60" s="51">
        <v>1224</v>
      </c>
      <c r="F60" s="51">
        <v>622</v>
      </c>
      <c r="G60" s="51">
        <f t="shared" si="10"/>
        <v>1846</v>
      </c>
      <c r="H60" s="51">
        <f t="shared" si="11"/>
        <v>1259</v>
      </c>
      <c r="I60" s="51">
        <f t="shared" si="12"/>
        <v>0</v>
      </c>
      <c r="J60" s="51">
        <v>0</v>
      </c>
      <c r="K60" s="51">
        <v>0</v>
      </c>
      <c r="L60" s="51">
        <v>0</v>
      </c>
      <c r="M60" s="51">
        <f t="shared" si="13"/>
        <v>906</v>
      </c>
      <c r="N60" s="51">
        <v>0</v>
      </c>
      <c r="O60" s="51">
        <v>710</v>
      </c>
      <c r="P60" s="51">
        <v>196</v>
      </c>
      <c r="Q60" s="51">
        <f t="shared" si="14"/>
        <v>103</v>
      </c>
      <c r="R60" s="51">
        <v>0</v>
      </c>
      <c r="S60" s="51">
        <v>80</v>
      </c>
      <c r="T60" s="51">
        <v>23</v>
      </c>
      <c r="U60" s="51">
        <f t="shared" si="15"/>
        <v>225</v>
      </c>
      <c r="V60" s="51">
        <v>0</v>
      </c>
      <c r="W60" s="51">
        <v>220</v>
      </c>
      <c r="X60" s="51">
        <v>5</v>
      </c>
      <c r="Y60" s="51">
        <f t="shared" si="16"/>
        <v>22</v>
      </c>
      <c r="Z60" s="51">
        <v>0</v>
      </c>
      <c r="AA60" s="51">
        <v>22</v>
      </c>
      <c r="AB60" s="51">
        <v>0</v>
      </c>
      <c r="AC60" s="51">
        <f t="shared" si="17"/>
        <v>3</v>
      </c>
      <c r="AD60" s="51">
        <v>0</v>
      </c>
      <c r="AE60" s="51">
        <v>2</v>
      </c>
      <c r="AF60" s="51">
        <v>1</v>
      </c>
      <c r="AG60" s="51">
        <v>587</v>
      </c>
      <c r="AH60" s="51">
        <v>0</v>
      </c>
    </row>
    <row r="61" spans="1:34" ht="13.5">
      <c r="A61" s="26" t="s">
        <v>29</v>
      </c>
      <c r="B61" s="49" t="s">
        <v>137</v>
      </c>
      <c r="C61" s="50" t="s">
        <v>138</v>
      </c>
      <c r="D61" s="51">
        <f t="shared" si="9"/>
        <v>1844</v>
      </c>
      <c r="E61" s="51">
        <v>1340</v>
      </c>
      <c r="F61" s="51">
        <v>504</v>
      </c>
      <c r="G61" s="51">
        <f t="shared" si="10"/>
        <v>1844</v>
      </c>
      <c r="H61" s="51">
        <f t="shared" si="11"/>
        <v>1462</v>
      </c>
      <c r="I61" s="51">
        <f t="shared" si="12"/>
        <v>0</v>
      </c>
      <c r="J61" s="51">
        <v>0</v>
      </c>
      <c r="K61" s="51">
        <v>0</v>
      </c>
      <c r="L61" s="51">
        <v>0</v>
      </c>
      <c r="M61" s="51">
        <f t="shared" si="13"/>
        <v>942</v>
      </c>
      <c r="N61" s="51">
        <v>0</v>
      </c>
      <c r="O61" s="51">
        <v>692</v>
      </c>
      <c r="P61" s="51">
        <v>250</v>
      </c>
      <c r="Q61" s="51">
        <f t="shared" si="14"/>
        <v>124</v>
      </c>
      <c r="R61" s="51">
        <v>0</v>
      </c>
      <c r="S61" s="51">
        <v>114</v>
      </c>
      <c r="T61" s="51">
        <v>10</v>
      </c>
      <c r="U61" s="51">
        <f t="shared" si="15"/>
        <v>323</v>
      </c>
      <c r="V61" s="51">
        <v>0</v>
      </c>
      <c r="W61" s="51">
        <v>316</v>
      </c>
      <c r="X61" s="51">
        <v>7</v>
      </c>
      <c r="Y61" s="51">
        <f t="shared" si="16"/>
        <v>67</v>
      </c>
      <c r="Z61" s="51">
        <v>0</v>
      </c>
      <c r="AA61" s="51">
        <v>67</v>
      </c>
      <c r="AB61" s="51">
        <v>0</v>
      </c>
      <c r="AC61" s="51">
        <f t="shared" si="17"/>
        <v>6</v>
      </c>
      <c r="AD61" s="51">
        <v>0</v>
      </c>
      <c r="AE61" s="51">
        <v>2</v>
      </c>
      <c r="AF61" s="51">
        <v>4</v>
      </c>
      <c r="AG61" s="51">
        <v>382</v>
      </c>
      <c r="AH61" s="51">
        <v>0</v>
      </c>
    </row>
    <row r="62" spans="1:34" ht="13.5">
      <c r="A62" s="26" t="s">
        <v>29</v>
      </c>
      <c r="B62" s="49" t="s">
        <v>139</v>
      </c>
      <c r="C62" s="50" t="s">
        <v>140</v>
      </c>
      <c r="D62" s="51">
        <f t="shared" si="9"/>
        <v>992</v>
      </c>
      <c r="E62" s="51">
        <v>773</v>
      </c>
      <c r="F62" s="51">
        <v>219</v>
      </c>
      <c r="G62" s="51">
        <f t="shared" si="10"/>
        <v>992</v>
      </c>
      <c r="H62" s="51">
        <f t="shared" si="11"/>
        <v>939</v>
      </c>
      <c r="I62" s="51">
        <f t="shared" si="12"/>
        <v>0</v>
      </c>
      <c r="J62" s="51">
        <v>0</v>
      </c>
      <c r="K62" s="51">
        <v>0</v>
      </c>
      <c r="L62" s="51">
        <v>0</v>
      </c>
      <c r="M62" s="51">
        <f t="shared" si="13"/>
        <v>596</v>
      </c>
      <c r="N62" s="51">
        <v>0</v>
      </c>
      <c r="O62" s="51">
        <v>437</v>
      </c>
      <c r="P62" s="51">
        <v>159</v>
      </c>
      <c r="Q62" s="51">
        <f t="shared" si="14"/>
        <v>88</v>
      </c>
      <c r="R62" s="51">
        <v>0</v>
      </c>
      <c r="S62" s="51">
        <v>78</v>
      </c>
      <c r="T62" s="51">
        <v>10</v>
      </c>
      <c r="U62" s="51">
        <f t="shared" si="15"/>
        <v>210</v>
      </c>
      <c r="V62" s="51">
        <v>0</v>
      </c>
      <c r="W62" s="51">
        <v>199</v>
      </c>
      <c r="X62" s="51">
        <v>11</v>
      </c>
      <c r="Y62" s="51">
        <f t="shared" si="16"/>
        <v>38</v>
      </c>
      <c r="Z62" s="51">
        <v>0</v>
      </c>
      <c r="AA62" s="51">
        <v>35</v>
      </c>
      <c r="AB62" s="51">
        <v>3</v>
      </c>
      <c r="AC62" s="51">
        <f t="shared" si="17"/>
        <v>7</v>
      </c>
      <c r="AD62" s="51">
        <v>0</v>
      </c>
      <c r="AE62" s="51">
        <v>4</v>
      </c>
      <c r="AF62" s="51">
        <v>3</v>
      </c>
      <c r="AG62" s="51">
        <v>53</v>
      </c>
      <c r="AH62" s="51">
        <v>0</v>
      </c>
    </row>
    <row r="63" spans="1:34" ht="13.5">
      <c r="A63" s="26" t="s">
        <v>29</v>
      </c>
      <c r="B63" s="49" t="s">
        <v>141</v>
      </c>
      <c r="C63" s="50" t="s">
        <v>142</v>
      </c>
      <c r="D63" s="51">
        <f t="shared" si="9"/>
        <v>2107</v>
      </c>
      <c r="E63" s="51">
        <v>1194</v>
      </c>
      <c r="F63" s="51">
        <v>913</v>
      </c>
      <c r="G63" s="51">
        <f t="shared" si="10"/>
        <v>2107</v>
      </c>
      <c r="H63" s="51">
        <f t="shared" si="11"/>
        <v>1969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1434</v>
      </c>
      <c r="N63" s="51">
        <v>0</v>
      </c>
      <c r="O63" s="51">
        <v>644</v>
      </c>
      <c r="P63" s="51">
        <v>790</v>
      </c>
      <c r="Q63" s="51">
        <f t="shared" si="14"/>
        <v>157</v>
      </c>
      <c r="R63" s="51">
        <v>0</v>
      </c>
      <c r="S63" s="51">
        <v>105</v>
      </c>
      <c r="T63" s="51">
        <v>52</v>
      </c>
      <c r="U63" s="51">
        <f t="shared" si="15"/>
        <v>326</v>
      </c>
      <c r="V63" s="51">
        <v>0</v>
      </c>
      <c r="W63" s="51">
        <v>317</v>
      </c>
      <c r="X63" s="51">
        <v>9</v>
      </c>
      <c r="Y63" s="51">
        <f t="shared" si="16"/>
        <v>42</v>
      </c>
      <c r="Z63" s="51">
        <v>0</v>
      </c>
      <c r="AA63" s="51">
        <v>40</v>
      </c>
      <c r="AB63" s="51">
        <v>2</v>
      </c>
      <c r="AC63" s="51">
        <f t="shared" si="17"/>
        <v>10</v>
      </c>
      <c r="AD63" s="51">
        <v>0</v>
      </c>
      <c r="AE63" s="51">
        <v>4</v>
      </c>
      <c r="AF63" s="51">
        <v>6</v>
      </c>
      <c r="AG63" s="51">
        <v>138</v>
      </c>
      <c r="AH63" s="51">
        <v>0</v>
      </c>
    </row>
    <row r="64" spans="1:34" ht="13.5">
      <c r="A64" s="26" t="s">
        <v>29</v>
      </c>
      <c r="B64" s="49" t="s">
        <v>143</v>
      </c>
      <c r="C64" s="50" t="s">
        <v>144</v>
      </c>
      <c r="D64" s="51">
        <f t="shared" si="9"/>
        <v>3689</v>
      </c>
      <c r="E64" s="51">
        <v>3210</v>
      </c>
      <c r="F64" s="51">
        <v>479</v>
      </c>
      <c r="G64" s="51">
        <f t="shared" si="10"/>
        <v>3689</v>
      </c>
      <c r="H64" s="51">
        <f t="shared" si="11"/>
        <v>3157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2392</v>
      </c>
      <c r="N64" s="51">
        <v>2392</v>
      </c>
      <c r="O64" s="51">
        <v>0</v>
      </c>
      <c r="P64" s="51">
        <v>0</v>
      </c>
      <c r="Q64" s="51">
        <f t="shared" si="14"/>
        <v>531</v>
      </c>
      <c r="R64" s="51">
        <v>0</v>
      </c>
      <c r="S64" s="51">
        <v>531</v>
      </c>
      <c r="T64" s="51">
        <v>0</v>
      </c>
      <c r="U64" s="51">
        <f t="shared" si="15"/>
        <v>200</v>
      </c>
      <c r="V64" s="51">
        <v>0</v>
      </c>
      <c r="W64" s="51">
        <v>200</v>
      </c>
      <c r="X64" s="51">
        <v>0</v>
      </c>
      <c r="Y64" s="51">
        <f t="shared" si="16"/>
        <v>0</v>
      </c>
      <c r="Z64" s="51">
        <v>0</v>
      </c>
      <c r="AA64" s="51">
        <v>0</v>
      </c>
      <c r="AB64" s="51">
        <v>0</v>
      </c>
      <c r="AC64" s="51">
        <f t="shared" si="17"/>
        <v>34</v>
      </c>
      <c r="AD64" s="51">
        <v>0</v>
      </c>
      <c r="AE64" s="51">
        <v>34</v>
      </c>
      <c r="AF64" s="51">
        <v>0</v>
      </c>
      <c r="AG64" s="51">
        <v>532</v>
      </c>
      <c r="AH64" s="51">
        <v>0</v>
      </c>
    </row>
    <row r="65" spans="1:34" ht="13.5">
      <c r="A65" s="26" t="s">
        <v>29</v>
      </c>
      <c r="B65" s="49" t="s">
        <v>145</v>
      </c>
      <c r="C65" s="50" t="s">
        <v>146</v>
      </c>
      <c r="D65" s="51">
        <f t="shared" si="9"/>
        <v>11741</v>
      </c>
      <c r="E65" s="51">
        <v>9335</v>
      </c>
      <c r="F65" s="51">
        <v>2406</v>
      </c>
      <c r="G65" s="51">
        <f t="shared" si="10"/>
        <v>11741</v>
      </c>
      <c r="H65" s="51">
        <f t="shared" si="11"/>
        <v>10196</v>
      </c>
      <c r="I65" s="51">
        <f t="shared" si="12"/>
        <v>0</v>
      </c>
      <c r="J65" s="51">
        <v>0</v>
      </c>
      <c r="K65" s="51">
        <v>0</v>
      </c>
      <c r="L65" s="51">
        <v>0</v>
      </c>
      <c r="M65" s="51">
        <f t="shared" si="13"/>
        <v>8014</v>
      </c>
      <c r="N65" s="51">
        <v>0</v>
      </c>
      <c r="O65" s="51">
        <v>7168</v>
      </c>
      <c r="P65" s="51">
        <v>846</v>
      </c>
      <c r="Q65" s="51">
        <f t="shared" si="14"/>
        <v>481</v>
      </c>
      <c r="R65" s="51">
        <v>0</v>
      </c>
      <c r="S65" s="51">
        <v>226</v>
      </c>
      <c r="T65" s="51">
        <v>255</v>
      </c>
      <c r="U65" s="51">
        <f t="shared" si="15"/>
        <v>1360</v>
      </c>
      <c r="V65" s="51">
        <v>0</v>
      </c>
      <c r="W65" s="51">
        <v>1360</v>
      </c>
      <c r="X65" s="51">
        <v>0</v>
      </c>
      <c r="Y65" s="51">
        <f t="shared" si="16"/>
        <v>0</v>
      </c>
      <c r="Z65" s="51">
        <v>0</v>
      </c>
      <c r="AA65" s="51">
        <v>0</v>
      </c>
      <c r="AB65" s="51">
        <v>0</v>
      </c>
      <c r="AC65" s="51">
        <f t="shared" si="17"/>
        <v>341</v>
      </c>
      <c r="AD65" s="51">
        <v>0</v>
      </c>
      <c r="AE65" s="51">
        <v>341</v>
      </c>
      <c r="AF65" s="51">
        <v>0</v>
      </c>
      <c r="AG65" s="51">
        <v>1545</v>
      </c>
      <c r="AH65" s="51">
        <v>0</v>
      </c>
    </row>
    <row r="66" spans="1:34" ht="13.5">
      <c r="A66" s="26" t="s">
        <v>29</v>
      </c>
      <c r="B66" s="49" t="s">
        <v>147</v>
      </c>
      <c r="C66" s="50" t="s">
        <v>148</v>
      </c>
      <c r="D66" s="51">
        <f t="shared" si="9"/>
        <v>2507</v>
      </c>
      <c r="E66" s="51">
        <v>2124</v>
      </c>
      <c r="F66" s="51">
        <v>383</v>
      </c>
      <c r="G66" s="51">
        <f t="shared" si="10"/>
        <v>2507</v>
      </c>
      <c r="H66" s="51">
        <f t="shared" si="11"/>
        <v>2124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1849</v>
      </c>
      <c r="N66" s="51">
        <v>0</v>
      </c>
      <c r="O66" s="51">
        <v>1849</v>
      </c>
      <c r="P66" s="51">
        <v>0</v>
      </c>
      <c r="Q66" s="51">
        <f t="shared" si="14"/>
        <v>30</v>
      </c>
      <c r="R66" s="51">
        <v>0</v>
      </c>
      <c r="S66" s="51">
        <v>30</v>
      </c>
      <c r="T66" s="51">
        <v>0</v>
      </c>
      <c r="U66" s="51">
        <f t="shared" si="15"/>
        <v>147</v>
      </c>
      <c r="V66" s="51">
        <v>0</v>
      </c>
      <c r="W66" s="51">
        <v>147</v>
      </c>
      <c r="X66" s="51">
        <v>0</v>
      </c>
      <c r="Y66" s="51">
        <f t="shared" si="16"/>
        <v>0</v>
      </c>
      <c r="Z66" s="51">
        <v>0</v>
      </c>
      <c r="AA66" s="51">
        <v>0</v>
      </c>
      <c r="AB66" s="51">
        <v>0</v>
      </c>
      <c r="AC66" s="51">
        <f t="shared" si="17"/>
        <v>98</v>
      </c>
      <c r="AD66" s="51">
        <v>0</v>
      </c>
      <c r="AE66" s="51">
        <v>98</v>
      </c>
      <c r="AF66" s="51">
        <v>0</v>
      </c>
      <c r="AG66" s="51">
        <v>383</v>
      </c>
      <c r="AH66" s="51">
        <v>0</v>
      </c>
    </row>
    <row r="67" spans="1:34" ht="13.5">
      <c r="A67" s="26" t="s">
        <v>29</v>
      </c>
      <c r="B67" s="49" t="s">
        <v>149</v>
      </c>
      <c r="C67" s="50" t="s">
        <v>150</v>
      </c>
      <c r="D67" s="51">
        <f t="shared" si="9"/>
        <v>5292</v>
      </c>
      <c r="E67" s="51">
        <v>4345</v>
      </c>
      <c r="F67" s="51">
        <v>947</v>
      </c>
      <c r="G67" s="51">
        <f t="shared" si="10"/>
        <v>5292</v>
      </c>
      <c r="H67" s="51">
        <f t="shared" si="11"/>
        <v>5053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4007</v>
      </c>
      <c r="N67" s="51">
        <v>0</v>
      </c>
      <c r="O67" s="51">
        <v>3222</v>
      </c>
      <c r="P67" s="51">
        <v>785</v>
      </c>
      <c r="Q67" s="51">
        <f t="shared" si="14"/>
        <v>303</v>
      </c>
      <c r="R67" s="51">
        <v>0</v>
      </c>
      <c r="S67" s="51">
        <v>303</v>
      </c>
      <c r="T67" s="51">
        <v>0</v>
      </c>
      <c r="U67" s="51">
        <f t="shared" si="15"/>
        <v>743</v>
      </c>
      <c r="V67" s="51">
        <v>0</v>
      </c>
      <c r="W67" s="51">
        <v>743</v>
      </c>
      <c r="X67" s="51">
        <v>0</v>
      </c>
      <c r="Y67" s="51">
        <f t="shared" si="16"/>
        <v>0</v>
      </c>
      <c r="Z67" s="51">
        <v>0</v>
      </c>
      <c r="AA67" s="51">
        <v>0</v>
      </c>
      <c r="AB67" s="51">
        <v>0</v>
      </c>
      <c r="AC67" s="51">
        <f t="shared" si="17"/>
        <v>0</v>
      </c>
      <c r="AD67" s="51">
        <v>0</v>
      </c>
      <c r="AE67" s="51">
        <v>0</v>
      </c>
      <c r="AF67" s="51">
        <v>0</v>
      </c>
      <c r="AG67" s="51">
        <v>239</v>
      </c>
      <c r="AH67" s="51">
        <v>0</v>
      </c>
    </row>
    <row r="68" spans="1:34" ht="13.5">
      <c r="A68" s="26" t="s">
        <v>29</v>
      </c>
      <c r="B68" s="49" t="s">
        <v>151</v>
      </c>
      <c r="C68" s="50" t="s">
        <v>152</v>
      </c>
      <c r="D68" s="51">
        <f t="shared" si="9"/>
        <v>2052</v>
      </c>
      <c r="E68" s="51">
        <v>1680</v>
      </c>
      <c r="F68" s="51">
        <v>372</v>
      </c>
      <c r="G68" s="51">
        <f t="shared" si="10"/>
        <v>2052</v>
      </c>
      <c r="H68" s="51">
        <f t="shared" si="11"/>
        <v>1680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1033</v>
      </c>
      <c r="N68" s="51">
        <v>1033</v>
      </c>
      <c r="O68" s="51">
        <v>0</v>
      </c>
      <c r="P68" s="51">
        <v>0</v>
      </c>
      <c r="Q68" s="51">
        <f t="shared" si="14"/>
        <v>582</v>
      </c>
      <c r="R68" s="51">
        <v>0</v>
      </c>
      <c r="S68" s="51">
        <v>582</v>
      </c>
      <c r="T68" s="51">
        <v>0</v>
      </c>
      <c r="U68" s="51">
        <f t="shared" si="15"/>
        <v>15</v>
      </c>
      <c r="V68" s="51">
        <v>0</v>
      </c>
      <c r="W68" s="51">
        <v>15</v>
      </c>
      <c r="X68" s="51">
        <v>0</v>
      </c>
      <c r="Y68" s="51">
        <f t="shared" si="16"/>
        <v>0</v>
      </c>
      <c r="Z68" s="51">
        <v>0</v>
      </c>
      <c r="AA68" s="51">
        <v>0</v>
      </c>
      <c r="AB68" s="51">
        <v>0</v>
      </c>
      <c r="AC68" s="51">
        <f t="shared" si="17"/>
        <v>50</v>
      </c>
      <c r="AD68" s="51">
        <v>0</v>
      </c>
      <c r="AE68" s="51">
        <v>50</v>
      </c>
      <c r="AF68" s="51">
        <v>0</v>
      </c>
      <c r="AG68" s="51">
        <v>372</v>
      </c>
      <c r="AH68" s="51">
        <v>0</v>
      </c>
    </row>
    <row r="69" spans="1:34" ht="13.5">
      <c r="A69" s="26" t="s">
        <v>29</v>
      </c>
      <c r="B69" s="49" t="s">
        <v>153</v>
      </c>
      <c r="C69" s="50" t="s">
        <v>154</v>
      </c>
      <c r="D69" s="51">
        <f t="shared" si="9"/>
        <v>3933</v>
      </c>
      <c r="E69" s="51">
        <v>3479</v>
      </c>
      <c r="F69" s="51">
        <v>454</v>
      </c>
      <c r="G69" s="51">
        <f t="shared" si="10"/>
        <v>3933</v>
      </c>
      <c r="H69" s="51">
        <f t="shared" si="11"/>
        <v>3653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2968</v>
      </c>
      <c r="N69" s="51">
        <v>0</v>
      </c>
      <c r="O69" s="51">
        <v>2788</v>
      </c>
      <c r="P69" s="51">
        <v>180</v>
      </c>
      <c r="Q69" s="51">
        <f t="shared" si="14"/>
        <v>160</v>
      </c>
      <c r="R69" s="51">
        <v>0</v>
      </c>
      <c r="S69" s="51">
        <v>150</v>
      </c>
      <c r="T69" s="51">
        <v>10</v>
      </c>
      <c r="U69" s="51">
        <f t="shared" si="15"/>
        <v>422</v>
      </c>
      <c r="V69" s="51">
        <v>0</v>
      </c>
      <c r="W69" s="51">
        <v>402</v>
      </c>
      <c r="X69" s="51">
        <v>20</v>
      </c>
      <c r="Y69" s="51">
        <f t="shared" si="16"/>
        <v>4</v>
      </c>
      <c r="Z69" s="51">
        <v>0</v>
      </c>
      <c r="AA69" s="51">
        <v>4</v>
      </c>
      <c r="AB69" s="51">
        <v>0</v>
      </c>
      <c r="AC69" s="51">
        <f t="shared" si="17"/>
        <v>99</v>
      </c>
      <c r="AD69" s="51">
        <v>0</v>
      </c>
      <c r="AE69" s="51">
        <v>99</v>
      </c>
      <c r="AF69" s="51">
        <v>0</v>
      </c>
      <c r="AG69" s="51">
        <v>280</v>
      </c>
      <c r="AH69" s="51">
        <v>0</v>
      </c>
    </row>
    <row r="70" spans="1:34" ht="13.5">
      <c r="A70" s="26" t="s">
        <v>29</v>
      </c>
      <c r="B70" s="49" t="s">
        <v>155</v>
      </c>
      <c r="C70" s="50" t="s">
        <v>156</v>
      </c>
      <c r="D70" s="51">
        <f t="shared" si="9"/>
        <v>991</v>
      </c>
      <c r="E70" s="51">
        <v>991</v>
      </c>
      <c r="F70" s="51">
        <v>0</v>
      </c>
      <c r="G70" s="51">
        <f t="shared" si="10"/>
        <v>991</v>
      </c>
      <c r="H70" s="51">
        <f t="shared" si="11"/>
        <v>899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664</v>
      </c>
      <c r="N70" s="51">
        <v>0</v>
      </c>
      <c r="O70" s="51">
        <v>664</v>
      </c>
      <c r="P70" s="51">
        <v>0</v>
      </c>
      <c r="Q70" s="51">
        <f t="shared" si="14"/>
        <v>156</v>
      </c>
      <c r="R70" s="51">
        <v>0</v>
      </c>
      <c r="S70" s="51">
        <v>156</v>
      </c>
      <c r="T70" s="51">
        <v>0</v>
      </c>
      <c r="U70" s="51">
        <f t="shared" si="15"/>
        <v>53</v>
      </c>
      <c r="V70" s="51">
        <v>0</v>
      </c>
      <c r="W70" s="51">
        <v>53</v>
      </c>
      <c r="X70" s="51">
        <v>0</v>
      </c>
      <c r="Y70" s="51">
        <f t="shared" si="16"/>
        <v>0</v>
      </c>
      <c r="Z70" s="51">
        <v>0</v>
      </c>
      <c r="AA70" s="51">
        <v>0</v>
      </c>
      <c r="AB70" s="51">
        <v>0</v>
      </c>
      <c r="AC70" s="51">
        <f t="shared" si="17"/>
        <v>26</v>
      </c>
      <c r="AD70" s="51">
        <v>0</v>
      </c>
      <c r="AE70" s="51">
        <v>26</v>
      </c>
      <c r="AF70" s="51">
        <v>0</v>
      </c>
      <c r="AG70" s="51">
        <v>92</v>
      </c>
      <c r="AH70" s="51">
        <v>0</v>
      </c>
    </row>
    <row r="71" spans="1:34" ht="13.5">
      <c r="A71" s="26" t="s">
        <v>29</v>
      </c>
      <c r="B71" s="49" t="s">
        <v>157</v>
      </c>
      <c r="C71" s="50" t="s">
        <v>158</v>
      </c>
      <c r="D71" s="51">
        <f aca="true" t="shared" si="18" ref="D71:D77">E71+F71</f>
        <v>6200</v>
      </c>
      <c r="E71" s="51">
        <v>4590</v>
      </c>
      <c r="F71" s="51">
        <v>1610</v>
      </c>
      <c r="G71" s="51">
        <f t="shared" si="10"/>
        <v>6200</v>
      </c>
      <c r="H71" s="51">
        <f t="shared" si="11"/>
        <v>4703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3735</v>
      </c>
      <c r="N71" s="51">
        <v>0</v>
      </c>
      <c r="O71" s="51">
        <v>3681</v>
      </c>
      <c r="P71" s="51">
        <v>54</v>
      </c>
      <c r="Q71" s="51">
        <f t="shared" si="14"/>
        <v>840</v>
      </c>
      <c r="R71" s="51">
        <v>0</v>
      </c>
      <c r="S71" s="51">
        <v>785</v>
      </c>
      <c r="T71" s="51">
        <v>55</v>
      </c>
      <c r="U71" s="51">
        <f t="shared" si="15"/>
        <v>0</v>
      </c>
      <c r="V71" s="51">
        <v>0</v>
      </c>
      <c r="W71" s="51">
        <v>0</v>
      </c>
      <c r="X71" s="51">
        <v>0</v>
      </c>
      <c r="Y71" s="51">
        <f t="shared" si="16"/>
        <v>0</v>
      </c>
      <c r="Z71" s="51">
        <v>0</v>
      </c>
      <c r="AA71" s="51">
        <v>0</v>
      </c>
      <c r="AB71" s="51">
        <v>0</v>
      </c>
      <c r="AC71" s="51">
        <f t="shared" si="17"/>
        <v>128</v>
      </c>
      <c r="AD71" s="51">
        <v>0</v>
      </c>
      <c r="AE71" s="51">
        <v>124</v>
      </c>
      <c r="AF71" s="51">
        <v>4</v>
      </c>
      <c r="AG71" s="51">
        <v>1497</v>
      </c>
      <c r="AH71" s="51">
        <v>215</v>
      </c>
    </row>
    <row r="72" spans="1:34" ht="13.5">
      <c r="A72" s="26" t="s">
        <v>29</v>
      </c>
      <c r="B72" s="49" t="s">
        <v>159</v>
      </c>
      <c r="C72" s="50" t="s">
        <v>160</v>
      </c>
      <c r="D72" s="51">
        <f t="shared" si="18"/>
        <v>2514</v>
      </c>
      <c r="E72" s="51">
        <v>1844</v>
      </c>
      <c r="F72" s="51">
        <v>670</v>
      </c>
      <c r="G72" s="51">
        <f t="shared" si="10"/>
        <v>2514</v>
      </c>
      <c r="H72" s="51">
        <f t="shared" si="11"/>
        <v>1844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1619</v>
      </c>
      <c r="N72" s="51">
        <v>0</v>
      </c>
      <c r="O72" s="51">
        <v>1619</v>
      </c>
      <c r="P72" s="51">
        <v>0</v>
      </c>
      <c r="Q72" s="51">
        <f t="shared" si="14"/>
        <v>164</v>
      </c>
      <c r="R72" s="51">
        <v>0</v>
      </c>
      <c r="S72" s="51">
        <v>164</v>
      </c>
      <c r="T72" s="51">
        <v>0</v>
      </c>
      <c r="U72" s="51">
        <f t="shared" si="15"/>
        <v>0</v>
      </c>
      <c r="V72" s="51">
        <v>0</v>
      </c>
      <c r="W72" s="51">
        <v>0</v>
      </c>
      <c r="X72" s="51">
        <v>0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61</v>
      </c>
      <c r="AD72" s="51">
        <v>0</v>
      </c>
      <c r="AE72" s="51">
        <v>61</v>
      </c>
      <c r="AF72" s="51">
        <v>0</v>
      </c>
      <c r="AG72" s="51">
        <v>670</v>
      </c>
      <c r="AH72" s="51">
        <v>1</v>
      </c>
    </row>
    <row r="73" spans="1:34" ht="13.5">
      <c r="A73" s="26" t="s">
        <v>29</v>
      </c>
      <c r="B73" s="49" t="s">
        <v>161</v>
      </c>
      <c r="C73" s="50" t="s">
        <v>162</v>
      </c>
      <c r="D73" s="51">
        <f t="shared" si="18"/>
        <v>5362</v>
      </c>
      <c r="E73" s="51">
        <v>2861</v>
      </c>
      <c r="F73" s="51">
        <v>2501</v>
      </c>
      <c r="G73" s="51">
        <f t="shared" si="10"/>
        <v>5362</v>
      </c>
      <c r="H73" s="51">
        <f t="shared" si="11"/>
        <v>3611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3000</v>
      </c>
      <c r="N73" s="51">
        <v>0</v>
      </c>
      <c r="O73" s="51">
        <v>2318</v>
      </c>
      <c r="P73" s="51">
        <v>682</v>
      </c>
      <c r="Q73" s="51">
        <f t="shared" si="14"/>
        <v>137</v>
      </c>
      <c r="R73" s="51">
        <v>0</v>
      </c>
      <c r="S73" s="51">
        <v>67</v>
      </c>
      <c r="T73" s="51">
        <v>70</v>
      </c>
      <c r="U73" s="51">
        <f t="shared" si="15"/>
        <v>474</v>
      </c>
      <c r="V73" s="51">
        <v>0</v>
      </c>
      <c r="W73" s="51">
        <v>474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0</v>
      </c>
      <c r="AD73" s="51">
        <v>0</v>
      </c>
      <c r="AE73" s="51">
        <v>0</v>
      </c>
      <c r="AF73" s="51">
        <v>0</v>
      </c>
      <c r="AG73" s="51">
        <v>1751</v>
      </c>
      <c r="AH73" s="51">
        <v>0</v>
      </c>
    </row>
    <row r="74" spans="1:34" ht="13.5">
      <c r="A74" s="26" t="s">
        <v>29</v>
      </c>
      <c r="B74" s="49" t="s">
        <v>163</v>
      </c>
      <c r="C74" s="50" t="s">
        <v>164</v>
      </c>
      <c r="D74" s="51">
        <f t="shared" si="18"/>
        <v>978</v>
      </c>
      <c r="E74" s="51">
        <v>833</v>
      </c>
      <c r="F74" s="51">
        <v>145</v>
      </c>
      <c r="G74" s="51">
        <f t="shared" si="10"/>
        <v>978</v>
      </c>
      <c r="H74" s="51">
        <f t="shared" si="11"/>
        <v>854</v>
      </c>
      <c r="I74" s="51">
        <f t="shared" si="12"/>
        <v>0</v>
      </c>
      <c r="J74" s="51">
        <v>0</v>
      </c>
      <c r="K74" s="51">
        <v>0</v>
      </c>
      <c r="L74" s="51">
        <v>0</v>
      </c>
      <c r="M74" s="51">
        <f t="shared" si="13"/>
        <v>586</v>
      </c>
      <c r="N74" s="51">
        <v>0</v>
      </c>
      <c r="O74" s="51">
        <v>515</v>
      </c>
      <c r="P74" s="51">
        <v>71</v>
      </c>
      <c r="Q74" s="51">
        <f t="shared" si="14"/>
        <v>59</v>
      </c>
      <c r="R74" s="51">
        <v>0</v>
      </c>
      <c r="S74" s="51">
        <v>54</v>
      </c>
      <c r="T74" s="51">
        <v>5</v>
      </c>
      <c r="U74" s="51">
        <f t="shared" si="15"/>
        <v>195</v>
      </c>
      <c r="V74" s="51">
        <v>0</v>
      </c>
      <c r="W74" s="51">
        <v>195</v>
      </c>
      <c r="X74" s="51">
        <v>0</v>
      </c>
      <c r="Y74" s="51">
        <f t="shared" si="16"/>
        <v>13</v>
      </c>
      <c r="Z74" s="51">
        <v>0</v>
      </c>
      <c r="AA74" s="51">
        <v>12</v>
      </c>
      <c r="AB74" s="51">
        <v>1</v>
      </c>
      <c r="AC74" s="51">
        <f t="shared" si="17"/>
        <v>1</v>
      </c>
      <c r="AD74" s="51">
        <v>0</v>
      </c>
      <c r="AE74" s="51">
        <v>1</v>
      </c>
      <c r="AF74" s="51">
        <v>0</v>
      </c>
      <c r="AG74" s="51">
        <v>124</v>
      </c>
      <c r="AH74" s="51">
        <v>0</v>
      </c>
    </row>
    <row r="75" spans="1:34" ht="13.5">
      <c r="A75" s="26" t="s">
        <v>29</v>
      </c>
      <c r="B75" s="49" t="s">
        <v>165</v>
      </c>
      <c r="C75" s="50" t="s">
        <v>166</v>
      </c>
      <c r="D75" s="51">
        <f t="shared" si="18"/>
        <v>2602</v>
      </c>
      <c r="E75" s="51">
        <v>2215</v>
      </c>
      <c r="F75" s="51">
        <v>387</v>
      </c>
      <c r="G75" s="51">
        <f t="shared" si="10"/>
        <v>2602</v>
      </c>
      <c r="H75" s="51">
        <f t="shared" si="11"/>
        <v>2496</v>
      </c>
      <c r="I75" s="51">
        <f t="shared" si="12"/>
        <v>0</v>
      </c>
      <c r="J75" s="51">
        <v>0</v>
      </c>
      <c r="K75" s="51">
        <v>0</v>
      </c>
      <c r="L75" s="51">
        <v>0</v>
      </c>
      <c r="M75" s="51">
        <f t="shared" si="13"/>
        <v>1998</v>
      </c>
      <c r="N75" s="51">
        <v>0</v>
      </c>
      <c r="O75" s="51">
        <v>1735</v>
      </c>
      <c r="P75" s="51">
        <v>263</v>
      </c>
      <c r="Q75" s="51">
        <f t="shared" si="14"/>
        <v>349</v>
      </c>
      <c r="R75" s="51">
        <v>0</v>
      </c>
      <c r="S75" s="51">
        <v>317</v>
      </c>
      <c r="T75" s="51">
        <v>32</v>
      </c>
      <c r="U75" s="51">
        <f t="shared" si="15"/>
        <v>81</v>
      </c>
      <c r="V75" s="51">
        <v>71</v>
      </c>
      <c r="W75" s="51">
        <v>10</v>
      </c>
      <c r="X75" s="51">
        <v>0</v>
      </c>
      <c r="Y75" s="51">
        <f t="shared" si="16"/>
        <v>0</v>
      </c>
      <c r="Z75" s="51">
        <v>0</v>
      </c>
      <c r="AA75" s="51">
        <v>0</v>
      </c>
      <c r="AB75" s="51">
        <v>0</v>
      </c>
      <c r="AC75" s="51">
        <f t="shared" si="17"/>
        <v>68</v>
      </c>
      <c r="AD75" s="51">
        <v>0</v>
      </c>
      <c r="AE75" s="51">
        <v>60</v>
      </c>
      <c r="AF75" s="51">
        <v>8</v>
      </c>
      <c r="AG75" s="51">
        <v>106</v>
      </c>
      <c r="AH75" s="51">
        <v>0</v>
      </c>
    </row>
    <row r="76" spans="1:34" ht="13.5">
      <c r="A76" s="26" t="s">
        <v>29</v>
      </c>
      <c r="B76" s="49" t="s">
        <v>167</v>
      </c>
      <c r="C76" s="50" t="s">
        <v>168</v>
      </c>
      <c r="D76" s="51">
        <f t="shared" si="18"/>
        <v>1560</v>
      </c>
      <c r="E76" s="51">
        <v>1535</v>
      </c>
      <c r="F76" s="51">
        <v>25</v>
      </c>
      <c r="G76" s="51">
        <f t="shared" si="10"/>
        <v>1560</v>
      </c>
      <c r="H76" s="51">
        <f t="shared" si="11"/>
        <v>1538</v>
      </c>
      <c r="I76" s="51">
        <f t="shared" si="12"/>
        <v>0</v>
      </c>
      <c r="J76" s="51">
        <v>0</v>
      </c>
      <c r="K76" s="51">
        <v>0</v>
      </c>
      <c r="L76" s="51">
        <v>0</v>
      </c>
      <c r="M76" s="51">
        <f t="shared" si="13"/>
        <v>947</v>
      </c>
      <c r="N76" s="51">
        <v>947</v>
      </c>
      <c r="O76" s="51">
        <v>0</v>
      </c>
      <c r="P76" s="51">
        <v>0</v>
      </c>
      <c r="Q76" s="51">
        <f t="shared" si="14"/>
        <v>256</v>
      </c>
      <c r="R76" s="51">
        <v>256</v>
      </c>
      <c r="S76" s="51">
        <v>0</v>
      </c>
      <c r="T76" s="51">
        <v>0</v>
      </c>
      <c r="U76" s="51">
        <f t="shared" si="15"/>
        <v>317</v>
      </c>
      <c r="V76" s="51">
        <v>317</v>
      </c>
      <c r="W76" s="51">
        <v>0</v>
      </c>
      <c r="X76" s="51">
        <v>0</v>
      </c>
      <c r="Y76" s="51">
        <f t="shared" si="16"/>
        <v>0</v>
      </c>
      <c r="Z76" s="51">
        <v>0</v>
      </c>
      <c r="AA76" s="51">
        <v>0</v>
      </c>
      <c r="AB76" s="51">
        <v>0</v>
      </c>
      <c r="AC76" s="51">
        <f t="shared" si="17"/>
        <v>18</v>
      </c>
      <c r="AD76" s="51">
        <v>15</v>
      </c>
      <c r="AE76" s="51">
        <v>0</v>
      </c>
      <c r="AF76" s="51">
        <v>3</v>
      </c>
      <c r="AG76" s="51">
        <v>22</v>
      </c>
      <c r="AH76" s="51">
        <v>0</v>
      </c>
    </row>
    <row r="77" spans="1:34" ht="13.5">
      <c r="A77" s="26" t="s">
        <v>29</v>
      </c>
      <c r="B77" s="49" t="s">
        <v>169</v>
      </c>
      <c r="C77" s="50" t="s">
        <v>170</v>
      </c>
      <c r="D77" s="51">
        <f t="shared" si="18"/>
        <v>1602</v>
      </c>
      <c r="E77" s="51">
        <v>1225</v>
      </c>
      <c r="F77" s="51">
        <v>377</v>
      </c>
      <c r="G77" s="51">
        <f t="shared" si="10"/>
        <v>1602</v>
      </c>
      <c r="H77" s="51">
        <f t="shared" si="11"/>
        <v>1344</v>
      </c>
      <c r="I77" s="51">
        <f t="shared" si="12"/>
        <v>0</v>
      </c>
      <c r="J77" s="51">
        <v>0</v>
      </c>
      <c r="K77" s="51">
        <v>0</v>
      </c>
      <c r="L77" s="51">
        <v>0</v>
      </c>
      <c r="M77" s="51">
        <f t="shared" si="13"/>
        <v>1123</v>
      </c>
      <c r="N77" s="51">
        <v>0</v>
      </c>
      <c r="O77" s="51">
        <v>918</v>
      </c>
      <c r="P77" s="51">
        <v>205</v>
      </c>
      <c r="Q77" s="51">
        <f t="shared" si="14"/>
        <v>27</v>
      </c>
      <c r="R77" s="51">
        <v>0</v>
      </c>
      <c r="S77" s="51">
        <v>27</v>
      </c>
      <c r="T77" s="51">
        <v>0</v>
      </c>
      <c r="U77" s="51">
        <f t="shared" si="15"/>
        <v>194</v>
      </c>
      <c r="V77" s="51">
        <v>0</v>
      </c>
      <c r="W77" s="51">
        <v>194</v>
      </c>
      <c r="X77" s="51">
        <v>0</v>
      </c>
      <c r="Y77" s="51">
        <f t="shared" si="16"/>
        <v>0</v>
      </c>
      <c r="Z77" s="51">
        <v>0</v>
      </c>
      <c r="AA77" s="51">
        <v>0</v>
      </c>
      <c r="AB77" s="51">
        <v>0</v>
      </c>
      <c r="AC77" s="51">
        <f t="shared" si="17"/>
        <v>0</v>
      </c>
      <c r="AD77" s="51">
        <v>0</v>
      </c>
      <c r="AE77" s="51">
        <v>0</v>
      </c>
      <c r="AF77" s="51">
        <v>0</v>
      </c>
      <c r="AG77" s="51">
        <v>258</v>
      </c>
      <c r="AH77" s="51">
        <v>0</v>
      </c>
    </row>
    <row r="78" spans="1:34" ht="13.5">
      <c r="A78" s="79" t="s">
        <v>212</v>
      </c>
      <c r="B78" s="80"/>
      <c r="C78" s="81"/>
      <c r="D78" s="51">
        <f aca="true" t="shared" si="19" ref="D78:AH78">SUM(D7:D77)</f>
        <v>968825</v>
      </c>
      <c r="E78" s="51">
        <f t="shared" si="19"/>
        <v>622321</v>
      </c>
      <c r="F78" s="51">
        <f t="shared" si="19"/>
        <v>346504</v>
      </c>
      <c r="G78" s="51">
        <f t="shared" si="19"/>
        <v>968825</v>
      </c>
      <c r="H78" s="51">
        <f t="shared" si="19"/>
        <v>877742</v>
      </c>
      <c r="I78" s="51">
        <f t="shared" si="19"/>
        <v>69</v>
      </c>
      <c r="J78" s="51">
        <f t="shared" si="19"/>
        <v>69</v>
      </c>
      <c r="K78" s="51">
        <f t="shared" si="19"/>
        <v>0</v>
      </c>
      <c r="L78" s="51">
        <f t="shared" si="19"/>
        <v>0</v>
      </c>
      <c r="M78" s="51">
        <f t="shared" si="19"/>
        <v>723407</v>
      </c>
      <c r="N78" s="51">
        <f t="shared" si="19"/>
        <v>122024</v>
      </c>
      <c r="O78" s="51">
        <f t="shared" si="19"/>
        <v>387109</v>
      </c>
      <c r="P78" s="51">
        <f t="shared" si="19"/>
        <v>214274</v>
      </c>
      <c r="Q78" s="51">
        <f t="shared" si="19"/>
        <v>25202</v>
      </c>
      <c r="R78" s="51">
        <f t="shared" si="19"/>
        <v>519</v>
      </c>
      <c r="S78" s="51">
        <f t="shared" si="19"/>
        <v>18387</v>
      </c>
      <c r="T78" s="51">
        <f t="shared" si="19"/>
        <v>6296</v>
      </c>
      <c r="U78" s="51">
        <f t="shared" si="19"/>
        <v>84929</v>
      </c>
      <c r="V78" s="51">
        <f t="shared" si="19"/>
        <v>1936</v>
      </c>
      <c r="W78" s="51">
        <f t="shared" si="19"/>
        <v>69565</v>
      </c>
      <c r="X78" s="51">
        <f t="shared" si="19"/>
        <v>13428</v>
      </c>
      <c r="Y78" s="51">
        <f t="shared" si="19"/>
        <v>29787</v>
      </c>
      <c r="Z78" s="51">
        <f t="shared" si="19"/>
        <v>1306</v>
      </c>
      <c r="AA78" s="51">
        <f t="shared" si="19"/>
        <v>3646</v>
      </c>
      <c r="AB78" s="51">
        <f t="shared" si="19"/>
        <v>24835</v>
      </c>
      <c r="AC78" s="51">
        <f t="shared" si="19"/>
        <v>14348</v>
      </c>
      <c r="AD78" s="51">
        <f t="shared" si="19"/>
        <v>96</v>
      </c>
      <c r="AE78" s="51">
        <f t="shared" si="19"/>
        <v>6862</v>
      </c>
      <c r="AF78" s="51">
        <f t="shared" si="19"/>
        <v>7390</v>
      </c>
      <c r="AG78" s="51">
        <f t="shared" si="19"/>
        <v>91083</v>
      </c>
      <c r="AH78" s="51">
        <f t="shared" si="19"/>
        <v>379</v>
      </c>
    </row>
  </sheetData>
  <mergeCells count="14">
    <mergeCell ref="A78:C78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178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180</v>
      </c>
      <c r="C2" s="67" t="s">
        <v>183</v>
      </c>
      <c r="D2" s="29" t="s">
        <v>171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172</v>
      </c>
      <c r="V2" s="32"/>
      <c r="W2" s="32"/>
      <c r="X2" s="32"/>
      <c r="Y2" s="32"/>
      <c r="Z2" s="32"/>
      <c r="AA2" s="33"/>
      <c r="AB2" s="29" t="s">
        <v>173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184</v>
      </c>
      <c r="G3" s="83"/>
      <c r="H3" s="83"/>
      <c r="I3" s="83"/>
      <c r="J3" s="83"/>
      <c r="K3" s="84"/>
      <c r="L3" s="67" t="s">
        <v>185</v>
      </c>
      <c r="M3" s="16" t="s">
        <v>239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186</v>
      </c>
      <c r="AD3" s="67" t="s">
        <v>187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181</v>
      </c>
      <c r="P5" s="8" t="s">
        <v>19</v>
      </c>
      <c r="Q5" s="20" t="s">
        <v>188</v>
      </c>
      <c r="R5" s="8" t="s">
        <v>20</v>
      </c>
      <c r="S5" s="20" t="s">
        <v>211</v>
      </c>
      <c r="T5" s="8" t="s">
        <v>182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189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29</v>
      </c>
      <c r="B7" s="49" t="s">
        <v>30</v>
      </c>
      <c r="C7" s="50" t="s">
        <v>31</v>
      </c>
      <c r="D7" s="51">
        <f aca="true" t="shared" si="0" ref="D7:D70">E7+F7+L7+M7</f>
        <v>459811</v>
      </c>
      <c r="E7" s="51">
        <v>393906</v>
      </c>
      <c r="F7" s="51">
        <f aca="true" t="shared" si="1" ref="F7:F51">SUM(G7:K7)</f>
        <v>61217</v>
      </c>
      <c r="G7" s="51">
        <v>33907</v>
      </c>
      <c r="H7" s="51">
        <v>27310</v>
      </c>
      <c r="I7" s="51">
        <v>0</v>
      </c>
      <c r="J7" s="51">
        <v>0</v>
      </c>
      <c r="K7" s="51">
        <v>0</v>
      </c>
      <c r="L7" s="51">
        <v>4308</v>
      </c>
      <c r="M7" s="51">
        <f aca="true" t="shared" si="2" ref="M7:M51">SUM(N7:T7)</f>
        <v>380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380</v>
      </c>
      <c r="U7" s="51">
        <f aca="true" t="shared" si="3" ref="U7:U51">SUM(V7:AA7)</f>
        <v>427100</v>
      </c>
      <c r="V7" s="51">
        <v>393906</v>
      </c>
      <c r="W7" s="51">
        <v>30452</v>
      </c>
      <c r="X7" s="51">
        <v>2742</v>
      </c>
      <c r="Y7" s="51">
        <v>0</v>
      </c>
      <c r="Z7" s="51">
        <v>0</v>
      </c>
      <c r="AA7" s="51">
        <v>0</v>
      </c>
      <c r="AB7" s="51">
        <f aca="true" t="shared" si="4" ref="AB7:AB51">SUM(AC7:AE7)</f>
        <v>69934</v>
      </c>
      <c r="AC7" s="51">
        <v>4308</v>
      </c>
      <c r="AD7" s="51">
        <v>62176</v>
      </c>
      <c r="AE7" s="51">
        <f aca="true" t="shared" si="5" ref="AE7:AE51">SUM(AF7:AJ7)</f>
        <v>3450</v>
      </c>
      <c r="AF7" s="51">
        <v>224</v>
      </c>
      <c r="AG7" s="51">
        <v>3226</v>
      </c>
      <c r="AH7" s="51">
        <v>0</v>
      </c>
      <c r="AI7" s="51">
        <v>0</v>
      </c>
      <c r="AJ7" s="51">
        <v>0</v>
      </c>
    </row>
    <row r="8" spans="1:36" ht="13.5">
      <c r="A8" s="26" t="s">
        <v>29</v>
      </c>
      <c r="B8" s="49" t="s">
        <v>32</v>
      </c>
      <c r="C8" s="50" t="s">
        <v>33</v>
      </c>
      <c r="D8" s="51">
        <f t="shared" si="0"/>
        <v>79228</v>
      </c>
      <c r="E8" s="51">
        <v>39968</v>
      </c>
      <c r="F8" s="51">
        <f t="shared" si="1"/>
        <v>31771</v>
      </c>
      <c r="G8" s="51">
        <v>0</v>
      </c>
      <c r="H8" s="51">
        <v>31771</v>
      </c>
      <c r="I8" s="51">
        <v>0</v>
      </c>
      <c r="J8" s="51">
        <v>0</v>
      </c>
      <c r="K8" s="51">
        <v>0</v>
      </c>
      <c r="L8" s="51">
        <v>7478</v>
      </c>
      <c r="M8" s="51">
        <f t="shared" si="2"/>
        <v>11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11</v>
      </c>
      <c r="U8" s="51">
        <f t="shared" si="3"/>
        <v>40021</v>
      </c>
      <c r="V8" s="51">
        <v>39968</v>
      </c>
      <c r="W8" s="51">
        <v>0</v>
      </c>
      <c r="X8" s="51">
        <v>53</v>
      </c>
      <c r="Y8" s="51">
        <v>0</v>
      </c>
      <c r="Z8" s="51">
        <v>0</v>
      </c>
      <c r="AA8" s="51">
        <v>0</v>
      </c>
      <c r="AB8" s="51">
        <f t="shared" si="4"/>
        <v>11744</v>
      </c>
      <c r="AC8" s="51">
        <v>7478</v>
      </c>
      <c r="AD8" s="51">
        <v>3511</v>
      </c>
      <c r="AE8" s="51">
        <f t="shared" si="5"/>
        <v>755</v>
      </c>
      <c r="AF8" s="51">
        <v>0</v>
      </c>
      <c r="AG8" s="51">
        <v>755</v>
      </c>
      <c r="AH8" s="51">
        <v>0</v>
      </c>
      <c r="AI8" s="51">
        <v>0</v>
      </c>
      <c r="AJ8" s="51">
        <v>0</v>
      </c>
    </row>
    <row r="9" spans="1:36" ht="13.5">
      <c r="A9" s="26" t="s">
        <v>29</v>
      </c>
      <c r="B9" s="49" t="s">
        <v>34</v>
      </c>
      <c r="C9" s="50" t="s">
        <v>35</v>
      </c>
      <c r="D9" s="51">
        <f t="shared" si="0"/>
        <v>29174</v>
      </c>
      <c r="E9" s="51">
        <v>21885</v>
      </c>
      <c r="F9" s="51">
        <f t="shared" si="1"/>
        <v>5097</v>
      </c>
      <c r="G9" s="51">
        <v>0</v>
      </c>
      <c r="H9" s="51">
        <v>5097</v>
      </c>
      <c r="I9" s="51">
        <v>0</v>
      </c>
      <c r="J9" s="51">
        <v>0</v>
      </c>
      <c r="K9" s="51">
        <v>0</v>
      </c>
      <c r="L9" s="51">
        <v>2192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21909</v>
      </c>
      <c r="V9" s="51">
        <v>21885</v>
      </c>
      <c r="W9" s="51">
        <v>0</v>
      </c>
      <c r="X9" s="51">
        <v>24</v>
      </c>
      <c r="Y9" s="51">
        <v>0</v>
      </c>
      <c r="Z9" s="51">
        <v>0</v>
      </c>
      <c r="AA9" s="51">
        <v>0</v>
      </c>
      <c r="AB9" s="51">
        <f t="shared" si="4"/>
        <v>4506</v>
      </c>
      <c r="AC9" s="51">
        <v>2192</v>
      </c>
      <c r="AD9" s="51">
        <v>2048</v>
      </c>
      <c r="AE9" s="51">
        <f t="shared" si="5"/>
        <v>266</v>
      </c>
      <c r="AF9" s="51">
        <v>0</v>
      </c>
      <c r="AG9" s="51">
        <v>266</v>
      </c>
      <c r="AH9" s="51">
        <v>0</v>
      </c>
      <c r="AI9" s="51">
        <v>0</v>
      </c>
      <c r="AJ9" s="51">
        <v>0</v>
      </c>
    </row>
    <row r="10" spans="1:36" ht="13.5">
      <c r="A10" s="26" t="s">
        <v>29</v>
      </c>
      <c r="B10" s="49" t="s">
        <v>36</v>
      </c>
      <c r="C10" s="50" t="s">
        <v>37</v>
      </c>
      <c r="D10" s="51">
        <f t="shared" si="0"/>
        <v>33164</v>
      </c>
      <c r="E10" s="51">
        <v>23880</v>
      </c>
      <c r="F10" s="51">
        <f t="shared" si="1"/>
        <v>2701</v>
      </c>
      <c r="G10" s="51">
        <v>2701</v>
      </c>
      <c r="H10" s="51">
        <v>0</v>
      </c>
      <c r="I10" s="51">
        <v>0</v>
      </c>
      <c r="J10" s="51">
        <v>0</v>
      </c>
      <c r="K10" s="51">
        <v>0</v>
      </c>
      <c r="L10" s="51">
        <v>368</v>
      </c>
      <c r="M10" s="51">
        <f t="shared" si="2"/>
        <v>6215</v>
      </c>
      <c r="N10" s="51">
        <v>5335</v>
      </c>
      <c r="O10" s="51">
        <v>782</v>
      </c>
      <c r="P10" s="51">
        <v>84</v>
      </c>
      <c r="Q10" s="51">
        <v>0</v>
      </c>
      <c r="R10" s="51">
        <v>0</v>
      </c>
      <c r="S10" s="51">
        <v>14</v>
      </c>
      <c r="T10" s="51">
        <v>0</v>
      </c>
      <c r="U10" s="51">
        <f t="shared" si="3"/>
        <v>24138</v>
      </c>
      <c r="V10" s="51">
        <v>23880</v>
      </c>
      <c r="W10" s="51">
        <v>258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3599</v>
      </c>
      <c r="AC10" s="51">
        <v>368</v>
      </c>
      <c r="AD10" s="51">
        <v>2679</v>
      </c>
      <c r="AE10" s="51">
        <f t="shared" si="5"/>
        <v>552</v>
      </c>
      <c r="AF10" s="51">
        <v>552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29</v>
      </c>
      <c r="B11" s="49" t="s">
        <v>38</v>
      </c>
      <c r="C11" s="50" t="s">
        <v>39</v>
      </c>
      <c r="D11" s="51">
        <f t="shared" si="0"/>
        <v>23299</v>
      </c>
      <c r="E11" s="51">
        <v>18266</v>
      </c>
      <c r="F11" s="51">
        <f t="shared" si="1"/>
        <v>2841</v>
      </c>
      <c r="G11" s="51">
        <v>2771</v>
      </c>
      <c r="H11" s="51">
        <v>70</v>
      </c>
      <c r="I11" s="51">
        <v>0</v>
      </c>
      <c r="J11" s="51">
        <v>0</v>
      </c>
      <c r="K11" s="51">
        <v>0</v>
      </c>
      <c r="L11" s="51">
        <v>720</v>
      </c>
      <c r="M11" s="51">
        <f t="shared" si="2"/>
        <v>1472</v>
      </c>
      <c r="N11" s="51">
        <v>1472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18615</v>
      </c>
      <c r="V11" s="51">
        <v>18266</v>
      </c>
      <c r="W11" s="51">
        <v>349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4112</v>
      </c>
      <c r="AC11" s="51">
        <v>720</v>
      </c>
      <c r="AD11" s="51">
        <v>2095</v>
      </c>
      <c r="AE11" s="51">
        <f t="shared" si="5"/>
        <v>1297</v>
      </c>
      <c r="AF11" s="51">
        <v>1297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29</v>
      </c>
      <c r="B12" s="49" t="s">
        <v>40</v>
      </c>
      <c r="C12" s="50" t="s">
        <v>41</v>
      </c>
      <c r="D12" s="51">
        <f t="shared" si="0"/>
        <v>15598</v>
      </c>
      <c r="E12" s="51">
        <v>13192</v>
      </c>
      <c r="F12" s="51">
        <f t="shared" si="1"/>
        <v>2406</v>
      </c>
      <c r="G12" s="51">
        <v>1928</v>
      </c>
      <c r="H12" s="51">
        <v>478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13192</v>
      </c>
      <c r="V12" s="51">
        <v>13192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2912</v>
      </c>
      <c r="AC12" s="51">
        <v>0</v>
      </c>
      <c r="AD12" s="51">
        <v>1831</v>
      </c>
      <c r="AE12" s="51">
        <f t="shared" si="5"/>
        <v>1081</v>
      </c>
      <c r="AF12" s="51">
        <v>1081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29</v>
      </c>
      <c r="B13" s="49" t="s">
        <v>42</v>
      </c>
      <c r="C13" s="50" t="s">
        <v>43</v>
      </c>
      <c r="D13" s="51">
        <f t="shared" si="0"/>
        <v>23411</v>
      </c>
      <c r="E13" s="51">
        <v>17646</v>
      </c>
      <c r="F13" s="51">
        <f t="shared" si="1"/>
        <v>1456</v>
      </c>
      <c r="G13" s="51">
        <v>526</v>
      </c>
      <c r="H13" s="51">
        <v>872</v>
      </c>
      <c r="I13" s="51">
        <v>0</v>
      </c>
      <c r="J13" s="51">
        <v>0</v>
      </c>
      <c r="K13" s="51">
        <v>58</v>
      </c>
      <c r="L13" s="51">
        <v>177</v>
      </c>
      <c r="M13" s="51">
        <f t="shared" si="2"/>
        <v>4132</v>
      </c>
      <c r="N13" s="51">
        <v>1985</v>
      </c>
      <c r="O13" s="51">
        <v>326</v>
      </c>
      <c r="P13" s="51">
        <v>843</v>
      </c>
      <c r="Q13" s="51">
        <v>163</v>
      </c>
      <c r="R13" s="51">
        <v>586</v>
      </c>
      <c r="S13" s="51">
        <v>9</v>
      </c>
      <c r="T13" s="51">
        <v>220</v>
      </c>
      <c r="U13" s="51">
        <f t="shared" si="3"/>
        <v>18579</v>
      </c>
      <c r="V13" s="51">
        <v>17646</v>
      </c>
      <c r="W13" s="51">
        <v>57</v>
      </c>
      <c r="X13" s="51">
        <v>842</v>
      </c>
      <c r="Y13" s="51">
        <v>0</v>
      </c>
      <c r="Z13" s="51">
        <v>0</v>
      </c>
      <c r="AA13" s="51">
        <v>34</v>
      </c>
      <c r="AB13" s="51">
        <f t="shared" si="4"/>
        <v>2783</v>
      </c>
      <c r="AC13" s="51">
        <v>177</v>
      </c>
      <c r="AD13" s="51">
        <v>2530</v>
      </c>
      <c r="AE13" s="51">
        <f t="shared" si="5"/>
        <v>76</v>
      </c>
      <c r="AF13" s="51">
        <v>22</v>
      </c>
      <c r="AG13" s="51">
        <v>30</v>
      </c>
      <c r="AH13" s="51">
        <v>0</v>
      </c>
      <c r="AI13" s="51">
        <v>0</v>
      </c>
      <c r="AJ13" s="51">
        <v>24</v>
      </c>
    </row>
    <row r="14" spans="1:36" ht="13.5">
      <c r="A14" s="26" t="s">
        <v>29</v>
      </c>
      <c r="B14" s="49" t="s">
        <v>44</v>
      </c>
      <c r="C14" s="50" t="s">
        <v>45</v>
      </c>
      <c r="D14" s="51">
        <f t="shared" si="0"/>
        <v>9923</v>
      </c>
      <c r="E14" s="51">
        <v>8211</v>
      </c>
      <c r="F14" s="51">
        <f t="shared" si="1"/>
        <v>1712</v>
      </c>
      <c r="G14" s="51">
        <v>1256</v>
      </c>
      <c r="H14" s="51">
        <v>456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8211</v>
      </c>
      <c r="V14" s="51">
        <v>8211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1731</v>
      </c>
      <c r="AC14" s="51">
        <v>0</v>
      </c>
      <c r="AD14" s="51">
        <v>1033</v>
      </c>
      <c r="AE14" s="51">
        <f t="shared" si="5"/>
        <v>698</v>
      </c>
      <c r="AF14" s="51">
        <v>698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29</v>
      </c>
      <c r="B15" s="49" t="s">
        <v>46</v>
      </c>
      <c r="C15" s="50" t="s">
        <v>47</v>
      </c>
      <c r="D15" s="51">
        <f t="shared" si="0"/>
        <v>27515</v>
      </c>
      <c r="E15" s="51">
        <v>23608</v>
      </c>
      <c r="F15" s="51">
        <f t="shared" si="1"/>
        <v>3807</v>
      </c>
      <c r="G15" s="51">
        <v>1445</v>
      </c>
      <c r="H15" s="51">
        <v>2362</v>
      </c>
      <c r="I15" s="51">
        <v>0</v>
      </c>
      <c r="J15" s="51">
        <v>0</v>
      </c>
      <c r="K15" s="51">
        <v>0</v>
      </c>
      <c r="L15" s="51">
        <v>100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24082</v>
      </c>
      <c r="V15" s="51">
        <v>23608</v>
      </c>
      <c r="W15" s="51">
        <v>474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4015</v>
      </c>
      <c r="AC15" s="51">
        <v>100</v>
      </c>
      <c r="AD15" s="51">
        <v>3247</v>
      </c>
      <c r="AE15" s="51">
        <f t="shared" si="5"/>
        <v>668</v>
      </c>
      <c r="AF15" s="51">
        <v>668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29</v>
      </c>
      <c r="B16" s="49" t="s">
        <v>48</v>
      </c>
      <c r="C16" s="50" t="s">
        <v>49</v>
      </c>
      <c r="D16" s="51">
        <f t="shared" si="0"/>
        <v>16937</v>
      </c>
      <c r="E16" s="51">
        <v>13521</v>
      </c>
      <c r="F16" s="51">
        <f t="shared" si="1"/>
        <v>2831</v>
      </c>
      <c r="G16" s="51">
        <v>1321</v>
      </c>
      <c r="H16" s="51">
        <v>1510</v>
      </c>
      <c r="I16" s="51">
        <v>0</v>
      </c>
      <c r="J16" s="51">
        <v>0</v>
      </c>
      <c r="K16" s="51">
        <v>0</v>
      </c>
      <c r="L16" s="51">
        <v>534</v>
      </c>
      <c r="M16" s="51">
        <f t="shared" si="2"/>
        <v>51</v>
      </c>
      <c r="N16" s="51">
        <v>0</v>
      </c>
      <c r="O16" s="51">
        <v>0</v>
      </c>
      <c r="P16" s="51">
        <v>51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13598</v>
      </c>
      <c r="V16" s="51">
        <v>13521</v>
      </c>
      <c r="W16" s="51">
        <v>77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2682</v>
      </c>
      <c r="AC16" s="51">
        <v>534</v>
      </c>
      <c r="AD16" s="51">
        <v>1774</v>
      </c>
      <c r="AE16" s="51">
        <f t="shared" si="5"/>
        <v>374</v>
      </c>
      <c r="AF16" s="51">
        <v>374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29</v>
      </c>
      <c r="B17" s="49" t="s">
        <v>50</v>
      </c>
      <c r="C17" s="50" t="s">
        <v>51</v>
      </c>
      <c r="D17" s="51">
        <f t="shared" si="0"/>
        <v>4409</v>
      </c>
      <c r="E17" s="51">
        <v>3285</v>
      </c>
      <c r="F17" s="51">
        <f t="shared" si="1"/>
        <v>706</v>
      </c>
      <c r="G17" s="51">
        <v>706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418</v>
      </c>
      <c r="N17" s="51">
        <v>417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0</v>
      </c>
      <c r="U17" s="51">
        <f t="shared" si="3"/>
        <v>3285</v>
      </c>
      <c r="V17" s="51">
        <v>3285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746</v>
      </c>
      <c r="AC17" s="51">
        <v>0</v>
      </c>
      <c r="AD17" s="51">
        <v>365</v>
      </c>
      <c r="AE17" s="51">
        <f t="shared" si="5"/>
        <v>381</v>
      </c>
      <c r="AF17" s="51">
        <v>381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29</v>
      </c>
      <c r="B18" s="49" t="s">
        <v>52</v>
      </c>
      <c r="C18" s="50" t="s">
        <v>53</v>
      </c>
      <c r="D18" s="51">
        <f t="shared" si="0"/>
        <v>535</v>
      </c>
      <c r="E18" s="51">
        <v>390</v>
      </c>
      <c r="F18" s="51">
        <f t="shared" si="1"/>
        <v>145</v>
      </c>
      <c r="G18" s="51">
        <v>104</v>
      </c>
      <c r="H18" s="51">
        <v>41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390</v>
      </c>
      <c r="V18" s="51">
        <v>390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109</v>
      </c>
      <c r="AC18" s="51">
        <v>0</v>
      </c>
      <c r="AD18" s="51">
        <v>54</v>
      </c>
      <c r="AE18" s="51">
        <f t="shared" si="5"/>
        <v>55</v>
      </c>
      <c r="AF18" s="51">
        <v>55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29</v>
      </c>
      <c r="B19" s="49" t="s">
        <v>54</v>
      </c>
      <c r="C19" s="50" t="s">
        <v>55</v>
      </c>
      <c r="D19" s="51">
        <f t="shared" si="0"/>
        <v>9577</v>
      </c>
      <c r="E19" s="51">
        <v>8175</v>
      </c>
      <c r="F19" s="51">
        <f t="shared" si="1"/>
        <v>1402</v>
      </c>
      <c r="G19" s="51">
        <v>1146</v>
      </c>
      <c r="H19" s="51">
        <v>256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8175</v>
      </c>
      <c r="V19" s="51">
        <v>8175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1354</v>
      </c>
      <c r="AC19" s="51">
        <v>0</v>
      </c>
      <c r="AD19" s="51">
        <v>726</v>
      </c>
      <c r="AE19" s="51">
        <f t="shared" si="5"/>
        <v>628</v>
      </c>
      <c r="AF19" s="51">
        <v>628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29</v>
      </c>
      <c r="B20" s="49" t="s">
        <v>56</v>
      </c>
      <c r="C20" s="50" t="s">
        <v>57</v>
      </c>
      <c r="D20" s="51">
        <f t="shared" si="0"/>
        <v>5182</v>
      </c>
      <c r="E20" s="51">
        <v>4382</v>
      </c>
      <c r="F20" s="51">
        <f t="shared" si="1"/>
        <v>800</v>
      </c>
      <c r="G20" s="51">
        <v>800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4382</v>
      </c>
      <c r="V20" s="51">
        <v>4382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926</v>
      </c>
      <c r="AC20" s="51">
        <v>0</v>
      </c>
      <c r="AD20" s="51">
        <v>487</v>
      </c>
      <c r="AE20" s="51">
        <f t="shared" si="5"/>
        <v>439</v>
      </c>
      <c r="AF20" s="51">
        <v>439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29</v>
      </c>
      <c r="B21" s="49" t="s">
        <v>58</v>
      </c>
      <c r="C21" s="50" t="s">
        <v>59</v>
      </c>
      <c r="D21" s="51">
        <f t="shared" si="0"/>
        <v>14652</v>
      </c>
      <c r="E21" s="51">
        <v>12351</v>
      </c>
      <c r="F21" s="51">
        <f t="shared" si="1"/>
        <v>2301</v>
      </c>
      <c r="G21" s="51">
        <v>1631</v>
      </c>
      <c r="H21" s="51">
        <v>670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12351</v>
      </c>
      <c r="V21" s="51">
        <v>12351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2036</v>
      </c>
      <c r="AC21" s="51">
        <v>0</v>
      </c>
      <c r="AD21" s="51">
        <v>1098</v>
      </c>
      <c r="AE21" s="51">
        <f t="shared" si="5"/>
        <v>938</v>
      </c>
      <c r="AF21" s="51">
        <v>938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29</v>
      </c>
      <c r="B22" s="49" t="s">
        <v>60</v>
      </c>
      <c r="C22" s="50" t="s">
        <v>61</v>
      </c>
      <c r="D22" s="51">
        <f t="shared" si="0"/>
        <v>2646</v>
      </c>
      <c r="E22" s="51">
        <v>2033</v>
      </c>
      <c r="F22" s="51">
        <f t="shared" si="1"/>
        <v>613</v>
      </c>
      <c r="G22" s="51">
        <v>519</v>
      </c>
      <c r="H22" s="51">
        <v>94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2033</v>
      </c>
      <c r="V22" s="51">
        <v>2033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505</v>
      </c>
      <c r="AC22" s="51">
        <v>0</v>
      </c>
      <c r="AD22" s="51">
        <v>226</v>
      </c>
      <c r="AE22" s="51">
        <f t="shared" si="5"/>
        <v>279</v>
      </c>
      <c r="AF22" s="51">
        <v>279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29</v>
      </c>
      <c r="B23" s="49" t="s">
        <v>62</v>
      </c>
      <c r="C23" s="50" t="s">
        <v>63</v>
      </c>
      <c r="D23" s="51">
        <f t="shared" si="0"/>
        <v>3791</v>
      </c>
      <c r="E23" s="51">
        <v>2913</v>
      </c>
      <c r="F23" s="51">
        <f t="shared" si="1"/>
        <v>599</v>
      </c>
      <c r="G23" s="51">
        <v>599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279</v>
      </c>
      <c r="N23" s="51">
        <v>279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2913</v>
      </c>
      <c r="V23" s="51">
        <v>2913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691</v>
      </c>
      <c r="AC23" s="51">
        <v>0</v>
      </c>
      <c r="AD23" s="51">
        <v>366</v>
      </c>
      <c r="AE23" s="51">
        <f t="shared" si="5"/>
        <v>325</v>
      </c>
      <c r="AF23" s="51">
        <v>325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29</v>
      </c>
      <c r="B24" s="49" t="s">
        <v>64</v>
      </c>
      <c r="C24" s="50" t="s">
        <v>65</v>
      </c>
      <c r="D24" s="51">
        <f t="shared" si="0"/>
        <v>10673</v>
      </c>
      <c r="E24" s="51">
        <v>8410</v>
      </c>
      <c r="F24" s="51">
        <f t="shared" si="1"/>
        <v>1452</v>
      </c>
      <c r="G24" s="51">
        <v>803</v>
      </c>
      <c r="H24" s="51">
        <v>649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811</v>
      </c>
      <c r="N24" s="51">
        <v>731</v>
      </c>
      <c r="O24" s="51">
        <v>0</v>
      </c>
      <c r="P24" s="51">
        <v>0</v>
      </c>
      <c r="Q24" s="51">
        <v>0</v>
      </c>
      <c r="R24" s="51">
        <v>0</v>
      </c>
      <c r="S24" s="51">
        <v>57</v>
      </c>
      <c r="T24" s="51">
        <v>23</v>
      </c>
      <c r="U24" s="51">
        <f t="shared" si="3"/>
        <v>8600</v>
      </c>
      <c r="V24" s="51">
        <v>8410</v>
      </c>
      <c r="W24" s="51">
        <v>180</v>
      </c>
      <c r="X24" s="51">
        <v>10</v>
      </c>
      <c r="Y24" s="51">
        <v>0</v>
      </c>
      <c r="Z24" s="51">
        <v>0</v>
      </c>
      <c r="AA24" s="51">
        <v>0</v>
      </c>
      <c r="AB24" s="51">
        <f t="shared" si="4"/>
        <v>1220</v>
      </c>
      <c r="AC24" s="51">
        <v>0</v>
      </c>
      <c r="AD24" s="51">
        <v>1220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29</v>
      </c>
      <c r="B25" s="49" t="s">
        <v>66</v>
      </c>
      <c r="C25" s="50" t="s">
        <v>67</v>
      </c>
      <c r="D25" s="51">
        <f t="shared" si="0"/>
        <v>5244</v>
      </c>
      <c r="E25" s="51">
        <v>4081</v>
      </c>
      <c r="F25" s="51">
        <f t="shared" si="1"/>
        <v>801</v>
      </c>
      <c r="G25" s="51">
        <v>459</v>
      </c>
      <c r="H25" s="51">
        <v>342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362</v>
      </c>
      <c r="N25" s="51">
        <v>323</v>
      </c>
      <c r="O25" s="51">
        <v>0</v>
      </c>
      <c r="P25" s="51">
        <v>0</v>
      </c>
      <c r="Q25" s="51">
        <v>0</v>
      </c>
      <c r="R25" s="51">
        <v>0</v>
      </c>
      <c r="S25" s="51">
        <v>30</v>
      </c>
      <c r="T25" s="51">
        <v>9</v>
      </c>
      <c r="U25" s="51">
        <f t="shared" si="3"/>
        <v>4204</v>
      </c>
      <c r="V25" s="51">
        <v>4081</v>
      </c>
      <c r="W25" s="51">
        <v>118</v>
      </c>
      <c r="X25" s="51">
        <v>5</v>
      </c>
      <c r="Y25" s="51">
        <v>0</v>
      </c>
      <c r="Z25" s="51">
        <v>0</v>
      </c>
      <c r="AA25" s="51">
        <v>0</v>
      </c>
      <c r="AB25" s="51">
        <f t="shared" si="4"/>
        <v>431</v>
      </c>
      <c r="AC25" s="51">
        <v>0</v>
      </c>
      <c r="AD25" s="51">
        <v>431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29</v>
      </c>
      <c r="B26" s="49" t="s">
        <v>68</v>
      </c>
      <c r="C26" s="50" t="s">
        <v>69</v>
      </c>
      <c r="D26" s="51">
        <f t="shared" si="0"/>
        <v>8255</v>
      </c>
      <c r="E26" s="51">
        <v>6495</v>
      </c>
      <c r="F26" s="51">
        <f t="shared" si="1"/>
        <v>1731</v>
      </c>
      <c r="G26" s="51">
        <v>614</v>
      </c>
      <c r="H26" s="51">
        <v>1117</v>
      </c>
      <c r="I26" s="51">
        <v>0</v>
      </c>
      <c r="J26" s="51">
        <v>0</v>
      </c>
      <c r="K26" s="51">
        <v>0</v>
      </c>
      <c r="L26" s="51">
        <v>29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6720</v>
      </c>
      <c r="V26" s="51">
        <v>6495</v>
      </c>
      <c r="W26" s="51">
        <v>225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1184</v>
      </c>
      <c r="AC26" s="51">
        <v>29</v>
      </c>
      <c r="AD26" s="51">
        <v>888</v>
      </c>
      <c r="AE26" s="51">
        <f t="shared" si="5"/>
        <v>267</v>
      </c>
      <c r="AF26" s="51">
        <v>267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29</v>
      </c>
      <c r="B27" s="49" t="s">
        <v>70</v>
      </c>
      <c r="C27" s="50" t="s">
        <v>71</v>
      </c>
      <c r="D27" s="51">
        <f t="shared" si="0"/>
        <v>7191</v>
      </c>
      <c r="E27" s="51">
        <v>5528</v>
      </c>
      <c r="F27" s="51">
        <f t="shared" si="1"/>
        <v>1653</v>
      </c>
      <c r="G27" s="51">
        <v>525</v>
      </c>
      <c r="H27" s="51">
        <v>1128</v>
      </c>
      <c r="I27" s="51">
        <v>0</v>
      </c>
      <c r="J27" s="51">
        <v>0</v>
      </c>
      <c r="K27" s="51">
        <v>0</v>
      </c>
      <c r="L27" s="51">
        <v>10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5767</v>
      </c>
      <c r="V27" s="51">
        <v>5528</v>
      </c>
      <c r="W27" s="51">
        <v>239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983</v>
      </c>
      <c r="AC27" s="51">
        <v>10</v>
      </c>
      <c r="AD27" s="51">
        <v>776</v>
      </c>
      <c r="AE27" s="51">
        <f t="shared" si="5"/>
        <v>197</v>
      </c>
      <c r="AF27" s="51">
        <v>197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29</v>
      </c>
      <c r="B28" s="49" t="s">
        <v>72</v>
      </c>
      <c r="C28" s="50" t="s">
        <v>73</v>
      </c>
      <c r="D28" s="51">
        <f t="shared" si="0"/>
        <v>14678</v>
      </c>
      <c r="E28" s="51">
        <v>12400</v>
      </c>
      <c r="F28" s="51">
        <f t="shared" si="1"/>
        <v>2274</v>
      </c>
      <c r="G28" s="51">
        <v>752</v>
      </c>
      <c r="H28" s="51">
        <v>1522</v>
      </c>
      <c r="I28" s="51">
        <v>0</v>
      </c>
      <c r="J28" s="51">
        <v>0</v>
      </c>
      <c r="K28" s="51">
        <v>0</v>
      </c>
      <c r="L28" s="51">
        <v>4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12690</v>
      </c>
      <c r="V28" s="51">
        <v>12400</v>
      </c>
      <c r="W28" s="51">
        <v>290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2036</v>
      </c>
      <c r="AC28" s="51">
        <v>4</v>
      </c>
      <c r="AD28" s="51">
        <v>1716</v>
      </c>
      <c r="AE28" s="51">
        <f t="shared" si="5"/>
        <v>316</v>
      </c>
      <c r="AF28" s="51">
        <v>316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29</v>
      </c>
      <c r="B29" s="49" t="s">
        <v>74</v>
      </c>
      <c r="C29" s="50" t="s">
        <v>75</v>
      </c>
      <c r="D29" s="51">
        <f t="shared" si="0"/>
        <v>9289</v>
      </c>
      <c r="E29" s="51">
        <v>8370</v>
      </c>
      <c r="F29" s="51">
        <f t="shared" si="1"/>
        <v>912</v>
      </c>
      <c r="G29" s="51">
        <v>867</v>
      </c>
      <c r="H29" s="51">
        <v>45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7</v>
      </c>
      <c r="N29" s="51">
        <v>3</v>
      </c>
      <c r="O29" s="51">
        <v>0</v>
      </c>
      <c r="P29" s="51">
        <v>0</v>
      </c>
      <c r="Q29" s="51">
        <v>0</v>
      </c>
      <c r="R29" s="51">
        <v>1</v>
      </c>
      <c r="S29" s="51">
        <v>0</v>
      </c>
      <c r="T29" s="51">
        <v>3</v>
      </c>
      <c r="U29" s="51">
        <f t="shared" si="3"/>
        <v>8419</v>
      </c>
      <c r="V29" s="51">
        <v>8370</v>
      </c>
      <c r="W29" s="51">
        <v>36</v>
      </c>
      <c r="X29" s="51">
        <v>13</v>
      </c>
      <c r="Y29" s="51">
        <v>0</v>
      </c>
      <c r="Z29" s="51">
        <v>0</v>
      </c>
      <c r="AA29" s="51">
        <v>0</v>
      </c>
      <c r="AB29" s="51">
        <f t="shared" si="4"/>
        <v>1570</v>
      </c>
      <c r="AC29" s="51">
        <v>0</v>
      </c>
      <c r="AD29" s="51">
        <v>1325</v>
      </c>
      <c r="AE29" s="51">
        <f t="shared" si="5"/>
        <v>245</v>
      </c>
      <c r="AF29" s="51">
        <v>245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29</v>
      </c>
      <c r="B30" s="49" t="s">
        <v>76</v>
      </c>
      <c r="C30" s="50" t="s">
        <v>77</v>
      </c>
      <c r="D30" s="51">
        <f t="shared" si="0"/>
        <v>1996</v>
      </c>
      <c r="E30" s="51">
        <v>1530</v>
      </c>
      <c r="F30" s="51">
        <f t="shared" si="1"/>
        <v>374</v>
      </c>
      <c r="G30" s="51">
        <v>361</v>
      </c>
      <c r="H30" s="51">
        <v>13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92</v>
      </c>
      <c r="N30" s="51">
        <v>90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2</v>
      </c>
      <c r="U30" s="51">
        <f t="shared" si="3"/>
        <v>1547</v>
      </c>
      <c r="V30" s="51">
        <v>1530</v>
      </c>
      <c r="W30" s="51">
        <v>13</v>
      </c>
      <c r="X30" s="51">
        <v>4</v>
      </c>
      <c r="Y30" s="51">
        <v>0</v>
      </c>
      <c r="Z30" s="51">
        <v>0</v>
      </c>
      <c r="AA30" s="51">
        <v>0</v>
      </c>
      <c r="AB30" s="51">
        <f t="shared" si="4"/>
        <v>345</v>
      </c>
      <c r="AC30" s="51">
        <v>0</v>
      </c>
      <c r="AD30" s="51">
        <v>244</v>
      </c>
      <c r="AE30" s="51">
        <f t="shared" si="5"/>
        <v>101</v>
      </c>
      <c r="AF30" s="51">
        <v>101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29</v>
      </c>
      <c r="B31" s="49" t="s">
        <v>78</v>
      </c>
      <c r="C31" s="50" t="s">
        <v>79</v>
      </c>
      <c r="D31" s="51">
        <f t="shared" si="0"/>
        <v>12774</v>
      </c>
      <c r="E31" s="51">
        <v>9931</v>
      </c>
      <c r="F31" s="51">
        <f t="shared" si="1"/>
        <v>1642</v>
      </c>
      <c r="G31" s="51">
        <v>1245</v>
      </c>
      <c r="H31" s="51">
        <v>397</v>
      </c>
      <c r="I31" s="51">
        <v>0</v>
      </c>
      <c r="J31" s="51">
        <v>0</v>
      </c>
      <c r="K31" s="51">
        <v>0</v>
      </c>
      <c r="L31" s="51">
        <v>87</v>
      </c>
      <c r="M31" s="51">
        <f t="shared" si="2"/>
        <v>1114</v>
      </c>
      <c r="N31" s="51">
        <v>1064</v>
      </c>
      <c r="O31" s="51">
        <v>0</v>
      </c>
      <c r="P31" s="51">
        <v>0</v>
      </c>
      <c r="Q31" s="51">
        <v>0</v>
      </c>
      <c r="R31" s="51">
        <v>0</v>
      </c>
      <c r="S31" s="51">
        <v>40</v>
      </c>
      <c r="T31" s="51">
        <v>10</v>
      </c>
      <c r="U31" s="51">
        <f t="shared" si="3"/>
        <v>10399</v>
      </c>
      <c r="V31" s="51">
        <v>9931</v>
      </c>
      <c r="W31" s="51">
        <v>435</v>
      </c>
      <c r="X31" s="51">
        <v>33</v>
      </c>
      <c r="Y31" s="51">
        <v>0</v>
      </c>
      <c r="Z31" s="51">
        <v>0</v>
      </c>
      <c r="AA31" s="51">
        <v>0</v>
      </c>
      <c r="AB31" s="51">
        <f t="shared" si="4"/>
        <v>2186</v>
      </c>
      <c r="AC31" s="51">
        <v>87</v>
      </c>
      <c r="AD31" s="51">
        <v>1919</v>
      </c>
      <c r="AE31" s="51">
        <f t="shared" si="5"/>
        <v>180</v>
      </c>
      <c r="AF31" s="51">
        <v>180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29</v>
      </c>
      <c r="B32" s="49" t="s">
        <v>80</v>
      </c>
      <c r="C32" s="50" t="s">
        <v>81</v>
      </c>
      <c r="D32" s="51">
        <f t="shared" si="0"/>
        <v>1649</v>
      </c>
      <c r="E32" s="51">
        <v>1422</v>
      </c>
      <c r="F32" s="51">
        <f t="shared" si="1"/>
        <v>203</v>
      </c>
      <c r="G32" s="51">
        <v>193</v>
      </c>
      <c r="H32" s="51">
        <v>10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24</v>
      </c>
      <c r="N32" s="51">
        <v>23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1</v>
      </c>
      <c r="U32" s="51">
        <f t="shared" si="3"/>
        <v>1428</v>
      </c>
      <c r="V32" s="51">
        <v>1422</v>
      </c>
      <c r="W32" s="51">
        <v>4</v>
      </c>
      <c r="X32" s="51">
        <v>2</v>
      </c>
      <c r="Y32" s="51">
        <v>0</v>
      </c>
      <c r="Z32" s="51">
        <v>0</v>
      </c>
      <c r="AA32" s="51">
        <v>0</v>
      </c>
      <c r="AB32" s="51">
        <f t="shared" si="4"/>
        <v>277</v>
      </c>
      <c r="AC32" s="51">
        <v>0</v>
      </c>
      <c r="AD32" s="51">
        <v>225</v>
      </c>
      <c r="AE32" s="51">
        <f t="shared" si="5"/>
        <v>52</v>
      </c>
      <c r="AF32" s="51">
        <v>52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29</v>
      </c>
      <c r="B33" s="49" t="s">
        <v>82</v>
      </c>
      <c r="C33" s="50" t="s">
        <v>83</v>
      </c>
      <c r="D33" s="51">
        <f t="shared" si="0"/>
        <v>5136</v>
      </c>
      <c r="E33" s="51">
        <v>4069</v>
      </c>
      <c r="F33" s="51">
        <f t="shared" si="1"/>
        <v>567</v>
      </c>
      <c r="G33" s="51">
        <v>567</v>
      </c>
      <c r="H33" s="51">
        <v>0</v>
      </c>
      <c r="I33" s="51">
        <v>0</v>
      </c>
      <c r="J33" s="51">
        <v>0</v>
      </c>
      <c r="K33" s="51">
        <v>0</v>
      </c>
      <c r="L33" s="51">
        <v>186</v>
      </c>
      <c r="M33" s="51">
        <f t="shared" si="2"/>
        <v>314</v>
      </c>
      <c r="N33" s="51">
        <v>314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4123</v>
      </c>
      <c r="V33" s="51">
        <v>4069</v>
      </c>
      <c r="W33" s="51">
        <v>54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663</v>
      </c>
      <c r="AC33" s="51">
        <v>186</v>
      </c>
      <c r="AD33" s="51">
        <v>361</v>
      </c>
      <c r="AE33" s="51">
        <f t="shared" si="5"/>
        <v>116</v>
      </c>
      <c r="AF33" s="51">
        <v>116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29</v>
      </c>
      <c r="B34" s="49" t="s">
        <v>84</v>
      </c>
      <c r="C34" s="50" t="s">
        <v>85</v>
      </c>
      <c r="D34" s="51">
        <f t="shared" si="0"/>
        <v>2370</v>
      </c>
      <c r="E34" s="51">
        <v>1952</v>
      </c>
      <c r="F34" s="51">
        <f t="shared" si="1"/>
        <v>253</v>
      </c>
      <c r="G34" s="51">
        <v>253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165</v>
      </c>
      <c r="N34" s="51">
        <v>123</v>
      </c>
      <c r="O34" s="51">
        <v>33</v>
      </c>
      <c r="P34" s="51">
        <v>9</v>
      </c>
      <c r="Q34" s="51">
        <v>0</v>
      </c>
      <c r="R34" s="51">
        <v>0</v>
      </c>
      <c r="S34" s="51">
        <v>0</v>
      </c>
      <c r="T34" s="51">
        <v>0</v>
      </c>
      <c r="U34" s="51">
        <f t="shared" si="3"/>
        <v>1976</v>
      </c>
      <c r="V34" s="51">
        <v>1952</v>
      </c>
      <c r="W34" s="51">
        <v>24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228</v>
      </c>
      <c r="AC34" s="51">
        <v>0</v>
      </c>
      <c r="AD34" s="51">
        <v>176</v>
      </c>
      <c r="AE34" s="51">
        <f t="shared" si="5"/>
        <v>52</v>
      </c>
      <c r="AF34" s="51">
        <v>52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29</v>
      </c>
      <c r="B35" s="49" t="s">
        <v>86</v>
      </c>
      <c r="C35" s="50" t="s">
        <v>87</v>
      </c>
      <c r="D35" s="51">
        <f t="shared" si="0"/>
        <v>1452</v>
      </c>
      <c r="E35" s="51">
        <v>1168</v>
      </c>
      <c r="F35" s="51">
        <f t="shared" si="1"/>
        <v>205</v>
      </c>
      <c r="G35" s="51">
        <v>205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79</v>
      </c>
      <c r="N35" s="51">
        <v>79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1188</v>
      </c>
      <c r="V35" s="51">
        <v>1168</v>
      </c>
      <c r="W35" s="51">
        <v>20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147</v>
      </c>
      <c r="AC35" s="51">
        <v>0</v>
      </c>
      <c r="AD35" s="51">
        <v>105</v>
      </c>
      <c r="AE35" s="51">
        <f t="shared" si="5"/>
        <v>42</v>
      </c>
      <c r="AF35" s="51">
        <v>42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29</v>
      </c>
      <c r="B36" s="49" t="s">
        <v>88</v>
      </c>
      <c r="C36" s="50" t="s">
        <v>89</v>
      </c>
      <c r="D36" s="51">
        <f t="shared" si="0"/>
        <v>1910</v>
      </c>
      <c r="E36" s="51">
        <v>1389</v>
      </c>
      <c r="F36" s="51">
        <f t="shared" si="1"/>
        <v>387</v>
      </c>
      <c r="G36" s="51">
        <v>387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134</v>
      </c>
      <c r="N36" s="51">
        <v>134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1426</v>
      </c>
      <c r="V36" s="51">
        <v>1389</v>
      </c>
      <c r="W36" s="51">
        <v>37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204</v>
      </c>
      <c r="AC36" s="51">
        <v>0</v>
      </c>
      <c r="AD36" s="51">
        <v>125</v>
      </c>
      <c r="AE36" s="51">
        <f t="shared" si="5"/>
        <v>79</v>
      </c>
      <c r="AF36" s="51">
        <v>79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29</v>
      </c>
      <c r="B37" s="49" t="s">
        <v>90</v>
      </c>
      <c r="C37" s="50" t="s">
        <v>91</v>
      </c>
      <c r="D37" s="51">
        <f t="shared" si="0"/>
        <v>1735</v>
      </c>
      <c r="E37" s="51">
        <v>1382</v>
      </c>
      <c r="F37" s="51">
        <f t="shared" si="1"/>
        <v>192</v>
      </c>
      <c r="G37" s="51">
        <v>192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161</v>
      </c>
      <c r="N37" s="51">
        <v>132</v>
      </c>
      <c r="O37" s="51">
        <v>20</v>
      </c>
      <c r="P37" s="51">
        <v>9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1400</v>
      </c>
      <c r="V37" s="51">
        <v>1382</v>
      </c>
      <c r="W37" s="51">
        <v>18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187</v>
      </c>
      <c r="AC37" s="51">
        <v>0</v>
      </c>
      <c r="AD37" s="51">
        <v>148</v>
      </c>
      <c r="AE37" s="51">
        <f t="shared" si="5"/>
        <v>39</v>
      </c>
      <c r="AF37" s="51">
        <v>39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29</v>
      </c>
      <c r="B38" s="49" t="s">
        <v>92</v>
      </c>
      <c r="C38" s="50" t="s">
        <v>93</v>
      </c>
      <c r="D38" s="51">
        <f t="shared" si="0"/>
        <v>4335</v>
      </c>
      <c r="E38" s="51">
        <v>2516</v>
      </c>
      <c r="F38" s="51">
        <f t="shared" si="1"/>
        <v>252</v>
      </c>
      <c r="G38" s="51">
        <v>252</v>
      </c>
      <c r="H38" s="51">
        <v>0</v>
      </c>
      <c r="I38" s="51">
        <v>0</v>
      </c>
      <c r="J38" s="51">
        <v>0</v>
      </c>
      <c r="K38" s="51">
        <v>0</v>
      </c>
      <c r="L38" s="51">
        <v>1012</v>
      </c>
      <c r="M38" s="51">
        <f t="shared" si="2"/>
        <v>555</v>
      </c>
      <c r="N38" s="51">
        <v>501</v>
      </c>
      <c r="O38" s="51">
        <v>43</v>
      </c>
      <c r="P38" s="51">
        <v>11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2540</v>
      </c>
      <c r="V38" s="51">
        <v>2516</v>
      </c>
      <c r="W38" s="51">
        <v>24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1345</v>
      </c>
      <c r="AC38" s="51">
        <v>1012</v>
      </c>
      <c r="AD38" s="51">
        <v>282</v>
      </c>
      <c r="AE38" s="51">
        <f t="shared" si="5"/>
        <v>51</v>
      </c>
      <c r="AF38" s="51">
        <v>51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29</v>
      </c>
      <c r="B39" s="49" t="s">
        <v>94</v>
      </c>
      <c r="C39" s="50" t="s">
        <v>95</v>
      </c>
      <c r="D39" s="51">
        <f t="shared" si="0"/>
        <v>3542</v>
      </c>
      <c r="E39" s="51">
        <v>3108</v>
      </c>
      <c r="F39" s="51">
        <f t="shared" si="1"/>
        <v>434</v>
      </c>
      <c r="G39" s="51">
        <v>434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3150</v>
      </c>
      <c r="V39" s="51">
        <v>3108</v>
      </c>
      <c r="W39" s="51">
        <v>42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425</v>
      </c>
      <c r="AC39" s="51">
        <v>0</v>
      </c>
      <c r="AD39" s="51">
        <v>336</v>
      </c>
      <c r="AE39" s="51">
        <f t="shared" si="5"/>
        <v>89</v>
      </c>
      <c r="AF39" s="51">
        <v>89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29</v>
      </c>
      <c r="B40" s="49" t="s">
        <v>96</v>
      </c>
      <c r="C40" s="50" t="s">
        <v>97</v>
      </c>
      <c r="D40" s="51">
        <f t="shared" si="0"/>
        <v>4127</v>
      </c>
      <c r="E40" s="51">
        <v>3041</v>
      </c>
      <c r="F40" s="51">
        <f t="shared" si="1"/>
        <v>861</v>
      </c>
      <c r="G40" s="51">
        <v>475</v>
      </c>
      <c r="H40" s="51">
        <v>386</v>
      </c>
      <c r="I40" s="51">
        <v>0</v>
      </c>
      <c r="J40" s="51">
        <v>0</v>
      </c>
      <c r="K40" s="51">
        <v>0</v>
      </c>
      <c r="L40" s="51">
        <v>225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3086</v>
      </c>
      <c r="V40" s="51">
        <v>3041</v>
      </c>
      <c r="W40" s="51">
        <v>45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787</v>
      </c>
      <c r="AC40" s="51">
        <v>225</v>
      </c>
      <c r="AD40" s="51">
        <v>430</v>
      </c>
      <c r="AE40" s="51">
        <f t="shared" si="5"/>
        <v>132</v>
      </c>
      <c r="AF40" s="51">
        <v>97</v>
      </c>
      <c r="AG40" s="51">
        <v>35</v>
      </c>
      <c r="AH40" s="51">
        <v>0</v>
      </c>
      <c r="AI40" s="51">
        <v>0</v>
      </c>
      <c r="AJ40" s="51">
        <v>0</v>
      </c>
    </row>
    <row r="41" spans="1:36" ht="13.5">
      <c r="A41" s="26" t="s">
        <v>29</v>
      </c>
      <c r="B41" s="49" t="s">
        <v>98</v>
      </c>
      <c r="C41" s="50" t="s">
        <v>99</v>
      </c>
      <c r="D41" s="51">
        <f t="shared" si="0"/>
        <v>4564</v>
      </c>
      <c r="E41" s="51">
        <v>3878</v>
      </c>
      <c r="F41" s="51">
        <f t="shared" si="1"/>
        <v>678</v>
      </c>
      <c r="G41" s="51">
        <v>290</v>
      </c>
      <c r="H41" s="51">
        <v>388</v>
      </c>
      <c r="I41" s="51">
        <v>0</v>
      </c>
      <c r="J41" s="51">
        <v>0</v>
      </c>
      <c r="K41" s="51">
        <v>0</v>
      </c>
      <c r="L41" s="51">
        <v>8</v>
      </c>
      <c r="M41" s="51">
        <f t="shared" si="2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3906</v>
      </c>
      <c r="V41" s="51">
        <v>3878</v>
      </c>
      <c r="W41" s="51">
        <v>28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587</v>
      </c>
      <c r="AC41" s="51">
        <v>8</v>
      </c>
      <c r="AD41" s="51">
        <v>471</v>
      </c>
      <c r="AE41" s="51">
        <f t="shared" si="5"/>
        <v>108</v>
      </c>
      <c r="AF41" s="51">
        <v>59</v>
      </c>
      <c r="AG41" s="51">
        <v>49</v>
      </c>
      <c r="AH41" s="51">
        <v>0</v>
      </c>
      <c r="AI41" s="51">
        <v>0</v>
      </c>
      <c r="AJ41" s="51">
        <v>0</v>
      </c>
    </row>
    <row r="42" spans="1:36" ht="13.5">
      <c r="A42" s="26" t="s">
        <v>29</v>
      </c>
      <c r="B42" s="49" t="s">
        <v>100</v>
      </c>
      <c r="C42" s="50" t="s">
        <v>101</v>
      </c>
      <c r="D42" s="51">
        <f t="shared" si="0"/>
        <v>4141</v>
      </c>
      <c r="E42" s="51">
        <v>3361</v>
      </c>
      <c r="F42" s="51">
        <f t="shared" si="1"/>
        <v>547</v>
      </c>
      <c r="G42" s="51">
        <v>547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233</v>
      </c>
      <c r="N42" s="51">
        <v>227</v>
      </c>
      <c r="O42" s="51">
        <v>0</v>
      </c>
      <c r="P42" s="51">
        <v>0</v>
      </c>
      <c r="Q42" s="51">
        <v>0</v>
      </c>
      <c r="R42" s="51">
        <v>0</v>
      </c>
      <c r="S42" s="51">
        <v>6</v>
      </c>
      <c r="T42" s="51">
        <v>0</v>
      </c>
      <c r="U42" s="51">
        <f t="shared" si="3"/>
        <v>3413</v>
      </c>
      <c r="V42" s="51">
        <v>3361</v>
      </c>
      <c r="W42" s="51">
        <v>52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533</v>
      </c>
      <c r="AC42" s="51">
        <v>0</v>
      </c>
      <c r="AD42" s="51">
        <v>421</v>
      </c>
      <c r="AE42" s="51">
        <f t="shared" si="5"/>
        <v>112</v>
      </c>
      <c r="AF42" s="51">
        <v>112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29</v>
      </c>
      <c r="B43" s="49" t="s">
        <v>102</v>
      </c>
      <c r="C43" s="50" t="s">
        <v>103</v>
      </c>
      <c r="D43" s="51">
        <f t="shared" si="0"/>
        <v>2123</v>
      </c>
      <c r="E43" s="51">
        <v>1768</v>
      </c>
      <c r="F43" s="51">
        <f t="shared" si="1"/>
        <v>275</v>
      </c>
      <c r="G43" s="51">
        <v>275</v>
      </c>
      <c r="H43" s="51">
        <v>0</v>
      </c>
      <c r="I43" s="51">
        <v>0</v>
      </c>
      <c r="J43" s="51">
        <v>0</v>
      </c>
      <c r="K43" s="51">
        <v>0</v>
      </c>
      <c r="L43" s="51">
        <v>80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1768</v>
      </c>
      <c r="V43" s="51">
        <v>1768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310</v>
      </c>
      <c r="AC43" s="51">
        <v>80</v>
      </c>
      <c r="AD43" s="51">
        <v>230</v>
      </c>
      <c r="AE43" s="51">
        <f t="shared" si="5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29</v>
      </c>
      <c r="B44" s="49" t="s">
        <v>104</v>
      </c>
      <c r="C44" s="50" t="s">
        <v>105</v>
      </c>
      <c r="D44" s="51">
        <f t="shared" si="0"/>
        <v>6012</v>
      </c>
      <c r="E44" s="51">
        <v>5071</v>
      </c>
      <c r="F44" s="51">
        <f t="shared" si="1"/>
        <v>525</v>
      </c>
      <c r="G44" s="51">
        <v>525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416</v>
      </c>
      <c r="N44" s="51">
        <v>369</v>
      </c>
      <c r="O44" s="51">
        <v>43</v>
      </c>
      <c r="P44" s="51">
        <v>0</v>
      </c>
      <c r="Q44" s="51">
        <v>0</v>
      </c>
      <c r="R44" s="51">
        <v>0</v>
      </c>
      <c r="S44" s="51">
        <v>4</v>
      </c>
      <c r="T44" s="51">
        <v>0</v>
      </c>
      <c r="U44" s="51">
        <f t="shared" si="3"/>
        <v>5121</v>
      </c>
      <c r="V44" s="51">
        <v>5071</v>
      </c>
      <c r="W44" s="51">
        <v>50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656</v>
      </c>
      <c r="AC44" s="51">
        <v>0</v>
      </c>
      <c r="AD44" s="51">
        <v>549</v>
      </c>
      <c r="AE44" s="51">
        <f t="shared" si="5"/>
        <v>107</v>
      </c>
      <c r="AF44" s="51">
        <v>107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29</v>
      </c>
      <c r="B45" s="49" t="s">
        <v>106</v>
      </c>
      <c r="C45" s="50" t="s">
        <v>107</v>
      </c>
      <c r="D45" s="51">
        <f t="shared" si="0"/>
        <v>1645</v>
      </c>
      <c r="E45" s="51">
        <v>1328</v>
      </c>
      <c r="F45" s="51">
        <f t="shared" si="1"/>
        <v>245</v>
      </c>
      <c r="G45" s="51">
        <v>245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72</v>
      </c>
      <c r="N45" s="51">
        <v>71</v>
      </c>
      <c r="O45" s="51">
        <v>0</v>
      </c>
      <c r="P45" s="51">
        <v>0</v>
      </c>
      <c r="Q45" s="51">
        <v>0</v>
      </c>
      <c r="R45" s="51">
        <v>0</v>
      </c>
      <c r="S45" s="51">
        <v>1</v>
      </c>
      <c r="T45" s="51">
        <v>0</v>
      </c>
      <c r="U45" s="51">
        <f t="shared" si="3"/>
        <v>1351</v>
      </c>
      <c r="V45" s="51">
        <v>1328</v>
      </c>
      <c r="W45" s="51">
        <v>23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193</v>
      </c>
      <c r="AC45" s="51">
        <v>0</v>
      </c>
      <c r="AD45" s="51">
        <v>143</v>
      </c>
      <c r="AE45" s="51">
        <f t="shared" si="5"/>
        <v>50</v>
      </c>
      <c r="AF45" s="51">
        <v>50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29</v>
      </c>
      <c r="B46" s="49" t="s">
        <v>108</v>
      </c>
      <c r="C46" s="50" t="s">
        <v>109</v>
      </c>
      <c r="D46" s="51">
        <f t="shared" si="0"/>
        <v>5180</v>
      </c>
      <c r="E46" s="51">
        <v>3931</v>
      </c>
      <c r="F46" s="51">
        <f t="shared" si="1"/>
        <v>1248</v>
      </c>
      <c r="G46" s="51">
        <v>512</v>
      </c>
      <c r="H46" s="51">
        <v>736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1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1</v>
      </c>
      <c r="U46" s="51">
        <f t="shared" si="3"/>
        <v>4062</v>
      </c>
      <c r="V46" s="51">
        <v>3931</v>
      </c>
      <c r="W46" s="51">
        <v>131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609</v>
      </c>
      <c r="AC46" s="51">
        <v>0</v>
      </c>
      <c r="AD46" s="51">
        <v>373</v>
      </c>
      <c r="AE46" s="51">
        <f t="shared" si="5"/>
        <v>236</v>
      </c>
      <c r="AF46" s="51">
        <v>236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29</v>
      </c>
      <c r="B47" s="49" t="s">
        <v>110</v>
      </c>
      <c r="C47" s="50" t="s">
        <v>111</v>
      </c>
      <c r="D47" s="51">
        <f t="shared" si="0"/>
        <v>4115</v>
      </c>
      <c r="E47" s="51">
        <v>3335</v>
      </c>
      <c r="F47" s="51">
        <f t="shared" si="1"/>
        <v>764</v>
      </c>
      <c r="G47" s="51">
        <v>409</v>
      </c>
      <c r="H47" s="51">
        <v>355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16</v>
      </c>
      <c r="N47" s="51">
        <v>0</v>
      </c>
      <c r="O47" s="51">
        <v>0</v>
      </c>
      <c r="P47" s="51">
        <v>0</v>
      </c>
      <c r="Q47" s="51">
        <v>15</v>
      </c>
      <c r="R47" s="51">
        <v>0</v>
      </c>
      <c r="S47" s="51">
        <v>0</v>
      </c>
      <c r="T47" s="51">
        <v>1</v>
      </c>
      <c r="U47" s="51">
        <f t="shared" si="3"/>
        <v>3439</v>
      </c>
      <c r="V47" s="51">
        <v>3335</v>
      </c>
      <c r="W47" s="51">
        <v>104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506</v>
      </c>
      <c r="AC47" s="51">
        <v>0</v>
      </c>
      <c r="AD47" s="51">
        <v>318</v>
      </c>
      <c r="AE47" s="51">
        <f t="shared" si="5"/>
        <v>188</v>
      </c>
      <c r="AF47" s="51">
        <v>188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29</v>
      </c>
      <c r="B48" s="49" t="s">
        <v>112</v>
      </c>
      <c r="C48" s="50" t="s">
        <v>113</v>
      </c>
      <c r="D48" s="51">
        <f t="shared" si="0"/>
        <v>2701</v>
      </c>
      <c r="E48" s="51">
        <v>2045</v>
      </c>
      <c r="F48" s="51">
        <f t="shared" si="1"/>
        <v>655</v>
      </c>
      <c r="G48" s="51">
        <v>366</v>
      </c>
      <c r="H48" s="51">
        <v>289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1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1</v>
      </c>
      <c r="U48" s="51">
        <f t="shared" si="3"/>
        <v>2138</v>
      </c>
      <c r="V48" s="51">
        <v>2045</v>
      </c>
      <c r="W48" s="51">
        <v>93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366</v>
      </c>
      <c r="AC48" s="51">
        <v>0</v>
      </c>
      <c r="AD48" s="51">
        <v>197</v>
      </c>
      <c r="AE48" s="51">
        <f t="shared" si="5"/>
        <v>169</v>
      </c>
      <c r="AF48" s="51">
        <v>169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29</v>
      </c>
      <c r="B49" s="49" t="s">
        <v>114</v>
      </c>
      <c r="C49" s="50" t="s">
        <v>115</v>
      </c>
      <c r="D49" s="51">
        <f t="shared" si="0"/>
        <v>1696</v>
      </c>
      <c r="E49" s="51">
        <v>1485</v>
      </c>
      <c r="F49" s="51">
        <f t="shared" si="1"/>
        <v>211</v>
      </c>
      <c r="G49" s="51">
        <v>100</v>
      </c>
      <c r="H49" s="51">
        <v>111</v>
      </c>
      <c r="I49" s="51">
        <v>0</v>
      </c>
      <c r="J49" s="51">
        <v>0</v>
      </c>
      <c r="K49" s="51">
        <v>0</v>
      </c>
      <c r="L49" s="51">
        <v>0</v>
      </c>
      <c r="M49" s="51">
        <f t="shared" si="2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3"/>
        <v>1511</v>
      </c>
      <c r="V49" s="51">
        <v>1485</v>
      </c>
      <c r="W49" s="51">
        <v>26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186</v>
      </c>
      <c r="AC49" s="51">
        <v>0</v>
      </c>
      <c r="AD49" s="51">
        <v>139</v>
      </c>
      <c r="AE49" s="51">
        <f t="shared" si="5"/>
        <v>47</v>
      </c>
      <c r="AF49" s="51">
        <v>47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29</v>
      </c>
      <c r="B50" s="49" t="s">
        <v>116</v>
      </c>
      <c r="C50" s="50" t="s">
        <v>117</v>
      </c>
      <c r="D50" s="51">
        <f t="shared" si="0"/>
        <v>1828</v>
      </c>
      <c r="E50" s="51">
        <v>1394</v>
      </c>
      <c r="F50" s="51">
        <f t="shared" si="1"/>
        <v>433</v>
      </c>
      <c r="G50" s="51">
        <v>217</v>
      </c>
      <c r="H50" s="51">
        <v>216</v>
      </c>
      <c r="I50" s="51">
        <v>0</v>
      </c>
      <c r="J50" s="51">
        <v>0</v>
      </c>
      <c r="K50" s="51">
        <v>0</v>
      </c>
      <c r="L50" s="51">
        <v>0</v>
      </c>
      <c r="M50" s="51">
        <f t="shared" si="2"/>
        <v>1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1</v>
      </c>
      <c r="U50" s="51">
        <f t="shared" si="3"/>
        <v>1450</v>
      </c>
      <c r="V50" s="51">
        <v>1394</v>
      </c>
      <c r="W50" s="51">
        <v>56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235</v>
      </c>
      <c r="AC50" s="51">
        <v>0</v>
      </c>
      <c r="AD50" s="51">
        <v>134</v>
      </c>
      <c r="AE50" s="51">
        <f t="shared" si="5"/>
        <v>101</v>
      </c>
      <c r="AF50" s="51">
        <v>101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29</v>
      </c>
      <c r="B51" s="49" t="s">
        <v>118</v>
      </c>
      <c r="C51" s="50" t="s">
        <v>119</v>
      </c>
      <c r="D51" s="51">
        <f t="shared" si="0"/>
        <v>1225</v>
      </c>
      <c r="E51" s="51">
        <v>972</v>
      </c>
      <c r="F51" s="51">
        <f t="shared" si="1"/>
        <v>253</v>
      </c>
      <c r="G51" s="51">
        <v>130</v>
      </c>
      <c r="H51" s="51">
        <v>123</v>
      </c>
      <c r="I51" s="51">
        <v>0</v>
      </c>
      <c r="J51" s="51">
        <v>0</v>
      </c>
      <c r="K51" s="51">
        <v>0</v>
      </c>
      <c r="L51" s="51">
        <v>0</v>
      </c>
      <c r="M51" s="51">
        <f t="shared" si="2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3"/>
        <v>1005</v>
      </c>
      <c r="V51" s="51">
        <v>972</v>
      </c>
      <c r="W51" s="51">
        <v>33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153</v>
      </c>
      <c r="AC51" s="51">
        <v>0</v>
      </c>
      <c r="AD51" s="51">
        <v>93</v>
      </c>
      <c r="AE51" s="51">
        <f t="shared" si="5"/>
        <v>60</v>
      </c>
      <c r="AF51" s="51">
        <v>60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29</v>
      </c>
      <c r="B52" s="49" t="s">
        <v>120</v>
      </c>
      <c r="C52" s="50" t="s">
        <v>121</v>
      </c>
      <c r="D52" s="51">
        <f t="shared" si="0"/>
        <v>688</v>
      </c>
      <c r="E52" s="51">
        <v>526</v>
      </c>
      <c r="F52" s="51">
        <f aca="true" t="shared" si="6" ref="F52:F77">SUM(G52:K52)</f>
        <v>162</v>
      </c>
      <c r="G52" s="51">
        <v>77</v>
      </c>
      <c r="H52" s="51">
        <v>85</v>
      </c>
      <c r="I52" s="51">
        <v>0</v>
      </c>
      <c r="J52" s="51">
        <v>0</v>
      </c>
      <c r="K52" s="51">
        <v>0</v>
      </c>
      <c r="L52" s="51">
        <v>0</v>
      </c>
      <c r="M52" s="51">
        <f aca="true" t="shared" si="7" ref="M52:M77">SUM(N52:T52)</f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aca="true" t="shared" si="8" ref="U52:U77">SUM(V52:AA52)</f>
        <v>546</v>
      </c>
      <c r="V52" s="51">
        <v>526</v>
      </c>
      <c r="W52" s="51">
        <v>20</v>
      </c>
      <c r="X52" s="51">
        <v>0</v>
      </c>
      <c r="Y52" s="51">
        <v>0</v>
      </c>
      <c r="Z52" s="51">
        <v>0</v>
      </c>
      <c r="AA52" s="51">
        <v>0</v>
      </c>
      <c r="AB52" s="51">
        <f aca="true" t="shared" si="9" ref="AB52:AB77">SUM(AC52:AE52)</f>
        <v>87</v>
      </c>
      <c r="AC52" s="51">
        <v>0</v>
      </c>
      <c r="AD52" s="51">
        <v>51</v>
      </c>
      <c r="AE52" s="51">
        <f aca="true" t="shared" si="10" ref="AE52:AE77">SUM(AF52:AJ52)</f>
        <v>36</v>
      </c>
      <c r="AF52" s="51">
        <v>36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29</v>
      </c>
      <c r="B53" s="49" t="s">
        <v>122</v>
      </c>
      <c r="C53" s="50" t="s">
        <v>123</v>
      </c>
      <c r="D53" s="51">
        <f t="shared" si="0"/>
        <v>2043</v>
      </c>
      <c r="E53" s="51">
        <v>1663</v>
      </c>
      <c r="F53" s="51">
        <f t="shared" si="6"/>
        <v>232</v>
      </c>
      <c r="G53" s="51">
        <v>232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148</v>
      </c>
      <c r="N53" s="51">
        <v>86</v>
      </c>
      <c r="O53" s="51">
        <v>23</v>
      </c>
      <c r="P53" s="51">
        <v>27</v>
      </c>
      <c r="Q53" s="51">
        <v>11</v>
      </c>
      <c r="R53" s="51">
        <v>0</v>
      </c>
      <c r="S53" s="51">
        <v>0</v>
      </c>
      <c r="T53" s="51">
        <v>1</v>
      </c>
      <c r="U53" s="51">
        <f t="shared" si="8"/>
        <v>1722</v>
      </c>
      <c r="V53" s="51">
        <v>1663</v>
      </c>
      <c r="W53" s="51">
        <v>59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266</v>
      </c>
      <c r="AC53" s="51">
        <v>0</v>
      </c>
      <c r="AD53" s="51">
        <v>159</v>
      </c>
      <c r="AE53" s="51">
        <f t="shared" si="10"/>
        <v>107</v>
      </c>
      <c r="AF53" s="51">
        <v>107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29</v>
      </c>
      <c r="B54" s="49" t="s">
        <v>124</v>
      </c>
      <c r="C54" s="50" t="s">
        <v>125</v>
      </c>
      <c r="D54" s="51">
        <f t="shared" si="0"/>
        <v>1823</v>
      </c>
      <c r="E54" s="51">
        <v>1511</v>
      </c>
      <c r="F54" s="51">
        <f t="shared" si="6"/>
        <v>306</v>
      </c>
      <c r="G54" s="51">
        <v>183</v>
      </c>
      <c r="H54" s="51">
        <v>123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6</v>
      </c>
      <c r="N54" s="51">
        <v>0</v>
      </c>
      <c r="O54" s="51">
        <v>0</v>
      </c>
      <c r="P54" s="51">
        <v>0</v>
      </c>
      <c r="Q54" s="51">
        <v>5</v>
      </c>
      <c r="R54" s="51">
        <v>0</v>
      </c>
      <c r="S54" s="51">
        <v>0</v>
      </c>
      <c r="T54" s="51">
        <v>1</v>
      </c>
      <c r="U54" s="51">
        <f t="shared" si="8"/>
        <v>1557</v>
      </c>
      <c r="V54" s="51">
        <v>1511</v>
      </c>
      <c r="W54" s="51">
        <v>46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228</v>
      </c>
      <c r="AC54" s="51">
        <v>0</v>
      </c>
      <c r="AD54" s="51">
        <v>144</v>
      </c>
      <c r="AE54" s="51">
        <f t="shared" si="10"/>
        <v>84</v>
      </c>
      <c r="AF54" s="51">
        <v>84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29</v>
      </c>
      <c r="B55" s="49" t="s">
        <v>126</v>
      </c>
      <c r="C55" s="50" t="s">
        <v>127</v>
      </c>
      <c r="D55" s="51">
        <f t="shared" si="0"/>
        <v>420</v>
      </c>
      <c r="E55" s="51">
        <v>295</v>
      </c>
      <c r="F55" s="51">
        <f t="shared" si="6"/>
        <v>125</v>
      </c>
      <c r="G55" s="51">
        <v>70</v>
      </c>
      <c r="H55" s="51">
        <v>55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313</v>
      </c>
      <c r="V55" s="51">
        <v>295</v>
      </c>
      <c r="W55" s="51">
        <v>18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62</v>
      </c>
      <c r="AC55" s="51">
        <v>0</v>
      </c>
      <c r="AD55" s="51">
        <v>30</v>
      </c>
      <c r="AE55" s="51">
        <f t="shared" si="10"/>
        <v>32</v>
      </c>
      <c r="AF55" s="51">
        <v>32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29</v>
      </c>
      <c r="B56" s="49" t="s">
        <v>128</v>
      </c>
      <c r="C56" s="50" t="s">
        <v>129</v>
      </c>
      <c r="D56" s="51">
        <f t="shared" si="0"/>
        <v>8372</v>
      </c>
      <c r="E56" s="51">
        <v>6250</v>
      </c>
      <c r="F56" s="51">
        <f t="shared" si="6"/>
        <v>1843</v>
      </c>
      <c r="G56" s="51">
        <v>1075</v>
      </c>
      <c r="H56" s="51">
        <v>768</v>
      </c>
      <c r="I56" s="51">
        <v>0</v>
      </c>
      <c r="J56" s="51">
        <v>0</v>
      </c>
      <c r="K56" s="51">
        <v>0</v>
      </c>
      <c r="L56" s="51">
        <v>279</v>
      </c>
      <c r="M56" s="51">
        <f t="shared" si="7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6552</v>
      </c>
      <c r="V56" s="51">
        <v>6250</v>
      </c>
      <c r="W56" s="51">
        <v>302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1117</v>
      </c>
      <c r="AC56" s="51">
        <v>279</v>
      </c>
      <c r="AD56" s="51">
        <v>401</v>
      </c>
      <c r="AE56" s="51">
        <f t="shared" si="10"/>
        <v>437</v>
      </c>
      <c r="AF56" s="51">
        <v>392</v>
      </c>
      <c r="AG56" s="51">
        <v>45</v>
      </c>
      <c r="AH56" s="51">
        <v>0</v>
      </c>
      <c r="AI56" s="51">
        <v>0</v>
      </c>
      <c r="AJ56" s="51">
        <v>0</v>
      </c>
    </row>
    <row r="57" spans="1:36" ht="13.5">
      <c r="A57" s="26" t="s">
        <v>29</v>
      </c>
      <c r="B57" s="49" t="s">
        <v>130</v>
      </c>
      <c r="C57" s="50" t="s">
        <v>131</v>
      </c>
      <c r="D57" s="51">
        <f t="shared" si="0"/>
        <v>1646</v>
      </c>
      <c r="E57" s="51">
        <v>1152</v>
      </c>
      <c r="F57" s="51">
        <f t="shared" si="6"/>
        <v>473</v>
      </c>
      <c r="G57" s="51">
        <v>229</v>
      </c>
      <c r="H57" s="51">
        <v>244</v>
      </c>
      <c r="I57" s="51">
        <v>0</v>
      </c>
      <c r="J57" s="51">
        <v>0</v>
      </c>
      <c r="K57" s="51">
        <v>0</v>
      </c>
      <c r="L57" s="51">
        <v>21</v>
      </c>
      <c r="M57" s="51">
        <f t="shared" si="7"/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1216</v>
      </c>
      <c r="V57" s="51">
        <v>1152</v>
      </c>
      <c r="W57" s="51">
        <v>64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193</v>
      </c>
      <c r="AC57" s="51">
        <v>21</v>
      </c>
      <c r="AD57" s="51">
        <v>74</v>
      </c>
      <c r="AE57" s="51">
        <f t="shared" si="10"/>
        <v>98</v>
      </c>
      <c r="AF57" s="51">
        <v>84</v>
      </c>
      <c r="AG57" s="51">
        <v>14</v>
      </c>
      <c r="AH57" s="51">
        <v>0</v>
      </c>
      <c r="AI57" s="51">
        <v>0</v>
      </c>
      <c r="AJ57" s="51">
        <v>0</v>
      </c>
    </row>
    <row r="58" spans="1:36" ht="13.5">
      <c r="A58" s="26" t="s">
        <v>29</v>
      </c>
      <c r="B58" s="49" t="s">
        <v>132</v>
      </c>
      <c r="C58" s="50" t="s">
        <v>215</v>
      </c>
      <c r="D58" s="51">
        <f t="shared" si="0"/>
        <v>1760</v>
      </c>
      <c r="E58" s="51">
        <v>1182</v>
      </c>
      <c r="F58" s="51">
        <f t="shared" si="6"/>
        <v>559</v>
      </c>
      <c r="G58" s="51">
        <v>253</v>
      </c>
      <c r="H58" s="51">
        <v>306</v>
      </c>
      <c r="I58" s="51">
        <v>0</v>
      </c>
      <c r="J58" s="51">
        <v>0</v>
      </c>
      <c r="K58" s="51">
        <v>0</v>
      </c>
      <c r="L58" s="51">
        <v>19</v>
      </c>
      <c r="M58" s="51">
        <f t="shared" si="7"/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1254</v>
      </c>
      <c r="V58" s="51">
        <v>1182</v>
      </c>
      <c r="W58" s="51">
        <v>72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205</v>
      </c>
      <c r="AC58" s="51">
        <v>19</v>
      </c>
      <c r="AD58" s="51">
        <v>77</v>
      </c>
      <c r="AE58" s="51">
        <f t="shared" si="10"/>
        <v>109</v>
      </c>
      <c r="AF58" s="51">
        <v>92</v>
      </c>
      <c r="AG58" s="51">
        <v>17</v>
      </c>
      <c r="AH58" s="51">
        <v>0</v>
      </c>
      <c r="AI58" s="51">
        <v>0</v>
      </c>
      <c r="AJ58" s="51">
        <v>0</v>
      </c>
    </row>
    <row r="59" spans="1:36" ht="13.5">
      <c r="A59" s="26" t="s">
        <v>29</v>
      </c>
      <c r="B59" s="49" t="s">
        <v>133</v>
      </c>
      <c r="C59" s="50" t="s">
        <v>134</v>
      </c>
      <c r="D59" s="51">
        <f t="shared" si="0"/>
        <v>4106</v>
      </c>
      <c r="E59" s="51">
        <v>2832</v>
      </c>
      <c r="F59" s="51">
        <f t="shared" si="6"/>
        <v>1156</v>
      </c>
      <c r="G59" s="51">
        <v>609</v>
      </c>
      <c r="H59" s="51">
        <v>547</v>
      </c>
      <c r="I59" s="51">
        <v>0</v>
      </c>
      <c r="J59" s="51">
        <v>0</v>
      </c>
      <c r="K59" s="51">
        <v>0</v>
      </c>
      <c r="L59" s="51">
        <v>118</v>
      </c>
      <c r="M59" s="51">
        <f t="shared" si="7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3003</v>
      </c>
      <c r="V59" s="51">
        <v>2832</v>
      </c>
      <c r="W59" s="51">
        <v>171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557</v>
      </c>
      <c r="AC59" s="51">
        <v>118</v>
      </c>
      <c r="AD59" s="51">
        <v>184</v>
      </c>
      <c r="AE59" s="51">
        <f t="shared" si="10"/>
        <v>255</v>
      </c>
      <c r="AF59" s="51">
        <v>222</v>
      </c>
      <c r="AG59" s="51">
        <v>33</v>
      </c>
      <c r="AH59" s="51">
        <v>0</v>
      </c>
      <c r="AI59" s="51">
        <v>0</v>
      </c>
      <c r="AJ59" s="51">
        <v>0</v>
      </c>
    </row>
    <row r="60" spans="1:36" ht="13.5">
      <c r="A60" s="26" t="s">
        <v>29</v>
      </c>
      <c r="B60" s="49" t="s">
        <v>135</v>
      </c>
      <c r="C60" s="50" t="s">
        <v>136</v>
      </c>
      <c r="D60" s="51">
        <f t="shared" si="0"/>
        <v>1846</v>
      </c>
      <c r="E60" s="51">
        <v>1164</v>
      </c>
      <c r="F60" s="51">
        <f t="shared" si="6"/>
        <v>580</v>
      </c>
      <c r="G60" s="51">
        <v>317</v>
      </c>
      <c r="H60" s="51">
        <v>263</v>
      </c>
      <c r="I60" s="51">
        <v>0</v>
      </c>
      <c r="J60" s="51">
        <v>0</v>
      </c>
      <c r="K60" s="51">
        <v>0</v>
      </c>
      <c r="L60" s="51">
        <v>102</v>
      </c>
      <c r="M60" s="51">
        <f t="shared" si="7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1253</v>
      </c>
      <c r="V60" s="51">
        <v>1164</v>
      </c>
      <c r="W60" s="51">
        <v>89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311</v>
      </c>
      <c r="AC60" s="51">
        <v>102</v>
      </c>
      <c r="AD60" s="51">
        <v>77</v>
      </c>
      <c r="AE60" s="51">
        <f t="shared" si="10"/>
        <v>132</v>
      </c>
      <c r="AF60" s="51">
        <v>116</v>
      </c>
      <c r="AG60" s="51">
        <v>16</v>
      </c>
      <c r="AH60" s="51">
        <v>0</v>
      </c>
      <c r="AI60" s="51">
        <v>0</v>
      </c>
      <c r="AJ60" s="51">
        <v>0</v>
      </c>
    </row>
    <row r="61" spans="1:36" ht="13.5">
      <c r="A61" s="26" t="s">
        <v>29</v>
      </c>
      <c r="B61" s="49" t="s">
        <v>137</v>
      </c>
      <c r="C61" s="50" t="s">
        <v>138</v>
      </c>
      <c r="D61" s="51">
        <f t="shared" si="0"/>
        <v>1844</v>
      </c>
      <c r="E61" s="51">
        <v>1120</v>
      </c>
      <c r="F61" s="51">
        <f t="shared" si="6"/>
        <v>650</v>
      </c>
      <c r="G61" s="51">
        <v>296</v>
      </c>
      <c r="H61" s="51">
        <v>354</v>
      </c>
      <c r="I61" s="51">
        <v>0</v>
      </c>
      <c r="J61" s="51">
        <v>0</v>
      </c>
      <c r="K61" s="51">
        <v>0</v>
      </c>
      <c r="L61" s="51">
        <v>74</v>
      </c>
      <c r="M61" s="51">
        <f t="shared" si="7"/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8"/>
        <v>1203</v>
      </c>
      <c r="V61" s="51">
        <v>1120</v>
      </c>
      <c r="W61" s="51">
        <v>83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275</v>
      </c>
      <c r="AC61" s="51">
        <v>74</v>
      </c>
      <c r="AD61" s="51">
        <v>73</v>
      </c>
      <c r="AE61" s="51">
        <f t="shared" si="10"/>
        <v>128</v>
      </c>
      <c r="AF61" s="51">
        <v>108</v>
      </c>
      <c r="AG61" s="51">
        <v>20</v>
      </c>
      <c r="AH61" s="51">
        <v>0</v>
      </c>
      <c r="AI61" s="51">
        <v>0</v>
      </c>
      <c r="AJ61" s="51">
        <v>0</v>
      </c>
    </row>
    <row r="62" spans="1:36" ht="13.5">
      <c r="A62" s="26" t="s">
        <v>29</v>
      </c>
      <c r="B62" s="49" t="s">
        <v>139</v>
      </c>
      <c r="C62" s="50" t="s">
        <v>140</v>
      </c>
      <c r="D62" s="51">
        <f t="shared" si="0"/>
        <v>992</v>
      </c>
      <c r="E62" s="51">
        <v>610</v>
      </c>
      <c r="F62" s="51">
        <f t="shared" si="6"/>
        <v>341</v>
      </c>
      <c r="G62" s="51">
        <v>128</v>
      </c>
      <c r="H62" s="51">
        <v>213</v>
      </c>
      <c r="I62" s="51">
        <v>0</v>
      </c>
      <c r="J62" s="51">
        <v>0</v>
      </c>
      <c r="K62" s="51">
        <v>0</v>
      </c>
      <c r="L62" s="51">
        <v>41</v>
      </c>
      <c r="M62" s="51">
        <f t="shared" si="7"/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646</v>
      </c>
      <c r="V62" s="51">
        <v>610</v>
      </c>
      <c r="W62" s="51">
        <v>36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140</v>
      </c>
      <c r="AC62" s="51">
        <v>41</v>
      </c>
      <c r="AD62" s="51">
        <v>39</v>
      </c>
      <c r="AE62" s="51">
        <f t="shared" si="10"/>
        <v>60</v>
      </c>
      <c r="AF62" s="51">
        <v>47</v>
      </c>
      <c r="AG62" s="51">
        <v>13</v>
      </c>
      <c r="AH62" s="51">
        <v>0</v>
      </c>
      <c r="AI62" s="51">
        <v>0</v>
      </c>
      <c r="AJ62" s="51">
        <v>0</v>
      </c>
    </row>
    <row r="63" spans="1:36" ht="13.5">
      <c r="A63" s="26" t="s">
        <v>29</v>
      </c>
      <c r="B63" s="49" t="s">
        <v>141</v>
      </c>
      <c r="C63" s="50" t="s">
        <v>142</v>
      </c>
      <c r="D63" s="51">
        <f t="shared" si="0"/>
        <v>2107</v>
      </c>
      <c r="E63" s="51">
        <v>1461</v>
      </c>
      <c r="F63" s="51">
        <f t="shared" si="6"/>
        <v>592</v>
      </c>
      <c r="G63" s="51">
        <v>263</v>
      </c>
      <c r="H63" s="51">
        <v>329</v>
      </c>
      <c r="I63" s="51">
        <v>0</v>
      </c>
      <c r="J63" s="51">
        <v>0</v>
      </c>
      <c r="K63" s="51">
        <v>0</v>
      </c>
      <c r="L63" s="51">
        <v>54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1535</v>
      </c>
      <c r="V63" s="51">
        <v>1461</v>
      </c>
      <c r="W63" s="51">
        <v>74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264</v>
      </c>
      <c r="AC63" s="51">
        <v>54</v>
      </c>
      <c r="AD63" s="51">
        <v>94</v>
      </c>
      <c r="AE63" s="51">
        <f t="shared" si="10"/>
        <v>116</v>
      </c>
      <c r="AF63" s="51">
        <v>96</v>
      </c>
      <c r="AG63" s="51">
        <v>20</v>
      </c>
      <c r="AH63" s="51">
        <v>0</v>
      </c>
      <c r="AI63" s="51">
        <v>0</v>
      </c>
      <c r="AJ63" s="51">
        <v>0</v>
      </c>
    </row>
    <row r="64" spans="1:36" ht="13.5">
      <c r="A64" s="26" t="s">
        <v>29</v>
      </c>
      <c r="B64" s="49" t="s">
        <v>143</v>
      </c>
      <c r="C64" s="50" t="s">
        <v>144</v>
      </c>
      <c r="D64" s="51">
        <f t="shared" si="0"/>
        <v>3689</v>
      </c>
      <c r="E64" s="51">
        <v>2924</v>
      </c>
      <c r="F64" s="51">
        <f t="shared" si="6"/>
        <v>765</v>
      </c>
      <c r="G64" s="51">
        <v>0</v>
      </c>
      <c r="H64" s="51">
        <v>765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2987</v>
      </c>
      <c r="V64" s="51">
        <v>2924</v>
      </c>
      <c r="W64" s="51">
        <v>0</v>
      </c>
      <c r="X64" s="51">
        <v>63</v>
      </c>
      <c r="Y64" s="51">
        <v>0</v>
      </c>
      <c r="Z64" s="51">
        <v>0</v>
      </c>
      <c r="AA64" s="51">
        <v>0</v>
      </c>
      <c r="AB64" s="51">
        <f t="shared" si="9"/>
        <v>572</v>
      </c>
      <c r="AC64" s="51">
        <v>0</v>
      </c>
      <c r="AD64" s="51">
        <v>303</v>
      </c>
      <c r="AE64" s="51">
        <f t="shared" si="10"/>
        <v>269</v>
      </c>
      <c r="AF64" s="51">
        <v>0</v>
      </c>
      <c r="AG64" s="51">
        <v>269</v>
      </c>
      <c r="AH64" s="51">
        <v>0</v>
      </c>
      <c r="AI64" s="51">
        <v>0</v>
      </c>
      <c r="AJ64" s="51">
        <v>0</v>
      </c>
    </row>
    <row r="65" spans="1:36" ht="13.5">
      <c r="A65" s="26" t="s">
        <v>29</v>
      </c>
      <c r="B65" s="49" t="s">
        <v>145</v>
      </c>
      <c r="C65" s="50" t="s">
        <v>146</v>
      </c>
      <c r="D65" s="51">
        <f t="shared" si="0"/>
        <v>11741</v>
      </c>
      <c r="E65" s="51">
        <v>9279</v>
      </c>
      <c r="F65" s="51">
        <f t="shared" si="6"/>
        <v>1583</v>
      </c>
      <c r="G65" s="51">
        <v>0</v>
      </c>
      <c r="H65" s="51">
        <v>1583</v>
      </c>
      <c r="I65" s="51">
        <v>0</v>
      </c>
      <c r="J65" s="51">
        <v>0</v>
      </c>
      <c r="K65" s="51">
        <v>0</v>
      </c>
      <c r="L65" s="51">
        <v>879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9279</v>
      </c>
      <c r="V65" s="51">
        <v>9279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2407</v>
      </c>
      <c r="AC65" s="51">
        <v>879</v>
      </c>
      <c r="AD65" s="51">
        <v>1306</v>
      </c>
      <c r="AE65" s="51">
        <f t="shared" si="10"/>
        <v>222</v>
      </c>
      <c r="AF65" s="51">
        <v>0</v>
      </c>
      <c r="AG65" s="51">
        <v>222</v>
      </c>
      <c r="AH65" s="51">
        <v>0</v>
      </c>
      <c r="AI65" s="51">
        <v>0</v>
      </c>
      <c r="AJ65" s="51">
        <v>0</v>
      </c>
    </row>
    <row r="66" spans="1:36" ht="13.5">
      <c r="A66" s="26" t="s">
        <v>29</v>
      </c>
      <c r="B66" s="49" t="s">
        <v>147</v>
      </c>
      <c r="C66" s="50" t="s">
        <v>148</v>
      </c>
      <c r="D66" s="51">
        <f t="shared" si="0"/>
        <v>2507</v>
      </c>
      <c r="E66" s="51">
        <v>1855</v>
      </c>
      <c r="F66" s="51">
        <f t="shared" si="6"/>
        <v>90</v>
      </c>
      <c r="G66" s="51">
        <v>0</v>
      </c>
      <c r="H66" s="51">
        <v>90</v>
      </c>
      <c r="I66" s="51">
        <v>0</v>
      </c>
      <c r="J66" s="51">
        <v>0</v>
      </c>
      <c r="K66" s="51">
        <v>0</v>
      </c>
      <c r="L66" s="51">
        <v>562</v>
      </c>
      <c r="M66" s="51">
        <f t="shared" si="7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1855</v>
      </c>
      <c r="V66" s="51">
        <v>1855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752</v>
      </c>
      <c r="AC66" s="51">
        <v>562</v>
      </c>
      <c r="AD66" s="51">
        <v>190</v>
      </c>
      <c r="AE66" s="51">
        <f t="shared" si="10"/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29</v>
      </c>
      <c r="B67" s="49" t="s">
        <v>149</v>
      </c>
      <c r="C67" s="50" t="s">
        <v>150</v>
      </c>
      <c r="D67" s="51">
        <f t="shared" si="0"/>
        <v>5200</v>
      </c>
      <c r="E67" s="51">
        <v>4007</v>
      </c>
      <c r="F67" s="51">
        <f t="shared" si="6"/>
        <v>1193</v>
      </c>
      <c r="G67" s="51">
        <v>0</v>
      </c>
      <c r="H67" s="51">
        <v>1193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4007</v>
      </c>
      <c r="V67" s="51">
        <v>4007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589</v>
      </c>
      <c r="AC67" s="51">
        <v>0</v>
      </c>
      <c r="AD67" s="51">
        <v>589</v>
      </c>
      <c r="AE67" s="51">
        <f t="shared" si="10"/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29</v>
      </c>
      <c r="B68" s="49" t="s">
        <v>151</v>
      </c>
      <c r="C68" s="50" t="s">
        <v>152</v>
      </c>
      <c r="D68" s="51">
        <f t="shared" si="0"/>
        <v>2174</v>
      </c>
      <c r="E68" s="51">
        <v>1405</v>
      </c>
      <c r="F68" s="51">
        <f t="shared" si="6"/>
        <v>632</v>
      </c>
      <c r="G68" s="51">
        <v>0</v>
      </c>
      <c r="H68" s="51">
        <v>632</v>
      </c>
      <c r="I68" s="51">
        <v>0</v>
      </c>
      <c r="J68" s="51">
        <v>0</v>
      </c>
      <c r="K68" s="51">
        <v>0</v>
      </c>
      <c r="L68" s="51">
        <v>87</v>
      </c>
      <c r="M68" s="51">
        <f t="shared" si="7"/>
        <v>50</v>
      </c>
      <c r="N68" s="51">
        <v>50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1736</v>
      </c>
      <c r="V68" s="51">
        <v>1405</v>
      </c>
      <c r="W68" s="51">
        <v>0</v>
      </c>
      <c r="X68" s="51">
        <v>331</v>
      </c>
      <c r="Y68" s="51">
        <v>0</v>
      </c>
      <c r="Z68" s="51">
        <v>0</v>
      </c>
      <c r="AA68" s="51">
        <v>0</v>
      </c>
      <c r="AB68" s="51">
        <f t="shared" si="9"/>
        <v>318</v>
      </c>
      <c r="AC68" s="51">
        <v>87</v>
      </c>
      <c r="AD68" s="51">
        <v>142</v>
      </c>
      <c r="AE68" s="51">
        <f t="shared" si="10"/>
        <v>89</v>
      </c>
      <c r="AF68" s="51">
        <v>0</v>
      </c>
      <c r="AG68" s="51">
        <v>89</v>
      </c>
      <c r="AH68" s="51">
        <v>0</v>
      </c>
      <c r="AI68" s="51">
        <v>0</v>
      </c>
      <c r="AJ68" s="51">
        <v>0</v>
      </c>
    </row>
    <row r="69" spans="1:36" ht="13.5">
      <c r="A69" s="26" t="s">
        <v>29</v>
      </c>
      <c r="B69" s="49" t="s">
        <v>153</v>
      </c>
      <c r="C69" s="50" t="s">
        <v>154</v>
      </c>
      <c r="D69" s="51">
        <f t="shared" si="0"/>
        <v>3933</v>
      </c>
      <c r="E69" s="51">
        <v>3173</v>
      </c>
      <c r="F69" s="51">
        <f t="shared" si="6"/>
        <v>736</v>
      </c>
      <c r="G69" s="51">
        <v>0</v>
      </c>
      <c r="H69" s="51">
        <v>736</v>
      </c>
      <c r="I69" s="51">
        <v>0</v>
      </c>
      <c r="J69" s="51">
        <v>0</v>
      </c>
      <c r="K69" s="51">
        <v>0</v>
      </c>
      <c r="L69" s="51">
        <v>24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3217</v>
      </c>
      <c r="V69" s="51">
        <v>3173</v>
      </c>
      <c r="W69" s="51">
        <v>0</v>
      </c>
      <c r="X69" s="51">
        <v>44</v>
      </c>
      <c r="Y69" s="51">
        <v>0</v>
      </c>
      <c r="Z69" s="51">
        <v>0</v>
      </c>
      <c r="AA69" s="51">
        <v>0</v>
      </c>
      <c r="AB69" s="51">
        <f t="shared" si="9"/>
        <v>645</v>
      </c>
      <c r="AC69" s="51">
        <v>24</v>
      </c>
      <c r="AD69" s="51">
        <v>469</v>
      </c>
      <c r="AE69" s="51">
        <f t="shared" si="10"/>
        <v>152</v>
      </c>
      <c r="AF69" s="51">
        <v>0</v>
      </c>
      <c r="AG69" s="51">
        <v>152</v>
      </c>
      <c r="AH69" s="51">
        <v>0</v>
      </c>
      <c r="AI69" s="51">
        <v>0</v>
      </c>
      <c r="AJ69" s="51">
        <v>0</v>
      </c>
    </row>
    <row r="70" spans="1:36" ht="13.5">
      <c r="A70" s="26" t="s">
        <v>29</v>
      </c>
      <c r="B70" s="49" t="s">
        <v>155</v>
      </c>
      <c r="C70" s="50" t="s">
        <v>156</v>
      </c>
      <c r="D70" s="51">
        <f t="shared" si="0"/>
        <v>902</v>
      </c>
      <c r="E70" s="51">
        <v>679</v>
      </c>
      <c r="F70" s="51">
        <f t="shared" si="6"/>
        <v>108</v>
      </c>
      <c r="G70" s="51">
        <v>16</v>
      </c>
      <c r="H70" s="51">
        <v>92</v>
      </c>
      <c r="I70" s="51">
        <v>0</v>
      </c>
      <c r="J70" s="51">
        <v>0</v>
      </c>
      <c r="K70" s="51">
        <v>0</v>
      </c>
      <c r="L70" s="51">
        <v>115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679</v>
      </c>
      <c r="V70" s="51">
        <v>679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195</v>
      </c>
      <c r="AC70" s="51">
        <v>115</v>
      </c>
      <c r="AD70" s="51">
        <v>77</v>
      </c>
      <c r="AE70" s="51">
        <f t="shared" si="10"/>
        <v>3</v>
      </c>
      <c r="AF70" s="51">
        <v>3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29</v>
      </c>
      <c r="B71" s="49" t="s">
        <v>157</v>
      </c>
      <c r="C71" s="50" t="s">
        <v>158</v>
      </c>
      <c r="D71" s="51">
        <f aca="true" t="shared" si="11" ref="D71:D77">E71+F71+L71+M71</f>
        <v>6200</v>
      </c>
      <c r="E71" s="51">
        <v>4889</v>
      </c>
      <c r="F71" s="51">
        <f t="shared" si="6"/>
        <v>1046</v>
      </c>
      <c r="G71" s="51">
        <v>0</v>
      </c>
      <c r="H71" s="51">
        <v>1046</v>
      </c>
      <c r="I71" s="51">
        <v>0</v>
      </c>
      <c r="J71" s="51">
        <v>0</v>
      </c>
      <c r="K71" s="51">
        <v>0</v>
      </c>
      <c r="L71" s="51">
        <v>265</v>
      </c>
      <c r="M71" s="51">
        <f t="shared" si="7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5033</v>
      </c>
      <c r="V71" s="51">
        <v>4889</v>
      </c>
      <c r="W71" s="51">
        <v>0</v>
      </c>
      <c r="X71" s="51">
        <v>144</v>
      </c>
      <c r="Y71" s="51">
        <v>0</v>
      </c>
      <c r="Z71" s="51">
        <v>0</v>
      </c>
      <c r="AA71" s="51">
        <v>0</v>
      </c>
      <c r="AB71" s="51">
        <f t="shared" si="9"/>
        <v>1362</v>
      </c>
      <c r="AC71" s="51">
        <v>265</v>
      </c>
      <c r="AD71" s="51">
        <v>842</v>
      </c>
      <c r="AE71" s="51">
        <f t="shared" si="10"/>
        <v>255</v>
      </c>
      <c r="AF71" s="51">
        <v>0</v>
      </c>
      <c r="AG71" s="51">
        <v>255</v>
      </c>
      <c r="AH71" s="51">
        <v>0</v>
      </c>
      <c r="AI71" s="51">
        <v>0</v>
      </c>
      <c r="AJ71" s="51">
        <v>0</v>
      </c>
    </row>
    <row r="72" spans="1:36" ht="13.5">
      <c r="A72" s="26" t="s">
        <v>29</v>
      </c>
      <c r="B72" s="49" t="s">
        <v>159</v>
      </c>
      <c r="C72" s="50" t="s">
        <v>160</v>
      </c>
      <c r="D72" s="51">
        <f t="shared" si="11"/>
        <v>2514</v>
      </c>
      <c r="E72" s="51">
        <v>2215</v>
      </c>
      <c r="F72" s="51">
        <f t="shared" si="6"/>
        <v>228</v>
      </c>
      <c r="G72" s="51">
        <v>0</v>
      </c>
      <c r="H72" s="51">
        <v>228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71</v>
      </c>
      <c r="N72" s="51">
        <v>0</v>
      </c>
      <c r="O72" s="51">
        <v>50</v>
      </c>
      <c r="P72" s="51">
        <v>0</v>
      </c>
      <c r="Q72" s="51">
        <v>0</v>
      </c>
      <c r="R72" s="51">
        <v>0</v>
      </c>
      <c r="S72" s="51">
        <v>0</v>
      </c>
      <c r="T72" s="51">
        <v>21</v>
      </c>
      <c r="U72" s="51">
        <f t="shared" si="8"/>
        <v>2303</v>
      </c>
      <c r="V72" s="51">
        <v>2215</v>
      </c>
      <c r="W72" s="51">
        <v>0</v>
      </c>
      <c r="X72" s="51">
        <v>88</v>
      </c>
      <c r="Y72" s="51">
        <v>0</v>
      </c>
      <c r="Z72" s="51">
        <v>0</v>
      </c>
      <c r="AA72" s="51">
        <v>0</v>
      </c>
      <c r="AB72" s="51">
        <f t="shared" si="9"/>
        <v>323</v>
      </c>
      <c r="AC72" s="51">
        <v>0</v>
      </c>
      <c r="AD72" s="51">
        <v>261</v>
      </c>
      <c r="AE72" s="51">
        <f t="shared" si="10"/>
        <v>62</v>
      </c>
      <c r="AF72" s="51">
        <v>0</v>
      </c>
      <c r="AG72" s="51">
        <v>62</v>
      </c>
      <c r="AH72" s="51">
        <v>0</v>
      </c>
      <c r="AI72" s="51">
        <v>0</v>
      </c>
      <c r="AJ72" s="51">
        <v>0</v>
      </c>
    </row>
    <row r="73" spans="1:36" ht="13.5">
      <c r="A73" s="26" t="s">
        <v>29</v>
      </c>
      <c r="B73" s="49" t="s">
        <v>161</v>
      </c>
      <c r="C73" s="50" t="s">
        <v>162</v>
      </c>
      <c r="D73" s="51">
        <f t="shared" si="11"/>
        <v>5362</v>
      </c>
      <c r="E73" s="51">
        <v>4516</v>
      </c>
      <c r="F73" s="51">
        <f t="shared" si="6"/>
        <v>478</v>
      </c>
      <c r="G73" s="51">
        <v>0</v>
      </c>
      <c r="H73" s="51">
        <v>478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368</v>
      </c>
      <c r="N73" s="51">
        <v>310</v>
      </c>
      <c r="O73" s="51">
        <v>58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4516</v>
      </c>
      <c r="V73" s="51">
        <v>4516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650</v>
      </c>
      <c r="AC73" s="51">
        <v>0</v>
      </c>
      <c r="AD73" s="51">
        <v>587</v>
      </c>
      <c r="AE73" s="51">
        <f t="shared" si="10"/>
        <v>63</v>
      </c>
      <c r="AF73" s="51">
        <v>0</v>
      </c>
      <c r="AG73" s="51">
        <v>63</v>
      </c>
      <c r="AH73" s="51">
        <v>0</v>
      </c>
      <c r="AI73" s="51">
        <v>0</v>
      </c>
      <c r="AJ73" s="51">
        <v>0</v>
      </c>
    </row>
    <row r="74" spans="1:36" ht="13.5">
      <c r="A74" s="26" t="s">
        <v>29</v>
      </c>
      <c r="B74" s="49" t="s">
        <v>163</v>
      </c>
      <c r="C74" s="50" t="s">
        <v>164</v>
      </c>
      <c r="D74" s="51">
        <f t="shared" si="11"/>
        <v>978</v>
      </c>
      <c r="E74" s="51">
        <v>608</v>
      </c>
      <c r="F74" s="51">
        <f t="shared" si="6"/>
        <v>354</v>
      </c>
      <c r="G74" s="51">
        <v>157</v>
      </c>
      <c r="H74" s="51">
        <v>197</v>
      </c>
      <c r="I74" s="51">
        <v>0</v>
      </c>
      <c r="J74" s="51">
        <v>0</v>
      </c>
      <c r="K74" s="51">
        <v>0</v>
      </c>
      <c r="L74" s="51">
        <v>16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652</v>
      </c>
      <c r="V74" s="51">
        <v>608</v>
      </c>
      <c r="W74" s="51">
        <v>44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124</v>
      </c>
      <c r="AC74" s="51">
        <v>16</v>
      </c>
      <c r="AD74" s="51">
        <v>40</v>
      </c>
      <c r="AE74" s="51">
        <f t="shared" si="10"/>
        <v>68</v>
      </c>
      <c r="AF74" s="51">
        <v>57</v>
      </c>
      <c r="AG74" s="51">
        <v>11</v>
      </c>
      <c r="AH74" s="51">
        <v>0</v>
      </c>
      <c r="AI74" s="51">
        <v>0</v>
      </c>
      <c r="AJ74" s="51">
        <v>0</v>
      </c>
    </row>
    <row r="75" spans="1:36" ht="13.5">
      <c r="A75" s="26" t="s">
        <v>29</v>
      </c>
      <c r="B75" s="49" t="s">
        <v>165</v>
      </c>
      <c r="C75" s="50" t="s">
        <v>166</v>
      </c>
      <c r="D75" s="51">
        <f t="shared" si="11"/>
        <v>2596</v>
      </c>
      <c r="E75" s="51">
        <v>2082</v>
      </c>
      <c r="F75" s="51">
        <f t="shared" si="6"/>
        <v>443</v>
      </c>
      <c r="G75" s="51">
        <v>433</v>
      </c>
      <c r="H75" s="51">
        <v>10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71</v>
      </c>
      <c r="N75" s="51">
        <v>64</v>
      </c>
      <c r="O75" s="51">
        <v>0</v>
      </c>
      <c r="P75" s="51">
        <v>0</v>
      </c>
      <c r="Q75" s="51">
        <v>0</v>
      </c>
      <c r="R75" s="51">
        <v>0</v>
      </c>
      <c r="S75" s="51">
        <v>7</v>
      </c>
      <c r="T75" s="51">
        <v>0</v>
      </c>
      <c r="U75" s="51">
        <f t="shared" si="8"/>
        <v>2138</v>
      </c>
      <c r="V75" s="51">
        <v>2082</v>
      </c>
      <c r="W75" s="51">
        <v>56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447</v>
      </c>
      <c r="AC75" s="51">
        <v>0</v>
      </c>
      <c r="AD75" s="51">
        <v>239</v>
      </c>
      <c r="AE75" s="51">
        <f t="shared" si="10"/>
        <v>208</v>
      </c>
      <c r="AF75" s="51">
        <v>208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29</v>
      </c>
      <c r="B76" s="49" t="s">
        <v>167</v>
      </c>
      <c r="C76" s="50" t="s">
        <v>168</v>
      </c>
      <c r="D76" s="51">
        <f t="shared" si="11"/>
        <v>1585</v>
      </c>
      <c r="E76" s="51">
        <v>1116</v>
      </c>
      <c r="F76" s="51">
        <f t="shared" si="6"/>
        <v>283</v>
      </c>
      <c r="G76" s="51">
        <v>277</v>
      </c>
      <c r="H76" s="51">
        <v>6</v>
      </c>
      <c r="I76" s="51">
        <v>0</v>
      </c>
      <c r="J76" s="51">
        <v>0</v>
      </c>
      <c r="K76" s="51">
        <v>0</v>
      </c>
      <c r="L76" s="51">
        <v>0</v>
      </c>
      <c r="M76" s="51">
        <f t="shared" si="7"/>
        <v>186</v>
      </c>
      <c r="N76" s="51">
        <v>184</v>
      </c>
      <c r="O76" s="51">
        <v>2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f t="shared" si="8"/>
        <v>1151</v>
      </c>
      <c r="V76" s="51">
        <v>1116</v>
      </c>
      <c r="W76" s="51">
        <v>35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258</v>
      </c>
      <c r="AC76" s="51">
        <v>0</v>
      </c>
      <c r="AD76" s="51">
        <v>128</v>
      </c>
      <c r="AE76" s="51">
        <f t="shared" si="10"/>
        <v>130</v>
      </c>
      <c r="AF76" s="51">
        <v>130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29</v>
      </c>
      <c r="B77" s="49" t="s">
        <v>169</v>
      </c>
      <c r="C77" s="50" t="s">
        <v>170</v>
      </c>
      <c r="D77" s="51">
        <f t="shared" si="11"/>
        <v>1600</v>
      </c>
      <c r="E77" s="51">
        <v>1281</v>
      </c>
      <c r="F77" s="51">
        <f t="shared" si="6"/>
        <v>159</v>
      </c>
      <c r="G77" s="51">
        <v>0</v>
      </c>
      <c r="H77" s="51">
        <v>159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160</v>
      </c>
      <c r="N77" s="51">
        <v>114</v>
      </c>
      <c r="O77" s="51">
        <v>46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f t="shared" si="8"/>
        <v>1281</v>
      </c>
      <c r="V77" s="51">
        <v>1281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171</v>
      </c>
      <c r="AC77" s="51">
        <v>0</v>
      </c>
      <c r="AD77" s="51">
        <v>157</v>
      </c>
      <c r="AE77" s="51">
        <f t="shared" si="10"/>
        <v>14</v>
      </c>
      <c r="AF77" s="51">
        <v>0</v>
      </c>
      <c r="AG77" s="51">
        <v>14</v>
      </c>
      <c r="AH77" s="51">
        <v>0</v>
      </c>
      <c r="AI77" s="51">
        <v>0</v>
      </c>
      <c r="AJ77" s="51">
        <v>0</v>
      </c>
    </row>
    <row r="78" spans="1:36" ht="13.5">
      <c r="A78" s="79" t="s">
        <v>212</v>
      </c>
      <c r="B78" s="80"/>
      <c r="C78" s="81"/>
      <c r="D78" s="51">
        <f aca="true" t="shared" si="12" ref="D78:AJ78">SUM(D7:D77)</f>
        <v>969066</v>
      </c>
      <c r="E78" s="51">
        <f t="shared" si="12"/>
        <v>772767</v>
      </c>
      <c r="F78" s="51">
        <f t="shared" si="12"/>
        <v>157549</v>
      </c>
      <c r="G78" s="51">
        <f t="shared" si="12"/>
        <v>68175</v>
      </c>
      <c r="H78" s="51">
        <f t="shared" si="12"/>
        <v>89316</v>
      </c>
      <c r="I78" s="51">
        <f t="shared" si="12"/>
        <v>0</v>
      </c>
      <c r="J78" s="51">
        <f t="shared" si="12"/>
        <v>0</v>
      </c>
      <c r="K78" s="51">
        <f t="shared" si="12"/>
        <v>58</v>
      </c>
      <c r="L78" s="51">
        <f t="shared" si="12"/>
        <v>20174</v>
      </c>
      <c r="M78" s="51">
        <f t="shared" si="12"/>
        <v>18576</v>
      </c>
      <c r="N78" s="51">
        <f t="shared" si="12"/>
        <v>14480</v>
      </c>
      <c r="O78" s="51">
        <f t="shared" si="12"/>
        <v>1426</v>
      </c>
      <c r="P78" s="51">
        <f t="shared" si="12"/>
        <v>1034</v>
      </c>
      <c r="Q78" s="51">
        <f t="shared" si="12"/>
        <v>194</v>
      </c>
      <c r="R78" s="51">
        <f t="shared" si="12"/>
        <v>587</v>
      </c>
      <c r="S78" s="51">
        <f t="shared" si="12"/>
        <v>169</v>
      </c>
      <c r="T78" s="51">
        <f t="shared" si="12"/>
        <v>686</v>
      </c>
      <c r="U78" s="51">
        <f t="shared" si="12"/>
        <v>812435</v>
      </c>
      <c r="V78" s="51">
        <f t="shared" si="12"/>
        <v>772767</v>
      </c>
      <c r="W78" s="51">
        <f t="shared" si="12"/>
        <v>35236</v>
      </c>
      <c r="X78" s="51">
        <f t="shared" si="12"/>
        <v>4398</v>
      </c>
      <c r="Y78" s="51">
        <f t="shared" si="12"/>
        <v>0</v>
      </c>
      <c r="Z78" s="51">
        <f t="shared" si="12"/>
        <v>0</v>
      </c>
      <c r="AA78" s="51">
        <f t="shared" si="12"/>
        <v>34</v>
      </c>
      <c r="AB78" s="51">
        <f t="shared" si="12"/>
        <v>145455</v>
      </c>
      <c r="AC78" s="51">
        <f t="shared" si="12"/>
        <v>20174</v>
      </c>
      <c r="AD78" s="51">
        <f t="shared" si="12"/>
        <v>106754</v>
      </c>
      <c r="AE78" s="51">
        <f t="shared" si="12"/>
        <v>18527</v>
      </c>
      <c r="AF78" s="51">
        <f t="shared" si="12"/>
        <v>12827</v>
      </c>
      <c r="AG78" s="51">
        <f t="shared" si="12"/>
        <v>5676</v>
      </c>
      <c r="AH78" s="51">
        <f t="shared" si="12"/>
        <v>0</v>
      </c>
      <c r="AI78" s="51">
        <f t="shared" si="12"/>
        <v>0</v>
      </c>
      <c r="AJ78" s="51">
        <f t="shared" si="12"/>
        <v>24</v>
      </c>
    </row>
  </sheetData>
  <mergeCells count="25">
    <mergeCell ref="A78:C78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177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180</v>
      </c>
      <c r="C2" s="62" t="s">
        <v>12</v>
      </c>
      <c r="D2" s="106" t="s">
        <v>232</v>
      </c>
      <c r="E2" s="104"/>
      <c r="F2" s="104"/>
      <c r="G2" s="104"/>
      <c r="H2" s="104"/>
      <c r="I2" s="104"/>
      <c r="J2" s="104"/>
      <c r="K2" s="105"/>
      <c r="L2" s="106" t="s">
        <v>238</v>
      </c>
      <c r="M2" s="104"/>
      <c r="N2" s="104"/>
      <c r="O2" s="104"/>
      <c r="P2" s="104"/>
      <c r="Q2" s="104"/>
      <c r="R2" s="104"/>
      <c r="S2" s="105"/>
      <c r="T2" s="100" t="s">
        <v>240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241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181</v>
      </c>
      <c r="G3" s="67" t="s">
        <v>19</v>
      </c>
      <c r="H3" s="67" t="s">
        <v>213</v>
      </c>
      <c r="I3" s="67" t="s">
        <v>214</v>
      </c>
      <c r="J3" s="99" t="s">
        <v>211</v>
      </c>
      <c r="K3" s="67" t="s">
        <v>182</v>
      </c>
      <c r="L3" s="63" t="s">
        <v>15</v>
      </c>
      <c r="M3" s="67" t="s">
        <v>18</v>
      </c>
      <c r="N3" s="67" t="s">
        <v>181</v>
      </c>
      <c r="O3" s="67" t="s">
        <v>19</v>
      </c>
      <c r="P3" s="67" t="s">
        <v>213</v>
      </c>
      <c r="Q3" s="67" t="s">
        <v>214</v>
      </c>
      <c r="R3" s="99" t="s">
        <v>211</v>
      </c>
      <c r="S3" s="67" t="s">
        <v>182</v>
      </c>
      <c r="T3" s="63" t="s">
        <v>15</v>
      </c>
      <c r="U3" s="67" t="s">
        <v>18</v>
      </c>
      <c r="V3" s="67" t="s">
        <v>181</v>
      </c>
      <c r="W3" s="67" t="s">
        <v>19</v>
      </c>
      <c r="X3" s="67" t="s">
        <v>213</v>
      </c>
      <c r="Y3" s="67" t="s">
        <v>214</v>
      </c>
      <c r="Z3" s="99" t="s">
        <v>211</v>
      </c>
      <c r="AA3" s="67" t="s">
        <v>182</v>
      </c>
      <c r="AB3" s="59" t="s">
        <v>242</v>
      </c>
      <c r="AC3" s="107"/>
      <c r="AD3" s="107"/>
      <c r="AE3" s="107"/>
      <c r="AF3" s="107"/>
      <c r="AG3" s="107"/>
      <c r="AH3" s="107"/>
      <c r="AI3" s="108"/>
      <c r="AJ3" s="59" t="s">
        <v>243</v>
      </c>
      <c r="AK3" s="83"/>
      <c r="AL3" s="83"/>
      <c r="AM3" s="83"/>
      <c r="AN3" s="83"/>
      <c r="AO3" s="83"/>
      <c r="AP3" s="83"/>
      <c r="AQ3" s="84"/>
      <c r="AR3" s="59" t="s">
        <v>244</v>
      </c>
      <c r="AS3" s="109"/>
      <c r="AT3" s="109"/>
      <c r="AU3" s="109"/>
      <c r="AV3" s="109"/>
      <c r="AW3" s="109"/>
      <c r="AX3" s="109"/>
      <c r="AY3" s="110"/>
      <c r="AZ3" s="59" t="s">
        <v>245</v>
      </c>
      <c r="BA3" s="107"/>
      <c r="BB3" s="107"/>
      <c r="BC3" s="107"/>
      <c r="BD3" s="107"/>
      <c r="BE3" s="107"/>
      <c r="BF3" s="107"/>
      <c r="BG3" s="108"/>
      <c r="BH3" s="59" t="s">
        <v>246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181</v>
      </c>
      <c r="BS3" s="67" t="s">
        <v>19</v>
      </c>
      <c r="BT3" s="67" t="s">
        <v>213</v>
      </c>
      <c r="BU3" s="67" t="s">
        <v>214</v>
      </c>
      <c r="BV3" s="99" t="s">
        <v>211</v>
      </c>
      <c r="BW3" s="67" t="s">
        <v>182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181</v>
      </c>
      <c r="AE4" s="67" t="s">
        <v>19</v>
      </c>
      <c r="AF4" s="67" t="s">
        <v>213</v>
      </c>
      <c r="AG4" s="67" t="s">
        <v>214</v>
      </c>
      <c r="AH4" s="99" t="s">
        <v>211</v>
      </c>
      <c r="AI4" s="67" t="s">
        <v>182</v>
      </c>
      <c r="AJ4" s="63" t="s">
        <v>15</v>
      </c>
      <c r="AK4" s="67" t="s">
        <v>18</v>
      </c>
      <c r="AL4" s="67" t="s">
        <v>181</v>
      </c>
      <c r="AM4" s="67" t="s">
        <v>19</v>
      </c>
      <c r="AN4" s="67" t="s">
        <v>213</v>
      </c>
      <c r="AO4" s="67" t="s">
        <v>214</v>
      </c>
      <c r="AP4" s="99" t="s">
        <v>211</v>
      </c>
      <c r="AQ4" s="67" t="s">
        <v>182</v>
      </c>
      <c r="AR4" s="63" t="s">
        <v>15</v>
      </c>
      <c r="AS4" s="67" t="s">
        <v>18</v>
      </c>
      <c r="AT4" s="67" t="s">
        <v>181</v>
      </c>
      <c r="AU4" s="67" t="s">
        <v>19</v>
      </c>
      <c r="AV4" s="67" t="s">
        <v>213</v>
      </c>
      <c r="AW4" s="67" t="s">
        <v>214</v>
      </c>
      <c r="AX4" s="99" t="s">
        <v>211</v>
      </c>
      <c r="AY4" s="67" t="s">
        <v>182</v>
      </c>
      <c r="AZ4" s="63" t="s">
        <v>15</v>
      </c>
      <c r="BA4" s="67" t="s">
        <v>18</v>
      </c>
      <c r="BB4" s="67" t="s">
        <v>181</v>
      </c>
      <c r="BC4" s="67" t="s">
        <v>19</v>
      </c>
      <c r="BD4" s="67" t="s">
        <v>213</v>
      </c>
      <c r="BE4" s="67" t="s">
        <v>214</v>
      </c>
      <c r="BF4" s="99" t="s">
        <v>211</v>
      </c>
      <c r="BG4" s="67" t="s">
        <v>182</v>
      </c>
      <c r="BH4" s="63" t="s">
        <v>15</v>
      </c>
      <c r="BI4" s="67" t="s">
        <v>18</v>
      </c>
      <c r="BJ4" s="67" t="s">
        <v>181</v>
      </c>
      <c r="BK4" s="67" t="s">
        <v>19</v>
      </c>
      <c r="BL4" s="67" t="s">
        <v>213</v>
      </c>
      <c r="BM4" s="67" t="s">
        <v>214</v>
      </c>
      <c r="BN4" s="99" t="s">
        <v>211</v>
      </c>
      <c r="BO4" s="67" t="s">
        <v>182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29</v>
      </c>
      <c r="B7" s="49" t="s">
        <v>30</v>
      </c>
      <c r="C7" s="50" t="s">
        <v>31</v>
      </c>
      <c r="D7" s="51">
        <f aca="true" t="shared" si="0" ref="D7:D70">SUM(E7:K7)</f>
        <v>64964</v>
      </c>
      <c r="E7" s="51">
        <f aca="true" t="shared" si="1" ref="E7:E51">M7+U7+BQ7</f>
        <v>33125</v>
      </c>
      <c r="F7" s="51">
        <f aca="true" t="shared" si="2" ref="F7:F51">N7+V7+BR7</f>
        <v>10936</v>
      </c>
      <c r="G7" s="51">
        <f aca="true" t="shared" si="3" ref="G7:G51">O7+W7+BS7</f>
        <v>11344</v>
      </c>
      <c r="H7" s="51">
        <f aca="true" t="shared" si="4" ref="H7:H51">P7+X7+BT7</f>
        <v>2133</v>
      </c>
      <c r="I7" s="51">
        <f aca="true" t="shared" si="5" ref="I7:I51">Q7+Y7+BU7</f>
        <v>639</v>
      </c>
      <c r="J7" s="51">
        <f aca="true" t="shared" si="6" ref="J7:J51">R7+Z7+BV7</f>
        <v>1119</v>
      </c>
      <c r="K7" s="51">
        <f aca="true" t="shared" si="7" ref="K7:K51">S7+AA7+BW7</f>
        <v>5668</v>
      </c>
      <c r="L7" s="51">
        <f aca="true" t="shared" si="8" ref="L7:L51">SUM(M7:S7)</f>
        <v>380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380</v>
      </c>
      <c r="T7" s="51">
        <f aca="true" t="shared" si="9" ref="T7:T51">SUM(U7:AA7)</f>
        <v>24573</v>
      </c>
      <c r="U7" s="51">
        <f aca="true" t="shared" si="10" ref="U7:U51">AC7+AK7+AS7+BA7+BI7</f>
        <v>0</v>
      </c>
      <c r="V7" s="51">
        <f aca="true" t="shared" si="11" ref="V7:V51">AD7+AL7+AT7+BB7+BJ7</f>
        <v>10814</v>
      </c>
      <c r="W7" s="51">
        <f aca="true" t="shared" si="12" ref="W7:W51">AE7+AM7+AU7+BC7+BK7</f>
        <v>10987</v>
      </c>
      <c r="X7" s="51">
        <f aca="true" t="shared" si="13" ref="X7:X51">AF7+AN7+AV7+BD7+BL7</f>
        <v>2133</v>
      </c>
      <c r="Y7" s="51">
        <f aca="true" t="shared" si="14" ref="Y7:Y51">AG7+AO7+AW7+BE7+BM7</f>
        <v>639</v>
      </c>
      <c r="Z7" s="51">
        <f aca="true" t="shared" si="15" ref="Z7:Z51">AH7+AP7+AX7+BF7+BN7</f>
        <v>0</v>
      </c>
      <c r="AA7" s="51">
        <f aca="true" t="shared" si="16" ref="AA7:AA51">AI7+AQ7+AY7+BG7+BO7</f>
        <v>0</v>
      </c>
      <c r="AB7" s="51">
        <f aca="true" t="shared" si="17" ref="AB7:AB51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51">SUM(AK7:AQ7)</f>
        <v>3231</v>
      </c>
      <c r="AK7" s="51">
        <v>0</v>
      </c>
      <c r="AL7" s="51">
        <v>3231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51">SUM(AS7:AY7)</f>
        <v>21342</v>
      </c>
      <c r="AS7" s="51">
        <v>0</v>
      </c>
      <c r="AT7" s="51">
        <v>7583</v>
      </c>
      <c r="AU7" s="51">
        <v>10987</v>
      </c>
      <c r="AV7" s="51">
        <v>2133</v>
      </c>
      <c r="AW7" s="51">
        <v>639</v>
      </c>
      <c r="AX7" s="51">
        <v>0</v>
      </c>
      <c r="AY7" s="51">
        <v>0</v>
      </c>
      <c r="AZ7" s="51">
        <f aca="true" t="shared" si="20" ref="AZ7:AZ51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51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51">SUM(BQ7:BW7)</f>
        <v>40011</v>
      </c>
      <c r="BQ7" s="51">
        <v>33125</v>
      </c>
      <c r="BR7" s="51">
        <v>122</v>
      </c>
      <c r="BS7" s="51">
        <v>357</v>
      </c>
      <c r="BT7" s="51">
        <v>0</v>
      </c>
      <c r="BU7" s="51">
        <v>0</v>
      </c>
      <c r="BV7" s="51">
        <v>1119</v>
      </c>
      <c r="BW7" s="51">
        <v>5288</v>
      </c>
    </row>
    <row r="8" spans="1:75" ht="13.5">
      <c r="A8" s="26" t="s">
        <v>29</v>
      </c>
      <c r="B8" s="49" t="s">
        <v>32</v>
      </c>
      <c r="C8" s="50" t="s">
        <v>33</v>
      </c>
      <c r="D8" s="51">
        <f t="shared" si="0"/>
        <v>32901</v>
      </c>
      <c r="E8" s="51">
        <f t="shared" si="1"/>
        <v>4218</v>
      </c>
      <c r="F8" s="51">
        <f t="shared" si="2"/>
        <v>1574</v>
      </c>
      <c r="G8" s="51">
        <f t="shared" si="3"/>
        <v>1855</v>
      </c>
      <c r="H8" s="51">
        <f t="shared" si="4"/>
        <v>266</v>
      </c>
      <c r="I8" s="51">
        <f t="shared" si="5"/>
        <v>0</v>
      </c>
      <c r="J8" s="51">
        <f t="shared" si="6"/>
        <v>237</v>
      </c>
      <c r="K8" s="51">
        <f t="shared" si="7"/>
        <v>24751</v>
      </c>
      <c r="L8" s="51">
        <f t="shared" si="8"/>
        <v>11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11</v>
      </c>
      <c r="T8" s="51">
        <f t="shared" si="9"/>
        <v>30963</v>
      </c>
      <c r="U8" s="51">
        <f t="shared" si="10"/>
        <v>2581</v>
      </c>
      <c r="V8" s="51">
        <f t="shared" si="11"/>
        <v>1406</v>
      </c>
      <c r="W8" s="51">
        <f t="shared" si="12"/>
        <v>1759</v>
      </c>
      <c r="X8" s="51">
        <f t="shared" si="13"/>
        <v>266</v>
      </c>
      <c r="Y8" s="51">
        <f t="shared" si="14"/>
        <v>0</v>
      </c>
      <c r="Z8" s="51">
        <f t="shared" si="15"/>
        <v>211</v>
      </c>
      <c r="AA8" s="51">
        <f t="shared" si="16"/>
        <v>24740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30963</v>
      </c>
      <c r="AS8" s="51">
        <v>2581</v>
      </c>
      <c r="AT8" s="51">
        <v>1406</v>
      </c>
      <c r="AU8" s="51">
        <v>1759</v>
      </c>
      <c r="AV8" s="51">
        <v>266</v>
      </c>
      <c r="AW8" s="51">
        <v>0</v>
      </c>
      <c r="AX8" s="51">
        <v>211</v>
      </c>
      <c r="AY8" s="51">
        <v>24740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1927</v>
      </c>
      <c r="BQ8" s="51">
        <v>1637</v>
      </c>
      <c r="BR8" s="51">
        <v>168</v>
      </c>
      <c r="BS8" s="51">
        <v>96</v>
      </c>
      <c r="BT8" s="51">
        <v>0</v>
      </c>
      <c r="BU8" s="51">
        <v>0</v>
      </c>
      <c r="BV8" s="51">
        <v>26</v>
      </c>
      <c r="BW8" s="51">
        <v>0</v>
      </c>
    </row>
    <row r="9" spans="1:75" ht="13.5">
      <c r="A9" s="26" t="s">
        <v>29</v>
      </c>
      <c r="B9" s="49" t="s">
        <v>34</v>
      </c>
      <c r="C9" s="50" t="s">
        <v>35</v>
      </c>
      <c r="D9" s="51">
        <f t="shared" si="0"/>
        <v>4807</v>
      </c>
      <c r="E9" s="51">
        <f t="shared" si="1"/>
        <v>2427</v>
      </c>
      <c r="F9" s="51">
        <f t="shared" si="2"/>
        <v>762</v>
      </c>
      <c r="G9" s="51">
        <f t="shared" si="3"/>
        <v>755</v>
      </c>
      <c r="H9" s="51">
        <f t="shared" si="4"/>
        <v>157</v>
      </c>
      <c r="I9" s="51">
        <f t="shared" si="5"/>
        <v>625</v>
      </c>
      <c r="J9" s="51">
        <f t="shared" si="6"/>
        <v>81</v>
      </c>
      <c r="K9" s="51">
        <f t="shared" si="7"/>
        <v>0</v>
      </c>
      <c r="L9" s="51">
        <f t="shared" si="8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4807</v>
      </c>
      <c r="U9" s="51">
        <f t="shared" si="10"/>
        <v>2427</v>
      </c>
      <c r="V9" s="51">
        <f t="shared" si="11"/>
        <v>762</v>
      </c>
      <c r="W9" s="51">
        <f t="shared" si="12"/>
        <v>755</v>
      </c>
      <c r="X9" s="51">
        <f t="shared" si="13"/>
        <v>157</v>
      </c>
      <c r="Y9" s="51">
        <f t="shared" si="14"/>
        <v>625</v>
      </c>
      <c r="Z9" s="51">
        <f t="shared" si="15"/>
        <v>81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4807</v>
      </c>
      <c r="AS9" s="51">
        <v>2427</v>
      </c>
      <c r="AT9" s="51">
        <v>762</v>
      </c>
      <c r="AU9" s="51">
        <v>755</v>
      </c>
      <c r="AV9" s="51">
        <v>157</v>
      </c>
      <c r="AW9" s="51">
        <v>625</v>
      </c>
      <c r="AX9" s="51">
        <v>81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29</v>
      </c>
      <c r="B10" s="49" t="s">
        <v>36</v>
      </c>
      <c r="C10" s="50" t="s">
        <v>37</v>
      </c>
      <c r="D10" s="51">
        <f t="shared" si="0"/>
        <v>8766</v>
      </c>
      <c r="E10" s="51">
        <f t="shared" si="1"/>
        <v>5911</v>
      </c>
      <c r="F10" s="51">
        <f t="shared" si="2"/>
        <v>2011</v>
      </c>
      <c r="G10" s="51">
        <f t="shared" si="3"/>
        <v>718</v>
      </c>
      <c r="H10" s="51">
        <f t="shared" si="4"/>
        <v>109</v>
      </c>
      <c r="I10" s="51">
        <f t="shared" si="5"/>
        <v>1</v>
      </c>
      <c r="J10" s="51">
        <f t="shared" si="6"/>
        <v>16</v>
      </c>
      <c r="K10" s="51">
        <f t="shared" si="7"/>
        <v>0</v>
      </c>
      <c r="L10" s="51">
        <f t="shared" si="8"/>
        <v>6215</v>
      </c>
      <c r="M10" s="51">
        <v>5335</v>
      </c>
      <c r="N10" s="51">
        <v>782</v>
      </c>
      <c r="O10" s="51">
        <v>84</v>
      </c>
      <c r="P10" s="51">
        <v>0</v>
      </c>
      <c r="Q10" s="51">
        <v>0</v>
      </c>
      <c r="R10" s="51">
        <v>14</v>
      </c>
      <c r="S10" s="51">
        <v>0</v>
      </c>
      <c r="T10" s="51">
        <f t="shared" si="9"/>
        <v>1891</v>
      </c>
      <c r="U10" s="51">
        <f t="shared" si="10"/>
        <v>0</v>
      </c>
      <c r="V10" s="51">
        <f t="shared" si="11"/>
        <v>1207</v>
      </c>
      <c r="W10" s="51">
        <f t="shared" si="12"/>
        <v>574</v>
      </c>
      <c r="X10" s="51">
        <f t="shared" si="13"/>
        <v>109</v>
      </c>
      <c r="Y10" s="51">
        <f t="shared" si="14"/>
        <v>1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1891</v>
      </c>
      <c r="AK10" s="51">
        <v>0</v>
      </c>
      <c r="AL10" s="51">
        <v>1207</v>
      </c>
      <c r="AM10" s="51">
        <v>574</v>
      </c>
      <c r="AN10" s="51">
        <v>109</v>
      </c>
      <c r="AO10" s="51">
        <v>1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660</v>
      </c>
      <c r="BQ10" s="51">
        <v>576</v>
      </c>
      <c r="BR10" s="51">
        <v>22</v>
      </c>
      <c r="BS10" s="51">
        <v>60</v>
      </c>
      <c r="BT10" s="51">
        <v>0</v>
      </c>
      <c r="BU10" s="51">
        <v>0</v>
      </c>
      <c r="BV10" s="51">
        <v>2</v>
      </c>
      <c r="BW10" s="51">
        <v>0</v>
      </c>
    </row>
    <row r="11" spans="1:75" ht="13.5">
      <c r="A11" s="26" t="s">
        <v>29</v>
      </c>
      <c r="B11" s="49" t="s">
        <v>38</v>
      </c>
      <c r="C11" s="50" t="s">
        <v>39</v>
      </c>
      <c r="D11" s="51">
        <f t="shared" si="0"/>
        <v>2928</v>
      </c>
      <c r="E11" s="51">
        <f t="shared" si="1"/>
        <v>1722</v>
      </c>
      <c r="F11" s="51">
        <f t="shared" si="2"/>
        <v>740</v>
      </c>
      <c r="G11" s="51">
        <f t="shared" si="3"/>
        <v>326</v>
      </c>
      <c r="H11" s="51">
        <f t="shared" si="4"/>
        <v>70</v>
      </c>
      <c r="I11" s="51">
        <f t="shared" si="5"/>
        <v>70</v>
      </c>
      <c r="J11" s="51">
        <f t="shared" si="6"/>
        <v>0</v>
      </c>
      <c r="K11" s="51">
        <f t="shared" si="7"/>
        <v>0</v>
      </c>
      <c r="L11" s="51">
        <f t="shared" si="8"/>
        <v>1472</v>
      </c>
      <c r="M11" s="51">
        <v>1472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1399</v>
      </c>
      <c r="U11" s="51">
        <f t="shared" si="10"/>
        <v>204</v>
      </c>
      <c r="V11" s="51">
        <f t="shared" si="11"/>
        <v>738</v>
      </c>
      <c r="W11" s="51">
        <f t="shared" si="12"/>
        <v>317</v>
      </c>
      <c r="X11" s="51">
        <f t="shared" si="13"/>
        <v>70</v>
      </c>
      <c r="Y11" s="51">
        <f t="shared" si="14"/>
        <v>70</v>
      </c>
      <c r="Z11" s="51">
        <f t="shared" si="15"/>
        <v>0</v>
      </c>
      <c r="AA11" s="51">
        <f t="shared" si="16"/>
        <v>0</v>
      </c>
      <c r="AB11" s="51">
        <f t="shared" si="17"/>
        <v>204</v>
      </c>
      <c r="AC11" s="51">
        <v>204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1125</v>
      </c>
      <c r="AK11" s="51">
        <v>0</v>
      </c>
      <c r="AL11" s="51">
        <v>738</v>
      </c>
      <c r="AM11" s="51">
        <v>317</v>
      </c>
      <c r="AN11" s="51">
        <v>0</v>
      </c>
      <c r="AO11" s="51">
        <v>70</v>
      </c>
      <c r="AP11" s="51">
        <v>0</v>
      </c>
      <c r="AQ11" s="51">
        <v>0</v>
      </c>
      <c r="AR11" s="51">
        <f t="shared" si="19"/>
        <v>70</v>
      </c>
      <c r="AS11" s="51">
        <v>0</v>
      </c>
      <c r="AT11" s="51">
        <v>0</v>
      </c>
      <c r="AU11" s="51">
        <v>0</v>
      </c>
      <c r="AV11" s="51">
        <v>70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57</v>
      </c>
      <c r="BQ11" s="51">
        <v>46</v>
      </c>
      <c r="BR11" s="51">
        <v>2</v>
      </c>
      <c r="BS11" s="51">
        <v>9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29</v>
      </c>
      <c r="B12" s="49" t="s">
        <v>40</v>
      </c>
      <c r="C12" s="50" t="s">
        <v>41</v>
      </c>
      <c r="D12" s="51">
        <f t="shared" si="0"/>
        <v>1605</v>
      </c>
      <c r="E12" s="51">
        <f t="shared" si="1"/>
        <v>724</v>
      </c>
      <c r="F12" s="51">
        <f t="shared" si="2"/>
        <v>534</v>
      </c>
      <c r="G12" s="51">
        <f t="shared" si="3"/>
        <v>268</v>
      </c>
      <c r="H12" s="51">
        <f t="shared" si="4"/>
        <v>79</v>
      </c>
      <c r="I12" s="51">
        <f t="shared" si="5"/>
        <v>0</v>
      </c>
      <c r="J12" s="51">
        <f t="shared" si="6"/>
        <v>0</v>
      </c>
      <c r="K12" s="51">
        <f t="shared" si="7"/>
        <v>0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1297</v>
      </c>
      <c r="U12" s="51">
        <f t="shared" si="10"/>
        <v>478</v>
      </c>
      <c r="V12" s="51">
        <f t="shared" si="11"/>
        <v>523</v>
      </c>
      <c r="W12" s="51">
        <f t="shared" si="12"/>
        <v>217</v>
      </c>
      <c r="X12" s="51">
        <f t="shared" si="13"/>
        <v>79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819</v>
      </c>
      <c r="AK12" s="51">
        <v>0</v>
      </c>
      <c r="AL12" s="51">
        <v>523</v>
      </c>
      <c r="AM12" s="51">
        <v>217</v>
      </c>
      <c r="AN12" s="51">
        <v>79</v>
      </c>
      <c r="AO12" s="51">
        <v>0</v>
      </c>
      <c r="AP12" s="51">
        <v>0</v>
      </c>
      <c r="AQ12" s="51">
        <v>0</v>
      </c>
      <c r="AR12" s="51">
        <f t="shared" si="19"/>
        <v>478</v>
      </c>
      <c r="AS12" s="51">
        <v>478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308</v>
      </c>
      <c r="BQ12" s="51">
        <v>246</v>
      </c>
      <c r="BR12" s="51">
        <v>11</v>
      </c>
      <c r="BS12" s="51">
        <v>51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29</v>
      </c>
      <c r="B13" s="49" t="s">
        <v>42</v>
      </c>
      <c r="C13" s="50" t="s">
        <v>43</v>
      </c>
      <c r="D13" s="51">
        <f t="shared" si="0"/>
        <v>5817</v>
      </c>
      <c r="E13" s="51">
        <f t="shared" si="1"/>
        <v>3211</v>
      </c>
      <c r="F13" s="51">
        <f t="shared" si="2"/>
        <v>718</v>
      </c>
      <c r="G13" s="51">
        <f t="shared" si="3"/>
        <v>878</v>
      </c>
      <c r="H13" s="51">
        <f t="shared" si="4"/>
        <v>163</v>
      </c>
      <c r="I13" s="51">
        <f t="shared" si="5"/>
        <v>586</v>
      </c>
      <c r="J13" s="51">
        <f t="shared" si="6"/>
        <v>41</v>
      </c>
      <c r="K13" s="51">
        <f t="shared" si="7"/>
        <v>220</v>
      </c>
      <c r="L13" s="51">
        <f t="shared" si="8"/>
        <v>4132</v>
      </c>
      <c r="M13" s="51">
        <v>1985</v>
      </c>
      <c r="N13" s="51">
        <v>326</v>
      </c>
      <c r="O13" s="51">
        <v>843</v>
      </c>
      <c r="P13" s="51">
        <v>163</v>
      </c>
      <c r="Q13" s="51">
        <v>586</v>
      </c>
      <c r="R13" s="51">
        <v>9</v>
      </c>
      <c r="S13" s="51">
        <v>220</v>
      </c>
      <c r="T13" s="51">
        <f t="shared" si="9"/>
        <v>447</v>
      </c>
      <c r="U13" s="51">
        <f t="shared" si="10"/>
        <v>58</v>
      </c>
      <c r="V13" s="51">
        <f t="shared" si="11"/>
        <v>389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447</v>
      </c>
      <c r="AK13" s="51">
        <v>58</v>
      </c>
      <c r="AL13" s="51">
        <v>389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1238</v>
      </c>
      <c r="BQ13" s="51">
        <v>1168</v>
      </c>
      <c r="BR13" s="51">
        <v>3</v>
      </c>
      <c r="BS13" s="51">
        <v>35</v>
      </c>
      <c r="BT13" s="51">
        <v>0</v>
      </c>
      <c r="BU13" s="51">
        <v>0</v>
      </c>
      <c r="BV13" s="51">
        <v>32</v>
      </c>
      <c r="BW13" s="51">
        <v>0</v>
      </c>
    </row>
    <row r="14" spans="1:75" ht="13.5">
      <c r="A14" s="26" t="s">
        <v>29</v>
      </c>
      <c r="B14" s="49" t="s">
        <v>44</v>
      </c>
      <c r="C14" s="50" t="s">
        <v>45</v>
      </c>
      <c r="D14" s="51">
        <f t="shared" si="0"/>
        <v>1808</v>
      </c>
      <c r="E14" s="51">
        <f t="shared" si="1"/>
        <v>1159</v>
      </c>
      <c r="F14" s="51">
        <f t="shared" si="2"/>
        <v>341</v>
      </c>
      <c r="G14" s="51">
        <f t="shared" si="3"/>
        <v>246</v>
      </c>
      <c r="H14" s="51">
        <f t="shared" si="4"/>
        <v>52</v>
      </c>
      <c r="I14" s="51">
        <f t="shared" si="5"/>
        <v>0</v>
      </c>
      <c r="J14" s="51">
        <f t="shared" si="6"/>
        <v>10</v>
      </c>
      <c r="K14" s="51">
        <f t="shared" si="7"/>
        <v>0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993</v>
      </c>
      <c r="U14" s="51">
        <f t="shared" si="10"/>
        <v>456</v>
      </c>
      <c r="V14" s="51">
        <f t="shared" si="11"/>
        <v>341</v>
      </c>
      <c r="W14" s="51">
        <f t="shared" si="12"/>
        <v>144</v>
      </c>
      <c r="X14" s="51">
        <f t="shared" si="13"/>
        <v>52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537</v>
      </c>
      <c r="AK14" s="51">
        <v>0</v>
      </c>
      <c r="AL14" s="51">
        <v>341</v>
      </c>
      <c r="AM14" s="51">
        <v>144</v>
      </c>
      <c r="AN14" s="51">
        <v>52</v>
      </c>
      <c r="AO14" s="51">
        <v>0</v>
      </c>
      <c r="AP14" s="51">
        <v>0</v>
      </c>
      <c r="AQ14" s="51">
        <v>0</v>
      </c>
      <c r="AR14" s="51">
        <f t="shared" si="19"/>
        <v>456</v>
      </c>
      <c r="AS14" s="51">
        <v>456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815</v>
      </c>
      <c r="BQ14" s="51">
        <v>703</v>
      </c>
      <c r="BR14" s="51">
        <v>0</v>
      </c>
      <c r="BS14" s="51">
        <v>102</v>
      </c>
      <c r="BT14" s="51">
        <v>0</v>
      </c>
      <c r="BU14" s="51">
        <v>0</v>
      </c>
      <c r="BV14" s="51">
        <v>10</v>
      </c>
      <c r="BW14" s="51">
        <v>0</v>
      </c>
    </row>
    <row r="15" spans="1:75" ht="13.5">
      <c r="A15" s="26" t="s">
        <v>29</v>
      </c>
      <c r="B15" s="49" t="s">
        <v>46</v>
      </c>
      <c r="C15" s="50" t="s">
        <v>47</v>
      </c>
      <c r="D15" s="51">
        <f t="shared" si="0"/>
        <v>3197</v>
      </c>
      <c r="E15" s="51">
        <f t="shared" si="1"/>
        <v>1282</v>
      </c>
      <c r="F15" s="51">
        <f t="shared" si="2"/>
        <v>589</v>
      </c>
      <c r="G15" s="51">
        <f t="shared" si="3"/>
        <v>604</v>
      </c>
      <c r="H15" s="51">
        <f t="shared" si="4"/>
        <v>104</v>
      </c>
      <c r="I15" s="51">
        <f t="shared" si="5"/>
        <v>0</v>
      </c>
      <c r="J15" s="51">
        <f t="shared" si="6"/>
        <v>6</v>
      </c>
      <c r="K15" s="51">
        <f t="shared" si="7"/>
        <v>612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2665</v>
      </c>
      <c r="U15" s="51">
        <f t="shared" si="10"/>
        <v>785</v>
      </c>
      <c r="V15" s="51">
        <f t="shared" si="11"/>
        <v>580</v>
      </c>
      <c r="W15" s="51">
        <f t="shared" si="12"/>
        <v>585</v>
      </c>
      <c r="X15" s="51">
        <f t="shared" si="13"/>
        <v>104</v>
      </c>
      <c r="Y15" s="51">
        <f t="shared" si="14"/>
        <v>0</v>
      </c>
      <c r="Z15" s="51">
        <f t="shared" si="15"/>
        <v>0</v>
      </c>
      <c r="AA15" s="51">
        <f t="shared" si="16"/>
        <v>611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303</v>
      </c>
      <c r="AK15" s="51">
        <v>0</v>
      </c>
      <c r="AL15" s="51">
        <v>303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2362</v>
      </c>
      <c r="AS15" s="51">
        <v>785</v>
      </c>
      <c r="AT15" s="51">
        <v>277</v>
      </c>
      <c r="AU15" s="51">
        <v>585</v>
      </c>
      <c r="AV15" s="51">
        <v>104</v>
      </c>
      <c r="AW15" s="51">
        <v>0</v>
      </c>
      <c r="AX15" s="51">
        <v>0</v>
      </c>
      <c r="AY15" s="51">
        <v>611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532</v>
      </c>
      <c r="BQ15" s="51">
        <v>497</v>
      </c>
      <c r="BR15" s="51">
        <v>9</v>
      </c>
      <c r="BS15" s="51">
        <v>19</v>
      </c>
      <c r="BT15" s="51">
        <v>0</v>
      </c>
      <c r="BU15" s="51">
        <v>0</v>
      </c>
      <c r="BV15" s="51">
        <v>6</v>
      </c>
      <c r="BW15" s="51">
        <v>1</v>
      </c>
    </row>
    <row r="16" spans="1:75" ht="13.5">
      <c r="A16" s="26" t="s">
        <v>29</v>
      </c>
      <c r="B16" s="49" t="s">
        <v>48</v>
      </c>
      <c r="C16" s="50" t="s">
        <v>49</v>
      </c>
      <c r="D16" s="51">
        <f t="shared" si="0"/>
        <v>3255</v>
      </c>
      <c r="E16" s="51">
        <f t="shared" si="1"/>
        <v>1758</v>
      </c>
      <c r="F16" s="51">
        <f t="shared" si="2"/>
        <v>875</v>
      </c>
      <c r="G16" s="51">
        <f t="shared" si="3"/>
        <v>481</v>
      </c>
      <c r="H16" s="51">
        <f t="shared" si="4"/>
        <v>81</v>
      </c>
      <c r="I16" s="51">
        <f t="shared" si="5"/>
        <v>0</v>
      </c>
      <c r="J16" s="51">
        <f t="shared" si="6"/>
        <v>60</v>
      </c>
      <c r="K16" s="51">
        <f t="shared" si="7"/>
        <v>0</v>
      </c>
      <c r="L16" s="51">
        <f t="shared" si="8"/>
        <v>51</v>
      </c>
      <c r="M16" s="51">
        <v>0</v>
      </c>
      <c r="N16" s="51">
        <v>0</v>
      </c>
      <c r="O16" s="51">
        <v>51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2380</v>
      </c>
      <c r="U16" s="51">
        <f t="shared" si="10"/>
        <v>975</v>
      </c>
      <c r="V16" s="51">
        <f t="shared" si="11"/>
        <v>870</v>
      </c>
      <c r="W16" s="51">
        <f t="shared" si="12"/>
        <v>403</v>
      </c>
      <c r="X16" s="51">
        <f t="shared" si="13"/>
        <v>81</v>
      </c>
      <c r="Y16" s="51">
        <f t="shared" si="14"/>
        <v>0</v>
      </c>
      <c r="Z16" s="51">
        <f t="shared" si="15"/>
        <v>51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870</v>
      </c>
      <c r="AK16" s="51">
        <v>0</v>
      </c>
      <c r="AL16" s="51">
        <v>870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1510</v>
      </c>
      <c r="AS16" s="51">
        <v>975</v>
      </c>
      <c r="AT16" s="51">
        <v>0</v>
      </c>
      <c r="AU16" s="51">
        <v>403</v>
      </c>
      <c r="AV16" s="51">
        <v>81</v>
      </c>
      <c r="AW16" s="51">
        <v>0</v>
      </c>
      <c r="AX16" s="51">
        <v>51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824</v>
      </c>
      <c r="BQ16" s="51">
        <v>783</v>
      </c>
      <c r="BR16" s="51">
        <v>5</v>
      </c>
      <c r="BS16" s="51">
        <v>27</v>
      </c>
      <c r="BT16" s="51">
        <v>0</v>
      </c>
      <c r="BU16" s="51">
        <v>0</v>
      </c>
      <c r="BV16" s="51">
        <v>9</v>
      </c>
      <c r="BW16" s="51">
        <v>0</v>
      </c>
    </row>
    <row r="17" spans="1:75" ht="13.5">
      <c r="A17" s="26" t="s">
        <v>29</v>
      </c>
      <c r="B17" s="49" t="s">
        <v>50</v>
      </c>
      <c r="C17" s="50" t="s">
        <v>51</v>
      </c>
      <c r="D17" s="51">
        <f t="shared" si="0"/>
        <v>731</v>
      </c>
      <c r="E17" s="51">
        <f t="shared" si="1"/>
        <v>417</v>
      </c>
      <c r="F17" s="51">
        <f t="shared" si="2"/>
        <v>194</v>
      </c>
      <c r="G17" s="51">
        <f t="shared" si="3"/>
        <v>87</v>
      </c>
      <c r="H17" s="51">
        <f t="shared" si="4"/>
        <v>32</v>
      </c>
      <c r="I17" s="51">
        <f t="shared" si="5"/>
        <v>0</v>
      </c>
      <c r="J17" s="51">
        <f t="shared" si="6"/>
        <v>1</v>
      </c>
      <c r="K17" s="51">
        <f t="shared" si="7"/>
        <v>0</v>
      </c>
      <c r="L17" s="51">
        <f t="shared" si="8"/>
        <v>418</v>
      </c>
      <c r="M17" s="51">
        <v>417</v>
      </c>
      <c r="N17" s="51">
        <v>0</v>
      </c>
      <c r="O17" s="51">
        <v>0</v>
      </c>
      <c r="P17" s="51">
        <v>0</v>
      </c>
      <c r="Q17" s="51">
        <v>0</v>
      </c>
      <c r="R17" s="51">
        <v>1</v>
      </c>
      <c r="S17" s="51">
        <v>0</v>
      </c>
      <c r="T17" s="51">
        <f t="shared" si="9"/>
        <v>313</v>
      </c>
      <c r="U17" s="51">
        <f t="shared" si="10"/>
        <v>0</v>
      </c>
      <c r="V17" s="51">
        <f t="shared" si="11"/>
        <v>194</v>
      </c>
      <c r="W17" s="51">
        <f t="shared" si="12"/>
        <v>87</v>
      </c>
      <c r="X17" s="51">
        <f t="shared" si="13"/>
        <v>32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313</v>
      </c>
      <c r="AK17" s="51">
        <v>0</v>
      </c>
      <c r="AL17" s="51">
        <v>194</v>
      </c>
      <c r="AM17" s="51">
        <v>87</v>
      </c>
      <c r="AN17" s="51">
        <v>32</v>
      </c>
      <c r="AO17" s="51">
        <v>0</v>
      </c>
      <c r="AP17" s="51">
        <v>0</v>
      </c>
      <c r="AQ17" s="51">
        <v>0</v>
      </c>
      <c r="AR17" s="51">
        <f t="shared" si="19"/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29</v>
      </c>
      <c r="B18" s="49" t="s">
        <v>52</v>
      </c>
      <c r="C18" s="50" t="s">
        <v>53</v>
      </c>
      <c r="D18" s="51">
        <f t="shared" si="0"/>
        <v>88</v>
      </c>
      <c r="E18" s="51">
        <f t="shared" si="1"/>
        <v>41</v>
      </c>
      <c r="F18" s="51">
        <f t="shared" si="2"/>
        <v>29</v>
      </c>
      <c r="G18" s="51">
        <f t="shared" si="3"/>
        <v>13</v>
      </c>
      <c r="H18" s="51">
        <f t="shared" si="4"/>
        <v>5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88</v>
      </c>
      <c r="U18" s="51">
        <f t="shared" si="10"/>
        <v>41</v>
      </c>
      <c r="V18" s="51">
        <f t="shared" si="11"/>
        <v>29</v>
      </c>
      <c r="W18" s="51">
        <f t="shared" si="12"/>
        <v>13</v>
      </c>
      <c r="X18" s="51">
        <f t="shared" si="13"/>
        <v>5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47</v>
      </c>
      <c r="AK18" s="51">
        <v>0</v>
      </c>
      <c r="AL18" s="51">
        <v>29</v>
      </c>
      <c r="AM18" s="51">
        <v>13</v>
      </c>
      <c r="AN18" s="51">
        <v>5</v>
      </c>
      <c r="AO18" s="51">
        <v>0</v>
      </c>
      <c r="AP18" s="51">
        <v>0</v>
      </c>
      <c r="AQ18" s="51">
        <v>0</v>
      </c>
      <c r="AR18" s="51">
        <f t="shared" si="19"/>
        <v>41</v>
      </c>
      <c r="AS18" s="51">
        <v>41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29</v>
      </c>
      <c r="B19" s="49" t="s">
        <v>54</v>
      </c>
      <c r="C19" s="50" t="s">
        <v>55</v>
      </c>
      <c r="D19" s="51">
        <f t="shared" si="0"/>
        <v>1253</v>
      </c>
      <c r="E19" s="51">
        <f t="shared" si="1"/>
        <v>752</v>
      </c>
      <c r="F19" s="51">
        <f t="shared" si="2"/>
        <v>323</v>
      </c>
      <c r="G19" s="51">
        <f t="shared" si="3"/>
        <v>130</v>
      </c>
      <c r="H19" s="51">
        <f t="shared" si="4"/>
        <v>48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745</v>
      </c>
      <c r="U19" s="51">
        <f t="shared" si="10"/>
        <v>256</v>
      </c>
      <c r="V19" s="51">
        <f t="shared" si="11"/>
        <v>311</v>
      </c>
      <c r="W19" s="51">
        <f t="shared" si="12"/>
        <v>130</v>
      </c>
      <c r="X19" s="51">
        <f t="shared" si="13"/>
        <v>48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489</v>
      </c>
      <c r="AK19" s="51">
        <v>0</v>
      </c>
      <c r="AL19" s="51">
        <v>311</v>
      </c>
      <c r="AM19" s="51">
        <v>130</v>
      </c>
      <c r="AN19" s="51">
        <v>48</v>
      </c>
      <c r="AO19" s="51">
        <v>0</v>
      </c>
      <c r="AP19" s="51">
        <v>0</v>
      </c>
      <c r="AQ19" s="51">
        <v>0</v>
      </c>
      <c r="AR19" s="51">
        <f t="shared" si="19"/>
        <v>256</v>
      </c>
      <c r="AS19" s="51">
        <v>256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508</v>
      </c>
      <c r="BQ19" s="51">
        <v>496</v>
      </c>
      <c r="BR19" s="51">
        <v>12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29</v>
      </c>
      <c r="B20" s="49" t="s">
        <v>56</v>
      </c>
      <c r="C20" s="50" t="s">
        <v>57</v>
      </c>
      <c r="D20" s="51">
        <f t="shared" si="0"/>
        <v>351</v>
      </c>
      <c r="E20" s="51">
        <f t="shared" si="1"/>
        <v>0</v>
      </c>
      <c r="F20" s="51">
        <f t="shared" si="2"/>
        <v>219</v>
      </c>
      <c r="G20" s="51">
        <f t="shared" si="3"/>
        <v>97</v>
      </c>
      <c r="H20" s="51">
        <f t="shared" si="4"/>
        <v>35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351</v>
      </c>
      <c r="U20" s="51">
        <f t="shared" si="10"/>
        <v>0</v>
      </c>
      <c r="V20" s="51">
        <f t="shared" si="11"/>
        <v>219</v>
      </c>
      <c r="W20" s="51">
        <f t="shared" si="12"/>
        <v>97</v>
      </c>
      <c r="X20" s="51">
        <f t="shared" si="13"/>
        <v>35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351</v>
      </c>
      <c r="AK20" s="51">
        <v>0</v>
      </c>
      <c r="AL20" s="51">
        <v>219</v>
      </c>
      <c r="AM20" s="51">
        <v>97</v>
      </c>
      <c r="AN20" s="51">
        <v>35</v>
      </c>
      <c r="AO20" s="51">
        <v>0</v>
      </c>
      <c r="AP20" s="51">
        <v>0</v>
      </c>
      <c r="AQ20" s="51">
        <v>0</v>
      </c>
      <c r="AR20" s="51">
        <f t="shared" si="19"/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29</v>
      </c>
      <c r="B21" s="49" t="s">
        <v>58</v>
      </c>
      <c r="C21" s="50" t="s">
        <v>59</v>
      </c>
      <c r="D21" s="51">
        <f t="shared" si="0"/>
        <v>2249</v>
      </c>
      <c r="E21" s="51">
        <f t="shared" si="1"/>
        <v>1536</v>
      </c>
      <c r="F21" s="51">
        <f t="shared" si="2"/>
        <v>447</v>
      </c>
      <c r="G21" s="51">
        <f t="shared" si="3"/>
        <v>200</v>
      </c>
      <c r="H21" s="51">
        <f t="shared" si="4"/>
        <v>58</v>
      </c>
      <c r="I21" s="51">
        <f t="shared" si="5"/>
        <v>0</v>
      </c>
      <c r="J21" s="51">
        <f t="shared" si="6"/>
        <v>8</v>
      </c>
      <c r="K21" s="51">
        <f t="shared" si="7"/>
        <v>0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1322</v>
      </c>
      <c r="U21" s="51">
        <f t="shared" si="10"/>
        <v>670</v>
      </c>
      <c r="V21" s="51">
        <f t="shared" si="11"/>
        <v>435</v>
      </c>
      <c r="W21" s="51">
        <f t="shared" si="12"/>
        <v>159</v>
      </c>
      <c r="X21" s="51">
        <f t="shared" si="13"/>
        <v>58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652</v>
      </c>
      <c r="AK21" s="51">
        <v>0</v>
      </c>
      <c r="AL21" s="51">
        <v>435</v>
      </c>
      <c r="AM21" s="51">
        <v>159</v>
      </c>
      <c r="AN21" s="51">
        <v>58</v>
      </c>
      <c r="AO21" s="51">
        <v>0</v>
      </c>
      <c r="AP21" s="51">
        <v>0</v>
      </c>
      <c r="AQ21" s="51">
        <v>0</v>
      </c>
      <c r="AR21" s="51">
        <f t="shared" si="19"/>
        <v>670</v>
      </c>
      <c r="AS21" s="51">
        <v>670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927</v>
      </c>
      <c r="BQ21" s="51">
        <v>866</v>
      </c>
      <c r="BR21" s="51">
        <v>12</v>
      </c>
      <c r="BS21" s="51">
        <v>41</v>
      </c>
      <c r="BT21" s="51">
        <v>0</v>
      </c>
      <c r="BU21" s="51">
        <v>0</v>
      </c>
      <c r="BV21" s="51">
        <v>8</v>
      </c>
      <c r="BW21" s="51">
        <v>0</v>
      </c>
    </row>
    <row r="22" spans="1:75" ht="13.5">
      <c r="A22" s="26" t="s">
        <v>29</v>
      </c>
      <c r="B22" s="49" t="s">
        <v>60</v>
      </c>
      <c r="C22" s="50" t="s">
        <v>61</v>
      </c>
      <c r="D22" s="51">
        <f t="shared" si="0"/>
        <v>325</v>
      </c>
      <c r="E22" s="51">
        <f t="shared" si="1"/>
        <v>94</v>
      </c>
      <c r="F22" s="51">
        <f t="shared" si="2"/>
        <v>142</v>
      </c>
      <c r="G22" s="51">
        <f t="shared" si="3"/>
        <v>65</v>
      </c>
      <c r="H22" s="51">
        <f t="shared" si="4"/>
        <v>24</v>
      </c>
      <c r="I22" s="51">
        <f t="shared" si="5"/>
        <v>0</v>
      </c>
      <c r="J22" s="51">
        <f t="shared" si="6"/>
        <v>0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325</v>
      </c>
      <c r="U22" s="51">
        <f t="shared" si="10"/>
        <v>94</v>
      </c>
      <c r="V22" s="51">
        <f t="shared" si="11"/>
        <v>142</v>
      </c>
      <c r="W22" s="51">
        <f t="shared" si="12"/>
        <v>65</v>
      </c>
      <c r="X22" s="51">
        <f t="shared" si="13"/>
        <v>24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231</v>
      </c>
      <c r="AK22" s="51">
        <v>0</v>
      </c>
      <c r="AL22" s="51">
        <v>142</v>
      </c>
      <c r="AM22" s="51">
        <v>65</v>
      </c>
      <c r="AN22" s="51">
        <v>24</v>
      </c>
      <c r="AO22" s="51">
        <v>0</v>
      </c>
      <c r="AP22" s="51">
        <v>0</v>
      </c>
      <c r="AQ22" s="51">
        <v>0</v>
      </c>
      <c r="AR22" s="51">
        <f t="shared" si="19"/>
        <v>94</v>
      </c>
      <c r="AS22" s="51">
        <v>94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29</v>
      </c>
      <c r="B23" s="49" t="s">
        <v>62</v>
      </c>
      <c r="C23" s="50" t="s">
        <v>63</v>
      </c>
      <c r="D23" s="51">
        <f t="shared" si="0"/>
        <v>544</v>
      </c>
      <c r="E23" s="51">
        <f t="shared" si="1"/>
        <v>279</v>
      </c>
      <c r="F23" s="51">
        <f t="shared" si="2"/>
        <v>163</v>
      </c>
      <c r="G23" s="51">
        <f t="shared" si="3"/>
        <v>75</v>
      </c>
      <c r="H23" s="51">
        <f t="shared" si="4"/>
        <v>27</v>
      </c>
      <c r="I23" s="51">
        <f t="shared" si="5"/>
        <v>0</v>
      </c>
      <c r="J23" s="51">
        <f t="shared" si="6"/>
        <v>0</v>
      </c>
      <c r="K23" s="51">
        <f t="shared" si="7"/>
        <v>0</v>
      </c>
      <c r="L23" s="51">
        <f t="shared" si="8"/>
        <v>279</v>
      </c>
      <c r="M23" s="51">
        <v>279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265</v>
      </c>
      <c r="U23" s="51">
        <f t="shared" si="10"/>
        <v>0</v>
      </c>
      <c r="V23" s="51">
        <f t="shared" si="11"/>
        <v>163</v>
      </c>
      <c r="W23" s="51">
        <f t="shared" si="12"/>
        <v>75</v>
      </c>
      <c r="X23" s="51">
        <f t="shared" si="13"/>
        <v>27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265</v>
      </c>
      <c r="AK23" s="51">
        <v>0</v>
      </c>
      <c r="AL23" s="51">
        <v>163</v>
      </c>
      <c r="AM23" s="51">
        <v>75</v>
      </c>
      <c r="AN23" s="51">
        <v>27</v>
      </c>
      <c r="AO23" s="51">
        <v>0</v>
      </c>
      <c r="AP23" s="51">
        <v>0</v>
      </c>
      <c r="AQ23" s="51">
        <v>0</v>
      </c>
      <c r="AR23" s="51">
        <f t="shared" si="19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29</v>
      </c>
      <c r="B24" s="49" t="s">
        <v>64</v>
      </c>
      <c r="C24" s="50" t="s">
        <v>65</v>
      </c>
      <c r="D24" s="51">
        <f t="shared" si="0"/>
        <v>2689</v>
      </c>
      <c r="E24" s="51">
        <f t="shared" si="1"/>
        <v>1290</v>
      </c>
      <c r="F24" s="51">
        <f t="shared" si="2"/>
        <v>625</v>
      </c>
      <c r="G24" s="51">
        <f t="shared" si="3"/>
        <v>642</v>
      </c>
      <c r="H24" s="51">
        <f t="shared" si="4"/>
        <v>35</v>
      </c>
      <c r="I24" s="51">
        <f t="shared" si="5"/>
        <v>2</v>
      </c>
      <c r="J24" s="51">
        <f t="shared" si="6"/>
        <v>72</v>
      </c>
      <c r="K24" s="51">
        <f t="shared" si="7"/>
        <v>23</v>
      </c>
      <c r="L24" s="51">
        <f t="shared" si="8"/>
        <v>811</v>
      </c>
      <c r="M24" s="51">
        <v>731</v>
      </c>
      <c r="N24" s="51">
        <v>0</v>
      </c>
      <c r="O24" s="51">
        <v>0</v>
      </c>
      <c r="P24" s="51">
        <v>0</v>
      </c>
      <c r="Q24" s="51">
        <v>0</v>
      </c>
      <c r="R24" s="51">
        <v>57</v>
      </c>
      <c r="S24" s="51">
        <v>23</v>
      </c>
      <c r="T24" s="51">
        <f t="shared" si="9"/>
        <v>1262</v>
      </c>
      <c r="U24" s="51">
        <f t="shared" si="10"/>
        <v>0</v>
      </c>
      <c r="V24" s="51">
        <f t="shared" si="11"/>
        <v>623</v>
      </c>
      <c r="W24" s="51">
        <f t="shared" si="12"/>
        <v>602</v>
      </c>
      <c r="X24" s="51">
        <f t="shared" si="13"/>
        <v>35</v>
      </c>
      <c r="Y24" s="51">
        <f t="shared" si="14"/>
        <v>2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623</v>
      </c>
      <c r="AK24" s="51">
        <v>0</v>
      </c>
      <c r="AL24" s="51">
        <v>623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639</v>
      </c>
      <c r="AS24" s="51">
        <v>0</v>
      </c>
      <c r="AT24" s="51">
        <v>0</v>
      </c>
      <c r="AU24" s="51">
        <v>602</v>
      </c>
      <c r="AV24" s="51">
        <v>35</v>
      </c>
      <c r="AW24" s="51">
        <v>2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616</v>
      </c>
      <c r="BQ24" s="51">
        <v>559</v>
      </c>
      <c r="BR24" s="51">
        <v>2</v>
      </c>
      <c r="BS24" s="51">
        <v>40</v>
      </c>
      <c r="BT24" s="51">
        <v>0</v>
      </c>
      <c r="BU24" s="51">
        <v>0</v>
      </c>
      <c r="BV24" s="51">
        <v>15</v>
      </c>
      <c r="BW24" s="51">
        <v>0</v>
      </c>
    </row>
    <row r="25" spans="1:75" ht="13.5">
      <c r="A25" s="26" t="s">
        <v>29</v>
      </c>
      <c r="B25" s="49" t="s">
        <v>66</v>
      </c>
      <c r="C25" s="50" t="s">
        <v>67</v>
      </c>
      <c r="D25" s="51">
        <f t="shared" si="0"/>
        <v>1300</v>
      </c>
      <c r="E25" s="51">
        <f t="shared" si="1"/>
        <v>564</v>
      </c>
      <c r="F25" s="51">
        <f t="shared" si="2"/>
        <v>342</v>
      </c>
      <c r="G25" s="51">
        <f t="shared" si="3"/>
        <v>333</v>
      </c>
      <c r="H25" s="51">
        <f t="shared" si="4"/>
        <v>16</v>
      </c>
      <c r="I25" s="51">
        <f t="shared" si="5"/>
        <v>1</v>
      </c>
      <c r="J25" s="51">
        <f t="shared" si="6"/>
        <v>35</v>
      </c>
      <c r="K25" s="51">
        <f t="shared" si="7"/>
        <v>9</v>
      </c>
      <c r="L25" s="51">
        <f t="shared" si="8"/>
        <v>362</v>
      </c>
      <c r="M25" s="51">
        <v>323</v>
      </c>
      <c r="N25" s="51">
        <v>0</v>
      </c>
      <c r="O25" s="51">
        <v>0</v>
      </c>
      <c r="P25" s="51">
        <v>0</v>
      </c>
      <c r="Q25" s="51">
        <v>0</v>
      </c>
      <c r="R25" s="51">
        <v>30</v>
      </c>
      <c r="S25" s="51">
        <v>9</v>
      </c>
      <c r="T25" s="51">
        <f t="shared" si="9"/>
        <v>678</v>
      </c>
      <c r="U25" s="51">
        <f t="shared" si="10"/>
        <v>0</v>
      </c>
      <c r="V25" s="51">
        <f t="shared" si="11"/>
        <v>341</v>
      </c>
      <c r="W25" s="51">
        <f t="shared" si="12"/>
        <v>320</v>
      </c>
      <c r="X25" s="51">
        <f t="shared" si="13"/>
        <v>16</v>
      </c>
      <c r="Y25" s="51">
        <f t="shared" si="14"/>
        <v>1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341</v>
      </c>
      <c r="AK25" s="51">
        <v>0</v>
      </c>
      <c r="AL25" s="51">
        <v>341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337</v>
      </c>
      <c r="AS25" s="51">
        <v>0</v>
      </c>
      <c r="AT25" s="51">
        <v>0</v>
      </c>
      <c r="AU25" s="51">
        <v>320</v>
      </c>
      <c r="AV25" s="51">
        <v>16</v>
      </c>
      <c r="AW25" s="51">
        <v>1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260</v>
      </c>
      <c r="BQ25" s="51">
        <v>241</v>
      </c>
      <c r="BR25" s="51">
        <v>1</v>
      </c>
      <c r="BS25" s="51">
        <v>13</v>
      </c>
      <c r="BT25" s="51">
        <v>0</v>
      </c>
      <c r="BU25" s="51">
        <v>0</v>
      </c>
      <c r="BV25" s="51">
        <v>5</v>
      </c>
      <c r="BW25" s="51">
        <v>0</v>
      </c>
    </row>
    <row r="26" spans="1:75" ht="13.5">
      <c r="A26" s="26" t="s">
        <v>29</v>
      </c>
      <c r="B26" s="49" t="s">
        <v>68</v>
      </c>
      <c r="C26" s="50" t="s">
        <v>69</v>
      </c>
      <c r="D26" s="51">
        <f t="shared" si="0"/>
        <v>1250</v>
      </c>
      <c r="E26" s="51">
        <f t="shared" si="1"/>
        <v>647</v>
      </c>
      <c r="F26" s="51">
        <f t="shared" si="2"/>
        <v>204</v>
      </c>
      <c r="G26" s="51">
        <f t="shared" si="3"/>
        <v>178</v>
      </c>
      <c r="H26" s="51">
        <f t="shared" si="4"/>
        <v>20</v>
      </c>
      <c r="I26" s="51">
        <f t="shared" si="5"/>
        <v>0</v>
      </c>
      <c r="J26" s="51">
        <f t="shared" si="6"/>
        <v>0</v>
      </c>
      <c r="K26" s="51">
        <f t="shared" si="7"/>
        <v>201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1239</v>
      </c>
      <c r="U26" s="51">
        <f t="shared" si="10"/>
        <v>639</v>
      </c>
      <c r="V26" s="51">
        <f t="shared" si="11"/>
        <v>204</v>
      </c>
      <c r="W26" s="51">
        <f t="shared" si="12"/>
        <v>175</v>
      </c>
      <c r="X26" s="51">
        <f t="shared" si="13"/>
        <v>20</v>
      </c>
      <c r="Y26" s="51">
        <f t="shared" si="14"/>
        <v>0</v>
      </c>
      <c r="Z26" s="51">
        <f t="shared" si="15"/>
        <v>0</v>
      </c>
      <c r="AA26" s="51">
        <f t="shared" si="16"/>
        <v>201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122</v>
      </c>
      <c r="AK26" s="51">
        <v>0</v>
      </c>
      <c r="AL26" s="51">
        <v>122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1117</v>
      </c>
      <c r="AS26" s="51">
        <v>639</v>
      </c>
      <c r="AT26" s="51">
        <v>82</v>
      </c>
      <c r="AU26" s="51">
        <v>175</v>
      </c>
      <c r="AV26" s="51">
        <v>20</v>
      </c>
      <c r="AW26" s="51">
        <v>0</v>
      </c>
      <c r="AX26" s="51">
        <v>0</v>
      </c>
      <c r="AY26" s="51">
        <v>201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11</v>
      </c>
      <c r="BQ26" s="51">
        <v>8</v>
      </c>
      <c r="BR26" s="51">
        <v>0</v>
      </c>
      <c r="BS26" s="51">
        <v>3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29</v>
      </c>
      <c r="B27" s="49" t="s">
        <v>70</v>
      </c>
      <c r="C27" s="50" t="s">
        <v>71</v>
      </c>
      <c r="D27" s="51">
        <f t="shared" si="0"/>
        <v>1423</v>
      </c>
      <c r="E27" s="51">
        <f t="shared" si="1"/>
        <v>798</v>
      </c>
      <c r="F27" s="51">
        <f t="shared" si="2"/>
        <v>178</v>
      </c>
      <c r="G27" s="51">
        <f t="shared" si="3"/>
        <v>195</v>
      </c>
      <c r="H27" s="51">
        <f t="shared" si="4"/>
        <v>37</v>
      </c>
      <c r="I27" s="51">
        <f t="shared" si="5"/>
        <v>0</v>
      </c>
      <c r="J27" s="51">
        <f t="shared" si="6"/>
        <v>2</v>
      </c>
      <c r="K27" s="51">
        <f t="shared" si="7"/>
        <v>213</v>
      </c>
      <c r="L27" s="51">
        <f t="shared" si="8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1217</v>
      </c>
      <c r="U27" s="51">
        <f t="shared" si="10"/>
        <v>605</v>
      </c>
      <c r="V27" s="51">
        <f t="shared" si="11"/>
        <v>177</v>
      </c>
      <c r="W27" s="51">
        <f t="shared" si="12"/>
        <v>185</v>
      </c>
      <c r="X27" s="51">
        <f t="shared" si="13"/>
        <v>37</v>
      </c>
      <c r="Y27" s="51">
        <f t="shared" si="14"/>
        <v>0</v>
      </c>
      <c r="Z27" s="51">
        <f t="shared" si="15"/>
        <v>0</v>
      </c>
      <c r="AA27" s="51">
        <f t="shared" si="16"/>
        <v>213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89</v>
      </c>
      <c r="AK27" s="51">
        <v>0</v>
      </c>
      <c r="AL27" s="51">
        <v>89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1128</v>
      </c>
      <c r="AS27" s="51">
        <v>605</v>
      </c>
      <c r="AT27" s="51">
        <v>88</v>
      </c>
      <c r="AU27" s="51">
        <v>185</v>
      </c>
      <c r="AV27" s="51">
        <v>37</v>
      </c>
      <c r="AW27" s="51">
        <v>0</v>
      </c>
      <c r="AX27" s="51">
        <v>0</v>
      </c>
      <c r="AY27" s="51">
        <v>213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206</v>
      </c>
      <c r="BQ27" s="51">
        <v>193</v>
      </c>
      <c r="BR27" s="51">
        <v>1</v>
      </c>
      <c r="BS27" s="51">
        <v>10</v>
      </c>
      <c r="BT27" s="51">
        <v>0</v>
      </c>
      <c r="BU27" s="51">
        <v>0</v>
      </c>
      <c r="BV27" s="51">
        <v>2</v>
      </c>
      <c r="BW27" s="51">
        <v>0</v>
      </c>
    </row>
    <row r="28" spans="1:75" ht="13.5">
      <c r="A28" s="26" t="s">
        <v>29</v>
      </c>
      <c r="B28" s="49" t="s">
        <v>72</v>
      </c>
      <c r="C28" s="50" t="s">
        <v>73</v>
      </c>
      <c r="D28" s="51">
        <f t="shared" si="0"/>
        <v>2187</v>
      </c>
      <c r="E28" s="51">
        <f t="shared" si="1"/>
        <v>1225</v>
      </c>
      <c r="F28" s="51">
        <f t="shared" si="2"/>
        <v>286</v>
      </c>
      <c r="G28" s="51">
        <f t="shared" si="3"/>
        <v>299</v>
      </c>
      <c r="H28" s="51">
        <f t="shared" si="4"/>
        <v>48</v>
      </c>
      <c r="I28" s="51">
        <f t="shared" si="5"/>
        <v>0</v>
      </c>
      <c r="J28" s="51">
        <f t="shared" si="6"/>
        <v>13</v>
      </c>
      <c r="K28" s="51">
        <f t="shared" si="7"/>
        <v>316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1668</v>
      </c>
      <c r="U28" s="51">
        <f t="shared" si="10"/>
        <v>734</v>
      </c>
      <c r="V28" s="51">
        <f t="shared" si="11"/>
        <v>282</v>
      </c>
      <c r="W28" s="51">
        <f t="shared" si="12"/>
        <v>288</v>
      </c>
      <c r="X28" s="51">
        <f t="shared" si="13"/>
        <v>48</v>
      </c>
      <c r="Y28" s="51">
        <f t="shared" si="14"/>
        <v>0</v>
      </c>
      <c r="Z28" s="51">
        <f t="shared" si="15"/>
        <v>0</v>
      </c>
      <c r="AA28" s="51">
        <f t="shared" si="16"/>
        <v>316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146</v>
      </c>
      <c r="AK28" s="51">
        <v>0</v>
      </c>
      <c r="AL28" s="51">
        <v>146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1522</v>
      </c>
      <c r="AS28" s="51">
        <v>734</v>
      </c>
      <c r="AT28" s="51">
        <v>136</v>
      </c>
      <c r="AU28" s="51">
        <v>288</v>
      </c>
      <c r="AV28" s="51">
        <v>48</v>
      </c>
      <c r="AW28" s="51">
        <v>0</v>
      </c>
      <c r="AX28" s="51">
        <v>0</v>
      </c>
      <c r="AY28" s="51">
        <v>316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519</v>
      </c>
      <c r="BQ28" s="51">
        <v>491</v>
      </c>
      <c r="BR28" s="51">
        <v>4</v>
      </c>
      <c r="BS28" s="51">
        <v>11</v>
      </c>
      <c r="BT28" s="51">
        <v>0</v>
      </c>
      <c r="BU28" s="51">
        <v>0</v>
      </c>
      <c r="BV28" s="51">
        <v>13</v>
      </c>
      <c r="BW28" s="51">
        <v>0</v>
      </c>
    </row>
    <row r="29" spans="1:75" ht="13.5">
      <c r="A29" s="26" t="s">
        <v>29</v>
      </c>
      <c r="B29" s="49" t="s">
        <v>74</v>
      </c>
      <c r="C29" s="50" t="s">
        <v>75</v>
      </c>
      <c r="D29" s="51">
        <f t="shared" si="0"/>
        <v>1012</v>
      </c>
      <c r="E29" s="51">
        <f t="shared" si="1"/>
        <v>337</v>
      </c>
      <c r="F29" s="51">
        <f t="shared" si="2"/>
        <v>341</v>
      </c>
      <c r="G29" s="51">
        <f t="shared" si="3"/>
        <v>293</v>
      </c>
      <c r="H29" s="51">
        <f t="shared" si="4"/>
        <v>32</v>
      </c>
      <c r="I29" s="51">
        <f t="shared" si="5"/>
        <v>1</v>
      </c>
      <c r="J29" s="51">
        <f t="shared" si="6"/>
        <v>0</v>
      </c>
      <c r="K29" s="51">
        <f t="shared" si="7"/>
        <v>8</v>
      </c>
      <c r="L29" s="51">
        <f t="shared" si="8"/>
        <v>7</v>
      </c>
      <c r="M29" s="51">
        <v>3</v>
      </c>
      <c r="N29" s="51">
        <v>0</v>
      </c>
      <c r="O29" s="51">
        <v>0</v>
      </c>
      <c r="P29" s="51">
        <v>0</v>
      </c>
      <c r="Q29" s="51">
        <v>1</v>
      </c>
      <c r="R29" s="51">
        <v>0</v>
      </c>
      <c r="S29" s="51">
        <v>3</v>
      </c>
      <c r="T29" s="51">
        <f t="shared" si="9"/>
        <v>618</v>
      </c>
      <c r="U29" s="51">
        <f t="shared" si="10"/>
        <v>0</v>
      </c>
      <c r="V29" s="51">
        <f t="shared" si="11"/>
        <v>340</v>
      </c>
      <c r="W29" s="51">
        <f t="shared" si="12"/>
        <v>246</v>
      </c>
      <c r="X29" s="51">
        <f t="shared" si="13"/>
        <v>32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586</v>
      </c>
      <c r="AK29" s="51">
        <v>0</v>
      </c>
      <c r="AL29" s="51">
        <v>340</v>
      </c>
      <c r="AM29" s="51">
        <v>246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32</v>
      </c>
      <c r="AS29" s="51">
        <v>0</v>
      </c>
      <c r="AT29" s="51">
        <v>0</v>
      </c>
      <c r="AU29" s="51">
        <v>0</v>
      </c>
      <c r="AV29" s="51">
        <v>32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387</v>
      </c>
      <c r="BQ29" s="51">
        <v>334</v>
      </c>
      <c r="BR29" s="51">
        <v>1</v>
      </c>
      <c r="BS29" s="51">
        <v>47</v>
      </c>
      <c r="BT29" s="51">
        <v>0</v>
      </c>
      <c r="BU29" s="51">
        <v>0</v>
      </c>
      <c r="BV29" s="51">
        <v>0</v>
      </c>
      <c r="BW29" s="51">
        <v>5</v>
      </c>
    </row>
    <row r="30" spans="1:75" ht="13.5">
      <c r="A30" s="26" t="s">
        <v>29</v>
      </c>
      <c r="B30" s="49" t="s">
        <v>76</v>
      </c>
      <c r="C30" s="50" t="s">
        <v>77</v>
      </c>
      <c r="D30" s="51">
        <f t="shared" si="0"/>
        <v>348</v>
      </c>
      <c r="E30" s="51">
        <f t="shared" si="1"/>
        <v>90</v>
      </c>
      <c r="F30" s="51">
        <f t="shared" si="2"/>
        <v>145</v>
      </c>
      <c r="G30" s="51">
        <f t="shared" si="3"/>
        <v>102</v>
      </c>
      <c r="H30" s="51">
        <f t="shared" si="4"/>
        <v>9</v>
      </c>
      <c r="I30" s="51">
        <f t="shared" si="5"/>
        <v>0</v>
      </c>
      <c r="J30" s="51">
        <f t="shared" si="6"/>
        <v>0</v>
      </c>
      <c r="K30" s="51">
        <f t="shared" si="7"/>
        <v>2</v>
      </c>
      <c r="L30" s="51">
        <f t="shared" si="8"/>
        <v>92</v>
      </c>
      <c r="M30" s="51">
        <v>90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2</v>
      </c>
      <c r="T30" s="51">
        <f t="shared" si="9"/>
        <v>256</v>
      </c>
      <c r="U30" s="51">
        <f t="shared" si="10"/>
        <v>0</v>
      </c>
      <c r="V30" s="51">
        <f t="shared" si="11"/>
        <v>145</v>
      </c>
      <c r="W30" s="51">
        <f t="shared" si="12"/>
        <v>102</v>
      </c>
      <c r="X30" s="51">
        <f t="shared" si="13"/>
        <v>9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247</v>
      </c>
      <c r="AK30" s="51">
        <v>0</v>
      </c>
      <c r="AL30" s="51">
        <v>145</v>
      </c>
      <c r="AM30" s="51">
        <v>102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9</v>
      </c>
      <c r="AS30" s="51">
        <v>0</v>
      </c>
      <c r="AT30" s="51">
        <v>0</v>
      </c>
      <c r="AU30" s="51">
        <v>0</v>
      </c>
      <c r="AV30" s="51">
        <v>9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29</v>
      </c>
      <c r="B31" s="49" t="s">
        <v>78</v>
      </c>
      <c r="C31" s="50" t="s">
        <v>79</v>
      </c>
      <c r="D31" s="51">
        <f t="shared" si="0"/>
        <v>2613</v>
      </c>
      <c r="E31" s="51">
        <f t="shared" si="1"/>
        <v>1640</v>
      </c>
      <c r="F31" s="51">
        <f t="shared" si="2"/>
        <v>321</v>
      </c>
      <c r="G31" s="51">
        <f t="shared" si="3"/>
        <v>330</v>
      </c>
      <c r="H31" s="51">
        <f t="shared" si="4"/>
        <v>79</v>
      </c>
      <c r="I31" s="51">
        <f t="shared" si="5"/>
        <v>177</v>
      </c>
      <c r="J31" s="51">
        <f t="shared" si="6"/>
        <v>54</v>
      </c>
      <c r="K31" s="51">
        <f t="shared" si="7"/>
        <v>12</v>
      </c>
      <c r="L31" s="51">
        <f t="shared" si="8"/>
        <v>1114</v>
      </c>
      <c r="M31" s="51">
        <v>1064</v>
      </c>
      <c r="N31" s="51">
        <v>0</v>
      </c>
      <c r="O31" s="51">
        <v>0</v>
      </c>
      <c r="P31" s="51">
        <v>0</v>
      </c>
      <c r="Q31" s="51">
        <v>0</v>
      </c>
      <c r="R31" s="51">
        <v>40</v>
      </c>
      <c r="S31" s="51">
        <v>10</v>
      </c>
      <c r="T31" s="51">
        <f t="shared" si="9"/>
        <v>994</v>
      </c>
      <c r="U31" s="51">
        <f t="shared" si="10"/>
        <v>106</v>
      </c>
      <c r="V31" s="51">
        <f t="shared" si="11"/>
        <v>315</v>
      </c>
      <c r="W31" s="51">
        <f t="shared" si="12"/>
        <v>315</v>
      </c>
      <c r="X31" s="51">
        <f t="shared" si="13"/>
        <v>79</v>
      </c>
      <c r="Y31" s="51">
        <f t="shared" si="14"/>
        <v>177</v>
      </c>
      <c r="Z31" s="51">
        <f t="shared" si="15"/>
        <v>0</v>
      </c>
      <c r="AA31" s="51">
        <f t="shared" si="16"/>
        <v>2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630</v>
      </c>
      <c r="AK31" s="51">
        <v>0</v>
      </c>
      <c r="AL31" s="51">
        <v>315</v>
      </c>
      <c r="AM31" s="51">
        <v>315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364</v>
      </c>
      <c r="AS31" s="51">
        <v>106</v>
      </c>
      <c r="AT31" s="51">
        <v>0</v>
      </c>
      <c r="AU31" s="51">
        <v>0</v>
      </c>
      <c r="AV31" s="51">
        <v>79</v>
      </c>
      <c r="AW31" s="51">
        <v>177</v>
      </c>
      <c r="AX31" s="51">
        <v>0</v>
      </c>
      <c r="AY31" s="51">
        <v>2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505</v>
      </c>
      <c r="BQ31" s="51">
        <v>470</v>
      </c>
      <c r="BR31" s="51">
        <v>6</v>
      </c>
      <c r="BS31" s="51">
        <v>15</v>
      </c>
      <c r="BT31" s="51">
        <v>0</v>
      </c>
      <c r="BU31" s="51">
        <v>0</v>
      </c>
      <c r="BV31" s="51">
        <v>14</v>
      </c>
      <c r="BW31" s="51">
        <v>0</v>
      </c>
    </row>
    <row r="32" spans="1:75" ht="13.5">
      <c r="A32" s="26" t="s">
        <v>29</v>
      </c>
      <c r="B32" s="49" t="s">
        <v>80</v>
      </c>
      <c r="C32" s="50" t="s">
        <v>81</v>
      </c>
      <c r="D32" s="51">
        <f t="shared" si="0"/>
        <v>297</v>
      </c>
      <c r="E32" s="51">
        <f t="shared" si="1"/>
        <v>129</v>
      </c>
      <c r="F32" s="51">
        <f t="shared" si="2"/>
        <v>81</v>
      </c>
      <c r="G32" s="51">
        <f t="shared" si="3"/>
        <v>77</v>
      </c>
      <c r="H32" s="51">
        <f t="shared" si="4"/>
        <v>8</v>
      </c>
      <c r="I32" s="51">
        <f t="shared" si="5"/>
        <v>0</v>
      </c>
      <c r="J32" s="51">
        <f t="shared" si="6"/>
        <v>1</v>
      </c>
      <c r="K32" s="51">
        <f t="shared" si="7"/>
        <v>1</v>
      </c>
      <c r="L32" s="51">
        <f t="shared" si="8"/>
        <v>24</v>
      </c>
      <c r="M32" s="51">
        <v>23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1</v>
      </c>
      <c r="T32" s="51">
        <f t="shared" si="9"/>
        <v>145</v>
      </c>
      <c r="U32" s="51">
        <f t="shared" si="10"/>
        <v>0</v>
      </c>
      <c r="V32" s="51">
        <f t="shared" si="11"/>
        <v>81</v>
      </c>
      <c r="W32" s="51">
        <f t="shared" si="12"/>
        <v>56</v>
      </c>
      <c r="X32" s="51">
        <f t="shared" si="13"/>
        <v>8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137</v>
      </c>
      <c r="AK32" s="51">
        <v>0</v>
      </c>
      <c r="AL32" s="51">
        <v>81</v>
      </c>
      <c r="AM32" s="51">
        <v>56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8</v>
      </c>
      <c r="AS32" s="51">
        <v>0</v>
      </c>
      <c r="AT32" s="51">
        <v>0</v>
      </c>
      <c r="AU32" s="51">
        <v>0</v>
      </c>
      <c r="AV32" s="51">
        <v>8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128</v>
      </c>
      <c r="BQ32" s="51">
        <v>106</v>
      </c>
      <c r="BR32" s="51">
        <v>0</v>
      </c>
      <c r="BS32" s="51">
        <v>21</v>
      </c>
      <c r="BT32" s="51">
        <v>0</v>
      </c>
      <c r="BU32" s="51">
        <v>0</v>
      </c>
      <c r="BV32" s="51">
        <v>1</v>
      </c>
      <c r="BW32" s="51">
        <v>0</v>
      </c>
    </row>
    <row r="33" spans="1:75" ht="13.5">
      <c r="A33" s="26" t="s">
        <v>29</v>
      </c>
      <c r="B33" s="49" t="s">
        <v>82</v>
      </c>
      <c r="C33" s="50" t="s">
        <v>83</v>
      </c>
      <c r="D33" s="51">
        <f t="shared" si="0"/>
        <v>711</v>
      </c>
      <c r="E33" s="51">
        <f t="shared" si="1"/>
        <v>314</v>
      </c>
      <c r="F33" s="51">
        <f t="shared" si="2"/>
        <v>203</v>
      </c>
      <c r="G33" s="51">
        <f t="shared" si="3"/>
        <v>179</v>
      </c>
      <c r="H33" s="51">
        <f t="shared" si="4"/>
        <v>15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314</v>
      </c>
      <c r="M33" s="51">
        <v>314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397</v>
      </c>
      <c r="U33" s="51">
        <f t="shared" si="10"/>
        <v>0</v>
      </c>
      <c r="V33" s="51">
        <f t="shared" si="11"/>
        <v>203</v>
      </c>
      <c r="W33" s="51">
        <f t="shared" si="12"/>
        <v>179</v>
      </c>
      <c r="X33" s="51">
        <f t="shared" si="13"/>
        <v>15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397</v>
      </c>
      <c r="AK33" s="51">
        <v>0</v>
      </c>
      <c r="AL33" s="51">
        <v>203</v>
      </c>
      <c r="AM33" s="51">
        <v>179</v>
      </c>
      <c r="AN33" s="51">
        <v>15</v>
      </c>
      <c r="AO33" s="51">
        <v>0</v>
      </c>
      <c r="AP33" s="51">
        <v>0</v>
      </c>
      <c r="AQ33" s="51">
        <v>0</v>
      </c>
      <c r="AR33" s="51">
        <f t="shared" si="19"/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29</v>
      </c>
      <c r="B34" s="49" t="s">
        <v>84</v>
      </c>
      <c r="C34" s="50" t="s">
        <v>85</v>
      </c>
      <c r="D34" s="51">
        <f t="shared" si="0"/>
        <v>342</v>
      </c>
      <c r="E34" s="51">
        <f t="shared" si="1"/>
        <v>123</v>
      </c>
      <c r="F34" s="51">
        <f t="shared" si="2"/>
        <v>119</v>
      </c>
      <c r="G34" s="51">
        <f t="shared" si="3"/>
        <v>97</v>
      </c>
      <c r="H34" s="51">
        <f t="shared" si="4"/>
        <v>3</v>
      </c>
      <c r="I34" s="51">
        <f t="shared" si="5"/>
        <v>0</v>
      </c>
      <c r="J34" s="51">
        <f t="shared" si="6"/>
        <v>0</v>
      </c>
      <c r="K34" s="51">
        <f t="shared" si="7"/>
        <v>0</v>
      </c>
      <c r="L34" s="51">
        <f t="shared" si="8"/>
        <v>165</v>
      </c>
      <c r="M34" s="51">
        <v>123</v>
      </c>
      <c r="N34" s="51">
        <v>33</v>
      </c>
      <c r="O34" s="51">
        <v>9</v>
      </c>
      <c r="P34" s="51">
        <v>0</v>
      </c>
      <c r="Q34" s="51">
        <v>0</v>
      </c>
      <c r="R34" s="51">
        <v>0</v>
      </c>
      <c r="S34" s="51">
        <v>0</v>
      </c>
      <c r="T34" s="51">
        <f t="shared" si="9"/>
        <v>177</v>
      </c>
      <c r="U34" s="51">
        <f t="shared" si="10"/>
        <v>0</v>
      </c>
      <c r="V34" s="51">
        <f t="shared" si="11"/>
        <v>86</v>
      </c>
      <c r="W34" s="51">
        <f t="shared" si="12"/>
        <v>88</v>
      </c>
      <c r="X34" s="51">
        <f t="shared" si="13"/>
        <v>3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177</v>
      </c>
      <c r="AK34" s="51">
        <v>0</v>
      </c>
      <c r="AL34" s="51">
        <v>86</v>
      </c>
      <c r="AM34" s="51">
        <v>88</v>
      </c>
      <c r="AN34" s="51">
        <v>3</v>
      </c>
      <c r="AO34" s="51">
        <v>0</v>
      </c>
      <c r="AP34" s="51">
        <v>0</v>
      </c>
      <c r="AQ34" s="51">
        <v>0</v>
      </c>
      <c r="AR34" s="51">
        <f t="shared" si="19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29</v>
      </c>
      <c r="B35" s="49" t="s">
        <v>86</v>
      </c>
      <c r="C35" s="50" t="s">
        <v>87</v>
      </c>
      <c r="D35" s="51">
        <f t="shared" si="0"/>
        <v>362</v>
      </c>
      <c r="E35" s="51">
        <f t="shared" si="1"/>
        <v>169</v>
      </c>
      <c r="F35" s="51">
        <f t="shared" si="2"/>
        <v>77</v>
      </c>
      <c r="G35" s="51">
        <f t="shared" si="3"/>
        <v>110</v>
      </c>
      <c r="H35" s="51">
        <f t="shared" si="4"/>
        <v>6</v>
      </c>
      <c r="I35" s="51">
        <f t="shared" si="5"/>
        <v>0</v>
      </c>
      <c r="J35" s="51">
        <f t="shared" si="6"/>
        <v>0</v>
      </c>
      <c r="K35" s="51">
        <f t="shared" si="7"/>
        <v>0</v>
      </c>
      <c r="L35" s="51">
        <f t="shared" si="8"/>
        <v>79</v>
      </c>
      <c r="M35" s="51">
        <v>79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143</v>
      </c>
      <c r="U35" s="51">
        <f t="shared" si="10"/>
        <v>0</v>
      </c>
      <c r="V35" s="51">
        <f t="shared" si="11"/>
        <v>69</v>
      </c>
      <c r="W35" s="51">
        <f t="shared" si="12"/>
        <v>68</v>
      </c>
      <c r="X35" s="51">
        <f t="shared" si="13"/>
        <v>6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143</v>
      </c>
      <c r="AK35" s="51">
        <v>0</v>
      </c>
      <c r="AL35" s="51">
        <v>69</v>
      </c>
      <c r="AM35" s="51">
        <v>68</v>
      </c>
      <c r="AN35" s="51">
        <v>6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140</v>
      </c>
      <c r="BQ35" s="51">
        <v>90</v>
      </c>
      <c r="BR35" s="51">
        <v>8</v>
      </c>
      <c r="BS35" s="51">
        <v>42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29</v>
      </c>
      <c r="B36" s="49" t="s">
        <v>88</v>
      </c>
      <c r="C36" s="50" t="s">
        <v>89</v>
      </c>
      <c r="D36" s="51">
        <f t="shared" si="0"/>
        <v>405</v>
      </c>
      <c r="E36" s="51">
        <f t="shared" si="1"/>
        <v>134</v>
      </c>
      <c r="F36" s="51">
        <f t="shared" si="2"/>
        <v>157</v>
      </c>
      <c r="G36" s="51">
        <f t="shared" si="3"/>
        <v>109</v>
      </c>
      <c r="H36" s="51">
        <f t="shared" si="4"/>
        <v>5</v>
      </c>
      <c r="I36" s="51">
        <f t="shared" si="5"/>
        <v>0</v>
      </c>
      <c r="J36" s="51">
        <f t="shared" si="6"/>
        <v>0</v>
      </c>
      <c r="K36" s="51">
        <f t="shared" si="7"/>
        <v>0</v>
      </c>
      <c r="L36" s="51">
        <f t="shared" si="8"/>
        <v>134</v>
      </c>
      <c r="M36" s="51">
        <v>134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271</v>
      </c>
      <c r="U36" s="51">
        <f t="shared" si="10"/>
        <v>0</v>
      </c>
      <c r="V36" s="51">
        <f t="shared" si="11"/>
        <v>157</v>
      </c>
      <c r="W36" s="51">
        <f t="shared" si="12"/>
        <v>109</v>
      </c>
      <c r="X36" s="51">
        <f t="shared" si="13"/>
        <v>5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271</v>
      </c>
      <c r="AK36" s="51">
        <v>0</v>
      </c>
      <c r="AL36" s="51">
        <v>157</v>
      </c>
      <c r="AM36" s="51">
        <v>109</v>
      </c>
      <c r="AN36" s="51">
        <v>5</v>
      </c>
      <c r="AO36" s="51">
        <v>0</v>
      </c>
      <c r="AP36" s="51">
        <v>0</v>
      </c>
      <c r="AQ36" s="51">
        <v>0</v>
      </c>
      <c r="AR36" s="51">
        <f t="shared" si="19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29</v>
      </c>
      <c r="B37" s="49" t="s">
        <v>90</v>
      </c>
      <c r="C37" s="50" t="s">
        <v>91</v>
      </c>
      <c r="D37" s="51">
        <f t="shared" si="0"/>
        <v>296</v>
      </c>
      <c r="E37" s="51">
        <f t="shared" si="1"/>
        <v>132</v>
      </c>
      <c r="F37" s="51">
        <f t="shared" si="2"/>
        <v>109</v>
      </c>
      <c r="G37" s="51">
        <f t="shared" si="3"/>
        <v>51</v>
      </c>
      <c r="H37" s="51">
        <f t="shared" si="4"/>
        <v>4</v>
      </c>
      <c r="I37" s="51">
        <f t="shared" si="5"/>
        <v>0</v>
      </c>
      <c r="J37" s="51">
        <f t="shared" si="6"/>
        <v>0</v>
      </c>
      <c r="K37" s="51">
        <f t="shared" si="7"/>
        <v>0</v>
      </c>
      <c r="L37" s="51">
        <f t="shared" si="8"/>
        <v>161</v>
      </c>
      <c r="M37" s="51">
        <v>132</v>
      </c>
      <c r="N37" s="51">
        <v>20</v>
      </c>
      <c r="O37" s="51">
        <v>9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135</v>
      </c>
      <c r="U37" s="51">
        <f t="shared" si="10"/>
        <v>0</v>
      </c>
      <c r="V37" s="51">
        <f t="shared" si="11"/>
        <v>89</v>
      </c>
      <c r="W37" s="51">
        <f t="shared" si="12"/>
        <v>42</v>
      </c>
      <c r="X37" s="51">
        <f t="shared" si="13"/>
        <v>4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135</v>
      </c>
      <c r="AK37" s="51">
        <v>0</v>
      </c>
      <c r="AL37" s="51">
        <v>89</v>
      </c>
      <c r="AM37" s="51">
        <v>42</v>
      </c>
      <c r="AN37" s="51">
        <v>4</v>
      </c>
      <c r="AO37" s="51">
        <v>0</v>
      </c>
      <c r="AP37" s="51">
        <v>0</v>
      </c>
      <c r="AQ37" s="51">
        <v>0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29</v>
      </c>
      <c r="B38" s="49" t="s">
        <v>92</v>
      </c>
      <c r="C38" s="50" t="s">
        <v>93</v>
      </c>
      <c r="D38" s="51">
        <f t="shared" si="0"/>
        <v>832</v>
      </c>
      <c r="E38" s="51">
        <f t="shared" si="1"/>
        <v>580</v>
      </c>
      <c r="F38" s="51">
        <f t="shared" si="2"/>
        <v>152</v>
      </c>
      <c r="G38" s="51">
        <f t="shared" si="3"/>
        <v>89</v>
      </c>
      <c r="H38" s="51">
        <f t="shared" si="4"/>
        <v>10</v>
      </c>
      <c r="I38" s="51">
        <f t="shared" si="5"/>
        <v>0</v>
      </c>
      <c r="J38" s="51">
        <f t="shared" si="6"/>
        <v>1</v>
      </c>
      <c r="K38" s="51">
        <f t="shared" si="7"/>
        <v>0</v>
      </c>
      <c r="L38" s="51">
        <f t="shared" si="8"/>
        <v>555</v>
      </c>
      <c r="M38" s="51">
        <v>501</v>
      </c>
      <c r="N38" s="51">
        <v>43</v>
      </c>
      <c r="O38" s="51">
        <v>11</v>
      </c>
      <c r="P38" s="51">
        <v>0</v>
      </c>
      <c r="Q38" s="51">
        <v>0</v>
      </c>
      <c r="R38" s="51">
        <v>0</v>
      </c>
      <c r="S38" s="51">
        <v>0</v>
      </c>
      <c r="T38" s="51">
        <f t="shared" si="9"/>
        <v>177</v>
      </c>
      <c r="U38" s="51">
        <f t="shared" si="10"/>
        <v>0</v>
      </c>
      <c r="V38" s="51">
        <f t="shared" si="11"/>
        <v>102</v>
      </c>
      <c r="W38" s="51">
        <f t="shared" si="12"/>
        <v>65</v>
      </c>
      <c r="X38" s="51">
        <f t="shared" si="13"/>
        <v>10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177</v>
      </c>
      <c r="AK38" s="51">
        <v>0</v>
      </c>
      <c r="AL38" s="51">
        <v>102</v>
      </c>
      <c r="AM38" s="51">
        <v>65</v>
      </c>
      <c r="AN38" s="51">
        <v>10</v>
      </c>
      <c r="AO38" s="51">
        <v>0</v>
      </c>
      <c r="AP38" s="51">
        <v>0</v>
      </c>
      <c r="AQ38" s="51">
        <v>0</v>
      </c>
      <c r="AR38" s="51">
        <f t="shared" si="19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100</v>
      </c>
      <c r="BQ38" s="51">
        <v>79</v>
      </c>
      <c r="BR38" s="51">
        <v>7</v>
      </c>
      <c r="BS38" s="51">
        <v>13</v>
      </c>
      <c r="BT38" s="51">
        <v>0</v>
      </c>
      <c r="BU38" s="51">
        <v>0</v>
      </c>
      <c r="BV38" s="51">
        <v>1</v>
      </c>
      <c r="BW38" s="51">
        <v>0</v>
      </c>
    </row>
    <row r="39" spans="1:75" ht="13.5">
      <c r="A39" s="26" t="s">
        <v>29</v>
      </c>
      <c r="B39" s="49" t="s">
        <v>94</v>
      </c>
      <c r="C39" s="50" t="s">
        <v>95</v>
      </c>
      <c r="D39" s="51">
        <f t="shared" si="0"/>
        <v>466</v>
      </c>
      <c r="E39" s="51">
        <f t="shared" si="1"/>
        <v>162</v>
      </c>
      <c r="F39" s="51">
        <f t="shared" si="2"/>
        <v>106</v>
      </c>
      <c r="G39" s="51">
        <f t="shared" si="3"/>
        <v>188</v>
      </c>
      <c r="H39" s="51">
        <f t="shared" si="4"/>
        <v>9</v>
      </c>
      <c r="I39" s="51">
        <f t="shared" si="5"/>
        <v>0</v>
      </c>
      <c r="J39" s="51">
        <f t="shared" si="6"/>
        <v>1</v>
      </c>
      <c r="K39" s="51">
        <f t="shared" si="7"/>
        <v>0</v>
      </c>
      <c r="L39" s="51">
        <f t="shared" si="8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466</v>
      </c>
      <c r="U39" s="51">
        <f t="shared" si="10"/>
        <v>162</v>
      </c>
      <c r="V39" s="51">
        <f t="shared" si="11"/>
        <v>106</v>
      </c>
      <c r="W39" s="51">
        <f t="shared" si="12"/>
        <v>188</v>
      </c>
      <c r="X39" s="51">
        <f t="shared" si="13"/>
        <v>9</v>
      </c>
      <c r="Y39" s="51">
        <f t="shared" si="14"/>
        <v>0</v>
      </c>
      <c r="Z39" s="51">
        <f t="shared" si="15"/>
        <v>1</v>
      </c>
      <c r="AA39" s="51">
        <f t="shared" si="16"/>
        <v>0</v>
      </c>
      <c r="AB39" s="51">
        <f t="shared" si="17"/>
        <v>163</v>
      </c>
      <c r="AC39" s="51">
        <v>162</v>
      </c>
      <c r="AD39" s="51">
        <v>0</v>
      </c>
      <c r="AE39" s="51">
        <v>0</v>
      </c>
      <c r="AF39" s="51">
        <v>0</v>
      </c>
      <c r="AG39" s="51">
        <v>0</v>
      </c>
      <c r="AH39" s="51">
        <v>1</v>
      </c>
      <c r="AI39" s="51">
        <v>0</v>
      </c>
      <c r="AJ39" s="51">
        <f t="shared" si="18"/>
        <v>303</v>
      </c>
      <c r="AK39" s="51">
        <v>0</v>
      </c>
      <c r="AL39" s="51">
        <v>106</v>
      </c>
      <c r="AM39" s="51">
        <v>188</v>
      </c>
      <c r="AN39" s="51">
        <v>9</v>
      </c>
      <c r="AO39" s="51">
        <v>0</v>
      </c>
      <c r="AP39" s="51">
        <v>0</v>
      </c>
      <c r="AQ39" s="51">
        <v>0</v>
      </c>
      <c r="AR39" s="51">
        <f t="shared" si="19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29</v>
      </c>
      <c r="B40" s="49" t="s">
        <v>96</v>
      </c>
      <c r="C40" s="50" t="s">
        <v>97</v>
      </c>
      <c r="D40" s="51">
        <f t="shared" si="0"/>
        <v>872</v>
      </c>
      <c r="E40" s="51">
        <f t="shared" si="1"/>
        <v>399</v>
      </c>
      <c r="F40" s="51">
        <f t="shared" si="2"/>
        <v>238</v>
      </c>
      <c r="G40" s="51">
        <f t="shared" si="3"/>
        <v>214</v>
      </c>
      <c r="H40" s="51">
        <f t="shared" si="4"/>
        <v>20</v>
      </c>
      <c r="I40" s="51">
        <f t="shared" si="5"/>
        <v>1</v>
      </c>
      <c r="J40" s="51">
        <f t="shared" si="6"/>
        <v>0</v>
      </c>
      <c r="K40" s="51">
        <f t="shared" si="7"/>
        <v>0</v>
      </c>
      <c r="L40" s="51">
        <f t="shared" si="8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684</v>
      </c>
      <c r="U40" s="51">
        <f t="shared" si="10"/>
        <v>257</v>
      </c>
      <c r="V40" s="51">
        <f t="shared" si="11"/>
        <v>221</v>
      </c>
      <c r="W40" s="51">
        <f t="shared" si="12"/>
        <v>185</v>
      </c>
      <c r="X40" s="51">
        <f t="shared" si="13"/>
        <v>20</v>
      </c>
      <c r="Y40" s="51">
        <f t="shared" si="14"/>
        <v>1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333</v>
      </c>
      <c r="AK40" s="51">
        <v>0</v>
      </c>
      <c r="AL40" s="51">
        <v>127</v>
      </c>
      <c r="AM40" s="51">
        <v>185</v>
      </c>
      <c r="AN40" s="51">
        <v>20</v>
      </c>
      <c r="AO40" s="51">
        <v>1</v>
      </c>
      <c r="AP40" s="51">
        <v>0</v>
      </c>
      <c r="AQ40" s="51">
        <v>0</v>
      </c>
      <c r="AR40" s="51">
        <f t="shared" si="19"/>
        <v>351</v>
      </c>
      <c r="AS40" s="51">
        <v>257</v>
      </c>
      <c r="AT40" s="51">
        <v>94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188</v>
      </c>
      <c r="BQ40" s="51">
        <v>142</v>
      </c>
      <c r="BR40" s="51">
        <v>17</v>
      </c>
      <c r="BS40" s="51">
        <v>29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29</v>
      </c>
      <c r="B41" s="49" t="s">
        <v>98</v>
      </c>
      <c r="C41" s="50" t="s">
        <v>99</v>
      </c>
      <c r="D41" s="51">
        <f t="shared" si="0"/>
        <v>662</v>
      </c>
      <c r="E41" s="51">
        <f t="shared" si="1"/>
        <v>369</v>
      </c>
      <c r="F41" s="51">
        <f t="shared" si="2"/>
        <v>149</v>
      </c>
      <c r="G41" s="51">
        <f t="shared" si="3"/>
        <v>134</v>
      </c>
      <c r="H41" s="51">
        <f t="shared" si="4"/>
        <v>8</v>
      </c>
      <c r="I41" s="51">
        <f t="shared" si="5"/>
        <v>1</v>
      </c>
      <c r="J41" s="51">
        <f t="shared" si="6"/>
        <v>1</v>
      </c>
      <c r="K41" s="51">
        <f t="shared" si="7"/>
        <v>0</v>
      </c>
      <c r="L41" s="51">
        <f t="shared" si="8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9"/>
        <v>529</v>
      </c>
      <c r="U41" s="51">
        <f t="shared" si="10"/>
        <v>242</v>
      </c>
      <c r="V41" s="51">
        <f t="shared" si="11"/>
        <v>144</v>
      </c>
      <c r="W41" s="51">
        <f t="shared" si="12"/>
        <v>134</v>
      </c>
      <c r="X41" s="51">
        <f t="shared" si="13"/>
        <v>8</v>
      </c>
      <c r="Y41" s="51">
        <f t="shared" si="14"/>
        <v>1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203</v>
      </c>
      <c r="AK41" s="51">
        <v>0</v>
      </c>
      <c r="AL41" s="51">
        <v>60</v>
      </c>
      <c r="AM41" s="51">
        <v>134</v>
      </c>
      <c r="AN41" s="51">
        <v>8</v>
      </c>
      <c r="AO41" s="51">
        <v>1</v>
      </c>
      <c r="AP41" s="51">
        <v>0</v>
      </c>
      <c r="AQ41" s="51">
        <v>0</v>
      </c>
      <c r="AR41" s="51">
        <f t="shared" si="19"/>
        <v>326</v>
      </c>
      <c r="AS41" s="51">
        <v>242</v>
      </c>
      <c r="AT41" s="51">
        <v>84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133</v>
      </c>
      <c r="BQ41" s="51">
        <v>127</v>
      </c>
      <c r="BR41" s="51">
        <v>5</v>
      </c>
      <c r="BS41" s="51">
        <v>0</v>
      </c>
      <c r="BT41" s="51">
        <v>0</v>
      </c>
      <c r="BU41" s="51">
        <v>0</v>
      </c>
      <c r="BV41" s="51">
        <v>1</v>
      </c>
      <c r="BW41" s="51">
        <v>0</v>
      </c>
    </row>
    <row r="42" spans="1:75" ht="13.5">
      <c r="A42" s="26" t="s">
        <v>29</v>
      </c>
      <c r="B42" s="49" t="s">
        <v>100</v>
      </c>
      <c r="C42" s="50" t="s">
        <v>101</v>
      </c>
      <c r="D42" s="51">
        <f t="shared" si="0"/>
        <v>866</v>
      </c>
      <c r="E42" s="51">
        <f t="shared" si="1"/>
        <v>414</v>
      </c>
      <c r="F42" s="51">
        <f t="shared" si="2"/>
        <v>200</v>
      </c>
      <c r="G42" s="51">
        <f t="shared" si="3"/>
        <v>231</v>
      </c>
      <c r="H42" s="51">
        <f t="shared" si="4"/>
        <v>15</v>
      </c>
      <c r="I42" s="51">
        <f t="shared" si="5"/>
        <v>0</v>
      </c>
      <c r="J42" s="51">
        <f t="shared" si="6"/>
        <v>6</v>
      </c>
      <c r="K42" s="51">
        <f t="shared" si="7"/>
        <v>0</v>
      </c>
      <c r="L42" s="51">
        <f t="shared" si="8"/>
        <v>233</v>
      </c>
      <c r="M42" s="51">
        <v>227</v>
      </c>
      <c r="N42" s="51">
        <v>0</v>
      </c>
      <c r="O42" s="51">
        <v>0</v>
      </c>
      <c r="P42" s="51">
        <v>0</v>
      </c>
      <c r="Q42" s="51">
        <v>0</v>
      </c>
      <c r="R42" s="51">
        <v>6</v>
      </c>
      <c r="S42" s="51">
        <v>0</v>
      </c>
      <c r="T42" s="51">
        <f t="shared" si="9"/>
        <v>383</v>
      </c>
      <c r="U42" s="51">
        <f t="shared" si="10"/>
        <v>0</v>
      </c>
      <c r="V42" s="51">
        <f t="shared" si="11"/>
        <v>160</v>
      </c>
      <c r="W42" s="51">
        <f t="shared" si="12"/>
        <v>208</v>
      </c>
      <c r="X42" s="51">
        <f t="shared" si="13"/>
        <v>15</v>
      </c>
      <c r="Y42" s="51">
        <f t="shared" si="14"/>
        <v>0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383</v>
      </c>
      <c r="AK42" s="51">
        <v>0</v>
      </c>
      <c r="AL42" s="51">
        <v>160</v>
      </c>
      <c r="AM42" s="51">
        <v>208</v>
      </c>
      <c r="AN42" s="51">
        <v>15</v>
      </c>
      <c r="AO42" s="51">
        <v>0</v>
      </c>
      <c r="AP42" s="51">
        <v>0</v>
      </c>
      <c r="AQ42" s="51">
        <v>0</v>
      </c>
      <c r="AR42" s="51">
        <f t="shared" si="19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250</v>
      </c>
      <c r="BQ42" s="51">
        <v>187</v>
      </c>
      <c r="BR42" s="51">
        <v>40</v>
      </c>
      <c r="BS42" s="51">
        <v>23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29</v>
      </c>
      <c r="B43" s="49" t="s">
        <v>102</v>
      </c>
      <c r="C43" s="50" t="s">
        <v>103</v>
      </c>
      <c r="D43" s="51">
        <f t="shared" si="0"/>
        <v>310</v>
      </c>
      <c r="E43" s="51">
        <f t="shared" si="1"/>
        <v>28</v>
      </c>
      <c r="F43" s="51">
        <f t="shared" si="2"/>
        <v>142</v>
      </c>
      <c r="G43" s="51">
        <f t="shared" si="3"/>
        <v>132</v>
      </c>
      <c r="H43" s="51">
        <f t="shared" si="4"/>
        <v>8</v>
      </c>
      <c r="I43" s="51">
        <f t="shared" si="5"/>
        <v>0</v>
      </c>
      <c r="J43" s="51">
        <f t="shared" si="6"/>
        <v>0</v>
      </c>
      <c r="K43" s="51">
        <f t="shared" si="7"/>
        <v>0</v>
      </c>
      <c r="L43" s="51">
        <f t="shared" si="8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9"/>
        <v>275</v>
      </c>
      <c r="U43" s="51">
        <f t="shared" si="10"/>
        <v>0</v>
      </c>
      <c r="V43" s="51">
        <f t="shared" si="11"/>
        <v>138</v>
      </c>
      <c r="W43" s="51">
        <f t="shared" si="12"/>
        <v>129</v>
      </c>
      <c r="X43" s="51">
        <f t="shared" si="13"/>
        <v>8</v>
      </c>
      <c r="Y43" s="51">
        <f t="shared" si="14"/>
        <v>0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275</v>
      </c>
      <c r="AK43" s="51">
        <v>0</v>
      </c>
      <c r="AL43" s="51">
        <v>138</v>
      </c>
      <c r="AM43" s="51">
        <v>129</v>
      </c>
      <c r="AN43" s="51">
        <v>8</v>
      </c>
      <c r="AO43" s="51">
        <v>0</v>
      </c>
      <c r="AP43" s="51">
        <v>0</v>
      </c>
      <c r="AQ43" s="51">
        <v>0</v>
      </c>
      <c r="AR43" s="51">
        <f t="shared" si="19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35</v>
      </c>
      <c r="BQ43" s="51">
        <v>28</v>
      </c>
      <c r="BR43" s="51">
        <v>4</v>
      </c>
      <c r="BS43" s="51">
        <v>3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29</v>
      </c>
      <c r="B44" s="49" t="s">
        <v>104</v>
      </c>
      <c r="C44" s="50" t="s">
        <v>105</v>
      </c>
      <c r="D44" s="51">
        <f t="shared" si="0"/>
        <v>938</v>
      </c>
      <c r="E44" s="51">
        <f t="shared" si="1"/>
        <v>494</v>
      </c>
      <c r="F44" s="51">
        <f t="shared" si="2"/>
        <v>255</v>
      </c>
      <c r="G44" s="51">
        <f t="shared" si="3"/>
        <v>171</v>
      </c>
      <c r="H44" s="51">
        <f t="shared" si="4"/>
        <v>14</v>
      </c>
      <c r="I44" s="51">
        <f t="shared" si="5"/>
        <v>0</v>
      </c>
      <c r="J44" s="51">
        <f t="shared" si="6"/>
        <v>4</v>
      </c>
      <c r="K44" s="51">
        <f t="shared" si="7"/>
        <v>0</v>
      </c>
      <c r="L44" s="51">
        <f t="shared" si="8"/>
        <v>416</v>
      </c>
      <c r="M44" s="51">
        <v>369</v>
      </c>
      <c r="N44" s="51">
        <v>43</v>
      </c>
      <c r="O44" s="51">
        <v>0</v>
      </c>
      <c r="P44" s="51">
        <v>0</v>
      </c>
      <c r="Q44" s="51">
        <v>0</v>
      </c>
      <c r="R44" s="51">
        <v>4</v>
      </c>
      <c r="S44" s="51">
        <v>0</v>
      </c>
      <c r="T44" s="51">
        <f t="shared" si="9"/>
        <v>368</v>
      </c>
      <c r="U44" s="51">
        <f t="shared" si="10"/>
        <v>0</v>
      </c>
      <c r="V44" s="51">
        <f t="shared" si="11"/>
        <v>193</v>
      </c>
      <c r="W44" s="51">
        <f t="shared" si="12"/>
        <v>161</v>
      </c>
      <c r="X44" s="51">
        <f t="shared" si="13"/>
        <v>14</v>
      </c>
      <c r="Y44" s="51">
        <f t="shared" si="14"/>
        <v>0</v>
      </c>
      <c r="Z44" s="51">
        <f t="shared" si="15"/>
        <v>0</v>
      </c>
      <c r="AA44" s="51">
        <f t="shared" si="16"/>
        <v>0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368</v>
      </c>
      <c r="AK44" s="51">
        <v>0</v>
      </c>
      <c r="AL44" s="51">
        <v>193</v>
      </c>
      <c r="AM44" s="51">
        <v>161</v>
      </c>
      <c r="AN44" s="51">
        <v>14</v>
      </c>
      <c r="AO44" s="51">
        <v>0</v>
      </c>
      <c r="AP44" s="51">
        <v>0</v>
      </c>
      <c r="AQ44" s="51">
        <v>0</v>
      </c>
      <c r="AR44" s="51">
        <f t="shared" si="19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154</v>
      </c>
      <c r="BQ44" s="51">
        <v>125</v>
      </c>
      <c r="BR44" s="51">
        <v>19</v>
      </c>
      <c r="BS44" s="51">
        <v>10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29</v>
      </c>
      <c r="B45" s="49" t="s">
        <v>106</v>
      </c>
      <c r="C45" s="50" t="s">
        <v>107</v>
      </c>
      <c r="D45" s="51">
        <f t="shared" si="0"/>
        <v>244</v>
      </c>
      <c r="E45" s="51">
        <f t="shared" si="1"/>
        <v>71</v>
      </c>
      <c r="F45" s="51">
        <f t="shared" si="2"/>
        <v>81</v>
      </c>
      <c r="G45" s="51">
        <f t="shared" si="3"/>
        <v>86</v>
      </c>
      <c r="H45" s="51">
        <f t="shared" si="4"/>
        <v>5</v>
      </c>
      <c r="I45" s="51">
        <f t="shared" si="5"/>
        <v>0</v>
      </c>
      <c r="J45" s="51">
        <f t="shared" si="6"/>
        <v>1</v>
      </c>
      <c r="K45" s="51">
        <f t="shared" si="7"/>
        <v>0</v>
      </c>
      <c r="L45" s="51">
        <f t="shared" si="8"/>
        <v>72</v>
      </c>
      <c r="M45" s="51">
        <v>71</v>
      </c>
      <c r="N45" s="51">
        <v>0</v>
      </c>
      <c r="O45" s="51">
        <v>0</v>
      </c>
      <c r="P45" s="51">
        <v>0</v>
      </c>
      <c r="Q45" s="51">
        <v>0</v>
      </c>
      <c r="R45" s="51">
        <v>1</v>
      </c>
      <c r="S45" s="51">
        <v>0</v>
      </c>
      <c r="T45" s="51">
        <f t="shared" si="9"/>
        <v>172</v>
      </c>
      <c r="U45" s="51">
        <f t="shared" si="10"/>
        <v>0</v>
      </c>
      <c r="V45" s="51">
        <f t="shared" si="11"/>
        <v>81</v>
      </c>
      <c r="W45" s="51">
        <f t="shared" si="12"/>
        <v>86</v>
      </c>
      <c r="X45" s="51">
        <f t="shared" si="13"/>
        <v>5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172</v>
      </c>
      <c r="AK45" s="51">
        <v>0</v>
      </c>
      <c r="AL45" s="51">
        <v>81</v>
      </c>
      <c r="AM45" s="51">
        <v>86</v>
      </c>
      <c r="AN45" s="51">
        <v>5</v>
      </c>
      <c r="AO45" s="51">
        <v>0</v>
      </c>
      <c r="AP45" s="51">
        <v>0</v>
      </c>
      <c r="AQ45" s="51">
        <v>0</v>
      </c>
      <c r="AR45" s="51">
        <f t="shared" si="19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29</v>
      </c>
      <c r="B46" s="49" t="s">
        <v>108</v>
      </c>
      <c r="C46" s="50" t="s">
        <v>109</v>
      </c>
      <c r="D46" s="51">
        <f t="shared" si="0"/>
        <v>932</v>
      </c>
      <c r="E46" s="51">
        <f t="shared" si="1"/>
        <v>583</v>
      </c>
      <c r="F46" s="51">
        <f t="shared" si="2"/>
        <v>274</v>
      </c>
      <c r="G46" s="51">
        <f t="shared" si="3"/>
        <v>62</v>
      </c>
      <c r="H46" s="51">
        <f t="shared" si="4"/>
        <v>12</v>
      </c>
      <c r="I46" s="51">
        <f t="shared" si="5"/>
        <v>0</v>
      </c>
      <c r="J46" s="51">
        <f t="shared" si="6"/>
        <v>0</v>
      </c>
      <c r="K46" s="51">
        <f t="shared" si="7"/>
        <v>1</v>
      </c>
      <c r="L46" s="51">
        <f t="shared" si="8"/>
        <v>1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1</v>
      </c>
      <c r="T46" s="51">
        <f t="shared" si="9"/>
        <v>931</v>
      </c>
      <c r="U46" s="51">
        <f t="shared" si="10"/>
        <v>583</v>
      </c>
      <c r="V46" s="51">
        <f t="shared" si="11"/>
        <v>274</v>
      </c>
      <c r="W46" s="51">
        <f t="shared" si="12"/>
        <v>62</v>
      </c>
      <c r="X46" s="51">
        <f t="shared" si="13"/>
        <v>12</v>
      </c>
      <c r="Y46" s="51">
        <f t="shared" si="14"/>
        <v>0</v>
      </c>
      <c r="Z46" s="51">
        <f t="shared" si="15"/>
        <v>0</v>
      </c>
      <c r="AA46" s="51">
        <f t="shared" si="16"/>
        <v>0</v>
      </c>
      <c r="AB46" s="51">
        <f t="shared" si="17"/>
        <v>33</v>
      </c>
      <c r="AC46" s="51">
        <v>0</v>
      </c>
      <c r="AD46" s="51">
        <v>33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18"/>
        <v>162</v>
      </c>
      <c r="AK46" s="51">
        <v>0</v>
      </c>
      <c r="AL46" s="51">
        <v>162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736</v>
      </c>
      <c r="AS46" s="51">
        <v>583</v>
      </c>
      <c r="AT46" s="51">
        <v>79</v>
      </c>
      <c r="AU46" s="51">
        <v>62</v>
      </c>
      <c r="AV46" s="51">
        <v>12</v>
      </c>
      <c r="AW46" s="51">
        <v>0</v>
      </c>
      <c r="AX46" s="51">
        <v>0</v>
      </c>
      <c r="AY46" s="51">
        <v>0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29</v>
      </c>
      <c r="B47" s="49" t="s">
        <v>110</v>
      </c>
      <c r="C47" s="50" t="s">
        <v>111</v>
      </c>
      <c r="D47" s="51">
        <f t="shared" si="0"/>
        <v>572</v>
      </c>
      <c r="E47" s="51">
        <f t="shared" si="1"/>
        <v>248</v>
      </c>
      <c r="F47" s="51">
        <f t="shared" si="2"/>
        <v>196</v>
      </c>
      <c r="G47" s="51">
        <f t="shared" si="3"/>
        <v>112</v>
      </c>
      <c r="H47" s="51">
        <f t="shared" si="4"/>
        <v>15</v>
      </c>
      <c r="I47" s="51">
        <f t="shared" si="5"/>
        <v>0</v>
      </c>
      <c r="J47" s="51">
        <f t="shared" si="6"/>
        <v>0</v>
      </c>
      <c r="K47" s="51">
        <f t="shared" si="7"/>
        <v>1</v>
      </c>
      <c r="L47" s="51">
        <f t="shared" si="8"/>
        <v>16</v>
      </c>
      <c r="M47" s="51">
        <v>0</v>
      </c>
      <c r="N47" s="51">
        <v>0</v>
      </c>
      <c r="O47" s="51">
        <v>0</v>
      </c>
      <c r="P47" s="51">
        <v>15</v>
      </c>
      <c r="Q47" s="51">
        <v>0</v>
      </c>
      <c r="R47" s="51">
        <v>0</v>
      </c>
      <c r="S47" s="51">
        <v>1</v>
      </c>
      <c r="T47" s="51">
        <f t="shared" si="9"/>
        <v>512</v>
      </c>
      <c r="U47" s="51">
        <f t="shared" si="10"/>
        <v>216</v>
      </c>
      <c r="V47" s="51">
        <f t="shared" si="11"/>
        <v>196</v>
      </c>
      <c r="W47" s="51">
        <f t="shared" si="12"/>
        <v>100</v>
      </c>
      <c r="X47" s="51">
        <f t="shared" si="13"/>
        <v>0</v>
      </c>
      <c r="Y47" s="51">
        <f t="shared" si="14"/>
        <v>0</v>
      </c>
      <c r="Z47" s="51">
        <f t="shared" si="15"/>
        <v>0</v>
      </c>
      <c r="AA47" s="51">
        <f t="shared" si="16"/>
        <v>0</v>
      </c>
      <c r="AB47" s="51">
        <f t="shared" si="17"/>
        <v>28</v>
      </c>
      <c r="AC47" s="51">
        <v>0</v>
      </c>
      <c r="AD47" s="51">
        <v>28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18"/>
        <v>129</v>
      </c>
      <c r="AK47" s="51">
        <v>0</v>
      </c>
      <c r="AL47" s="51">
        <v>129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19"/>
        <v>355</v>
      </c>
      <c r="AS47" s="51">
        <v>216</v>
      </c>
      <c r="AT47" s="51">
        <v>39</v>
      </c>
      <c r="AU47" s="51">
        <v>100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0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1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2"/>
        <v>44</v>
      </c>
      <c r="BQ47" s="51">
        <v>32</v>
      </c>
      <c r="BR47" s="51">
        <v>0</v>
      </c>
      <c r="BS47" s="51">
        <v>12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29</v>
      </c>
      <c r="B48" s="49" t="s">
        <v>112</v>
      </c>
      <c r="C48" s="50" t="s">
        <v>113</v>
      </c>
      <c r="D48" s="51">
        <f t="shared" si="0"/>
        <v>424</v>
      </c>
      <c r="E48" s="51">
        <f t="shared" si="1"/>
        <v>159</v>
      </c>
      <c r="F48" s="51">
        <f t="shared" si="2"/>
        <v>172</v>
      </c>
      <c r="G48" s="51">
        <f t="shared" si="3"/>
        <v>81</v>
      </c>
      <c r="H48" s="51">
        <f t="shared" si="4"/>
        <v>11</v>
      </c>
      <c r="I48" s="51">
        <f t="shared" si="5"/>
        <v>0</v>
      </c>
      <c r="J48" s="51">
        <f t="shared" si="6"/>
        <v>0</v>
      </c>
      <c r="K48" s="51">
        <f t="shared" si="7"/>
        <v>1</v>
      </c>
      <c r="L48" s="51">
        <f t="shared" si="8"/>
        <v>1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1</v>
      </c>
      <c r="T48" s="51">
        <f t="shared" si="9"/>
        <v>423</v>
      </c>
      <c r="U48" s="51">
        <f t="shared" si="10"/>
        <v>159</v>
      </c>
      <c r="V48" s="51">
        <f t="shared" si="11"/>
        <v>172</v>
      </c>
      <c r="W48" s="51">
        <f t="shared" si="12"/>
        <v>81</v>
      </c>
      <c r="X48" s="51">
        <f t="shared" si="13"/>
        <v>11</v>
      </c>
      <c r="Y48" s="51">
        <f t="shared" si="14"/>
        <v>0</v>
      </c>
      <c r="Z48" s="51">
        <f t="shared" si="15"/>
        <v>0</v>
      </c>
      <c r="AA48" s="51">
        <f t="shared" si="16"/>
        <v>0</v>
      </c>
      <c r="AB48" s="51">
        <f t="shared" si="17"/>
        <v>18</v>
      </c>
      <c r="AC48" s="51">
        <v>0</v>
      </c>
      <c r="AD48" s="51">
        <v>18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18"/>
        <v>116</v>
      </c>
      <c r="AK48" s="51">
        <v>0</v>
      </c>
      <c r="AL48" s="51">
        <v>116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19"/>
        <v>289</v>
      </c>
      <c r="AS48" s="51">
        <v>159</v>
      </c>
      <c r="AT48" s="51">
        <v>38</v>
      </c>
      <c r="AU48" s="51">
        <v>81</v>
      </c>
      <c r="AV48" s="51">
        <v>11</v>
      </c>
      <c r="AW48" s="51">
        <v>0</v>
      </c>
      <c r="AX48" s="51">
        <v>0</v>
      </c>
      <c r="AY48" s="51">
        <v>0</v>
      </c>
      <c r="AZ48" s="51">
        <f t="shared" si="20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1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2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29</v>
      </c>
      <c r="B49" s="49" t="s">
        <v>114</v>
      </c>
      <c r="C49" s="50" t="s">
        <v>115</v>
      </c>
      <c r="D49" s="51">
        <f t="shared" si="0"/>
        <v>156</v>
      </c>
      <c r="E49" s="51">
        <f t="shared" si="1"/>
        <v>61</v>
      </c>
      <c r="F49" s="51">
        <f t="shared" si="2"/>
        <v>61</v>
      </c>
      <c r="G49" s="51">
        <f t="shared" si="3"/>
        <v>29</v>
      </c>
      <c r="H49" s="51">
        <f t="shared" si="4"/>
        <v>5</v>
      </c>
      <c r="I49" s="51">
        <f t="shared" si="5"/>
        <v>0</v>
      </c>
      <c r="J49" s="51">
        <f t="shared" si="6"/>
        <v>0</v>
      </c>
      <c r="K49" s="51">
        <f t="shared" si="7"/>
        <v>0</v>
      </c>
      <c r="L49" s="51">
        <f t="shared" si="8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9"/>
        <v>156</v>
      </c>
      <c r="U49" s="51">
        <f t="shared" si="10"/>
        <v>61</v>
      </c>
      <c r="V49" s="51">
        <f t="shared" si="11"/>
        <v>61</v>
      </c>
      <c r="W49" s="51">
        <f t="shared" si="12"/>
        <v>29</v>
      </c>
      <c r="X49" s="51">
        <f t="shared" si="13"/>
        <v>5</v>
      </c>
      <c r="Y49" s="51">
        <f t="shared" si="14"/>
        <v>0</v>
      </c>
      <c r="Z49" s="51">
        <f t="shared" si="15"/>
        <v>0</v>
      </c>
      <c r="AA49" s="51">
        <f t="shared" si="16"/>
        <v>0</v>
      </c>
      <c r="AB49" s="51">
        <f t="shared" si="17"/>
        <v>13</v>
      </c>
      <c r="AC49" s="51">
        <v>0</v>
      </c>
      <c r="AD49" s="51">
        <v>13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18"/>
        <v>32</v>
      </c>
      <c r="AK49" s="51">
        <v>0</v>
      </c>
      <c r="AL49" s="51">
        <v>32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19"/>
        <v>111</v>
      </c>
      <c r="AS49" s="51">
        <v>61</v>
      </c>
      <c r="AT49" s="51">
        <v>16</v>
      </c>
      <c r="AU49" s="51">
        <v>29</v>
      </c>
      <c r="AV49" s="51">
        <v>5</v>
      </c>
      <c r="AW49" s="51">
        <v>0</v>
      </c>
      <c r="AX49" s="51">
        <v>0</v>
      </c>
      <c r="AY49" s="51">
        <v>0</v>
      </c>
      <c r="AZ49" s="51">
        <f t="shared" si="20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1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2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29</v>
      </c>
      <c r="B50" s="49" t="s">
        <v>116</v>
      </c>
      <c r="C50" s="50" t="s">
        <v>117</v>
      </c>
      <c r="D50" s="51">
        <f t="shared" si="0"/>
        <v>298</v>
      </c>
      <c r="E50" s="51">
        <f t="shared" si="1"/>
        <v>105</v>
      </c>
      <c r="F50" s="51">
        <f t="shared" si="2"/>
        <v>111</v>
      </c>
      <c r="G50" s="51">
        <f t="shared" si="3"/>
        <v>75</v>
      </c>
      <c r="H50" s="51">
        <f t="shared" si="4"/>
        <v>6</v>
      </c>
      <c r="I50" s="51">
        <f t="shared" si="5"/>
        <v>0</v>
      </c>
      <c r="J50" s="51">
        <f t="shared" si="6"/>
        <v>0</v>
      </c>
      <c r="K50" s="51">
        <f t="shared" si="7"/>
        <v>1</v>
      </c>
      <c r="L50" s="51">
        <f t="shared" si="8"/>
        <v>1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1</v>
      </c>
      <c r="T50" s="51">
        <f t="shared" si="9"/>
        <v>297</v>
      </c>
      <c r="U50" s="51">
        <f t="shared" si="10"/>
        <v>105</v>
      </c>
      <c r="V50" s="51">
        <f t="shared" si="11"/>
        <v>111</v>
      </c>
      <c r="W50" s="51">
        <f t="shared" si="12"/>
        <v>75</v>
      </c>
      <c r="X50" s="51">
        <f t="shared" si="13"/>
        <v>6</v>
      </c>
      <c r="Y50" s="51">
        <f t="shared" si="14"/>
        <v>0</v>
      </c>
      <c r="Z50" s="51">
        <f t="shared" si="15"/>
        <v>0</v>
      </c>
      <c r="AA50" s="51">
        <f t="shared" si="16"/>
        <v>0</v>
      </c>
      <c r="AB50" s="51">
        <f t="shared" si="17"/>
        <v>12</v>
      </c>
      <c r="AC50" s="51">
        <v>0</v>
      </c>
      <c r="AD50" s="51">
        <v>12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18"/>
        <v>69</v>
      </c>
      <c r="AK50" s="51">
        <v>0</v>
      </c>
      <c r="AL50" s="51">
        <v>69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19"/>
        <v>216</v>
      </c>
      <c r="AS50" s="51">
        <v>105</v>
      </c>
      <c r="AT50" s="51">
        <v>30</v>
      </c>
      <c r="AU50" s="51">
        <v>75</v>
      </c>
      <c r="AV50" s="51">
        <v>6</v>
      </c>
      <c r="AW50" s="51">
        <v>0</v>
      </c>
      <c r="AX50" s="51">
        <v>0</v>
      </c>
      <c r="AY50" s="51">
        <v>0</v>
      </c>
      <c r="AZ50" s="51">
        <f t="shared" si="20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1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2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29</v>
      </c>
      <c r="B51" s="49" t="s">
        <v>118</v>
      </c>
      <c r="C51" s="50" t="s">
        <v>119</v>
      </c>
      <c r="D51" s="51">
        <f t="shared" si="0"/>
        <v>176</v>
      </c>
      <c r="E51" s="51">
        <f t="shared" si="1"/>
        <v>96</v>
      </c>
      <c r="F51" s="51">
        <f t="shared" si="2"/>
        <v>60</v>
      </c>
      <c r="G51" s="51">
        <f t="shared" si="3"/>
        <v>15</v>
      </c>
      <c r="H51" s="51">
        <f t="shared" si="4"/>
        <v>5</v>
      </c>
      <c r="I51" s="51">
        <f t="shared" si="5"/>
        <v>0</v>
      </c>
      <c r="J51" s="51">
        <f t="shared" si="6"/>
        <v>0</v>
      </c>
      <c r="K51" s="51">
        <f t="shared" si="7"/>
        <v>0</v>
      </c>
      <c r="L51" s="51">
        <f t="shared" si="8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9"/>
        <v>172</v>
      </c>
      <c r="U51" s="51">
        <f t="shared" si="10"/>
        <v>93</v>
      </c>
      <c r="V51" s="51">
        <f t="shared" si="11"/>
        <v>60</v>
      </c>
      <c r="W51" s="51">
        <f t="shared" si="12"/>
        <v>14</v>
      </c>
      <c r="X51" s="51">
        <f t="shared" si="13"/>
        <v>5</v>
      </c>
      <c r="Y51" s="51">
        <f t="shared" si="14"/>
        <v>0</v>
      </c>
      <c r="Z51" s="51">
        <f t="shared" si="15"/>
        <v>0</v>
      </c>
      <c r="AA51" s="51">
        <f t="shared" si="16"/>
        <v>0</v>
      </c>
      <c r="AB51" s="51">
        <f t="shared" si="17"/>
        <v>8</v>
      </c>
      <c r="AC51" s="51">
        <v>0</v>
      </c>
      <c r="AD51" s="51">
        <v>8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18"/>
        <v>41</v>
      </c>
      <c r="AK51" s="51">
        <v>0</v>
      </c>
      <c r="AL51" s="51">
        <v>41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19"/>
        <v>123</v>
      </c>
      <c r="AS51" s="51">
        <v>93</v>
      </c>
      <c r="AT51" s="51">
        <v>11</v>
      </c>
      <c r="AU51" s="51">
        <v>14</v>
      </c>
      <c r="AV51" s="51">
        <v>5</v>
      </c>
      <c r="AW51" s="51">
        <v>0</v>
      </c>
      <c r="AX51" s="51">
        <v>0</v>
      </c>
      <c r="AY51" s="51">
        <v>0</v>
      </c>
      <c r="AZ51" s="51">
        <f t="shared" si="20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1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2"/>
        <v>4</v>
      </c>
      <c r="BQ51" s="51">
        <v>3</v>
      </c>
      <c r="BR51" s="51">
        <v>0</v>
      </c>
      <c r="BS51" s="51">
        <v>1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29</v>
      </c>
      <c r="B52" s="49" t="s">
        <v>120</v>
      </c>
      <c r="C52" s="50" t="s">
        <v>121</v>
      </c>
      <c r="D52" s="51">
        <f t="shared" si="0"/>
        <v>116</v>
      </c>
      <c r="E52" s="51">
        <f aca="true" t="shared" si="23" ref="E52:E77">M52+U52+BQ52</f>
        <v>53</v>
      </c>
      <c r="F52" s="51">
        <f aca="true" t="shared" si="24" ref="F52:F77">N52+V52+BR52</f>
        <v>41</v>
      </c>
      <c r="G52" s="51">
        <f aca="true" t="shared" si="25" ref="G52:G77">O52+W52+BS52</f>
        <v>19</v>
      </c>
      <c r="H52" s="51">
        <f aca="true" t="shared" si="26" ref="H52:H77">P52+X52+BT52</f>
        <v>3</v>
      </c>
      <c r="I52" s="51">
        <f aca="true" t="shared" si="27" ref="I52:I77">Q52+Y52+BU52</f>
        <v>0</v>
      </c>
      <c r="J52" s="51">
        <f aca="true" t="shared" si="28" ref="J52:J77">R52+Z52+BV52</f>
        <v>0</v>
      </c>
      <c r="K52" s="51">
        <f aca="true" t="shared" si="29" ref="K52:K77">S52+AA52+BW52</f>
        <v>0</v>
      </c>
      <c r="L52" s="51">
        <f aca="true" t="shared" si="30" ref="L52:L77">SUM(M52:S52)</f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aca="true" t="shared" si="31" ref="T52:T77">SUM(U52:AA52)</f>
        <v>115</v>
      </c>
      <c r="U52" s="51">
        <f aca="true" t="shared" si="32" ref="U52:U77">AC52+AK52+AS52+BA52+BI52</f>
        <v>52</v>
      </c>
      <c r="V52" s="51">
        <f aca="true" t="shared" si="33" ref="V52:V77">AD52+AL52+AT52+BB52+BJ52</f>
        <v>41</v>
      </c>
      <c r="W52" s="51">
        <f aca="true" t="shared" si="34" ref="W52:W77">AE52+AM52+AU52+BC52+BK52</f>
        <v>19</v>
      </c>
      <c r="X52" s="51">
        <f aca="true" t="shared" si="35" ref="X52:X77">AF52+AN52+AV52+BD52+BL52</f>
        <v>3</v>
      </c>
      <c r="Y52" s="51">
        <f aca="true" t="shared" si="36" ref="Y52:Y77">AG52+AO52+AW52+BE52+BM52</f>
        <v>0</v>
      </c>
      <c r="Z52" s="51">
        <f aca="true" t="shared" si="37" ref="Z52:Z77">AH52+AP52+AX52+BF52+BN52</f>
        <v>0</v>
      </c>
      <c r="AA52" s="51">
        <f aca="true" t="shared" si="38" ref="AA52:AA77">AI52+AQ52+AY52+BG52+BO52</f>
        <v>0</v>
      </c>
      <c r="AB52" s="51">
        <f aca="true" t="shared" si="39" ref="AB52:AB77">SUM(AC52:AI52)</f>
        <v>5</v>
      </c>
      <c r="AC52" s="51">
        <v>0</v>
      </c>
      <c r="AD52" s="51">
        <v>5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aca="true" t="shared" si="40" ref="AJ52:AJ77">SUM(AK52:AQ52)</f>
        <v>25</v>
      </c>
      <c r="AK52" s="51">
        <v>0</v>
      </c>
      <c r="AL52" s="51">
        <v>25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aca="true" t="shared" si="41" ref="AR52:AR77">SUM(AS52:AY52)</f>
        <v>85</v>
      </c>
      <c r="AS52" s="51">
        <v>52</v>
      </c>
      <c r="AT52" s="51">
        <v>11</v>
      </c>
      <c r="AU52" s="51">
        <v>19</v>
      </c>
      <c r="AV52" s="51">
        <v>3</v>
      </c>
      <c r="AW52" s="51">
        <v>0</v>
      </c>
      <c r="AX52" s="51">
        <v>0</v>
      </c>
      <c r="AY52" s="51">
        <v>0</v>
      </c>
      <c r="AZ52" s="51">
        <f aca="true" t="shared" si="42" ref="AZ52:AZ77">SUM(BA52:BG52)</f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aca="true" t="shared" si="43" ref="BH52:BH77">SUM(BI52:BO52)</f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aca="true" t="shared" si="44" ref="BP52:BP77">SUM(BQ52:BW52)</f>
        <v>1</v>
      </c>
      <c r="BQ52" s="51">
        <v>1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29</v>
      </c>
      <c r="B53" s="49" t="s">
        <v>122</v>
      </c>
      <c r="C53" s="50" t="s">
        <v>123</v>
      </c>
      <c r="D53" s="51">
        <f t="shared" si="0"/>
        <v>235</v>
      </c>
      <c r="E53" s="51">
        <f t="shared" si="23"/>
        <v>86</v>
      </c>
      <c r="F53" s="51">
        <f t="shared" si="24"/>
        <v>110</v>
      </c>
      <c r="G53" s="51">
        <f t="shared" si="25"/>
        <v>27</v>
      </c>
      <c r="H53" s="51">
        <f t="shared" si="26"/>
        <v>11</v>
      </c>
      <c r="I53" s="51">
        <f t="shared" si="27"/>
        <v>0</v>
      </c>
      <c r="J53" s="51">
        <f t="shared" si="28"/>
        <v>0</v>
      </c>
      <c r="K53" s="51">
        <f t="shared" si="29"/>
        <v>1</v>
      </c>
      <c r="L53" s="51">
        <f t="shared" si="30"/>
        <v>148</v>
      </c>
      <c r="M53" s="51">
        <v>86</v>
      </c>
      <c r="N53" s="51">
        <v>23</v>
      </c>
      <c r="O53" s="51">
        <v>27</v>
      </c>
      <c r="P53" s="51">
        <v>11</v>
      </c>
      <c r="Q53" s="51">
        <v>0</v>
      </c>
      <c r="R53" s="51">
        <v>0</v>
      </c>
      <c r="S53" s="51">
        <v>1</v>
      </c>
      <c r="T53" s="51">
        <f t="shared" si="31"/>
        <v>87</v>
      </c>
      <c r="U53" s="51">
        <f t="shared" si="32"/>
        <v>0</v>
      </c>
      <c r="V53" s="51">
        <f t="shared" si="33"/>
        <v>87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14</v>
      </c>
      <c r="AC53" s="51">
        <v>0</v>
      </c>
      <c r="AD53" s="51">
        <v>14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73</v>
      </c>
      <c r="AK53" s="51">
        <v>0</v>
      </c>
      <c r="AL53" s="51">
        <v>73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29</v>
      </c>
      <c r="B54" s="49" t="s">
        <v>124</v>
      </c>
      <c r="C54" s="50" t="s">
        <v>125</v>
      </c>
      <c r="D54" s="51">
        <f t="shared" si="0"/>
        <v>200</v>
      </c>
      <c r="E54" s="51">
        <f t="shared" si="23"/>
        <v>57</v>
      </c>
      <c r="F54" s="51">
        <f t="shared" si="24"/>
        <v>97</v>
      </c>
      <c r="G54" s="51">
        <f t="shared" si="25"/>
        <v>40</v>
      </c>
      <c r="H54" s="51">
        <f t="shared" si="26"/>
        <v>5</v>
      </c>
      <c r="I54" s="51">
        <f t="shared" si="27"/>
        <v>0</v>
      </c>
      <c r="J54" s="51">
        <f t="shared" si="28"/>
        <v>0</v>
      </c>
      <c r="K54" s="51">
        <f t="shared" si="29"/>
        <v>1</v>
      </c>
      <c r="L54" s="51">
        <f t="shared" si="30"/>
        <v>6</v>
      </c>
      <c r="M54" s="51">
        <v>0</v>
      </c>
      <c r="N54" s="51">
        <v>0</v>
      </c>
      <c r="O54" s="51">
        <v>0</v>
      </c>
      <c r="P54" s="51">
        <v>5</v>
      </c>
      <c r="Q54" s="51">
        <v>0</v>
      </c>
      <c r="R54" s="51">
        <v>0</v>
      </c>
      <c r="S54" s="51">
        <v>1</v>
      </c>
      <c r="T54" s="51">
        <f t="shared" si="31"/>
        <v>194</v>
      </c>
      <c r="U54" s="51">
        <f t="shared" si="32"/>
        <v>57</v>
      </c>
      <c r="V54" s="51">
        <f t="shared" si="33"/>
        <v>97</v>
      </c>
      <c r="W54" s="51">
        <f t="shared" si="34"/>
        <v>40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13</v>
      </c>
      <c r="AC54" s="51">
        <v>0</v>
      </c>
      <c r="AD54" s="51">
        <v>13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58</v>
      </c>
      <c r="AK54" s="51">
        <v>0</v>
      </c>
      <c r="AL54" s="51">
        <v>58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123</v>
      </c>
      <c r="AS54" s="51">
        <v>57</v>
      </c>
      <c r="AT54" s="51">
        <v>26</v>
      </c>
      <c r="AU54" s="51">
        <v>40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29</v>
      </c>
      <c r="B55" s="49" t="s">
        <v>126</v>
      </c>
      <c r="C55" s="50" t="s">
        <v>127</v>
      </c>
      <c r="D55" s="51">
        <f t="shared" si="0"/>
        <v>80</v>
      </c>
      <c r="E55" s="51">
        <f t="shared" si="23"/>
        <v>24</v>
      </c>
      <c r="F55" s="51">
        <f t="shared" si="24"/>
        <v>33</v>
      </c>
      <c r="G55" s="51">
        <f t="shared" si="25"/>
        <v>22</v>
      </c>
      <c r="H55" s="51">
        <f t="shared" si="26"/>
        <v>1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80</v>
      </c>
      <c r="U55" s="51">
        <f t="shared" si="32"/>
        <v>24</v>
      </c>
      <c r="V55" s="51">
        <f t="shared" si="33"/>
        <v>33</v>
      </c>
      <c r="W55" s="51">
        <f t="shared" si="34"/>
        <v>22</v>
      </c>
      <c r="X55" s="51">
        <f t="shared" si="35"/>
        <v>1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3</v>
      </c>
      <c r="AC55" s="51">
        <v>0</v>
      </c>
      <c r="AD55" s="51">
        <v>3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22</v>
      </c>
      <c r="AK55" s="51">
        <v>0</v>
      </c>
      <c r="AL55" s="51">
        <v>22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55</v>
      </c>
      <c r="AS55" s="51">
        <v>24</v>
      </c>
      <c r="AT55" s="51">
        <v>8</v>
      </c>
      <c r="AU55" s="51">
        <v>22</v>
      </c>
      <c r="AV55" s="51">
        <v>1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29</v>
      </c>
      <c r="B56" s="49" t="s">
        <v>128</v>
      </c>
      <c r="C56" s="50" t="s">
        <v>129</v>
      </c>
      <c r="D56" s="51">
        <f t="shared" si="0"/>
        <v>1278</v>
      </c>
      <c r="E56" s="51">
        <f t="shared" si="23"/>
        <v>603</v>
      </c>
      <c r="F56" s="51">
        <f t="shared" si="24"/>
        <v>453</v>
      </c>
      <c r="G56" s="51">
        <f t="shared" si="25"/>
        <v>187</v>
      </c>
      <c r="H56" s="51">
        <f t="shared" si="26"/>
        <v>23</v>
      </c>
      <c r="I56" s="51">
        <f t="shared" si="27"/>
        <v>0</v>
      </c>
      <c r="J56" s="51">
        <f t="shared" si="28"/>
        <v>12</v>
      </c>
      <c r="K56" s="51">
        <f t="shared" si="29"/>
        <v>0</v>
      </c>
      <c r="L56" s="51">
        <f t="shared" si="30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1149</v>
      </c>
      <c r="U56" s="51">
        <f t="shared" si="32"/>
        <v>479</v>
      </c>
      <c r="V56" s="51">
        <f t="shared" si="33"/>
        <v>452</v>
      </c>
      <c r="W56" s="51">
        <f t="shared" si="34"/>
        <v>183</v>
      </c>
      <c r="X56" s="51">
        <f t="shared" si="35"/>
        <v>23</v>
      </c>
      <c r="Y56" s="51">
        <f t="shared" si="36"/>
        <v>0</v>
      </c>
      <c r="Z56" s="51">
        <f t="shared" si="37"/>
        <v>12</v>
      </c>
      <c r="AA56" s="51">
        <f t="shared" si="38"/>
        <v>0</v>
      </c>
      <c r="AB56" s="51">
        <f t="shared" si="39"/>
        <v>45</v>
      </c>
      <c r="AC56" s="51">
        <v>0</v>
      </c>
      <c r="AD56" s="51">
        <v>45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381</v>
      </c>
      <c r="AK56" s="51">
        <v>56</v>
      </c>
      <c r="AL56" s="51">
        <v>325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723</v>
      </c>
      <c r="AS56" s="51">
        <v>423</v>
      </c>
      <c r="AT56" s="51">
        <v>82</v>
      </c>
      <c r="AU56" s="51">
        <v>183</v>
      </c>
      <c r="AV56" s="51">
        <v>23</v>
      </c>
      <c r="AW56" s="51">
        <v>0</v>
      </c>
      <c r="AX56" s="51">
        <v>12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129</v>
      </c>
      <c r="BQ56" s="51">
        <v>124</v>
      </c>
      <c r="BR56" s="51">
        <v>1</v>
      </c>
      <c r="BS56" s="51">
        <v>4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29</v>
      </c>
      <c r="B57" s="49" t="s">
        <v>130</v>
      </c>
      <c r="C57" s="50" t="s">
        <v>131</v>
      </c>
      <c r="D57" s="51">
        <f t="shared" si="0"/>
        <v>357</v>
      </c>
      <c r="E57" s="51">
        <f t="shared" si="23"/>
        <v>182</v>
      </c>
      <c r="F57" s="51">
        <f t="shared" si="24"/>
        <v>104</v>
      </c>
      <c r="G57" s="51">
        <f t="shared" si="25"/>
        <v>60</v>
      </c>
      <c r="H57" s="51">
        <f t="shared" si="26"/>
        <v>7</v>
      </c>
      <c r="I57" s="51">
        <f t="shared" si="27"/>
        <v>0</v>
      </c>
      <c r="J57" s="51">
        <f t="shared" si="28"/>
        <v>4</v>
      </c>
      <c r="K57" s="51">
        <f t="shared" si="29"/>
        <v>0</v>
      </c>
      <c r="L57" s="51">
        <f t="shared" si="30"/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319</v>
      </c>
      <c r="U57" s="51">
        <f t="shared" si="32"/>
        <v>147</v>
      </c>
      <c r="V57" s="51">
        <f t="shared" si="33"/>
        <v>103</v>
      </c>
      <c r="W57" s="51">
        <f t="shared" si="34"/>
        <v>58</v>
      </c>
      <c r="X57" s="51">
        <f t="shared" si="35"/>
        <v>7</v>
      </c>
      <c r="Y57" s="51">
        <f t="shared" si="36"/>
        <v>0</v>
      </c>
      <c r="Z57" s="51">
        <f t="shared" si="37"/>
        <v>4</v>
      </c>
      <c r="AA57" s="51">
        <f t="shared" si="38"/>
        <v>0</v>
      </c>
      <c r="AB57" s="51">
        <f t="shared" si="39"/>
        <v>8</v>
      </c>
      <c r="AC57" s="51">
        <v>0</v>
      </c>
      <c r="AD57" s="51">
        <v>8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81</v>
      </c>
      <c r="AK57" s="51">
        <v>12</v>
      </c>
      <c r="AL57" s="51">
        <v>69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230</v>
      </c>
      <c r="AS57" s="51">
        <v>135</v>
      </c>
      <c r="AT57" s="51">
        <v>26</v>
      </c>
      <c r="AU57" s="51">
        <v>58</v>
      </c>
      <c r="AV57" s="51">
        <v>7</v>
      </c>
      <c r="AW57" s="51">
        <v>0</v>
      </c>
      <c r="AX57" s="51">
        <v>4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38</v>
      </c>
      <c r="BQ57" s="51">
        <v>35</v>
      </c>
      <c r="BR57" s="51">
        <v>1</v>
      </c>
      <c r="BS57" s="51">
        <v>2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29</v>
      </c>
      <c r="B58" s="49" t="s">
        <v>132</v>
      </c>
      <c r="C58" s="50" t="s">
        <v>215</v>
      </c>
      <c r="D58" s="51">
        <f t="shared" si="0"/>
        <v>387</v>
      </c>
      <c r="E58" s="51">
        <f t="shared" si="23"/>
        <v>182</v>
      </c>
      <c r="F58" s="51">
        <f t="shared" si="24"/>
        <v>109</v>
      </c>
      <c r="G58" s="51">
        <f t="shared" si="25"/>
        <v>82</v>
      </c>
      <c r="H58" s="51">
        <f t="shared" si="26"/>
        <v>9</v>
      </c>
      <c r="I58" s="51">
        <f t="shared" si="27"/>
        <v>0</v>
      </c>
      <c r="J58" s="51">
        <f t="shared" si="28"/>
        <v>5</v>
      </c>
      <c r="K58" s="51">
        <f t="shared" si="29"/>
        <v>0</v>
      </c>
      <c r="L58" s="51">
        <f t="shared" si="30"/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387</v>
      </c>
      <c r="U58" s="51">
        <f t="shared" si="32"/>
        <v>182</v>
      </c>
      <c r="V58" s="51">
        <f t="shared" si="33"/>
        <v>109</v>
      </c>
      <c r="W58" s="51">
        <f t="shared" si="34"/>
        <v>82</v>
      </c>
      <c r="X58" s="51">
        <f t="shared" si="35"/>
        <v>9</v>
      </c>
      <c r="Y58" s="51">
        <f t="shared" si="36"/>
        <v>0</v>
      </c>
      <c r="Z58" s="51">
        <f t="shared" si="37"/>
        <v>5</v>
      </c>
      <c r="AA58" s="51">
        <f t="shared" si="38"/>
        <v>0</v>
      </c>
      <c r="AB58" s="51">
        <f t="shared" si="39"/>
        <v>9</v>
      </c>
      <c r="AC58" s="51">
        <v>0</v>
      </c>
      <c r="AD58" s="51">
        <v>0</v>
      </c>
      <c r="AE58" s="51">
        <v>9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89</v>
      </c>
      <c r="AK58" s="51">
        <v>13</v>
      </c>
      <c r="AL58" s="51">
        <v>76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289</v>
      </c>
      <c r="AS58" s="51">
        <v>169</v>
      </c>
      <c r="AT58" s="51">
        <v>33</v>
      </c>
      <c r="AU58" s="51">
        <v>73</v>
      </c>
      <c r="AV58" s="51">
        <v>9</v>
      </c>
      <c r="AW58" s="51">
        <v>0</v>
      </c>
      <c r="AX58" s="51">
        <v>5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29</v>
      </c>
      <c r="B59" s="49" t="s">
        <v>133</v>
      </c>
      <c r="C59" s="50" t="s">
        <v>134</v>
      </c>
      <c r="D59" s="51">
        <f t="shared" si="0"/>
        <v>822</v>
      </c>
      <c r="E59" s="51">
        <f t="shared" si="23"/>
        <v>394</v>
      </c>
      <c r="F59" s="51">
        <f t="shared" si="24"/>
        <v>265</v>
      </c>
      <c r="G59" s="51">
        <f t="shared" si="25"/>
        <v>138</v>
      </c>
      <c r="H59" s="51">
        <f t="shared" si="26"/>
        <v>16</v>
      </c>
      <c r="I59" s="51">
        <f t="shared" si="27"/>
        <v>0</v>
      </c>
      <c r="J59" s="51">
        <f t="shared" si="28"/>
        <v>9</v>
      </c>
      <c r="K59" s="51">
        <f t="shared" si="29"/>
        <v>0</v>
      </c>
      <c r="L59" s="51">
        <f t="shared" si="30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751</v>
      </c>
      <c r="U59" s="51">
        <f t="shared" si="32"/>
        <v>333</v>
      </c>
      <c r="V59" s="51">
        <f t="shared" si="33"/>
        <v>263</v>
      </c>
      <c r="W59" s="51">
        <f t="shared" si="34"/>
        <v>130</v>
      </c>
      <c r="X59" s="51">
        <f t="shared" si="35"/>
        <v>16</v>
      </c>
      <c r="Y59" s="51">
        <f t="shared" si="36"/>
        <v>0</v>
      </c>
      <c r="Z59" s="51">
        <f t="shared" si="37"/>
        <v>9</v>
      </c>
      <c r="AA59" s="51">
        <f t="shared" si="38"/>
        <v>0</v>
      </c>
      <c r="AB59" s="51">
        <f t="shared" si="39"/>
        <v>21</v>
      </c>
      <c r="AC59" s="51">
        <v>0</v>
      </c>
      <c r="AD59" s="51">
        <v>21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216</v>
      </c>
      <c r="AK59" s="51">
        <v>32</v>
      </c>
      <c r="AL59" s="51">
        <v>184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514</v>
      </c>
      <c r="AS59" s="51">
        <v>301</v>
      </c>
      <c r="AT59" s="51">
        <v>58</v>
      </c>
      <c r="AU59" s="51">
        <v>130</v>
      </c>
      <c r="AV59" s="51">
        <v>16</v>
      </c>
      <c r="AW59" s="51">
        <v>0</v>
      </c>
      <c r="AX59" s="51">
        <v>9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71</v>
      </c>
      <c r="BQ59" s="51">
        <v>61</v>
      </c>
      <c r="BR59" s="51">
        <v>2</v>
      </c>
      <c r="BS59" s="51">
        <v>8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29</v>
      </c>
      <c r="B60" s="49" t="s">
        <v>135</v>
      </c>
      <c r="C60" s="50" t="s">
        <v>136</v>
      </c>
      <c r="D60" s="51">
        <f t="shared" si="0"/>
        <v>368</v>
      </c>
      <c r="E60" s="51">
        <f t="shared" si="23"/>
        <v>161</v>
      </c>
      <c r="F60" s="51">
        <f t="shared" si="24"/>
        <v>133</v>
      </c>
      <c r="G60" s="51">
        <f t="shared" si="25"/>
        <v>62</v>
      </c>
      <c r="H60" s="51">
        <f t="shared" si="26"/>
        <v>8</v>
      </c>
      <c r="I60" s="51">
        <f t="shared" si="27"/>
        <v>0</v>
      </c>
      <c r="J60" s="51">
        <f t="shared" si="28"/>
        <v>4</v>
      </c>
      <c r="K60" s="51">
        <f t="shared" si="29"/>
        <v>0</v>
      </c>
      <c r="L60" s="51">
        <f t="shared" si="30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368</v>
      </c>
      <c r="U60" s="51">
        <f t="shared" si="32"/>
        <v>161</v>
      </c>
      <c r="V60" s="51">
        <f t="shared" si="33"/>
        <v>133</v>
      </c>
      <c r="W60" s="51">
        <f t="shared" si="34"/>
        <v>62</v>
      </c>
      <c r="X60" s="51">
        <f t="shared" si="35"/>
        <v>8</v>
      </c>
      <c r="Y60" s="51">
        <f t="shared" si="36"/>
        <v>0</v>
      </c>
      <c r="Z60" s="51">
        <f t="shared" si="37"/>
        <v>4</v>
      </c>
      <c r="AA60" s="51">
        <f t="shared" si="38"/>
        <v>0</v>
      </c>
      <c r="AB60" s="51">
        <f t="shared" si="39"/>
        <v>9</v>
      </c>
      <c r="AC60" s="51">
        <v>0</v>
      </c>
      <c r="AD60" s="51">
        <v>9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112</v>
      </c>
      <c r="AK60" s="51">
        <v>16</v>
      </c>
      <c r="AL60" s="51">
        <v>96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247</v>
      </c>
      <c r="AS60" s="51">
        <v>145</v>
      </c>
      <c r="AT60" s="51">
        <v>28</v>
      </c>
      <c r="AU60" s="51">
        <v>62</v>
      </c>
      <c r="AV60" s="51">
        <v>8</v>
      </c>
      <c r="AW60" s="51">
        <v>0</v>
      </c>
      <c r="AX60" s="51">
        <v>4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29</v>
      </c>
      <c r="B61" s="49" t="s">
        <v>137</v>
      </c>
      <c r="C61" s="50" t="s">
        <v>138</v>
      </c>
      <c r="D61" s="51">
        <f t="shared" si="0"/>
        <v>447</v>
      </c>
      <c r="E61" s="51">
        <f t="shared" si="23"/>
        <v>210</v>
      </c>
      <c r="F61" s="51">
        <f t="shared" si="24"/>
        <v>136</v>
      </c>
      <c r="G61" s="51">
        <f t="shared" si="25"/>
        <v>84</v>
      </c>
      <c r="H61" s="51">
        <f t="shared" si="26"/>
        <v>11</v>
      </c>
      <c r="I61" s="51">
        <f t="shared" si="27"/>
        <v>0</v>
      </c>
      <c r="J61" s="51">
        <f t="shared" si="28"/>
        <v>6</v>
      </c>
      <c r="K61" s="51">
        <f t="shared" si="29"/>
        <v>0</v>
      </c>
      <c r="L61" s="51">
        <f t="shared" si="30"/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31"/>
        <v>447</v>
      </c>
      <c r="U61" s="51">
        <f t="shared" si="32"/>
        <v>210</v>
      </c>
      <c r="V61" s="51">
        <f t="shared" si="33"/>
        <v>136</v>
      </c>
      <c r="W61" s="51">
        <f t="shared" si="34"/>
        <v>84</v>
      </c>
      <c r="X61" s="51">
        <f t="shared" si="35"/>
        <v>11</v>
      </c>
      <c r="Y61" s="51">
        <f t="shared" si="36"/>
        <v>0</v>
      </c>
      <c r="Z61" s="51">
        <f t="shared" si="37"/>
        <v>6</v>
      </c>
      <c r="AA61" s="51">
        <f t="shared" si="38"/>
        <v>0</v>
      </c>
      <c r="AB61" s="51">
        <f t="shared" si="39"/>
        <v>8</v>
      </c>
      <c r="AC61" s="51">
        <v>0</v>
      </c>
      <c r="AD61" s="51">
        <v>8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105</v>
      </c>
      <c r="AK61" s="51">
        <v>15</v>
      </c>
      <c r="AL61" s="51">
        <v>90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334</v>
      </c>
      <c r="AS61" s="51">
        <v>195</v>
      </c>
      <c r="AT61" s="51">
        <v>38</v>
      </c>
      <c r="AU61" s="51">
        <v>84</v>
      </c>
      <c r="AV61" s="51">
        <v>11</v>
      </c>
      <c r="AW61" s="51">
        <v>0</v>
      </c>
      <c r="AX61" s="51">
        <v>6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29</v>
      </c>
      <c r="B62" s="49" t="s">
        <v>139</v>
      </c>
      <c r="C62" s="50" t="s">
        <v>140</v>
      </c>
      <c r="D62" s="51">
        <f t="shared" si="0"/>
        <v>249</v>
      </c>
      <c r="E62" s="51">
        <f t="shared" si="23"/>
        <v>124</v>
      </c>
      <c r="F62" s="51">
        <f t="shared" si="24"/>
        <v>65</v>
      </c>
      <c r="G62" s="51">
        <f t="shared" si="25"/>
        <v>51</v>
      </c>
      <c r="H62" s="51">
        <f t="shared" si="26"/>
        <v>6</v>
      </c>
      <c r="I62" s="51">
        <f t="shared" si="27"/>
        <v>0</v>
      </c>
      <c r="J62" s="51">
        <f t="shared" si="28"/>
        <v>3</v>
      </c>
      <c r="K62" s="51">
        <f t="shared" si="29"/>
        <v>0</v>
      </c>
      <c r="L62" s="51">
        <f t="shared" si="30"/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249</v>
      </c>
      <c r="U62" s="51">
        <f t="shared" si="32"/>
        <v>124</v>
      </c>
      <c r="V62" s="51">
        <f t="shared" si="33"/>
        <v>65</v>
      </c>
      <c r="W62" s="51">
        <f t="shared" si="34"/>
        <v>51</v>
      </c>
      <c r="X62" s="51">
        <f t="shared" si="35"/>
        <v>6</v>
      </c>
      <c r="Y62" s="51">
        <f t="shared" si="36"/>
        <v>0</v>
      </c>
      <c r="Z62" s="51">
        <f t="shared" si="37"/>
        <v>3</v>
      </c>
      <c r="AA62" s="51">
        <f t="shared" si="38"/>
        <v>0</v>
      </c>
      <c r="AB62" s="51">
        <f t="shared" si="39"/>
        <v>4</v>
      </c>
      <c r="AC62" s="51">
        <v>0</v>
      </c>
      <c r="AD62" s="51">
        <v>4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45</v>
      </c>
      <c r="AK62" s="51">
        <v>7</v>
      </c>
      <c r="AL62" s="51">
        <v>38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200</v>
      </c>
      <c r="AS62" s="51">
        <v>117</v>
      </c>
      <c r="AT62" s="51">
        <v>23</v>
      </c>
      <c r="AU62" s="51">
        <v>51</v>
      </c>
      <c r="AV62" s="51">
        <v>6</v>
      </c>
      <c r="AW62" s="51">
        <v>0</v>
      </c>
      <c r="AX62" s="51">
        <v>3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29</v>
      </c>
      <c r="B63" s="49" t="s">
        <v>141</v>
      </c>
      <c r="C63" s="50" t="s">
        <v>142</v>
      </c>
      <c r="D63" s="51">
        <f t="shared" si="0"/>
        <v>413</v>
      </c>
      <c r="E63" s="51">
        <f t="shared" si="23"/>
        <v>195</v>
      </c>
      <c r="F63" s="51">
        <f t="shared" si="24"/>
        <v>125</v>
      </c>
      <c r="G63" s="51">
        <f t="shared" si="25"/>
        <v>78</v>
      </c>
      <c r="H63" s="51">
        <f t="shared" si="26"/>
        <v>10</v>
      </c>
      <c r="I63" s="51">
        <f t="shared" si="27"/>
        <v>0</v>
      </c>
      <c r="J63" s="51">
        <f t="shared" si="28"/>
        <v>5</v>
      </c>
      <c r="K63" s="51">
        <f t="shared" si="29"/>
        <v>0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413</v>
      </c>
      <c r="U63" s="51">
        <f t="shared" si="32"/>
        <v>195</v>
      </c>
      <c r="V63" s="51">
        <f t="shared" si="33"/>
        <v>125</v>
      </c>
      <c r="W63" s="51">
        <f t="shared" si="34"/>
        <v>78</v>
      </c>
      <c r="X63" s="51">
        <f t="shared" si="35"/>
        <v>10</v>
      </c>
      <c r="Y63" s="51">
        <f t="shared" si="36"/>
        <v>0</v>
      </c>
      <c r="Z63" s="51">
        <f t="shared" si="37"/>
        <v>5</v>
      </c>
      <c r="AA63" s="51">
        <f t="shared" si="38"/>
        <v>0</v>
      </c>
      <c r="AB63" s="51">
        <f t="shared" si="39"/>
        <v>11</v>
      </c>
      <c r="AC63" s="51">
        <v>0</v>
      </c>
      <c r="AD63" s="51">
        <v>11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93</v>
      </c>
      <c r="AK63" s="51">
        <v>14</v>
      </c>
      <c r="AL63" s="51">
        <v>79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309</v>
      </c>
      <c r="AS63" s="51">
        <v>181</v>
      </c>
      <c r="AT63" s="51">
        <v>35</v>
      </c>
      <c r="AU63" s="51">
        <v>78</v>
      </c>
      <c r="AV63" s="51">
        <v>10</v>
      </c>
      <c r="AW63" s="51">
        <v>0</v>
      </c>
      <c r="AX63" s="51">
        <v>5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29</v>
      </c>
      <c r="B64" s="49" t="s">
        <v>143</v>
      </c>
      <c r="C64" s="50" t="s">
        <v>144</v>
      </c>
      <c r="D64" s="51">
        <f t="shared" si="0"/>
        <v>561</v>
      </c>
      <c r="E64" s="51">
        <f t="shared" si="23"/>
        <v>172</v>
      </c>
      <c r="F64" s="51">
        <f t="shared" si="24"/>
        <v>291</v>
      </c>
      <c r="G64" s="51">
        <f t="shared" si="25"/>
        <v>78</v>
      </c>
      <c r="H64" s="51">
        <f t="shared" si="26"/>
        <v>18</v>
      </c>
      <c r="I64" s="51">
        <f t="shared" si="27"/>
        <v>2</v>
      </c>
      <c r="J64" s="51">
        <f t="shared" si="28"/>
        <v>0</v>
      </c>
      <c r="K64" s="51">
        <f t="shared" si="29"/>
        <v>0</v>
      </c>
      <c r="L64" s="51">
        <f t="shared" si="3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428</v>
      </c>
      <c r="U64" s="51">
        <f t="shared" si="32"/>
        <v>62</v>
      </c>
      <c r="V64" s="51">
        <f t="shared" si="33"/>
        <v>291</v>
      </c>
      <c r="W64" s="51">
        <f t="shared" si="34"/>
        <v>55</v>
      </c>
      <c r="X64" s="51">
        <f t="shared" si="35"/>
        <v>18</v>
      </c>
      <c r="Y64" s="51">
        <f t="shared" si="36"/>
        <v>2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428</v>
      </c>
      <c r="AS64" s="51">
        <v>62</v>
      </c>
      <c r="AT64" s="51">
        <v>291</v>
      </c>
      <c r="AU64" s="51">
        <v>55</v>
      </c>
      <c r="AV64" s="51">
        <v>18</v>
      </c>
      <c r="AW64" s="51">
        <v>2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133</v>
      </c>
      <c r="BQ64" s="51">
        <v>110</v>
      </c>
      <c r="BR64" s="51">
        <v>0</v>
      </c>
      <c r="BS64" s="51">
        <v>23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29</v>
      </c>
      <c r="B65" s="49" t="s">
        <v>145</v>
      </c>
      <c r="C65" s="50" t="s">
        <v>146</v>
      </c>
      <c r="D65" s="51">
        <f t="shared" si="0"/>
        <v>1649</v>
      </c>
      <c r="E65" s="51">
        <f t="shared" si="23"/>
        <v>1003</v>
      </c>
      <c r="F65" s="51">
        <f t="shared" si="24"/>
        <v>220</v>
      </c>
      <c r="G65" s="51">
        <f t="shared" si="25"/>
        <v>364</v>
      </c>
      <c r="H65" s="51">
        <f t="shared" si="26"/>
        <v>61</v>
      </c>
      <c r="I65" s="51">
        <f t="shared" si="27"/>
        <v>0</v>
      </c>
      <c r="J65" s="51">
        <f t="shared" si="28"/>
        <v>0</v>
      </c>
      <c r="K65" s="51">
        <f t="shared" si="29"/>
        <v>1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1361</v>
      </c>
      <c r="U65" s="51">
        <f t="shared" si="32"/>
        <v>736</v>
      </c>
      <c r="V65" s="51">
        <f t="shared" si="33"/>
        <v>215</v>
      </c>
      <c r="W65" s="51">
        <f t="shared" si="34"/>
        <v>349</v>
      </c>
      <c r="X65" s="51">
        <f t="shared" si="35"/>
        <v>61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1361</v>
      </c>
      <c r="AS65" s="51">
        <v>736</v>
      </c>
      <c r="AT65" s="51">
        <v>215</v>
      </c>
      <c r="AU65" s="51">
        <v>349</v>
      </c>
      <c r="AV65" s="51">
        <v>61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288</v>
      </c>
      <c r="BQ65" s="51">
        <v>267</v>
      </c>
      <c r="BR65" s="51">
        <v>5</v>
      </c>
      <c r="BS65" s="51">
        <v>15</v>
      </c>
      <c r="BT65" s="51">
        <v>0</v>
      </c>
      <c r="BU65" s="51">
        <v>0</v>
      </c>
      <c r="BV65" s="51">
        <v>0</v>
      </c>
      <c r="BW65" s="51">
        <v>1</v>
      </c>
    </row>
    <row r="66" spans="1:75" ht="13.5">
      <c r="A66" s="26" t="s">
        <v>29</v>
      </c>
      <c r="B66" s="49" t="s">
        <v>147</v>
      </c>
      <c r="C66" s="50" t="s">
        <v>148</v>
      </c>
      <c r="D66" s="51">
        <f t="shared" si="0"/>
        <v>196</v>
      </c>
      <c r="E66" s="51">
        <f t="shared" si="23"/>
        <v>99</v>
      </c>
      <c r="F66" s="51">
        <f t="shared" si="24"/>
        <v>41</v>
      </c>
      <c r="G66" s="51">
        <f t="shared" si="25"/>
        <v>52</v>
      </c>
      <c r="H66" s="51">
        <f t="shared" si="26"/>
        <v>3</v>
      </c>
      <c r="I66" s="51">
        <f t="shared" si="27"/>
        <v>0</v>
      </c>
      <c r="J66" s="51">
        <f t="shared" si="28"/>
        <v>0</v>
      </c>
      <c r="K66" s="51">
        <f t="shared" si="29"/>
        <v>1</v>
      </c>
      <c r="L66" s="51">
        <f t="shared" si="3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90</v>
      </c>
      <c r="U66" s="51">
        <f t="shared" si="32"/>
        <v>11</v>
      </c>
      <c r="V66" s="51">
        <f t="shared" si="33"/>
        <v>39</v>
      </c>
      <c r="W66" s="51">
        <f t="shared" si="34"/>
        <v>37</v>
      </c>
      <c r="X66" s="51">
        <f t="shared" si="35"/>
        <v>3</v>
      </c>
      <c r="Y66" s="51">
        <f t="shared" si="36"/>
        <v>0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90</v>
      </c>
      <c r="AS66" s="51">
        <v>11</v>
      </c>
      <c r="AT66" s="51">
        <v>39</v>
      </c>
      <c r="AU66" s="51">
        <v>37</v>
      </c>
      <c r="AV66" s="51">
        <v>3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106</v>
      </c>
      <c r="BQ66" s="51">
        <v>88</v>
      </c>
      <c r="BR66" s="51">
        <v>2</v>
      </c>
      <c r="BS66" s="51">
        <v>15</v>
      </c>
      <c r="BT66" s="51">
        <v>0</v>
      </c>
      <c r="BU66" s="51">
        <v>0</v>
      </c>
      <c r="BV66" s="51">
        <v>0</v>
      </c>
      <c r="BW66" s="51">
        <v>1</v>
      </c>
    </row>
    <row r="67" spans="1:75" ht="13.5">
      <c r="A67" s="26" t="s">
        <v>29</v>
      </c>
      <c r="B67" s="49" t="s">
        <v>149</v>
      </c>
      <c r="C67" s="50" t="s">
        <v>150</v>
      </c>
      <c r="D67" s="51">
        <f t="shared" si="0"/>
        <v>1268</v>
      </c>
      <c r="E67" s="51">
        <f t="shared" si="23"/>
        <v>617</v>
      </c>
      <c r="F67" s="51">
        <f t="shared" si="24"/>
        <v>202</v>
      </c>
      <c r="G67" s="51">
        <f t="shared" si="25"/>
        <v>395</v>
      </c>
      <c r="H67" s="51">
        <f t="shared" si="26"/>
        <v>29</v>
      </c>
      <c r="I67" s="51">
        <f t="shared" si="27"/>
        <v>0</v>
      </c>
      <c r="J67" s="51">
        <f t="shared" si="28"/>
        <v>0</v>
      </c>
      <c r="K67" s="51">
        <f t="shared" si="29"/>
        <v>25</v>
      </c>
      <c r="L67" s="51">
        <f t="shared" si="30"/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1193</v>
      </c>
      <c r="U67" s="51">
        <f t="shared" si="32"/>
        <v>554</v>
      </c>
      <c r="V67" s="51">
        <f t="shared" si="33"/>
        <v>202</v>
      </c>
      <c r="W67" s="51">
        <f t="shared" si="34"/>
        <v>395</v>
      </c>
      <c r="X67" s="51">
        <f t="shared" si="35"/>
        <v>29</v>
      </c>
      <c r="Y67" s="51">
        <f t="shared" si="36"/>
        <v>0</v>
      </c>
      <c r="Z67" s="51">
        <f t="shared" si="37"/>
        <v>0</v>
      </c>
      <c r="AA67" s="51">
        <f t="shared" si="38"/>
        <v>13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1193</v>
      </c>
      <c r="AS67" s="51">
        <v>554</v>
      </c>
      <c r="AT67" s="51">
        <v>202</v>
      </c>
      <c r="AU67" s="51">
        <v>395</v>
      </c>
      <c r="AV67" s="51">
        <v>29</v>
      </c>
      <c r="AW67" s="51">
        <v>0</v>
      </c>
      <c r="AX67" s="51">
        <v>0</v>
      </c>
      <c r="AY67" s="51">
        <v>13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75</v>
      </c>
      <c r="BQ67" s="51">
        <v>63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12</v>
      </c>
    </row>
    <row r="68" spans="1:75" ht="13.5">
      <c r="A68" s="26" t="s">
        <v>29</v>
      </c>
      <c r="B68" s="49" t="s">
        <v>151</v>
      </c>
      <c r="C68" s="50" t="s">
        <v>152</v>
      </c>
      <c r="D68" s="51">
        <f t="shared" si="0"/>
        <v>439</v>
      </c>
      <c r="E68" s="51">
        <f t="shared" si="23"/>
        <v>208</v>
      </c>
      <c r="F68" s="51">
        <f t="shared" si="24"/>
        <v>106</v>
      </c>
      <c r="G68" s="51">
        <f t="shared" si="25"/>
        <v>110</v>
      </c>
      <c r="H68" s="51">
        <f t="shared" si="26"/>
        <v>15</v>
      </c>
      <c r="I68" s="51">
        <f t="shared" si="27"/>
        <v>0</v>
      </c>
      <c r="J68" s="51">
        <f t="shared" si="28"/>
        <v>0</v>
      </c>
      <c r="K68" s="51">
        <f t="shared" si="29"/>
        <v>0</v>
      </c>
      <c r="L68" s="51">
        <f t="shared" si="30"/>
        <v>50</v>
      </c>
      <c r="M68" s="51">
        <v>50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212</v>
      </c>
      <c r="U68" s="51">
        <f t="shared" si="32"/>
        <v>0</v>
      </c>
      <c r="V68" s="51">
        <f t="shared" si="33"/>
        <v>99</v>
      </c>
      <c r="W68" s="51">
        <f t="shared" si="34"/>
        <v>98</v>
      </c>
      <c r="X68" s="51">
        <f t="shared" si="35"/>
        <v>15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212</v>
      </c>
      <c r="AS68" s="51">
        <v>0</v>
      </c>
      <c r="AT68" s="51">
        <v>99</v>
      </c>
      <c r="AU68" s="51">
        <v>98</v>
      </c>
      <c r="AV68" s="51">
        <v>15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177</v>
      </c>
      <c r="BQ68" s="51">
        <v>158</v>
      </c>
      <c r="BR68" s="51">
        <v>7</v>
      </c>
      <c r="BS68" s="51">
        <v>12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29</v>
      </c>
      <c r="B69" s="49" t="s">
        <v>153</v>
      </c>
      <c r="C69" s="50" t="s">
        <v>154</v>
      </c>
      <c r="D69" s="51">
        <f t="shared" si="0"/>
        <v>630</v>
      </c>
      <c r="E69" s="51">
        <f t="shared" si="23"/>
        <v>204</v>
      </c>
      <c r="F69" s="51">
        <f t="shared" si="24"/>
        <v>220</v>
      </c>
      <c r="G69" s="51">
        <f t="shared" si="25"/>
        <v>172</v>
      </c>
      <c r="H69" s="51">
        <f t="shared" si="26"/>
        <v>11</v>
      </c>
      <c r="I69" s="51">
        <f t="shared" si="27"/>
        <v>0</v>
      </c>
      <c r="J69" s="51">
        <f t="shared" si="28"/>
        <v>7</v>
      </c>
      <c r="K69" s="51">
        <f t="shared" si="29"/>
        <v>16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540</v>
      </c>
      <c r="U69" s="51">
        <f t="shared" si="32"/>
        <v>172</v>
      </c>
      <c r="V69" s="51">
        <f t="shared" si="33"/>
        <v>191</v>
      </c>
      <c r="W69" s="51">
        <f t="shared" si="34"/>
        <v>143</v>
      </c>
      <c r="X69" s="51">
        <f t="shared" si="35"/>
        <v>11</v>
      </c>
      <c r="Y69" s="51">
        <f t="shared" si="36"/>
        <v>0</v>
      </c>
      <c r="Z69" s="51">
        <f t="shared" si="37"/>
        <v>7</v>
      </c>
      <c r="AA69" s="51">
        <f t="shared" si="38"/>
        <v>16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540</v>
      </c>
      <c r="AS69" s="51">
        <v>172</v>
      </c>
      <c r="AT69" s="51">
        <v>191</v>
      </c>
      <c r="AU69" s="51">
        <v>143</v>
      </c>
      <c r="AV69" s="51">
        <v>11</v>
      </c>
      <c r="AW69" s="51">
        <v>0</v>
      </c>
      <c r="AX69" s="51">
        <v>7</v>
      </c>
      <c r="AY69" s="51">
        <v>16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90</v>
      </c>
      <c r="BQ69" s="51">
        <v>32</v>
      </c>
      <c r="BR69" s="51">
        <v>29</v>
      </c>
      <c r="BS69" s="51">
        <v>29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29</v>
      </c>
      <c r="B70" s="49" t="s">
        <v>155</v>
      </c>
      <c r="C70" s="50" t="s">
        <v>156</v>
      </c>
      <c r="D70" s="51">
        <f t="shared" si="0"/>
        <v>231</v>
      </c>
      <c r="E70" s="51">
        <f t="shared" si="23"/>
        <v>131</v>
      </c>
      <c r="F70" s="51">
        <f t="shared" si="24"/>
        <v>66</v>
      </c>
      <c r="G70" s="51">
        <f t="shared" si="25"/>
        <v>25</v>
      </c>
      <c r="H70" s="51">
        <f t="shared" si="26"/>
        <v>9</v>
      </c>
      <c r="I70" s="51">
        <f t="shared" si="27"/>
        <v>0</v>
      </c>
      <c r="J70" s="51">
        <f t="shared" si="28"/>
        <v>0</v>
      </c>
      <c r="K70" s="51">
        <f t="shared" si="29"/>
        <v>0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105</v>
      </c>
      <c r="U70" s="51">
        <f t="shared" si="32"/>
        <v>27</v>
      </c>
      <c r="V70" s="51">
        <f t="shared" si="33"/>
        <v>65</v>
      </c>
      <c r="W70" s="51">
        <f t="shared" si="34"/>
        <v>4</v>
      </c>
      <c r="X70" s="51">
        <f t="shared" si="35"/>
        <v>9</v>
      </c>
      <c r="Y70" s="51">
        <f t="shared" si="36"/>
        <v>0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13</v>
      </c>
      <c r="AK70" s="51">
        <v>0</v>
      </c>
      <c r="AL70" s="51">
        <v>13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92</v>
      </c>
      <c r="AS70" s="51">
        <v>27</v>
      </c>
      <c r="AT70" s="51">
        <v>52</v>
      </c>
      <c r="AU70" s="51">
        <v>4</v>
      </c>
      <c r="AV70" s="51">
        <v>9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126</v>
      </c>
      <c r="BQ70" s="51">
        <v>104</v>
      </c>
      <c r="BR70" s="51">
        <v>1</v>
      </c>
      <c r="BS70" s="51">
        <v>21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29</v>
      </c>
      <c r="B71" s="49" t="s">
        <v>157</v>
      </c>
      <c r="C71" s="50" t="s">
        <v>158</v>
      </c>
      <c r="D71" s="51">
        <f aca="true" t="shared" si="45" ref="D71:D77">SUM(E71:K71)</f>
        <v>647</v>
      </c>
      <c r="E71" s="51">
        <f t="shared" si="23"/>
        <v>223</v>
      </c>
      <c r="F71" s="51">
        <f t="shared" si="24"/>
        <v>234</v>
      </c>
      <c r="G71" s="51">
        <f t="shared" si="25"/>
        <v>162</v>
      </c>
      <c r="H71" s="51">
        <f t="shared" si="26"/>
        <v>18</v>
      </c>
      <c r="I71" s="51">
        <f t="shared" si="27"/>
        <v>5</v>
      </c>
      <c r="J71" s="51">
        <f t="shared" si="28"/>
        <v>0</v>
      </c>
      <c r="K71" s="51">
        <f t="shared" si="29"/>
        <v>5</v>
      </c>
      <c r="L71" s="51">
        <f t="shared" si="3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647</v>
      </c>
      <c r="U71" s="51">
        <f t="shared" si="32"/>
        <v>223</v>
      </c>
      <c r="V71" s="51">
        <f t="shared" si="33"/>
        <v>234</v>
      </c>
      <c r="W71" s="51">
        <f t="shared" si="34"/>
        <v>162</v>
      </c>
      <c r="X71" s="51">
        <f t="shared" si="35"/>
        <v>18</v>
      </c>
      <c r="Y71" s="51">
        <f t="shared" si="36"/>
        <v>5</v>
      </c>
      <c r="Z71" s="51">
        <f t="shared" si="37"/>
        <v>0</v>
      </c>
      <c r="AA71" s="51">
        <f t="shared" si="38"/>
        <v>5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647</v>
      </c>
      <c r="AS71" s="51">
        <v>223</v>
      </c>
      <c r="AT71" s="51">
        <v>234</v>
      </c>
      <c r="AU71" s="51">
        <v>162</v>
      </c>
      <c r="AV71" s="51">
        <v>18</v>
      </c>
      <c r="AW71" s="51">
        <v>5</v>
      </c>
      <c r="AX71" s="51">
        <v>0</v>
      </c>
      <c r="AY71" s="51">
        <v>5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29</v>
      </c>
      <c r="B72" s="49" t="s">
        <v>159</v>
      </c>
      <c r="C72" s="50" t="s">
        <v>160</v>
      </c>
      <c r="D72" s="51">
        <f t="shared" si="45"/>
        <v>149</v>
      </c>
      <c r="E72" s="51">
        <f t="shared" si="23"/>
        <v>0</v>
      </c>
      <c r="F72" s="51">
        <f t="shared" si="24"/>
        <v>128</v>
      </c>
      <c r="G72" s="51">
        <f t="shared" si="25"/>
        <v>0</v>
      </c>
      <c r="H72" s="51">
        <f t="shared" si="26"/>
        <v>0</v>
      </c>
      <c r="I72" s="51">
        <f t="shared" si="27"/>
        <v>0</v>
      </c>
      <c r="J72" s="51">
        <f t="shared" si="28"/>
        <v>0</v>
      </c>
      <c r="K72" s="51">
        <f t="shared" si="29"/>
        <v>21</v>
      </c>
      <c r="L72" s="51">
        <f t="shared" si="30"/>
        <v>71</v>
      </c>
      <c r="M72" s="51">
        <v>0</v>
      </c>
      <c r="N72" s="51">
        <v>50</v>
      </c>
      <c r="O72" s="51">
        <v>0</v>
      </c>
      <c r="P72" s="51">
        <v>0</v>
      </c>
      <c r="Q72" s="51">
        <v>0</v>
      </c>
      <c r="R72" s="51">
        <v>0</v>
      </c>
      <c r="S72" s="51">
        <v>21</v>
      </c>
      <c r="T72" s="51">
        <f t="shared" si="31"/>
        <v>78</v>
      </c>
      <c r="U72" s="51">
        <f t="shared" si="32"/>
        <v>0</v>
      </c>
      <c r="V72" s="51">
        <f t="shared" si="33"/>
        <v>78</v>
      </c>
      <c r="W72" s="51">
        <f t="shared" si="34"/>
        <v>0</v>
      </c>
      <c r="X72" s="51">
        <f t="shared" si="35"/>
        <v>0</v>
      </c>
      <c r="Y72" s="51">
        <f t="shared" si="36"/>
        <v>0</v>
      </c>
      <c r="Z72" s="51">
        <f t="shared" si="37"/>
        <v>0</v>
      </c>
      <c r="AA72" s="51">
        <f t="shared" si="38"/>
        <v>0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78</v>
      </c>
      <c r="AS72" s="51">
        <v>0</v>
      </c>
      <c r="AT72" s="51">
        <v>78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29</v>
      </c>
      <c r="B73" s="49" t="s">
        <v>161</v>
      </c>
      <c r="C73" s="50" t="s">
        <v>162</v>
      </c>
      <c r="D73" s="51">
        <f t="shared" si="45"/>
        <v>783</v>
      </c>
      <c r="E73" s="51">
        <f t="shared" si="23"/>
        <v>310</v>
      </c>
      <c r="F73" s="51">
        <f t="shared" si="24"/>
        <v>194</v>
      </c>
      <c r="G73" s="51">
        <f t="shared" si="25"/>
        <v>255</v>
      </c>
      <c r="H73" s="51">
        <f t="shared" si="26"/>
        <v>16</v>
      </c>
      <c r="I73" s="51">
        <f t="shared" si="27"/>
        <v>1</v>
      </c>
      <c r="J73" s="51">
        <f t="shared" si="28"/>
        <v>0</v>
      </c>
      <c r="K73" s="51">
        <f t="shared" si="29"/>
        <v>7</v>
      </c>
      <c r="L73" s="51">
        <f t="shared" si="30"/>
        <v>368</v>
      </c>
      <c r="M73" s="51">
        <v>310</v>
      </c>
      <c r="N73" s="51">
        <v>58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415</v>
      </c>
      <c r="U73" s="51">
        <f t="shared" si="32"/>
        <v>0</v>
      </c>
      <c r="V73" s="51">
        <f t="shared" si="33"/>
        <v>136</v>
      </c>
      <c r="W73" s="51">
        <f t="shared" si="34"/>
        <v>255</v>
      </c>
      <c r="X73" s="51">
        <f t="shared" si="35"/>
        <v>16</v>
      </c>
      <c r="Y73" s="51">
        <f t="shared" si="36"/>
        <v>1</v>
      </c>
      <c r="Z73" s="51">
        <f t="shared" si="37"/>
        <v>0</v>
      </c>
      <c r="AA73" s="51">
        <f t="shared" si="38"/>
        <v>7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415</v>
      </c>
      <c r="AS73" s="51">
        <v>0</v>
      </c>
      <c r="AT73" s="51">
        <v>136</v>
      </c>
      <c r="AU73" s="51">
        <v>255</v>
      </c>
      <c r="AV73" s="51">
        <v>16</v>
      </c>
      <c r="AW73" s="51">
        <v>1</v>
      </c>
      <c r="AX73" s="51">
        <v>0</v>
      </c>
      <c r="AY73" s="51">
        <v>7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29</v>
      </c>
      <c r="B74" s="49" t="s">
        <v>163</v>
      </c>
      <c r="C74" s="50" t="s">
        <v>164</v>
      </c>
      <c r="D74" s="51">
        <f t="shared" si="45"/>
        <v>247</v>
      </c>
      <c r="E74" s="51">
        <f t="shared" si="23"/>
        <v>117</v>
      </c>
      <c r="F74" s="51">
        <f t="shared" si="24"/>
        <v>74</v>
      </c>
      <c r="G74" s="51">
        <f t="shared" si="25"/>
        <v>47</v>
      </c>
      <c r="H74" s="51">
        <f t="shared" si="26"/>
        <v>6</v>
      </c>
      <c r="I74" s="51">
        <f t="shared" si="27"/>
        <v>0</v>
      </c>
      <c r="J74" s="51">
        <f t="shared" si="28"/>
        <v>3</v>
      </c>
      <c r="K74" s="51">
        <f t="shared" si="29"/>
        <v>0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247</v>
      </c>
      <c r="U74" s="51">
        <f t="shared" si="32"/>
        <v>117</v>
      </c>
      <c r="V74" s="51">
        <f t="shared" si="33"/>
        <v>74</v>
      </c>
      <c r="W74" s="51">
        <f t="shared" si="34"/>
        <v>47</v>
      </c>
      <c r="X74" s="51">
        <f t="shared" si="35"/>
        <v>6</v>
      </c>
      <c r="Y74" s="51">
        <f t="shared" si="36"/>
        <v>0</v>
      </c>
      <c r="Z74" s="51">
        <f t="shared" si="37"/>
        <v>3</v>
      </c>
      <c r="AA74" s="51">
        <f t="shared" si="38"/>
        <v>0</v>
      </c>
      <c r="AB74" s="51">
        <f t="shared" si="39"/>
        <v>5</v>
      </c>
      <c r="AC74" s="51">
        <v>0</v>
      </c>
      <c r="AD74" s="51">
        <v>5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56</v>
      </c>
      <c r="AK74" s="51">
        <v>8</v>
      </c>
      <c r="AL74" s="51">
        <v>48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186</v>
      </c>
      <c r="AS74" s="51">
        <v>109</v>
      </c>
      <c r="AT74" s="51">
        <v>21</v>
      </c>
      <c r="AU74" s="51">
        <v>47</v>
      </c>
      <c r="AV74" s="51">
        <v>6</v>
      </c>
      <c r="AW74" s="51">
        <v>0</v>
      </c>
      <c r="AX74" s="51">
        <v>3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29</v>
      </c>
      <c r="B75" s="49" t="s">
        <v>165</v>
      </c>
      <c r="C75" s="50" t="s">
        <v>166</v>
      </c>
      <c r="D75" s="51">
        <f t="shared" si="45"/>
        <v>470</v>
      </c>
      <c r="E75" s="51">
        <f t="shared" si="23"/>
        <v>277</v>
      </c>
      <c r="F75" s="51">
        <f t="shared" si="24"/>
        <v>118</v>
      </c>
      <c r="G75" s="51">
        <f t="shared" si="25"/>
        <v>58</v>
      </c>
      <c r="H75" s="51">
        <f t="shared" si="26"/>
        <v>10</v>
      </c>
      <c r="I75" s="51">
        <f t="shared" si="27"/>
        <v>0</v>
      </c>
      <c r="J75" s="51">
        <f t="shared" si="28"/>
        <v>7</v>
      </c>
      <c r="K75" s="51">
        <f t="shared" si="29"/>
        <v>0</v>
      </c>
      <c r="L75" s="51">
        <f t="shared" si="30"/>
        <v>71</v>
      </c>
      <c r="M75" s="51">
        <v>64</v>
      </c>
      <c r="N75" s="51">
        <v>0</v>
      </c>
      <c r="O75" s="51">
        <v>0</v>
      </c>
      <c r="P75" s="51">
        <v>0</v>
      </c>
      <c r="Q75" s="51">
        <v>0</v>
      </c>
      <c r="R75" s="51">
        <v>7</v>
      </c>
      <c r="S75" s="51">
        <v>0</v>
      </c>
      <c r="T75" s="51">
        <f t="shared" si="31"/>
        <v>202</v>
      </c>
      <c r="U75" s="51">
        <f t="shared" si="32"/>
        <v>23</v>
      </c>
      <c r="V75" s="51">
        <f t="shared" si="33"/>
        <v>118</v>
      </c>
      <c r="W75" s="51">
        <f t="shared" si="34"/>
        <v>51</v>
      </c>
      <c r="X75" s="51">
        <f t="shared" si="35"/>
        <v>10</v>
      </c>
      <c r="Y75" s="51">
        <f t="shared" si="36"/>
        <v>0</v>
      </c>
      <c r="Z75" s="51">
        <f t="shared" si="37"/>
        <v>0</v>
      </c>
      <c r="AA75" s="51">
        <f t="shared" si="38"/>
        <v>0</v>
      </c>
      <c r="AB75" s="51">
        <f t="shared" si="39"/>
        <v>23</v>
      </c>
      <c r="AC75" s="51">
        <v>23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169</v>
      </c>
      <c r="AK75" s="51">
        <v>0</v>
      </c>
      <c r="AL75" s="51">
        <v>118</v>
      </c>
      <c r="AM75" s="51">
        <v>51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10</v>
      </c>
      <c r="AS75" s="51">
        <v>0</v>
      </c>
      <c r="AT75" s="51">
        <v>0</v>
      </c>
      <c r="AU75" s="51">
        <v>0</v>
      </c>
      <c r="AV75" s="51">
        <v>10</v>
      </c>
      <c r="AW75" s="51">
        <v>0</v>
      </c>
      <c r="AX75" s="51">
        <v>0</v>
      </c>
      <c r="AY75" s="51">
        <v>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197</v>
      </c>
      <c r="BQ75" s="51">
        <v>190</v>
      </c>
      <c r="BR75" s="51">
        <v>0</v>
      </c>
      <c r="BS75" s="51">
        <v>7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29</v>
      </c>
      <c r="B76" s="49" t="s">
        <v>167</v>
      </c>
      <c r="C76" s="50" t="s">
        <v>168</v>
      </c>
      <c r="D76" s="51">
        <f t="shared" si="45"/>
        <v>317</v>
      </c>
      <c r="E76" s="51">
        <f t="shared" si="23"/>
        <v>197</v>
      </c>
      <c r="F76" s="51">
        <f t="shared" si="24"/>
        <v>77</v>
      </c>
      <c r="G76" s="51">
        <f t="shared" si="25"/>
        <v>32</v>
      </c>
      <c r="H76" s="51">
        <f t="shared" si="26"/>
        <v>6</v>
      </c>
      <c r="I76" s="51">
        <f t="shared" si="27"/>
        <v>5</v>
      </c>
      <c r="J76" s="51">
        <f t="shared" si="28"/>
        <v>0</v>
      </c>
      <c r="K76" s="51">
        <f t="shared" si="29"/>
        <v>0</v>
      </c>
      <c r="L76" s="51">
        <f t="shared" si="30"/>
        <v>186</v>
      </c>
      <c r="M76" s="51">
        <v>184</v>
      </c>
      <c r="N76" s="51">
        <v>2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f t="shared" si="31"/>
        <v>131</v>
      </c>
      <c r="U76" s="51">
        <f t="shared" si="32"/>
        <v>13</v>
      </c>
      <c r="V76" s="51">
        <f t="shared" si="33"/>
        <v>75</v>
      </c>
      <c r="W76" s="51">
        <f t="shared" si="34"/>
        <v>32</v>
      </c>
      <c r="X76" s="51">
        <f t="shared" si="35"/>
        <v>6</v>
      </c>
      <c r="Y76" s="51">
        <f t="shared" si="36"/>
        <v>5</v>
      </c>
      <c r="Z76" s="51">
        <f t="shared" si="37"/>
        <v>0</v>
      </c>
      <c r="AA76" s="51">
        <f t="shared" si="38"/>
        <v>0</v>
      </c>
      <c r="AB76" s="51">
        <f t="shared" si="39"/>
        <v>13</v>
      </c>
      <c r="AC76" s="51">
        <v>13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112</v>
      </c>
      <c r="AK76" s="51">
        <v>0</v>
      </c>
      <c r="AL76" s="51">
        <v>75</v>
      </c>
      <c r="AM76" s="51">
        <v>32</v>
      </c>
      <c r="AN76" s="51">
        <v>0</v>
      </c>
      <c r="AO76" s="51">
        <v>5</v>
      </c>
      <c r="AP76" s="51">
        <v>0</v>
      </c>
      <c r="AQ76" s="51">
        <v>0</v>
      </c>
      <c r="AR76" s="51">
        <f t="shared" si="41"/>
        <v>6</v>
      </c>
      <c r="AS76" s="51">
        <v>0</v>
      </c>
      <c r="AT76" s="51">
        <v>0</v>
      </c>
      <c r="AU76" s="51">
        <v>0</v>
      </c>
      <c r="AV76" s="51">
        <v>6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29</v>
      </c>
      <c r="B77" s="49" t="s">
        <v>169</v>
      </c>
      <c r="C77" s="50" t="s">
        <v>170</v>
      </c>
      <c r="D77" s="51">
        <f t="shared" si="45"/>
        <v>305</v>
      </c>
      <c r="E77" s="51">
        <f t="shared" si="23"/>
        <v>114</v>
      </c>
      <c r="F77" s="51">
        <f t="shared" si="24"/>
        <v>87</v>
      </c>
      <c r="G77" s="51">
        <f t="shared" si="25"/>
        <v>96</v>
      </c>
      <c r="H77" s="51">
        <f t="shared" si="26"/>
        <v>7</v>
      </c>
      <c r="I77" s="51">
        <f t="shared" si="27"/>
        <v>0</v>
      </c>
      <c r="J77" s="51">
        <f t="shared" si="28"/>
        <v>0</v>
      </c>
      <c r="K77" s="51">
        <f t="shared" si="29"/>
        <v>1</v>
      </c>
      <c r="L77" s="51">
        <f t="shared" si="30"/>
        <v>160</v>
      </c>
      <c r="M77" s="51">
        <v>114</v>
      </c>
      <c r="N77" s="51">
        <v>46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 t="shared" si="31"/>
        <v>145</v>
      </c>
      <c r="U77" s="51">
        <f t="shared" si="32"/>
        <v>0</v>
      </c>
      <c r="V77" s="51">
        <f t="shared" si="33"/>
        <v>41</v>
      </c>
      <c r="W77" s="51">
        <f t="shared" si="34"/>
        <v>96</v>
      </c>
      <c r="X77" s="51">
        <f t="shared" si="35"/>
        <v>7</v>
      </c>
      <c r="Y77" s="51">
        <f t="shared" si="36"/>
        <v>0</v>
      </c>
      <c r="Z77" s="51">
        <f t="shared" si="37"/>
        <v>0</v>
      </c>
      <c r="AA77" s="51">
        <f t="shared" si="38"/>
        <v>1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145</v>
      </c>
      <c r="AS77" s="51">
        <v>0</v>
      </c>
      <c r="AT77" s="51">
        <v>41</v>
      </c>
      <c r="AU77" s="51">
        <v>96</v>
      </c>
      <c r="AV77" s="51">
        <v>7</v>
      </c>
      <c r="AW77" s="51">
        <v>0</v>
      </c>
      <c r="AX77" s="51">
        <v>0</v>
      </c>
      <c r="AY77" s="51">
        <v>1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79" t="s">
        <v>212</v>
      </c>
      <c r="B78" s="80"/>
      <c r="C78" s="81"/>
      <c r="D78" s="51">
        <f>SUM(D7:D77)</f>
        <v>171416</v>
      </c>
      <c r="E78" s="51">
        <f aca="true" t="shared" si="46" ref="E78:BP78">SUM(E7:E77)</f>
        <v>75960</v>
      </c>
      <c r="F78" s="51">
        <f t="shared" si="46"/>
        <v>29711</v>
      </c>
      <c r="G78" s="51">
        <f t="shared" si="46"/>
        <v>25452</v>
      </c>
      <c r="H78" s="51">
        <f t="shared" si="46"/>
        <v>4222</v>
      </c>
      <c r="I78" s="51">
        <f t="shared" si="46"/>
        <v>2117</v>
      </c>
      <c r="J78" s="51">
        <f t="shared" si="46"/>
        <v>1835</v>
      </c>
      <c r="K78" s="51">
        <f t="shared" si="46"/>
        <v>32119</v>
      </c>
      <c r="L78" s="51">
        <f t="shared" si="46"/>
        <v>18576</v>
      </c>
      <c r="M78" s="51">
        <f t="shared" si="46"/>
        <v>14480</v>
      </c>
      <c r="N78" s="51">
        <f t="shared" si="46"/>
        <v>1426</v>
      </c>
      <c r="O78" s="51">
        <f t="shared" si="46"/>
        <v>1034</v>
      </c>
      <c r="P78" s="51">
        <f t="shared" si="46"/>
        <v>194</v>
      </c>
      <c r="Q78" s="51">
        <f t="shared" si="46"/>
        <v>587</v>
      </c>
      <c r="R78" s="51">
        <f t="shared" si="46"/>
        <v>169</v>
      </c>
      <c r="S78" s="51">
        <f t="shared" si="46"/>
        <v>686</v>
      </c>
      <c r="T78" s="51">
        <f t="shared" si="46"/>
        <v>99922</v>
      </c>
      <c r="U78" s="51">
        <f t="shared" si="46"/>
        <v>16889</v>
      </c>
      <c r="V78" s="51">
        <f t="shared" si="46"/>
        <v>27756</v>
      </c>
      <c r="W78" s="51">
        <f t="shared" si="46"/>
        <v>23192</v>
      </c>
      <c r="X78" s="51">
        <f t="shared" si="46"/>
        <v>4028</v>
      </c>
      <c r="Y78" s="51">
        <f t="shared" si="46"/>
        <v>1530</v>
      </c>
      <c r="Z78" s="51">
        <f t="shared" si="46"/>
        <v>402</v>
      </c>
      <c r="AA78" s="51">
        <f t="shared" si="46"/>
        <v>26125</v>
      </c>
      <c r="AB78" s="51">
        <f t="shared" si="46"/>
        <v>670</v>
      </c>
      <c r="AC78" s="51">
        <f t="shared" si="46"/>
        <v>402</v>
      </c>
      <c r="AD78" s="51">
        <f t="shared" si="46"/>
        <v>258</v>
      </c>
      <c r="AE78" s="51">
        <f t="shared" si="46"/>
        <v>9</v>
      </c>
      <c r="AF78" s="51">
        <f t="shared" si="46"/>
        <v>0</v>
      </c>
      <c r="AG78" s="51">
        <f t="shared" si="46"/>
        <v>0</v>
      </c>
      <c r="AH78" s="51">
        <f t="shared" si="46"/>
        <v>1</v>
      </c>
      <c r="AI78" s="51">
        <f t="shared" si="46"/>
        <v>0</v>
      </c>
      <c r="AJ78" s="51">
        <f t="shared" si="46"/>
        <v>20028</v>
      </c>
      <c r="AK78" s="51">
        <f t="shared" si="46"/>
        <v>231</v>
      </c>
      <c r="AL78" s="51">
        <f t="shared" si="46"/>
        <v>14806</v>
      </c>
      <c r="AM78" s="51">
        <f t="shared" si="46"/>
        <v>4322</v>
      </c>
      <c r="AN78" s="51">
        <f t="shared" si="46"/>
        <v>591</v>
      </c>
      <c r="AO78" s="51">
        <f t="shared" si="46"/>
        <v>78</v>
      </c>
      <c r="AP78" s="51">
        <f t="shared" si="46"/>
        <v>0</v>
      </c>
      <c r="AQ78" s="51">
        <f t="shared" si="46"/>
        <v>0</v>
      </c>
      <c r="AR78" s="51">
        <f t="shared" si="46"/>
        <v>79224</v>
      </c>
      <c r="AS78" s="51">
        <f t="shared" si="46"/>
        <v>16256</v>
      </c>
      <c r="AT78" s="51">
        <f t="shared" si="46"/>
        <v>12692</v>
      </c>
      <c r="AU78" s="51">
        <f t="shared" si="46"/>
        <v>18861</v>
      </c>
      <c r="AV78" s="51">
        <f t="shared" si="46"/>
        <v>3437</v>
      </c>
      <c r="AW78" s="51">
        <f t="shared" si="46"/>
        <v>1452</v>
      </c>
      <c r="AX78" s="51">
        <f t="shared" si="46"/>
        <v>401</v>
      </c>
      <c r="AY78" s="51">
        <f t="shared" si="46"/>
        <v>26125</v>
      </c>
      <c r="AZ78" s="51">
        <f t="shared" si="46"/>
        <v>0</v>
      </c>
      <c r="BA78" s="51">
        <f t="shared" si="46"/>
        <v>0</v>
      </c>
      <c r="BB78" s="51">
        <f t="shared" si="46"/>
        <v>0</v>
      </c>
      <c r="BC78" s="51">
        <f t="shared" si="46"/>
        <v>0</v>
      </c>
      <c r="BD78" s="51">
        <f t="shared" si="46"/>
        <v>0</v>
      </c>
      <c r="BE78" s="51">
        <f t="shared" si="46"/>
        <v>0</v>
      </c>
      <c r="BF78" s="51">
        <f t="shared" si="46"/>
        <v>0</v>
      </c>
      <c r="BG78" s="51">
        <f t="shared" si="46"/>
        <v>0</v>
      </c>
      <c r="BH78" s="51">
        <f t="shared" si="46"/>
        <v>0</v>
      </c>
      <c r="BI78" s="51">
        <f t="shared" si="46"/>
        <v>0</v>
      </c>
      <c r="BJ78" s="51">
        <f t="shared" si="46"/>
        <v>0</v>
      </c>
      <c r="BK78" s="51">
        <f t="shared" si="46"/>
        <v>0</v>
      </c>
      <c r="BL78" s="51">
        <f t="shared" si="46"/>
        <v>0</v>
      </c>
      <c r="BM78" s="51">
        <f t="shared" si="46"/>
        <v>0</v>
      </c>
      <c r="BN78" s="51">
        <f t="shared" si="46"/>
        <v>0</v>
      </c>
      <c r="BO78" s="51">
        <f t="shared" si="46"/>
        <v>0</v>
      </c>
      <c r="BP78" s="51">
        <f t="shared" si="46"/>
        <v>52918</v>
      </c>
      <c r="BQ78" s="51">
        <f aca="true" t="shared" si="47" ref="BQ78:BW78">SUM(BQ7:BQ77)</f>
        <v>44591</v>
      </c>
      <c r="BR78" s="51">
        <f t="shared" si="47"/>
        <v>529</v>
      </c>
      <c r="BS78" s="51">
        <f t="shared" si="47"/>
        <v>1226</v>
      </c>
      <c r="BT78" s="51">
        <f t="shared" si="47"/>
        <v>0</v>
      </c>
      <c r="BU78" s="51">
        <f t="shared" si="47"/>
        <v>0</v>
      </c>
      <c r="BV78" s="51">
        <f t="shared" si="47"/>
        <v>1264</v>
      </c>
      <c r="BW78" s="51">
        <f t="shared" si="47"/>
        <v>5308</v>
      </c>
    </row>
  </sheetData>
  <mergeCells count="85">
    <mergeCell ref="A78:C78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2004-03-03T00:06:11Z</dcterms:modified>
  <cp:category/>
  <cp:version/>
  <cp:contentType/>
  <cp:contentStatus/>
</cp:coreProperties>
</file>