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'ごみ処理概要'!$A$2:$AQ$65</definedName>
    <definedName name="_xlnm.Print_Area" localSheetId="2">'ごみ処理量内訳'!$A$2:$AJ$65</definedName>
    <definedName name="_xlnm.Print_Area" localSheetId="1">'ごみ搬入量内訳'!$A$2:$AH$65</definedName>
    <definedName name="_xlnm.Print_Area" localSheetId="3">'資源化量内訳'!$A$2:$BW$65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<sst xmlns="http://schemas.openxmlformats.org/spreadsheetml/2006/main" count="1160" uniqueCount="221">
  <si>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</si>
  <si>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</si>
  <si>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</si>
  <si>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</si>
  <si>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</si>
  <si>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</si>
  <si>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</si>
  <si>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</si>
  <si>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</si>
  <si>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</si>
  <si>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</si>
  <si>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</si>
  <si>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</si>
  <si>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</si>
  <si>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</si>
  <si>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</si>
  <si>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</si>
  <si>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</si>
  <si>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</si>
  <si>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</si>
  <si>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</si>
  <si>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</si>
  <si>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</si>
  <si>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</si>
  <si>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</si>
  <si>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</si>
  <si>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</si>
  <si>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</si>
  <si>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</si>
  <si>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</si>
  <si>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</si>
  <si>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</si>
  <si>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</si>
  <si>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</si>
  <si>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</si>
  <si>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</si>
  <si>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</si>
  <si>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</si>
  <si>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03521</t>
  </si>
  <si>
    <t>浄法寺町</t>
  </si>
  <si>
    <t>03523</t>
  </si>
  <si>
    <t>安代町</t>
  </si>
  <si>
    <t>03524</t>
  </si>
  <si>
    <t>一戸町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</si>
  <si>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</si>
  <si>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</si>
  <si>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</si>
  <si>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</si>
  <si>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</si>
  <si>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</si>
  <si>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</si>
  <si>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</si>
  <si>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</si>
  <si>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</si>
  <si>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</si>
  <si>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</si>
  <si>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</si>
  <si>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</si>
  <si>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</si>
  <si>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</si>
  <si>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</si>
  <si>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</si>
  <si>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</si>
  <si>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</si>
  <si>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</si>
  <si>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</si>
  <si>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</si>
  <si>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</si>
  <si>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</si>
  <si>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</si>
  <si>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</si>
  <si>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</si>
  <si>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</si>
  <si>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</si>
  <si>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</si>
  <si>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</si>
  <si>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</si>
  <si>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</si>
  <si>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</si>
  <si>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</si>
  <si>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</si>
  <si>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</si>
  <si>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</si>
  <si>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</si>
  <si>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千厩町</t>
  </si>
  <si>
    <t>布類</t>
  </si>
  <si>
    <t>岩手県合計</t>
  </si>
  <si>
    <t>ﾍﾟｯﾄﾎﾞﾄﾙ</t>
  </si>
  <si>
    <t>ﾌﾟﾗｽﾁｯｸ類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</si>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</sst>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49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71</v>
      </c>
      <c r="B2" s="62" t="s">
        <v>72</v>
      </c>
      <c r="C2" s="67" t="s">
        <v>73</v>
      </c>
      <c r="D2" s="59" t="s">
        <v>191</v>
      </c>
      <c r="E2" s="60"/>
      <c r="F2" s="59" t="s">
        <v>192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193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194</v>
      </c>
      <c r="AF2" s="59" t="s">
        <v>195</v>
      </c>
      <c r="AG2" s="77"/>
      <c r="AH2" s="77"/>
      <c r="AI2" s="77"/>
      <c r="AJ2" s="77"/>
      <c r="AK2" s="77"/>
      <c r="AL2" s="78"/>
      <c r="AM2" s="71" t="s">
        <v>196</v>
      </c>
      <c r="AN2" s="59" t="s">
        <v>197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198</v>
      </c>
      <c r="F3" s="67" t="s">
        <v>199</v>
      </c>
      <c r="G3" s="67" t="s">
        <v>200</v>
      </c>
      <c r="H3" s="67" t="s">
        <v>201</v>
      </c>
      <c r="I3" s="14" t="s">
        <v>15</v>
      </c>
      <c r="J3" s="71" t="s">
        <v>202</v>
      </c>
      <c r="K3" s="71" t="s">
        <v>203</v>
      </c>
      <c r="L3" s="71" t="s">
        <v>204</v>
      </c>
      <c r="M3" s="70"/>
      <c r="N3" s="67" t="s">
        <v>205</v>
      </c>
      <c r="O3" s="67" t="s">
        <v>59</v>
      </c>
      <c r="P3" s="82" t="s">
        <v>16</v>
      </c>
      <c r="Q3" s="83"/>
      <c r="R3" s="83"/>
      <c r="S3" s="83"/>
      <c r="T3" s="83"/>
      <c r="U3" s="84"/>
      <c r="V3" s="16" t="s">
        <v>213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74</v>
      </c>
      <c r="AG3" s="67" t="s">
        <v>23</v>
      </c>
      <c r="AH3" s="67" t="s">
        <v>75</v>
      </c>
      <c r="AI3" s="67" t="s">
        <v>76</v>
      </c>
      <c r="AJ3" s="67" t="s">
        <v>77</v>
      </c>
      <c r="AK3" s="67" t="s">
        <v>78</v>
      </c>
      <c r="AL3" s="14" t="s">
        <v>17</v>
      </c>
      <c r="AM3" s="76"/>
      <c r="AN3" s="67" t="s">
        <v>79</v>
      </c>
      <c r="AO3" s="67" t="s">
        <v>80</v>
      </c>
      <c r="AP3" s="67" t="s">
        <v>81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82</v>
      </c>
      <c r="R4" s="8" t="s">
        <v>83</v>
      </c>
      <c r="S4" s="8" t="s">
        <v>207</v>
      </c>
      <c r="T4" s="8" t="s">
        <v>208</v>
      </c>
      <c r="U4" s="8" t="s">
        <v>209</v>
      </c>
      <c r="V4" s="14" t="s">
        <v>15</v>
      </c>
      <c r="W4" s="8" t="s">
        <v>18</v>
      </c>
      <c r="X4" s="8" t="s">
        <v>54</v>
      </c>
      <c r="Y4" s="8" t="s">
        <v>19</v>
      </c>
      <c r="Z4" s="20" t="s">
        <v>61</v>
      </c>
      <c r="AA4" s="8" t="s">
        <v>20</v>
      </c>
      <c r="AB4" s="20" t="s">
        <v>85</v>
      </c>
      <c r="AC4" s="8" t="s">
        <v>55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210</v>
      </c>
      <c r="G6" s="24" t="s">
        <v>210</v>
      </c>
      <c r="H6" s="24" t="s">
        <v>210</v>
      </c>
      <c r="I6" s="24" t="s">
        <v>210</v>
      </c>
      <c r="J6" s="25" t="s">
        <v>22</v>
      </c>
      <c r="K6" s="25" t="s">
        <v>22</v>
      </c>
      <c r="L6" s="25" t="s">
        <v>22</v>
      </c>
      <c r="M6" s="24" t="s">
        <v>210</v>
      </c>
      <c r="N6" s="24" t="s">
        <v>210</v>
      </c>
      <c r="O6" s="24" t="s">
        <v>210</v>
      </c>
      <c r="P6" s="24" t="s">
        <v>210</v>
      </c>
      <c r="Q6" s="24" t="s">
        <v>210</v>
      </c>
      <c r="R6" s="24" t="s">
        <v>210</v>
      </c>
      <c r="S6" s="24" t="s">
        <v>210</v>
      </c>
      <c r="T6" s="24" t="s">
        <v>210</v>
      </c>
      <c r="U6" s="24" t="s">
        <v>210</v>
      </c>
      <c r="V6" s="24" t="s">
        <v>210</v>
      </c>
      <c r="W6" s="24" t="s">
        <v>210</v>
      </c>
      <c r="X6" s="24" t="s">
        <v>210</v>
      </c>
      <c r="Y6" s="24" t="s">
        <v>210</v>
      </c>
      <c r="Z6" s="24" t="s">
        <v>210</v>
      </c>
      <c r="AA6" s="24" t="s">
        <v>210</v>
      </c>
      <c r="AB6" s="24" t="s">
        <v>210</v>
      </c>
      <c r="AC6" s="24" t="s">
        <v>210</v>
      </c>
      <c r="AD6" s="24" t="s">
        <v>210</v>
      </c>
      <c r="AE6" s="24" t="s">
        <v>211</v>
      </c>
      <c r="AF6" s="24" t="s">
        <v>210</v>
      </c>
      <c r="AG6" s="24" t="s">
        <v>210</v>
      </c>
      <c r="AH6" s="24" t="s">
        <v>210</v>
      </c>
      <c r="AI6" s="24" t="s">
        <v>210</v>
      </c>
      <c r="AJ6" s="24" t="s">
        <v>210</v>
      </c>
      <c r="AK6" s="24" t="s">
        <v>210</v>
      </c>
      <c r="AL6" s="24" t="s">
        <v>210</v>
      </c>
      <c r="AM6" s="24" t="s">
        <v>211</v>
      </c>
      <c r="AN6" s="24" t="s">
        <v>210</v>
      </c>
      <c r="AO6" s="24" t="s">
        <v>210</v>
      </c>
      <c r="AP6" s="24" t="s">
        <v>210</v>
      </c>
      <c r="AQ6" s="24" t="s">
        <v>210</v>
      </c>
    </row>
    <row r="7" spans="1:43" ht="13.5">
      <c r="A7" s="26" t="s">
        <v>89</v>
      </c>
      <c r="B7" s="49" t="s">
        <v>90</v>
      </c>
      <c r="C7" s="50" t="s">
        <v>91</v>
      </c>
      <c r="D7" s="51">
        <v>282646</v>
      </c>
      <c r="E7" s="51">
        <v>282646</v>
      </c>
      <c r="F7" s="51">
        <f>'ごみ搬入量内訳'!H7</f>
        <v>118495</v>
      </c>
      <c r="G7" s="51">
        <f>'ごみ搬入量内訳'!AG7</f>
        <v>6937</v>
      </c>
      <c r="H7" s="51">
        <f>'ごみ搬入量内訳'!AH7</f>
        <v>0</v>
      </c>
      <c r="I7" s="51">
        <f aca="true" t="shared" si="0" ref="I7:I46">SUM(F7:H7)</f>
        <v>125432</v>
      </c>
      <c r="J7" s="51">
        <f aca="true" t="shared" si="1" ref="J7:J46">I7/D7/365*1000000</f>
        <v>1215.829394608426</v>
      </c>
      <c r="K7" s="51">
        <f>('ごみ搬入量内訳'!E7+'ごみ搬入量内訳'!AH7)/'ごみ処理概要'!D7/365*1000000</f>
        <v>717.7476176938111</v>
      </c>
      <c r="L7" s="51">
        <f>'ごみ搬入量内訳'!F7/'ごみ処理概要'!D7/365*1000000</f>
        <v>498.0817769146148</v>
      </c>
      <c r="M7" s="51">
        <f>'資源化量内訳'!BP7</f>
        <v>6680</v>
      </c>
      <c r="N7" s="51">
        <f>'ごみ処理量内訳'!E7</f>
        <v>104777</v>
      </c>
      <c r="O7" s="51">
        <f>'ごみ処理量内訳'!L7</f>
        <v>1039</v>
      </c>
      <c r="P7" s="51">
        <f aca="true" t="shared" si="2" ref="P7:P46">SUM(Q7:U7)</f>
        <v>19230</v>
      </c>
      <c r="Q7" s="51">
        <f>'ごみ処理量内訳'!G7</f>
        <v>8832</v>
      </c>
      <c r="R7" s="51">
        <f>'ごみ処理量内訳'!H7</f>
        <v>7913</v>
      </c>
      <c r="S7" s="51">
        <f>'ごみ処理量内訳'!I7</f>
        <v>2485</v>
      </c>
      <c r="T7" s="51">
        <f>'ごみ処理量内訳'!J7</f>
        <v>0</v>
      </c>
      <c r="U7" s="51">
        <f>'ごみ処理量内訳'!K7</f>
        <v>0</v>
      </c>
      <c r="V7" s="51">
        <f aca="true" t="shared" si="3" ref="V7:V46">SUM(W7:AC7)</f>
        <v>315</v>
      </c>
      <c r="W7" s="51">
        <f>'資源化量内訳'!M7</f>
        <v>238</v>
      </c>
      <c r="X7" s="51">
        <f>'資源化量内訳'!N7</f>
        <v>14</v>
      </c>
      <c r="Y7" s="51">
        <f>'資源化量内訳'!O7</f>
        <v>0</v>
      </c>
      <c r="Z7" s="51">
        <f>'資源化量内訳'!P7</f>
        <v>63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46">N7+O7+P7+V7</f>
        <v>125361</v>
      </c>
      <c r="AE7" s="52">
        <f aca="true" t="shared" si="5" ref="AE7:AE46">(N7+P7+V7)/AD7*100</f>
        <v>99.17119359290369</v>
      </c>
      <c r="AF7" s="51">
        <f>'資源化量内訳'!AB7</f>
        <v>31</v>
      </c>
      <c r="AG7" s="51">
        <f>'資源化量内訳'!AJ7</f>
        <v>1991</v>
      </c>
      <c r="AH7" s="51">
        <f>'資源化量内訳'!AR7</f>
        <v>5587</v>
      </c>
      <c r="AI7" s="51">
        <f>'資源化量内訳'!AZ7</f>
        <v>348</v>
      </c>
      <c r="AJ7" s="51">
        <f>'資源化量内訳'!BH7</f>
        <v>0</v>
      </c>
      <c r="AK7" s="51" t="s">
        <v>190</v>
      </c>
      <c r="AL7" s="51">
        <f aca="true" t="shared" si="6" ref="AL7:AL46">SUM(AF7:AJ7)</f>
        <v>7957</v>
      </c>
      <c r="AM7" s="52">
        <f aca="true" t="shared" si="7" ref="AM7:AM46">(V7+AL7+M7)/(M7+AD7)*100</f>
        <v>11.323755500185548</v>
      </c>
      <c r="AN7" s="51">
        <f>'ごみ処理量内訳'!AC7</f>
        <v>1039</v>
      </c>
      <c r="AO7" s="51">
        <f>'ごみ処理量内訳'!AD7</f>
        <v>15503</v>
      </c>
      <c r="AP7" s="51">
        <f>'ごみ処理量内訳'!AE7</f>
        <v>4941</v>
      </c>
      <c r="AQ7" s="51">
        <f aca="true" t="shared" si="8" ref="AQ7:AQ46">SUM(AN7:AP7)</f>
        <v>21483</v>
      </c>
    </row>
    <row r="8" spans="1:43" ht="13.5">
      <c r="A8" s="26" t="s">
        <v>89</v>
      </c>
      <c r="B8" s="49" t="s">
        <v>92</v>
      </c>
      <c r="C8" s="50" t="s">
        <v>93</v>
      </c>
      <c r="D8" s="51">
        <v>54964</v>
      </c>
      <c r="E8" s="51">
        <v>54964</v>
      </c>
      <c r="F8" s="51">
        <f>'ごみ搬入量内訳'!H8</f>
        <v>20357</v>
      </c>
      <c r="G8" s="51">
        <f>'ごみ搬入量内訳'!AG8</f>
        <v>3555</v>
      </c>
      <c r="H8" s="51">
        <f>'ごみ搬入量内訳'!AH8</f>
        <v>0</v>
      </c>
      <c r="I8" s="51">
        <f t="shared" si="0"/>
        <v>23912</v>
      </c>
      <c r="J8" s="51">
        <f t="shared" si="1"/>
        <v>1191.9134118172494</v>
      </c>
      <c r="K8" s="51">
        <f>('ごみ搬入量内訳'!E8+'ごみ搬入量内訳'!AH8)/'ごみ処理概要'!D8/365*1000000</f>
        <v>822.1072223612366</v>
      </c>
      <c r="L8" s="51">
        <f>'ごみ搬入量内訳'!F8/'ごみ処理概要'!D8/365*1000000</f>
        <v>369.80618945601253</v>
      </c>
      <c r="M8" s="51">
        <f>'資源化量内訳'!BP8</f>
        <v>632</v>
      </c>
      <c r="N8" s="51">
        <f>'ごみ処理量内訳'!E8</f>
        <v>18791</v>
      </c>
      <c r="O8" s="51">
        <f>'ごみ処理量内訳'!L8</f>
        <v>3534</v>
      </c>
      <c r="P8" s="51">
        <f t="shared" si="2"/>
        <v>2022</v>
      </c>
      <c r="Q8" s="51">
        <f>'ごみ処理量内訳'!G8</f>
        <v>435</v>
      </c>
      <c r="R8" s="51">
        <f>'ごみ処理量内訳'!H8</f>
        <v>1587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1587</v>
      </c>
      <c r="W8" s="51">
        <f>'資源化量内訳'!M8</f>
        <v>1255</v>
      </c>
      <c r="X8" s="51">
        <f>'資源化量内訳'!N8</f>
        <v>89</v>
      </c>
      <c r="Y8" s="51">
        <f>'資源化量内訳'!O8</f>
        <v>237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6</v>
      </c>
      <c r="AD8" s="51">
        <f t="shared" si="4"/>
        <v>25934</v>
      </c>
      <c r="AE8" s="52">
        <f t="shared" si="5"/>
        <v>86.37310094856173</v>
      </c>
      <c r="AF8" s="51">
        <f>'資源化量内訳'!AB8</f>
        <v>0</v>
      </c>
      <c r="AG8" s="51">
        <f>'資源化量内訳'!AJ8</f>
        <v>0</v>
      </c>
      <c r="AH8" s="51">
        <f>'資源化量内訳'!AR8</f>
        <v>0</v>
      </c>
      <c r="AI8" s="51">
        <f>'資源化量内訳'!AZ8</f>
        <v>0</v>
      </c>
      <c r="AJ8" s="51">
        <f>'資源化量内訳'!BH8</f>
        <v>0</v>
      </c>
      <c r="AK8" s="51" t="s">
        <v>190</v>
      </c>
      <c r="AL8" s="51">
        <f t="shared" si="6"/>
        <v>0</v>
      </c>
      <c r="AM8" s="52">
        <f t="shared" si="7"/>
        <v>8.352781751110442</v>
      </c>
      <c r="AN8" s="51">
        <f>'ごみ処理量内訳'!AC8</f>
        <v>3534</v>
      </c>
      <c r="AO8" s="51">
        <f>'ごみ処理量内訳'!AD8</f>
        <v>1888</v>
      </c>
      <c r="AP8" s="51">
        <f>'ごみ処理量内訳'!AE8</f>
        <v>12</v>
      </c>
      <c r="AQ8" s="51">
        <f t="shared" si="8"/>
        <v>5434</v>
      </c>
    </row>
    <row r="9" spans="1:43" ht="13.5">
      <c r="A9" s="26" t="s">
        <v>89</v>
      </c>
      <c r="B9" s="49" t="s">
        <v>94</v>
      </c>
      <c r="C9" s="50" t="s">
        <v>95</v>
      </c>
      <c r="D9" s="51">
        <v>44999</v>
      </c>
      <c r="E9" s="51">
        <v>44999</v>
      </c>
      <c r="F9" s="51">
        <f>'ごみ搬入量内訳'!H9</f>
        <v>11771</v>
      </c>
      <c r="G9" s="51">
        <f>'ごみ搬入量内訳'!AG9</f>
        <v>1859</v>
      </c>
      <c r="H9" s="51">
        <f>'ごみ搬入量内訳'!AH9</f>
        <v>0</v>
      </c>
      <c r="I9" s="51">
        <f t="shared" si="0"/>
        <v>13630</v>
      </c>
      <c r="J9" s="51">
        <f t="shared" si="1"/>
        <v>829.8510134319575</v>
      </c>
      <c r="K9" s="51">
        <f>('ごみ搬入量内訳'!E9+'ごみ搬入量内訳'!AH9)/'ごみ処理概要'!D9/365*1000000</f>
        <v>580.7739410951903</v>
      </c>
      <c r="L9" s="51">
        <f>'ごみ搬入量内訳'!F9/'ごみ処理概要'!D9/365*1000000</f>
        <v>249.07707233676732</v>
      </c>
      <c r="M9" s="51">
        <f>'資源化量内訳'!BP9</f>
        <v>642</v>
      </c>
      <c r="N9" s="51">
        <f>'ごみ処理量内訳'!E9</f>
        <v>0</v>
      </c>
      <c r="O9" s="51">
        <f>'ごみ処理量内訳'!L9</f>
        <v>0</v>
      </c>
      <c r="P9" s="51">
        <f t="shared" si="2"/>
        <v>13337</v>
      </c>
      <c r="Q9" s="51">
        <f>'ごみ処理量内訳'!G9</f>
        <v>0</v>
      </c>
      <c r="R9" s="51">
        <f>'ごみ処理量内訳'!H9</f>
        <v>1653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11684</v>
      </c>
      <c r="V9" s="51">
        <f t="shared" si="3"/>
        <v>293</v>
      </c>
      <c r="W9" s="51">
        <f>'資源化量内訳'!M9</f>
        <v>293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13630</v>
      </c>
      <c r="AE9" s="52">
        <f t="shared" si="5"/>
        <v>100</v>
      </c>
      <c r="AF9" s="51">
        <f>'資源化量内訳'!AB9</f>
        <v>1482</v>
      </c>
      <c r="AG9" s="51">
        <f>'資源化量内訳'!AJ9</f>
        <v>0</v>
      </c>
      <c r="AH9" s="51">
        <f>'資源化量内訳'!AR9</f>
        <v>877</v>
      </c>
      <c r="AI9" s="51">
        <f>'資源化量内訳'!AZ9</f>
        <v>0</v>
      </c>
      <c r="AJ9" s="51">
        <f>'資源化量内訳'!BH9</f>
        <v>0</v>
      </c>
      <c r="AK9" s="51" t="s">
        <v>190</v>
      </c>
      <c r="AL9" s="51">
        <f t="shared" si="6"/>
        <v>2359</v>
      </c>
      <c r="AM9" s="52">
        <f t="shared" si="7"/>
        <v>23.080156950672645</v>
      </c>
      <c r="AN9" s="51">
        <f>'ごみ処理量内訳'!AC9</f>
        <v>0</v>
      </c>
      <c r="AO9" s="51">
        <f>'ごみ処理量内訳'!AD9</f>
        <v>503</v>
      </c>
      <c r="AP9" s="51">
        <f>'ごみ処理量内訳'!AE9</f>
        <v>423</v>
      </c>
      <c r="AQ9" s="51">
        <f t="shared" si="8"/>
        <v>926</v>
      </c>
    </row>
    <row r="10" spans="1:43" ht="13.5">
      <c r="A10" s="26" t="s">
        <v>89</v>
      </c>
      <c r="B10" s="49" t="s">
        <v>96</v>
      </c>
      <c r="C10" s="50" t="s">
        <v>97</v>
      </c>
      <c r="D10" s="51">
        <v>60735</v>
      </c>
      <c r="E10" s="51">
        <v>60735</v>
      </c>
      <c r="F10" s="51">
        <f>'ごみ搬入量内訳'!H10</f>
        <v>20586</v>
      </c>
      <c r="G10" s="51">
        <f>'ごみ搬入量内訳'!AG10</f>
        <v>2635</v>
      </c>
      <c r="H10" s="51">
        <f>'ごみ搬入量内訳'!AH10</f>
        <v>110</v>
      </c>
      <c r="I10" s="51">
        <f t="shared" si="0"/>
        <v>23331</v>
      </c>
      <c r="J10" s="51">
        <f t="shared" si="1"/>
        <v>1052.4499538191403</v>
      </c>
      <c r="K10" s="51">
        <f>('ごみ搬入量内訳'!E10+'ごみ搬入量内訳'!AH10)/'ごみ処理概要'!D10/365*1000000</f>
        <v>654.5389751796204</v>
      </c>
      <c r="L10" s="51">
        <f>'ごみ搬入量内訳'!F10/'ごみ処理概要'!D10/365*1000000</f>
        <v>397.9109786395197</v>
      </c>
      <c r="M10" s="51">
        <f>'資源化量内訳'!BP10</f>
        <v>1234</v>
      </c>
      <c r="N10" s="51">
        <f>'ごみ処理量内訳'!E10</f>
        <v>18831</v>
      </c>
      <c r="O10" s="51">
        <f>'ごみ処理量内訳'!L10</f>
        <v>219</v>
      </c>
      <c r="P10" s="51">
        <f t="shared" si="2"/>
        <v>1339</v>
      </c>
      <c r="Q10" s="51">
        <f>'ごみ処理量内訳'!G10</f>
        <v>0</v>
      </c>
      <c r="R10" s="51">
        <f>'ごみ処理量内訳'!H10</f>
        <v>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1339</v>
      </c>
      <c r="V10" s="51">
        <f t="shared" si="3"/>
        <v>2815</v>
      </c>
      <c r="W10" s="51">
        <f>'資源化量内訳'!M10</f>
        <v>1333</v>
      </c>
      <c r="X10" s="51">
        <f>'資源化量内訳'!N10</f>
        <v>805</v>
      </c>
      <c r="Y10" s="51">
        <f>'資源化量内訳'!O10</f>
        <v>518</v>
      </c>
      <c r="Z10" s="51">
        <f>'資源化量内訳'!P10</f>
        <v>69</v>
      </c>
      <c r="AA10" s="51">
        <f>'資源化量内訳'!Q10</f>
        <v>7</v>
      </c>
      <c r="AB10" s="51">
        <f>'資源化量内訳'!R10</f>
        <v>83</v>
      </c>
      <c r="AC10" s="51">
        <f>'資源化量内訳'!S10</f>
        <v>0</v>
      </c>
      <c r="AD10" s="51">
        <f t="shared" si="4"/>
        <v>23204</v>
      </c>
      <c r="AE10" s="52">
        <f t="shared" si="5"/>
        <v>99.05619720737803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0</v>
      </c>
      <c r="AI10" s="51">
        <f>'資源化量内訳'!AZ10</f>
        <v>0</v>
      </c>
      <c r="AJ10" s="51">
        <f>'資源化量内訳'!BH10</f>
        <v>0</v>
      </c>
      <c r="AK10" s="51" t="s">
        <v>190</v>
      </c>
      <c r="AL10" s="51">
        <f t="shared" si="6"/>
        <v>0</v>
      </c>
      <c r="AM10" s="52">
        <f t="shared" si="7"/>
        <v>16.568458957361486</v>
      </c>
      <c r="AN10" s="51">
        <f>'ごみ処理量内訳'!AC10</f>
        <v>219</v>
      </c>
      <c r="AO10" s="51">
        <f>'ごみ処理量内訳'!AD10</f>
        <v>2605</v>
      </c>
      <c r="AP10" s="51">
        <f>'ごみ処理量内訳'!AE10</f>
        <v>906</v>
      </c>
      <c r="AQ10" s="51">
        <f t="shared" si="8"/>
        <v>3730</v>
      </c>
    </row>
    <row r="11" spans="1:43" ht="13.5">
      <c r="A11" s="26" t="s">
        <v>89</v>
      </c>
      <c r="B11" s="49" t="s">
        <v>98</v>
      </c>
      <c r="C11" s="50" t="s">
        <v>99</v>
      </c>
      <c r="D11" s="51">
        <v>73294</v>
      </c>
      <c r="E11" s="51">
        <v>73294</v>
      </c>
      <c r="F11" s="51">
        <f>'ごみ搬入量内訳'!H11</f>
        <v>22595</v>
      </c>
      <c r="G11" s="51">
        <f>'ごみ搬入量内訳'!AG11</f>
        <v>923</v>
      </c>
      <c r="H11" s="51">
        <f>'ごみ搬入量内訳'!AH11</f>
        <v>0</v>
      </c>
      <c r="I11" s="51">
        <f t="shared" si="0"/>
        <v>23518</v>
      </c>
      <c r="J11" s="51">
        <f t="shared" si="1"/>
        <v>879.1016551467891</v>
      </c>
      <c r="K11" s="51">
        <f>('ごみ搬入量内訳'!E11+'ごみ搬入量内訳'!AH11)/'ごみ処理概要'!D11/365*1000000</f>
        <v>437.7939699412873</v>
      </c>
      <c r="L11" s="51">
        <f>'ごみ搬入量内訳'!F11/'ごみ処理概要'!D11/365*1000000</f>
        <v>441.3076852055018</v>
      </c>
      <c r="M11" s="51">
        <f>'資源化量内訳'!BP11</f>
        <v>3184</v>
      </c>
      <c r="N11" s="51">
        <f>'ごみ処理量内訳'!E11</f>
        <v>21031</v>
      </c>
      <c r="O11" s="51">
        <f>'ごみ処理量内訳'!L11</f>
        <v>110</v>
      </c>
      <c r="P11" s="51">
        <f t="shared" si="2"/>
        <v>2452</v>
      </c>
      <c r="Q11" s="51">
        <f>'ごみ処理量内訳'!G11</f>
        <v>1523</v>
      </c>
      <c r="R11" s="51">
        <f>'ごみ処理量内訳'!H11</f>
        <v>929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844</v>
      </c>
      <c r="W11" s="51">
        <f>'資源化量内訳'!M11</f>
        <v>35</v>
      </c>
      <c r="X11" s="51">
        <f>'資源化量内訳'!N11</f>
        <v>104</v>
      </c>
      <c r="Y11" s="51">
        <f>'資源化量内訳'!O11</f>
        <v>705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24437</v>
      </c>
      <c r="AE11" s="52">
        <f t="shared" si="5"/>
        <v>99.54986291279617</v>
      </c>
      <c r="AF11" s="51">
        <f>'資源化量内訳'!AB11</f>
        <v>0</v>
      </c>
      <c r="AG11" s="51">
        <f>'資源化量内訳'!AJ11</f>
        <v>299</v>
      </c>
      <c r="AH11" s="51">
        <f>'資源化量内訳'!AR11</f>
        <v>224</v>
      </c>
      <c r="AI11" s="51">
        <f>'資源化量内訳'!AZ11</f>
        <v>0</v>
      </c>
      <c r="AJ11" s="51">
        <f>'資源化量内訳'!BH11</f>
        <v>0</v>
      </c>
      <c r="AK11" s="51" t="s">
        <v>190</v>
      </c>
      <c r="AL11" s="51">
        <f t="shared" si="6"/>
        <v>523</v>
      </c>
      <c r="AM11" s="52">
        <f t="shared" si="7"/>
        <v>16.476593895948735</v>
      </c>
      <c r="AN11" s="51">
        <f>'ごみ処理量内訳'!AC11</f>
        <v>110</v>
      </c>
      <c r="AO11" s="51">
        <f>'ごみ処理量内訳'!AD11</f>
        <v>2192</v>
      </c>
      <c r="AP11" s="51">
        <f>'ごみ処理量内訳'!AE11</f>
        <v>800</v>
      </c>
      <c r="AQ11" s="51">
        <f t="shared" si="8"/>
        <v>3102</v>
      </c>
    </row>
    <row r="12" spans="1:43" ht="13.5">
      <c r="A12" s="26" t="s">
        <v>89</v>
      </c>
      <c r="B12" s="49" t="s">
        <v>100</v>
      </c>
      <c r="C12" s="50" t="s">
        <v>101</v>
      </c>
      <c r="D12" s="51">
        <v>92268</v>
      </c>
      <c r="E12" s="51">
        <v>92268</v>
      </c>
      <c r="F12" s="51">
        <f>'ごみ搬入量内訳'!H12</f>
        <v>27459</v>
      </c>
      <c r="G12" s="51">
        <f>'ごみ搬入量内訳'!AG12</f>
        <v>830</v>
      </c>
      <c r="H12" s="51">
        <f>'ごみ搬入量内訳'!AH12</f>
        <v>0</v>
      </c>
      <c r="I12" s="51">
        <f t="shared" si="0"/>
        <v>28289</v>
      </c>
      <c r="J12" s="51">
        <f t="shared" si="1"/>
        <v>839.9890491724226</v>
      </c>
      <c r="K12" s="51">
        <f>('ごみ搬入量内訳'!E12+'ごみ搬入量内訳'!AH12)/'ごみ処理概要'!D12/365*1000000</f>
        <v>545.4628595318818</v>
      </c>
      <c r="L12" s="51">
        <f>'ごみ搬入量内訳'!F12/'ごみ処理概要'!D12/365*1000000</f>
        <v>294.5261896405409</v>
      </c>
      <c r="M12" s="51">
        <f>'資源化量内訳'!BP12</f>
        <v>1658</v>
      </c>
      <c r="N12" s="51">
        <f>'ごみ処理量内訳'!E12</f>
        <v>22108</v>
      </c>
      <c r="O12" s="51">
        <f>'ごみ処理量内訳'!L12</f>
        <v>160</v>
      </c>
      <c r="P12" s="51">
        <f t="shared" si="2"/>
        <v>1819</v>
      </c>
      <c r="Q12" s="51">
        <f>'ごみ処理量内訳'!G12</f>
        <v>1819</v>
      </c>
      <c r="R12" s="51">
        <f>'ごみ処理量内訳'!H12</f>
        <v>0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4202</v>
      </c>
      <c r="W12" s="51">
        <f>'資源化量内訳'!M12</f>
        <v>2509</v>
      </c>
      <c r="X12" s="51">
        <f>'資源化量内訳'!N12</f>
        <v>360</v>
      </c>
      <c r="Y12" s="51">
        <f>'資源化量内訳'!O12</f>
        <v>961</v>
      </c>
      <c r="Z12" s="51">
        <f>'資源化量内訳'!P12</f>
        <v>164</v>
      </c>
      <c r="AA12" s="51">
        <f>'資源化量内訳'!Q12</f>
        <v>155</v>
      </c>
      <c r="AB12" s="51">
        <f>'資源化量内訳'!R12</f>
        <v>53</v>
      </c>
      <c r="AC12" s="51">
        <f>'資源化量内訳'!S12</f>
        <v>0</v>
      </c>
      <c r="AD12" s="51">
        <f t="shared" si="4"/>
        <v>28289</v>
      </c>
      <c r="AE12" s="52">
        <f t="shared" si="5"/>
        <v>99.43440913429248</v>
      </c>
      <c r="AF12" s="51">
        <f>'資源化量内訳'!AB12</f>
        <v>0</v>
      </c>
      <c r="AG12" s="51">
        <f>'資源化量内訳'!AJ12</f>
        <v>505</v>
      </c>
      <c r="AH12" s="51">
        <f>'資源化量内訳'!AR12</f>
        <v>0</v>
      </c>
      <c r="AI12" s="51">
        <f>'資源化量内訳'!AZ12</f>
        <v>0</v>
      </c>
      <c r="AJ12" s="51">
        <f>'資源化量内訳'!BH12</f>
        <v>0</v>
      </c>
      <c r="AK12" s="51" t="s">
        <v>190</v>
      </c>
      <c r="AL12" s="51">
        <f t="shared" si="6"/>
        <v>505</v>
      </c>
      <c r="AM12" s="52">
        <f t="shared" si="7"/>
        <v>21.254215781213475</v>
      </c>
      <c r="AN12" s="51">
        <f>'ごみ処理量内訳'!AC12</f>
        <v>160</v>
      </c>
      <c r="AO12" s="51">
        <f>'ごみ処理量内訳'!AD12</f>
        <v>2148</v>
      </c>
      <c r="AP12" s="51">
        <f>'ごみ処理量内訳'!AE12</f>
        <v>850</v>
      </c>
      <c r="AQ12" s="51">
        <f t="shared" si="8"/>
        <v>3158</v>
      </c>
    </row>
    <row r="13" spans="1:43" ht="13.5">
      <c r="A13" s="26" t="s">
        <v>89</v>
      </c>
      <c r="B13" s="49" t="s">
        <v>102</v>
      </c>
      <c r="C13" s="50" t="s">
        <v>103</v>
      </c>
      <c r="D13" s="51">
        <v>38238</v>
      </c>
      <c r="E13" s="51">
        <v>38238</v>
      </c>
      <c r="F13" s="51">
        <f>'ごみ搬入量内訳'!H13</f>
        <v>12862</v>
      </c>
      <c r="G13" s="51">
        <f>'ごみ搬入量内訳'!AG13</f>
        <v>3389</v>
      </c>
      <c r="H13" s="51">
        <f>'ごみ搬入量内訳'!AH13</f>
        <v>0</v>
      </c>
      <c r="I13" s="51">
        <f t="shared" si="0"/>
        <v>16251</v>
      </c>
      <c r="J13" s="51">
        <f t="shared" si="1"/>
        <v>1164.372814248467</v>
      </c>
      <c r="K13" s="51">
        <f>('ごみ搬入量内訳'!E13+'ごみ搬入量内訳'!AH13)/'ごみ処理概要'!D13/365*1000000</f>
        <v>616.0407025357404</v>
      </c>
      <c r="L13" s="51">
        <f>'ごみ搬入量内訳'!F13/'ごみ処理概要'!D13/365*1000000</f>
        <v>548.3321117127264</v>
      </c>
      <c r="M13" s="51">
        <f>'資源化量内訳'!BP13</f>
        <v>82</v>
      </c>
      <c r="N13" s="51">
        <f>'ごみ処理量内訳'!E13</f>
        <v>13590</v>
      </c>
      <c r="O13" s="51">
        <f>'ごみ処理量内訳'!L13</f>
        <v>0</v>
      </c>
      <c r="P13" s="51">
        <f t="shared" si="2"/>
        <v>1918</v>
      </c>
      <c r="Q13" s="51">
        <f>'ごみ処理量内訳'!G13</f>
        <v>1249</v>
      </c>
      <c r="R13" s="51">
        <f>'ごみ処理量内訳'!H13</f>
        <v>669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743</v>
      </c>
      <c r="W13" s="51">
        <f>'資源化量内訳'!M13</f>
        <v>743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16251</v>
      </c>
      <c r="AE13" s="52">
        <f t="shared" si="5"/>
        <v>100</v>
      </c>
      <c r="AF13" s="51">
        <f>'資源化量内訳'!AB13</f>
        <v>0</v>
      </c>
      <c r="AG13" s="51">
        <f>'資源化量内訳'!AJ13</f>
        <v>428</v>
      </c>
      <c r="AH13" s="51">
        <f>'資源化量内訳'!AR13</f>
        <v>669</v>
      </c>
      <c r="AI13" s="51">
        <f>'資源化量内訳'!AZ13</f>
        <v>0</v>
      </c>
      <c r="AJ13" s="51">
        <f>'資源化量内訳'!BH13</f>
        <v>0</v>
      </c>
      <c r="AK13" s="51" t="s">
        <v>190</v>
      </c>
      <c r="AL13" s="51">
        <f t="shared" si="6"/>
        <v>1097</v>
      </c>
      <c r="AM13" s="52">
        <f t="shared" si="7"/>
        <v>11.767587093614155</v>
      </c>
      <c r="AN13" s="51">
        <f>'ごみ処理量内訳'!AC13</f>
        <v>0</v>
      </c>
      <c r="AO13" s="51">
        <f>'ごみ処理量内訳'!AD13</f>
        <v>1414</v>
      </c>
      <c r="AP13" s="51">
        <f>'ごみ処理量内訳'!AE13</f>
        <v>814</v>
      </c>
      <c r="AQ13" s="51">
        <f t="shared" si="8"/>
        <v>2228</v>
      </c>
    </row>
    <row r="14" spans="1:43" ht="13.5">
      <c r="A14" s="26" t="s">
        <v>89</v>
      </c>
      <c r="B14" s="49" t="s">
        <v>104</v>
      </c>
      <c r="C14" s="50" t="s">
        <v>105</v>
      </c>
      <c r="D14" s="51">
        <v>28132</v>
      </c>
      <c r="E14" s="51">
        <v>28132</v>
      </c>
      <c r="F14" s="51">
        <f>'ごみ搬入量内訳'!H14</f>
        <v>7750</v>
      </c>
      <c r="G14" s="51">
        <f>'ごみ搬入量内訳'!AG14</f>
        <v>0</v>
      </c>
      <c r="H14" s="51">
        <f>'ごみ搬入量内訳'!AH14</f>
        <v>0</v>
      </c>
      <c r="I14" s="51">
        <f t="shared" si="0"/>
        <v>7750</v>
      </c>
      <c r="J14" s="51">
        <f t="shared" si="1"/>
        <v>754.7588764513282</v>
      </c>
      <c r="K14" s="51">
        <f>('ごみ搬入量内訳'!E14+'ごみ搬入量内訳'!AH14)/'ごみ処理概要'!D14/365*1000000</f>
        <v>508.95095333350207</v>
      </c>
      <c r="L14" s="51">
        <f>'ごみ搬入量内訳'!F14/'ごみ処理概要'!D14/365*1000000</f>
        <v>245.80792311782616</v>
      </c>
      <c r="M14" s="51">
        <f>'資源化量内訳'!BP14</f>
        <v>204</v>
      </c>
      <c r="N14" s="51">
        <f>'ごみ処理量内訳'!E14</f>
        <v>5736</v>
      </c>
      <c r="O14" s="51">
        <f>'ごみ処理量内訳'!L14</f>
        <v>0</v>
      </c>
      <c r="P14" s="51">
        <f t="shared" si="2"/>
        <v>692</v>
      </c>
      <c r="Q14" s="51">
        <f>'ごみ処理量内訳'!G14</f>
        <v>692</v>
      </c>
      <c r="R14" s="51">
        <f>'ごみ処理量内訳'!H14</f>
        <v>0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1322</v>
      </c>
      <c r="W14" s="51">
        <f>'資源化量内訳'!M14</f>
        <v>778</v>
      </c>
      <c r="X14" s="51">
        <f>'資源化量内訳'!N14</f>
        <v>158</v>
      </c>
      <c r="Y14" s="51">
        <f>'資源化量内訳'!O14</f>
        <v>342</v>
      </c>
      <c r="Z14" s="51">
        <f>'資源化量内訳'!P14</f>
        <v>44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7750</v>
      </c>
      <c r="AE14" s="52">
        <f t="shared" si="5"/>
        <v>100</v>
      </c>
      <c r="AF14" s="51">
        <f>'資源化量内訳'!AB14</f>
        <v>0</v>
      </c>
      <c r="AG14" s="51">
        <f>'資源化量内訳'!AJ14</f>
        <v>301</v>
      </c>
      <c r="AH14" s="51">
        <f>'資源化量内訳'!AR14</f>
        <v>0</v>
      </c>
      <c r="AI14" s="51">
        <f>'資源化量内訳'!AZ14</f>
        <v>0</v>
      </c>
      <c r="AJ14" s="51">
        <f>'資源化量内訳'!BH14</f>
        <v>0</v>
      </c>
      <c r="AK14" s="51" t="s">
        <v>190</v>
      </c>
      <c r="AL14" s="51">
        <f t="shared" si="6"/>
        <v>301</v>
      </c>
      <c r="AM14" s="52">
        <f t="shared" si="7"/>
        <v>22.96957505657531</v>
      </c>
      <c r="AN14" s="51">
        <f>'ごみ処理量内訳'!AC14</f>
        <v>0</v>
      </c>
      <c r="AO14" s="51">
        <f>'ごみ処理量内訳'!AD14</f>
        <v>652</v>
      </c>
      <c r="AP14" s="51">
        <f>'ごみ処理量内訳'!AE14</f>
        <v>162</v>
      </c>
      <c r="AQ14" s="51">
        <f t="shared" si="8"/>
        <v>814</v>
      </c>
    </row>
    <row r="15" spans="1:43" ht="13.5">
      <c r="A15" s="26" t="s">
        <v>89</v>
      </c>
      <c r="B15" s="49" t="s">
        <v>106</v>
      </c>
      <c r="C15" s="50" t="s">
        <v>107</v>
      </c>
      <c r="D15" s="51">
        <v>62545</v>
      </c>
      <c r="E15" s="51">
        <v>62545</v>
      </c>
      <c r="F15" s="51">
        <f>'ごみ搬入量内訳'!H15</f>
        <v>21294</v>
      </c>
      <c r="G15" s="51">
        <f>'ごみ搬入量内訳'!AG15</f>
        <v>3194</v>
      </c>
      <c r="H15" s="51">
        <f>'ごみ搬入量内訳'!AH15</f>
        <v>0</v>
      </c>
      <c r="I15" s="51">
        <f t="shared" si="0"/>
        <v>24488</v>
      </c>
      <c r="J15" s="51">
        <f t="shared" si="1"/>
        <v>1072.6742498825504</v>
      </c>
      <c r="K15" s="51">
        <f>('ごみ搬入量内訳'!E15+'ごみ搬入量内訳'!AH15)/'ごみ処理概要'!D15/365*1000000</f>
        <v>636.0790094145914</v>
      </c>
      <c r="L15" s="51">
        <f>'ごみ搬入量内訳'!F15/'ごみ処理概要'!D15/365*1000000</f>
        <v>436.595240467959</v>
      </c>
      <c r="M15" s="51">
        <f>'資源化量内訳'!BP15</f>
        <v>714</v>
      </c>
      <c r="N15" s="51">
        <f>'ごみ処理量内訳'!E15</f>
        <v>19701</v>
      </c>
      <c r="O15" s="51">
        <f>'ごみ処理量内訳'!L15</f>
        <v>2457</v>
      </c>
      <c r="P15" s="51">
        <f t="shared" si="2"/>
        <v>901</v>
      </c>
      <c r="Q15" s="51">
        <f>'ごみ処理量内訳'!G15</f>
        <v>0</v>
      </c>
      <c r="R15" s="51">
        <f>'ごみ処理量内訳'!H15</f>
        <v>901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1429</v>
      </c>
      <c r="W15" s="51">
        <f>'資源化量内訳'!M15</f>
        <v>1375</v>
      </c>
      <c r="X15" s="51">
        <f>'資源化量内訳'!N15</f>
        <v>0</v>
      </c>
      <c r="Y15" s="51">
        <f>'資源化量内訳'!O15</f>
        <v>0</v>
      </c>
      <c r="Z15" s="51">
        <f>'資源化量内訳'!P15</f>
        <v>54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24488</v>
      </c>
      <c r="AE15" s="52">
        <f t="shared" si="5"/>
        <v>89.96651421104215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826</v>
      </c>
      <c r="AI15" s="51">
        <f>'資源化量内訳'!AZ15</f>
        <v>0</v>
      </c>
      <c r="AJ15" s="51">
        <f>'資源化量内訳'!BH15</f>
        <v>0</v>
      </c>
      <c r="AK15" s="51" t="s">
        <v>190</v>
      </c>
      <c r="AL15" s="51">
        <f t="shared" si="6"/>
        <v>826</v>
      </c>
      <c r="AM15" s="52">
        <f t="shared" si="7"/>
        <v>11.780811046742322</v>
      </c>
      <c r="AN15" s="51">
        <f>'ごみ処理量内訳'!AC15</f>
        <v>2457</v>
      </c>
      <c r="AO15" s="51">
        <f>'ごみ処理量内訳'!AD15</f>
        <v>2221</v>
      </c>
      <c r="AP15" s="51">
        <f>'ごみ処理量内訳'!AE15</f>
        <v>75</v>
      </c>
      <c r="AQ15" s="51">
        <f t="shared" si="8"/>
        <v>4753</v>
      </c>
    </row>
    <row r="16" spans="1:43" ht="13.5">
      <c r="A16" s="26" t="s">
        <v>89</v>
      </c>
      <c r="B16" s="49" t="s">
        <v>108</v>
      </c>
      <c r="C16" s="50" t="s">
        <v>109</v>
      </c>
      <c r="D16" s="51">
        <v>26674</v>
      </c>
      <c r="E16" s="51">
        <v>26674</v>
      </c>
      <c r="F16" s="51">
        <f>'ごみ搬入量内訳'!H16</f>
        <v>5562</v>
      </c>
      <c r="G16" s="51">
        <f>'ごみ搬入量内訳'!AG16</f>
        <v>2828</v>
      </c>
      <c r="H16" s="51">
        <f>'ごみ搬入量内訳'!AH16</f>
        <v>1600</v>
      </c>
      <c r="I16" s="51">
        <f t="shared" si="0"/>
        <v>9990</v>
      </c>
      <c r="J16" s="51">
        <f t="shared" si="1"/>
        <v>1026.0876888992514</v>
      </c>
      <c r="K16" s="51">
        <f>('ごみ搬入量内訳'!E16+'ごみ搬入量内訳'!AH16)/'ごみ処理概要'!D16/365*1000000</f>
        <v>790.981110331645</v>
      </c>
      <c r="L16" s="51">
        <f>'ごみ搬入量内訳'!F16/'ごみ処理概要'!D16/365*1000000</f>
        <v>235.10657856760622</v>
      </c>
      <c r="M16" s="51">
        <f>'資源化量内訳'!BP16</f>
        <v>293</v>
      </c>
      <c r="N16" s="51">
        <f>'ごみ処理量内訳'!E16</f>
        <v>7104</v>
      </c>
      <c r="O16" s="51">
        <f>'ごみ処理量内訳'!L16</f>
        <v>0</v>
      </c>
      <c r="P16" s="51">
        <f t="shared" si="2"/>
        <v>694</v>
      </c>
      <c r="Q16" s="51">
        <f>'ごみ処理量内訳'!G16</f>
        <v>694</v>
      </c>
      <c r="R16" s="51">
        <f>'ごみ処理量内訳'!H16</f>
        <v>0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592</v>
      </c>
      <c r="W16" s="51">
        <f>'資源化量内訳'!M16</f>
        <v>389</v>
      </c>
      <c r="X16" s="51">
        <f>'資源化量内訳'!N16</f>
        <v>14</v>
      </c>
      <c r="Y16" s="51">
        <f>'資源化量内訳'!O16</f>
        <v>168</v>
      </c>
      <c r="Z16" s="51">
        <f>'資源化量内訳'!P16</f>
        <v>21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8390</v>
      </c>
      <c r="AE16" s="52">
        <f t="shared" si="5"/>
        <v>100</v>
      </c>
      <c r="AF16" s="51">
        <f>'資源化量内訳'!AB16</f>
        <v>0</v>
      </c>
      <c r="AG16" s="51">
        <f>'資源化量内訳'!AJ16</f>
        <v>251</v>
      </c>
      <c r="AH16" s="51">
        <f>'資源化量内訳'!AR16</f>
        <v>0</v>
      </c>
      <c r="AI16" s="51">
        <f>'資源化量内訳'!AZ16</f>
        <v>0</v>
      </c>
      <c r="AJ16" s="51">
        <f>'資源化量内訳'!BH16</f>
        <v>0</v>
      </c>
      <c r="AK16" s="51" t="s">
        <v>190</v>
      </c>
      <c r="AL16" s="51">
        <f t="shared" si="6"/>
        <v>251</v>
      </c>
      <c r="AM16" s="52">
        <f t="shared" si="7"/>
        <v>13.0830358171139</v>
      </c>
      <c r="AN16" s="51">
        <f>'ごみ処理量内訳'!AC16</f>
        <v>0</v>
      </c>
      <c r="AO16" s="51">
        <f>'ごみ処理量内訳'!AD16</f>
        <v>939</v>
      </c>
      <c r="AP16" s="51">
        <f>'ごみ処理量内訳'!AE16</f>
        <v>443</v>
      </c>
      <c r="AQ16" s="51">
        <f t="shared" si="8"/>
        <v>1382</v>
      </c>
    </row>
    <row r="17" spans="1:43" ht="13.5">
      <c r="A17" s="26" t="s">
        <v>89</v>
      </c>
      <c r="B17" s="49" t="s">
        <v>110</v>
      </c>
      <c r="C17" s="50" t="s">
        <v>111</v>
      </c>
      <c r="D17" s="51">
        <v>46664</v>
      </c>
      <c r="E17" s="51">
        <v>46643</v>
      </c>
      <c r="F17" s="51">
        <f>'ごみ搬入量内訳'!H17</f>
        <v>21195</v>
      </c>
      <c r="G17" s="51">
        <f>'ごみ搬入量内訳'!AG17</f>
        <v>2085</v>
      </c>
      <c r="H17" s="51">
        <f>'ごみ搬入量内訳'!AH17</f>
        <v>10</v>
      </c>
      <c r="I17" s="51">
        <f t="shared" si="0"/>
        <v>23290</v>
      </c>
      <c r="J17" s="51">
        <f t="shared" si="1"/>
        <v>1367.397119365725</v>
      </c>
      <c r="K17" s="51">
        <f>('ごみ搬入量内訳'!E17+'ごみ搬入量内訳'!AH17)/'ごみ処理概要'!D17/365*1000000</f>
        <v>1094.622236730553</v>
      </c>
      <c r="L17" s="51">
        <f>'ごみ搬入量内訳'!F17/'ごみ処理概要'!D17/365*1000000</f>
        <v>272.7748826351721</v>
      </c>
      <c r="M17" s="51">
        <f>'資源化量内訳'!BP17</f>
        <v>313</v>
      </c>
      <c r="N17" s="51">
        <f>'ごみ処理量内訳'!E17</f>
        <v>21349</v>
      </c>
      <c r="O17" s="51">
        <f>'ごみ処理量内訳'!L17</f>
        <v>0</v>
      </c>
      <c r="P17" s="51">
        <f t="shared" si="2"/>
        <v>1068</v>
      </c>
      <c r="Q17" s="51">
        <f>'ごみ処理量内訳'!G17</f>
        <v>350</v>
      </c>
      <c r="R17" s="51">
        <f>'ごみ処理量内訳'!H17</f>
        <v>718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863</v>
      </c>
      <c r="W17" s="51">
        <f>'資源化量内訳'!M17</f>
        <v>751</v>
      </c>
      <c r="X17" s="51">
        <f>'資源化量内訳'!N17</f>
        <v>0</v>
      </c>
      <c r="Y17" s="51">
        <f>'資源化量内訳'!O17</f>
        <v>66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46</v>
      </c>
      <c r="AC17" s="51">
        <f>'資源化量内訳'!S17</f>
        <v>0</v>
      </c>
      <c r="AD17" s="51">
        <f t="shared" si="4"/>
        <v>23280</v>
      </c>
      <c r="AE17" s="52">
        <f t="shared" si="5"/>
        <v>100</v>
      </c>
      <c r="AF17" s="51">
        <f>'資源化量内訳'!AB17</f>
        <v>3002</v>
      </c>
      <c r="AG17" s="51">
        <f>'資源化量内訳'!AJ17</f>
        <v>0</v>
      </c>
      <c r="AH17" s="51">
        <f>'資源化量内訳'!AR17</f>
        <v>718</v>
      </c>
      <c r="AI17" s="51">
        <f>'資源化量内訳'!AZ17</f>
        <v>0</v>
      </c>
      <c r="AJ17" s="51">
        <f>'資源化量内訳'!BH17</f>
        <v>0</v>
      </c>
      <c r="AK17" s="51" t="s">
        <v>190</v>
      </c>
      <c r="AL17" s="51">
        <f t="shared" si="6"/>
        <v>3720</v>
      </c>
      <c r="AM17" s="52">
        <f t="shared" si="7"/>
        <v>20.751917941762386</v>
      </c>
      <c r="AN17" s="51">
        <f>'ごみ処理量内訳'!AC17</f>
        <v>0</v>
      </c>
      <c r="AO17" s="51">
        <f>'ごみ処理量内訳'!AD17</f>
        <v>1231</v>
      </c>
      <c r="AP17" s="51">
        <f>'ごみ処理量内訳'!AE17</f>
        <v>0</v>
      </c>
      <c r="AQ17" s="51">
        <f t="shared" si="8"/>
        <v>1231</v>
      </c>
    </row>
    <row r="18" spans="1:43" ht="13.5">
      <c r="A18" s="26" t="s">
        <v>89</v>
      </c>
      <c r="B18" s="49" t="s">
        <v>112</v>
      </c>
      <c r="C18" s="50" t="s">
        <v>113</v>
      </c>
      <c r="D18" s="51">
        <v>34496</v>
      </c>
      <c r="E18" s="51">
        <v>34496</v>
      </c>
      <c r="F18" s="51">
        <f>'ごみ搬入量内訳'!H18</f>
        <v>6580</v>
      </c>
      <c r="G18" s="51">
        <f>'ごみ搬入量内訳'!AG18</f>
        <v>53</v>
      </c>
      <c r="H18" s="51">
        <f>'ごみ搬入量内訳'!AH18</f>
        <v>0</v>
      </c>
      <c r="I18" s="51">
        <f t="shared" si="0"/>
        <v>6633</v>
      </c>
      <c r="J18" s="51">
        <f t="shared" si="1"/>
        <v>526.8031870282359</v>
      </c>
      <c r="K18" s="51">
        <f>('ごみ搬入量内訳'!E18+'ごみ搬入量内訳'!AH18)/'ごみ処理概要'!D18/365*1000000</f>
        <v>321.9749917401581</v>
      </c>
      <c r="L18" s="51">
        <f>'ごみ搬入量内訳'!F18/'ごみ処理概要'!D18/365*1000000</f>
        <v>204.8281952880779</v>
      </c>
      <c r="M18" s="51">
        <f>'資源化量内訳'!BP18</f>
        <v>0</v>
      </c>
      <c r="N18" s="51">
        <f>'ごみ処理量内訳'!E18</f>
        <v>5362</v>
      </c>
      <c r="O18" s="51">
        <f>'ごみ処理量内訳'!L18</f>
        <v>0</v>
      </c>
      <c r="P18" s="51">
        <f t="shared" si="2"/>
        <v>1339</v>
      </c>
      <c r="Q18" s="51">
        <f>'ごみ処理量内訳'!G18</f>
        <v>523</v>
      </c>
      <c r="R18" s="51">
        <f>'ごみ処理量内訳'!H18</f>
        <v>816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6701</v>
      </c>
      <c r="AE18" s="52">
        <f t="shared" si="5"/>
        <v>100</v>
      </c>
      <c r="AF18" s="51">
        <f>'資源化量内訳'!AB18</f>
        <v>0</v>
      </c>
      <c r="AG18" s="51">
        <f>'資源化量内訳'!AJ18</f>
        <v>194</v>
      </c>
      <c r="AH18" s="51">
        <f>'資源化量内訳'!AR18</f>
        <v>816</v>
      </c>
      <c r="AI18" s="51">
        <f>'資源化量内訳'!AZ18</f>
        <v>0</v>
      </c>
      <c r="AJ18" s="51">
        <f>'資源化量内訳'!BH18</f>
        <v>0</v>
      </c>
      <c r="AK18" s="51" t="s">
        <v>190</v>
      </c>
      <c r="AL18" s="51">
        <f t="shared" si="6"/>
        <v>1010</v>
      </c>
      <c r="AM18" s="52">
        <f t="shared" si="7"/>
        <v>15.072377257125801</v>
      </c>
      <c r="AN18" s="51">
        <f>'ごみ処理量内訳'!AC18</f>
        <v>0</v>
      </c>
      <c r="AO18" s="51">
        <f>'ごみ処理量内訳'!AD18</f>
        <v>718</v>
      </c>
      <c r="AP18" s="51">
        <f>'ごみ処理量内訳'!AE18</f>
        <v>300</v>
      </c>
      <c r="AQ18" s="51">
        <f t="shared" si="8"/>
        <v>1018</v>
      </c>
    </row>
    <row r="19" spans="1:43" ht="13.5">
      <c r="A19" s="26" t="s">
        <v>89</v>
      </c>
      <c r="B19" s="49" t="s">
        <v>114</v>
      </c>
      <c r="C19" s="50" t="s">
        <v>115</v>
      </c>
      <c r="D19" s="51">
        <v>27917</v>
      </c>
      <c r="E19" s="51">
        <v>27911</v>
      </c>
      <c r="F19" s="51">
        <f>'ごみ搬入量内訳'!H19</f>
        <v>11538</v>
      </c>
      <c r="G19" s="51">
        <f>'ごみ搬入量内訳'!AG19</f>
        <v>425</v>
      </c>
      <c r="H19" s="51">
        <f>'ごみ搬入量内訳'!AH19</f>
        <v>2</v>
      </c>
      <c r="I19" s="51">
        <f t="shared" si="0"/>
        <v>11965</v>
      </c>
      <c r="J19" s="51">
        <f t="shared" si="1"/>
        <v>1174.2243764662471</v>
      </c>
      <c r="K19" s="51">
        <f>('ごみ搬入量内訳'!E19+'ごみ搬入量内訳'!AH19)/'ごみ処理概要'!D19/365*1000000</f>
        <v>716.4093563061934</v>
      </c>
      <c r="L19" s="51">
        <f>'ごみ搬入量内訳'!F19/'ごみ処理概要'!D19/365*1000000</f>
        <v>457.8150201600537</v>
      </c>
      <c r="M19" s="51">
        <f>'資源化量内訳'!BP19</f>
        <v>251</v>
      </c>
      <c r="N19" s="51">
        <f>'ごみ処理量内訳'!E19</f>
        <v>9929</v>
      </c>
      <c r="O19" s="51">
        <f>'ごみ処理量内訳'!L19</f>
        <v>0</v>
      </c>
      <c r="P19" s="51">
        <f t="shared" si="2"/>
        <v>972</v>
      </c>
      <c r="Q19" s="51">
        <f>'ごみ処理量内訳'!G19</f>
        <v>920</v>
      </c>
      <c r="R19" s="51">
        <f>'ごみ処理量内訳'!H19</f>
        <v>52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1205</v>
      </c>
      <c r="W19" s="51">
        <f>'資源化量内訳'!M19</f>
        <v>732</v>
      </c>
      <c r="X19" s="51">
        <f>'資源化量内訳'!N19</f>
        <v>0</v>
      </c>
      <c r="Y19" s="51">
        <f>'資源化量内訳'!O19</f>
        <v>385</v>
      </c>
      <c r="Z19" s="51">
        <f>'資源化量内訳'!P19</f>
        <v>53</v>
      </c>
      <c r="AA19" s="51">
        <f>'資源化量内訳'!Q19</f>
        <v>35</v>
      </c>
      <c r="AB19" s="51">
        <f>'資源化量内訳'!R19</f>
        <v>0</v>
      </c>
      <c r="AC19" s="51">
        <f>'資源化量内訳'!S19</f>
        <v>0</v>
      </c>
      <c r="AD19" s="51">
        <f t="shared" si="4"/>
        <v>12106</v>
      </c>
      <c r="AE19" s="52">
        <f t="shared" si="5"/>
        <v>100</v>
      </c>
      <c r="AF19" s="51">
        <f>'資源化量内訳'!AB19</f>
        <v>0</v>
      </c>
      <c r="AG19" s="51">
        <f>'資源化量内訳'!AJ19</f>
        <v>484</v>
      </c>
      <c r="AH19" s="51">
        <f>'資源化量内訳'!AR19</f>
        <v>0</v>
      </c>
      <c r="AI19" s="51">
        <f>'資源化量内訳'!AZ19</f>
        <v>0</v>
      </c>
      <c r="AJ19" s="51">
        <f>'資源化量内訳'!BH19</f>
        <v>0</v>
      </c>
      <c r="AK19" s="51" t="s">
        <v>190</v>
      </c>
      <c r="AL19" s="51">
        <f t="shared" si="6"/>
        <v>484</v>
      </c>
      <c r="AM19" s="52">
        <f t="shared" si="7"/>
        <v>15.699603463623857</v>
      </c>
      <c r="AN19" s="51">
        <f>'ごみ処理量内訳'!AC19</f>
        <v>0</v>
      </c>
      <c r="AO19" s="51">
        <f>'ごみ処理量内訳'!AD19</f>
        <v>909</v>
      </c>
      <c r="AP19" s="51">
        <f>'ごみ処理量内訳'!AE19</f>
        <v>305</v>
      </c>
      <c r="AQ19" s="51">
        <f t="shared" si="8"/>
        <v>1214</v>
      </c>
    </row>
    <row r="20" spans="1:43" ht="13.5">
      <c r="A20" s="26" t="s">
        <v>89</v>
      </c>
      <c r="B20" s="49" t="s">
        <v>116</v>
      </c>
      <c r="C20" s="50" t="s">
        <v>117</v>
      </c>
      <c r="D20" s="51">
        <v>19848</v>
      </c>
      <c r="E20" s="51">
        <v>19522</v>
      </c>
      <c r="F20" s="51">
        <f>'ごみ搬入量内訳'!H20</f>
        <v>6442</v>
      </c>
      <c r="G20" s="51">
        <f>'ごみ搬入量内訳'!AG20</f>
        <v>1414</v>
      </c>
      <c r="H20" s="51">
        <f>'ごみ搬入量内訳'!AH20</f>
        <v>72</v>
      </c>
      <c r="I20" s="51">
        <f t="shared" si="0"/>
        <v>7928</v>
      </c>
      <c r="J20" s="51">
        <f t="shared" si="1"/>
        <v>1094.3444148128517</v>
      </c>
      <c r="K20" s="51">
        <f>('ごみ搬入量内訳'!E20+'ごみ搬入量内訳'!AH20)/'ごみ処理概要'!D20/365*1000000</f>
        <v>605.9752751044928</v>
      </c>
      <c r="L20" s="51">
        <f>'ごみ搬入量内訳'!F20/'ごみ処理概要'!D20/365*1000000</f>
        <v>488.36913970835894</v>
      </c>
      <c r="M20" s="51">
        <f>'資源化量内訳'!BP20</f>
        <v>256</v>
      </c>
      <c r="N20" s="51">
        <f>'ごみ処理量内訳'!E20</f>
        <v>6998</v>
      </c>
      <c r="O20" s="51">
        <f>'ごみ処理量内訳'!L20</f>
        <v>0</v>
      </c>
      <c r="P20" s="51">
        <f t="shared" si="2"/>
        <v>884</v>
      </c>
      <c r="Q20" s="51">
        <f>'ごみ処理量内訳'!G20</f>
        <v>180</v>
      </c>
      <c r="R20" s="51">
        <f>'ごみ処理量内訳'!H20</f>
        <v>592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112</v>
      </c>
      <c r="V20" s="51">
        <f t="shared" si="3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7882</v>
      </c>
      <c r="AE20" s="52">
        <f t="shared" si="5"/>
        <v>100</v>
      </c>
      <c r="AF20" s="51">
        <f>'資源化量内訳'!AB20</f>
        <v>0</v>
      </c>
      <c r="AG20" s="51">
        <f>'資源化量内訳'!AJ20</f>
        <v>139</v>
      </c>
      <c r="AH20" s="51">
        <f>'資源化量内訳'!AR20</f>
        <v>592</v>
      </c>
      <c r="AI20" s="51">
        <f>'資源化量内訳'!AZ20</f>
        <v>0</v>
      </c>
      <c r="AJ20" s="51">
        <f>'資源化量内訳'!BH20</f>
        <v>0</v>
      </c>
      <c r="AK20" s="51" t="s">
        <v>190</v>
      </c>
      <c r="AL20" s="51">
        <f t="shared" si="6"/>
        <v>731</v>
      </c>
      <c r="AM20" s="52">
        <f t="shared" si="7"/>
        <v>12.128287048414844</v>
      </c>
      <c r="AN20" s="51">
        <f>'ごみ処理量内訳'!AC20</f>
        <v>0</v>
      </c>
      <c r="AO20" s="51">
        <f>'ごみ処理量内訳'!AD20</f>
        <v>775</v>
      </c>
      <c r="AP20" s="51">
        <f>'ごみ処理量内訳'!AE20</f>
        <v>153</v>
      </c>
      <c r="AQ20" s="51">
        <f t="shared" si="8"/>
        <v>928</v>
      </c>
    </row>
    <row r="21" spans="1:43" ht="13.5">
      <c r="A21" s="26" t="s">
        <v>89</v>
      </c>
      <c r="B21" s="49" t="s">
        <v>118</v>
      </c>
      <c r="C21" s="50" t="s">
        <v>119</v>
      </c>
      <c r="D21" s="51">
        <v>9128</v>
      </c>
      <c r="E21" s="51">
        <v>9128</v>
      </c>
      <c r="F21" s="51">
        <f>'ごみ搬入量内訳'!H21</f>
        <v>1728</v>
      </c>
      <c r="G21" s="51">
        <f>'ごみ搬入量内訳'!AG21</f>
        <v>303</v>
      </c>
      <c r="H21" s="51">
        <f>'ごみ搬入量内訳'!AH21</f>
        <v>518</v>
      </c>
      <c r="I21" s="51">
        <f t="shared" si="0"/>
        <v>2549</v>
      </c>
      <c r="J21" s="51">
        <f t="shared" si="1"/>
        <v>765.0702940223068</v>
      </c>
      <c r="K21" s="51">
        <f>('ごみ搬入量内訳'!E21+'ごみ搬入量内訳'!AH21)/'ごみ処理概要'!D21/365*1000000</f>
        <v>681.9300541462068</v>
      </c>
      <c r="L21" s="51">
        <f>'ごみ搬入量内訳'!F21/'ごみ処理概要'!D21/365*1000000</f>
        <v>83.14023987610004</v>
      </c>
      <c r="M21" s="51">
        <f>'資源化量内訳'!BP21</f>
        <v>100</v>
      </c>
      <c r="N21" s="51">
        <f>'ごみ処理量内訳'!E21</f>
        <v>1327</v>
      </c>
      <c r="O21" s="51">
        <f>'ごみ処理量内訳'!L21</f>
        <v>24</v>
      </c>
      <c r="P21" s="51">
        <f t="shared" si="2"/>
        <v>636</v>
      </c>
      <c r="Q21" s="51">
        <f>'ごみ処理量内訳'!G21</f>
        <v>0</v>
      </c>
      <c r="R21" s="51">
        <f>'ごみ処理量内訳'!H21</f>
        <v>636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1987</v>
      </c>
      <c r="AE21" s="52">
        <f t="shared" si="5"/>
        <v>98.79214896829392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385</v>
      </c>
      <c r="AI21" s="51">
        <f>'資源化量内訳'!AZ21</f>
        <v>0</v>
      </c>
      <c r="AJ21" s="51">
        <f>'資源化量内訳'!BH21</f>
        <v>0</v>
      </c>
      <c r="AK21" s="51" t="s">
        <v>190</v>
      </c>
      <c r="AL21" s="51">
        <f t="shared" si="6"/>
        <v>385</v>
      </c>
      <c r="AM21" s="52">
        <f t="shared" si="7"/>
        <v>23.239099185433638</v>
      </c>
      <c r="AN21" s="51">
        <f>'ごみ処理量内訳'!AC21</f>
        <v>24</v>
      </c>
      <c r="AO21" s="51">
        <f>'ごみ処理量内訳'!AD21</f>
        <v>639</v>
      </c>
      <c r="AP21" s="51">
        <f>'ごみ処理量内訳'!AE21</f>
        <v>150</v>
      </c>
      <c r="AQ21" s="51">
        <f t="shared" si="8"/>
        <v>813</v>
      </c>
    </row>
    <row r="22" spans="1:43" ht="13.5">
      <c r="A22" s="26" t="s">
        <v>89</v>
      </c>
      <c r="B22" s="49" t="s">
        <v>120</v>
      </c>
      <c r="C22" s="50" t="s">
        <v>121</v>
      </c>
      <c r="D22" s="51">
        <v>17610</v>
      </c>
      <c r="E22" s="51">
        <v>17610</v>
      </c>
      <c r="F22" s="51">
        <f>'ごみ搬入量内訳'!H22</f>
        <v>3749</v>
      </c>
      <c r="G22" s="51">
        <f>'ごみ搬入量内訳'!AG22</f>
        <v>270</v>
      </c>
      <c r="H22" s="51">
        <f>'ごみ搬入量内訳'!AH22</f>
        <v>0</v>
      </c>
      <c r="I22" s="51">
        <f t="shared" si="0"/>
        <v>4019</v>
      </c>
      <c r="J22" s="51">
        <f t="shared" si="1"/>
        <v>625.267399438364</v>
      </c>
      <c r="K22" s="51">
        <f>('ごみ搬入量内訳'!E22+'ごみ搬入量内訳'!AH22)/'ごみ処理概要'!D22/365*1000000</f>
        <v>484.93617418496655</v>
      </c>
      <c r="L22" s="51">
        <f>'ごみ搬入量内訳'!F22/'ごみ処理概要'!D22/365*1000000</f>
        <v>140.3312252533974</v>
      </c>
      <c r="M22" s="51">
        <f>'資源化量内訳'!BP22</f>
        <v>81</v>
      </c>
      <c r="N22" s="51">
        <f>'ごみ処理量内訳'!E22</f>
        <v>2944</v>
      </c>
      <c r="O22" s="51">
        <f>'ごみ処理量内訳'!L22</f>
        <v>0</v>
      </c>
      <c r="P22" s="51">
        <f t="shared" si="2"/>
        <v>951</v>
      </c>
      <c r="Q22" s="51">
        <f>'ごみ処理量内訳'!G22</f>
        <v>340</v>
      </c>
      <c r="R22" s="51">
        <f>'ごみ処理量内訳'!H22</f>
        <v>611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3895</v>
      </c>
      <c r="AE22" s="52">
        <f t="shared" si="5"/>
        <v>100</v>
      </c>
      <c r="AF22" s="51">
        <f>'資源化量内訳'!AB22</f>
        <v>0</v>
      </c>
      <c r="AG22" s="51">
        <f>'資源化量内訳'!AJ22</f>
        <v>251</v>
      </c>
      <c r="AH22" s="51">
        <f>'資源化量内訳'!AR22</f>
        <v>533</v>
      </c>
      <c r="AI22" s="51">
        <f>'資源化量内訳'!AZ22</f>
        <v>0</v>
      </c>
      <c r="AJ22" s="51">
        <f>'資源化量内訳'!BH22</f>
        <v>0</v>
      </c>
      <c r="AK22" s="51" t="s">
        <v>190</v>
      </c>
      <c r="AL22" s="51">
        <f t="shared" si="6"/>
        <v>784</v>
      </c>
      <c r="AM22" s="52">
        <f t="shared" si="7"/>
        <v>21.75553319919517</v>
      </c>
      <c r="AN22" s="51">
        <f>'ごみ処理量内訳'!AC22</f>
        <v>0</v>
      </c>
      <c r="AO22" s="51">
        <f>'ごみ処理量内訳'!AD22</f>
        <v>587</v>
      </c>
      <c r="AP22" s="51">
        <f>'ごみ処理量内訳'!AE22</f>
        <v>131</v>
      </c>
      <c r="AQ22" s="51">
        <f t="shared" si="8"/>
        <v>718</v>
      </c>
    </row>
    <row r="23" spans="1:43" ht="13.5">
      <c r="A23" s="26" t="s">
        <v>89</v>
      </c>
      <c r="B23" s="49" t="s">
        <v>122</v>
      </c>
      <c r="C23" s="50" t="s">
        <v>123</v>
      </c>
      <c r="D23" s="51">
        <v>19235</v>
      </c>
      <c r="E23" s="51">
        <v>19235</v>
      </c>
      <c r="F23" s="51">
        <f>'ごみ搬入量内訳'!H23</f>
        <v>3879</v>
      </c>
      <c r="G23" s="51">
        <f>'ごみ搬入量内訳'!AG23</f>
        <v>2559</v>
      </c>
      <c r="H23" s="51">
        <f>'ごみ搬入量内訳'!AH23</f>
        <v>227</v>
      </c>
      <c r="I23" s="51">
        <f t="shared" si="0"/>
        <v>6665</v>
      </c>
      <c r="J23" s="51">
        <f t="shared" si="1"/>
        <v>949.3253949884449</v>
      </c>
      <c r="K23" s="51">
        <f>('ごみ搬入量内訳'!E23+'ごみ搬入量内訳'!AH23)/'ごみ処理概要'!D23/365*1000000</f>
        <v>648.5039044834793</v>
      </c>
      <c r="L23" s="51">
        <f>'ごみ搬入量内訳'!F23/'ごみ処理概要'!D23/365*1000000</f>
        <v>300.82149050496565</v>
      </c>
      <c r="M23" s="51">
        <f>'資源化量内訳'!BP23</f>
        <v>141</v>
      </c>
      <c r="N23" s="51">
        <f>'ごみ処理量内訳'!E23</f>
        <v>5375</v>
      </c>
      <c r="O23" s="51">
        <f>'ごみ処理量内訳'!L23</f>
        <v>197</v>
      </c>
      <c r="P23" s="51">
        <f t="shared" si="2"/>
        <v>866</v>
      </c>
      <c r="Q23" s="51">
        <f>'ごみ処理量内訳'!G23</f>
        <v>555</v>
      </c>
      <c r="R23" s="51">
        <f>'ごみ処理量内訳'!H23</f>
        <v>311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6438</v>
      </c>
      <c r="AE23" s="52">
        <f t="shared" si="5"/>
        <v>96.94004349176763</v>
      </c>
      <c r="AF23" s="51">
        <f>'資源化量内訳'!AB23</f>
        <v>0</v>
      </c>
      <c r="AG23" s="51">
        <f>'資源化量内訳'!AJ23</f>
        <v>333</v>
      </c>
      <c r="AH23" s="51">
        <f>'資源化量内訳'!AR23</f>
        <v>116</v>
      </c>
      <c r="AI23" s="51">
        <f>'資源化量内訳'!AZ23</f>
        <v>0</v>
      </c>
      <c r="AJ23" s="51">
        <f>'資源化量内訳'!BH23</f>
        <v>0</v>
      </c>
      <c r="AK23" s="51" t="s">
        <v>190</v>
      </c>
      <c r="AL23" s="51">
        <f t="shared" si="6"/>
        <v>449</v>
      </c>
      <c r="AM23" s="52">
        <f t="shared" si="7"/>
        <v>8.967928256573947</v>
      </c>
      <c r="AN23" s="51">
        <f>'ごみ処理量内訳'!AC23</f>
        <v>197</v>
      </c>
      <c r="AO23" s="51">
        <f>'ごみ処理量内訳'!AD23</f>
        <v>688</v>
      </c>
      <c r="AP23" s="51">
        <f>'ごみ処理量内訳'!AE23</f>
        <v>334</v>
      </c>
      <c r="AQ23" s="51">
        <f t="shared" si="8"/>
        <v>1219</v>
      </c>
    </row>
    <row r="24" spans="1:43" ht="13.5">
      <c r="A24" s="26" t="s">
        <v>89</v>
      </c>
      <c r="B24" s="49" t="s">
        <v>124</v>
      </c>
      <c r="C24" s="50" t="s">
        <v>125</v>
      </c>
      <c r="D24" s="51">
        <v>51339</v>
      </c>
      <c r="E24" s="51">
        <v>51339</v>
      </c>
      <c r="F24" s="51">
        <f>'ごみ搬入量内訳'!H24</f>
        <v>14750</v>
      </c>
      <c r="G24" s="51">
        <f>'ごみ搬入量内訳'!AG24</f>
        <v>1238</v>
      </c>
      <c r="H24" s="51">
        <f>'ごみ搬入量内訳'!AH24</f>
        <v>0</v>
      </c>
      <c r="I24" s="51">
        <f t="shared" si="0"/>
        <v>15988</v>
      </c>
      <c r="J24" s="51">
        <f t="shared" si="1"/>
        <v>853.205939461762</v>
      </c>
      <c r="K24" s="51">
        <f>('ごみ搬入量内訳'!E24+'ごみ搬入量内訳'!AH24)/'ごみ処理概要'!D24/365*1000000</f>
        <v>724.168413716294</v>
      </c>
      <c r="L24" s="51">
        <f>'ごみ搬入量内訳'!F24/'ごみ処理概要'!D24/365*1000000</f>
        <v>129.03752574546786</v>
      </c>
      <c r="M24" s="51">
        <f>'資源化量内訳'!BP24</f>
        <v>0</v>
      </c>
      <c r="N24" s="51">
        <f>'ごみ処理量内訳'!E24</f>
        <v>12257</v>
      </c>
      <c r="O24" s="51">
        <f>'ごみ処理量内訳'!L24</f>
        <v>1120</v>
      </c>
      <c r="P24" s="51">
        <f t="shared" si="2"/>
        <v>831</v>
      </c>
      <c r="Q24" s="51">
        <f>'ごみ処理量内訳'!G24</f>
        <v>0</v>
      </c>
      <c r="R24" s="51">
        <f>'ごみ処理量内訳'!H24</f>
        <v>831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1138</v>
      </c>
      <c r="W24" s="51">
        <f>'資源化量内訳'!M24</f>
        <v>577</v>
      </c>
      <c r="X24" s="51">
        <f>'資源化量内訳'!N24</f>
        <v>514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28</v>
      </c>
      <c r="AC24" s="51">
        <f>'資源化量内訳'!S24</f>
        <v>19</v>
      </c>
      <c r="AD24" s="51">
        <f t="shared" si="4"/>
        <v>15346</v>
      </c>
      <c r="AE24" s="52">
        <f t="shared" si="5"/>
        <v>92.70168121986185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668</v>
      </c>
      <c r="AI24" s="51">
        <f>'資源化量内訳'!AZ24</f>
        <v>0</v>
      </c>
      <c r="AJ24" s="51">
        <f>'資源化量内訳'!BH24</f>
        <v>0</v>
      </c>
      <c r="AK24" s="51" t="s">
        <v>190</v>
      </c>
      <c r="AL24" s="51">
        <f t="shared" si="6"/>
        <v>668</v>
      </c>
      <c r="AM24" s="52">
        <f t="shared" si="7"/>
        <v>11.768539032972763</v>
      </c>
      <c r="AN24" s="51">
        <f>'ごみ処理量内訳'!AC24</f>
        <v>1120</v>
      </c>
      <c r="AO24" s="51">
        <f>'ごみ処理量内訳'!AD24</f>
        <v>1568</v>
      </c>
      <c r="AP24" s="51">
        <f>'ごみ処理量内訳'!AE24</f>
        <v>163</v>
      </c>
      <c r="AQ24" s="51">
        <f t="shared" si="8"/>
        <v>2851</v>
      </c>
    </row>
    <row r="25" spans="1:43" ht="13.5">
      <c r="A25" s="26" t="s">
        <v>89</v>
      </c>
      <c r="B25" s="49" t="s">
        <v>126</v>
      </c>
      <c r="C25" s="50" t="s">
        <v>127</v>
      </c>
      <c r="D25" s="51">
        <v>7175</v>
      </c>
      <c r="E25" s="51">
        <v>7175</v>
      </c>
      <c r="F25" s="51">
        <f>'ごみ搬入量内訳'!H25</f>
        <v>1582</v>
      </c>
      <c r="G25" s="51">
        <f>'ごみ搬入量内訳'!AG25</f>
        <v>1181</v>
      </c>
      <c r="H25" s="51">
        <f>'ごみ搬入量内訳'!AH25</f>
        <v>89</v>
      </c>
      <c r="I25" s="51">
        <f t="shared" si="0"/>
        <v>2852</v>
      </c>
      <c r="J25" s="51">
        <f t="shared" si="1"/>
        <v>1089.0172306811132</v>
      </c>
      <c r="K25" s="51">
        <f>('ごみ搬入量内訳'!E25+'ごみ搬入量内訳'!AH25)/'ごみ処理概要'!D25/365*1000000</f>
        <v>680.4448475013127</v>
      </c>
      <c r="L25" s="51">
        <f>'ごみ搬入量内訳'!F25/'ごみ処理概要'!D25/365*1000000</f>
        <v>408.5723831798005</v>
      </c>
      <c r="M25" s="51">
        <f>'資源化量内訳'!BP25</f>
        <v>0</v>
      </c>
      <c r="N25" s="51">
        <f>'ごみ処理量内訳'!E25</f>
        <v>2404</v>
      </c>
      <c r="O25" s="51">
        <f>'ごみ処理量内訳'!L25</f>
        <v>21</v>
      </c>
      <c r="P25" s="51">
        <f t="shared" si="2"/>
        <v>338</v>
      </c>
      <c r="Q25" s="51">
        <f>'ごみ処理量内訳'!G25</f>
        <v>188</v>
      </c>
      <c r="R25" s="51">
        <f>'ごみ処理量内訳'!H25</f>
        <v>150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2763</v>
      </c>
      <c r="AE25" s="52">
        <f t="shared" si="5"/>
        <v>99.2399565689468</v>
      </c>
      <c r="AF25" s="51">
        <f>'資源化量内訳'!AB25</f>
        <v>0</v>
      </c>
      <c r="AG25" s="51">
        <f>'資源化量内訳'!AJ25</f>
        <v>117</v>
      </c>
      <c r="AH25" s="51">
        <f>'資源化量内訳'!AR25</f>
        <v>71</v>
      </c>
      <c r="AI25" s="51">
        <f>'資源化量内訳'!AZ25</f>
        <v>0</v>
      </c>
      <c r="AJ25" s="51">
        <f>'資源化量内訳'!BH25</f>
        <v>0</v>
      </c>
      <c r="AK25" s="51" t="s">
        <v>190</v>
      </c>
      <c r="AL25" s="51">
        <f t="shared" si="6"/>
        <v>188</v>
      </c>
      <c r="AM25" s="52">
        <f t="shared" si="7"/>
        <v>6.804198335142961</v>
      </c>
      <c r="AN25" s="51">
        <f>'ごみ処理量内訳'!AC25</f>
        <v>21</v>
      </c>
      <c r="AO25" s="51">
        <f>'ごみ処理量内訳'!AD25</f>
        <v>306</v>
      </c>
      <c r="AP25" s="51">
        <f>'ごみ処理量内訳'!AE25</f>
        <v>123</v>
      </c>
      <c r="AQ25" s="51">
        <f t="shared" si="8"/>
        <v>450</v>
      </c>
    </row>
    <row r="26" spans="1:43" ht="13.5">
      <c r="A26" s="26" t="s">
        <v>89</v>
      </c>
      <c r="B26" s="49" t="s">
        <v>128</v>
      </c>
      <c r="C26" s="50" t="s">
        <v>129</v>
      </c>
      <c r="D26" s="51">
        <v>14227</v>
      </c>
      <c r="E26" s="51">
        <v>14227</v>
      </c>
      <c r="F26" s="51">
        <f>'ごみ搬入量内訳'!H26</f>
        <v>2891</v>
      </c>
      <c r="G26" s="51">
        <f>'ごみ搬入量内訳'!AG26</f>
        <v>197</v>
      </c>
      <c r="H26" s="51">
        <f>'ごみ搬入量内訳'!AH26</f>
        <v>0</v>
      </c>
      <c r="I26" s="51">
        <f t="shared" si="0"/>
        <v>3088</v>
      </c>
      <c r="J26" s="51">
        <f t="shared" si="1"/>
        <v>594.6632440150938</v>
      </c>
      <c r="K26" s="51">
        <f>('ごみ搬入量内訳'!E26+'ごみ搬入量内訳'!AH26)/'ごみ処理概要'!D26/365*1000000</f>
        <v>473.5352710599468</v>
      </c>
      <c r="L26" s="51">
        <f>'ごみ搬入量内訳'!F26/'ごみ処理概要'!D26/365*1000000</f>
        <v>121.12797295514703</v>
      </c>
      <c r="M26" s="51">
        <f>'資源化量内訳'!BP26</f>
        <v>116</v>
      </c>
      <c r="N26" s="51">
        <f>'ごみ処理量内訳'!E26</f>
        <v>2249</v>
      </c>
      <c r="O26" s="51">
        <f>'ごみ処理量内訳'!L26</f>
        <v>0</v>
      </c>
      <c r="P26" s="51">
        <f t="shared" si="2"/>
        <v>733</v>
      </c>
      <c r="Q26" s="51">
        <f>'ごみ処理量内訳'!G26</f>
        <v>239</v>
      </c>
      <c r="R26" s="51">
        <f>'ごみ処理量内訳'!H26</f>
        <v>494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2982</v>
      </c>
      <c r="AE26" s="52">
        <f t="shared" si="5"/>
        <v>100</v>
      </c>
      <c r="AF26" s="51">
        <f>'資源化量内訳'!AB26</f>
        <v>0</v>
      </c>
      <c r="AG26" s="51">
        <f>'資源化量内訳'!AJ26</f>
        <v>149</v>
      </c>
      <c r="AH26" s="51">
        <f>'資源化量内訳'!AR26</f>
        <v>454</v>
      </c>
      <c r="AI26" s="51">
        <f>'資源化量内訳'!AZ26</f>
        <v>0</v>
      </c>
      <c r="AJ26" s="51">
        <f>'資源化量内訳'!BH26</f>
        <v>0</v>
      </c>
      <c r="AK26" s="51" t="s">
        <v>190</v>
      </c>
      <c r="AL26" s="51">
        <f t="shared" si="6"/>
        <v>603</v>
      </c>
      <c r="AM26" s="52">
        <f t="shared" si="7"/>
        <v>23.208521626856037</v>
      </c>
      <c r="AN26" s="51">
        <f>'ごみ処理量内訳'!AC26</f>
        <v>0</v>
      </c>
      <c r="AO26" s="51">
        <f>'ごみ処理量内訳'!AD26</f>
        <v>450</v>
      </c>
      <c r="AP26" s="51">
        <f>'ごみ処理量内訳'!AE26</f>
        <v>92</v>
      </c>
      <c r="AQ26" s="51">
        <f t="shared" si="8"/>
        <v>542</v>
      </c>
    </row>
    <row r="27" spans="1:43" ht="13.5">
      <c r="A27" s="26" t="s">
        <v>89</v>
      </c>
      <c r="B27" s="49" t="s">
        <v>130</v>
      </c>
      <c r="C27" s="50" t="s">
        <v>131</v>
      </c>
      <c r="D27" s="51">
        <v>34124</v>
      </c>
      <c r="E27" s="51">
        <v>34124</v>
      </c>
      <c r="F27" s="51">
        <f>'ごみ搬入量内訳'!H27</f>
        <v>8583</v>
      </c>
      <c r="G27" s="51">
        <f>'ごみ搬入量内訳'!AG27</f>
        <v>623</v>
      </c>
      <c r="H27" s="51">
        <f>'ごみ搬入量内訳'!AH27</f>
        <v>0</v>
      </c>
      <c r="I27" s="51">
        <f t="shared" si="0"/>
        <v>9206</v>
      </c>
      <c r="J27" s="51">
        <f t="shared" si="1"/>
        <v>739.1254779105375</v>
      </c>
      <c r="K27" s="51">
        <f>('ごみ搬入量内訳'!E27+'ごみ搬入量内訳'!AH27)/'ごみ処理概要'!D27/365*1000000</f>
        <v>467.3527489590743</v>
      </c>
      <c r="L27" s="51">
        <f>'ごみ搬入量内訳'!F27/'ごみ処理概要'!D27/365*1000000</f>
        <v>271.7727289514631</v>
      </c>
      <c r="M27" s="51">
        <f>'資源化量内訳'!BP27</f>
        <v>629</v>
      </c>
      <c r="N27" s="51">
        <f>'ごみ処理量内訳'!E27</f>
        <v>5827</v>
      </c>
      <c r="O27" s="51">
        <f>'ごみ処理量内訳'!L27</f>
        <v>131</v>
      </c>
      <c r="P27" s="51">
        <f t="shared" si="2"/>
        <v>3222</v>
      </c>
      <c r="Q27" s="51">
        <f>'ごみ処理量内訳'!G27</f>
        <v>0</v>
      </c>
      <c r="R27" s="51">
        <f>'ごみ処理量内訳'!H27</f>
        <v>1831</v>
      </c>
      <c r="S27" s="51">
        <f>'ごみ処理量内訳'!I27</f>
        <v>1391</v>
      </c>
      <c r="T27" s="51">
        <f>'ごみ処理量内訳'!J27</f>
        <v>0</v>
      </c>
      <c r="U27" s="51">
        <f>'ごみ処理量内訳'!K27</f>
        <v>0</v>
      </c>
      <c r="V27" s="51">
        <f t="shared" si="3"/>
        <v>26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26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9206</v>
      </c>
      <c r="AE27" s="52">
        <f t="shared" si="5"/>
        <v>98.57701499022376</v>
      </c>
      <c r="AF27" s="51">
        <f>'資源化量内訳'!AB27</f>
        <v>15</v>
      </c>
      <c r="AG27" s="51">
        <f>'資源化量内訳'!AJ27</f>
        <v>0</v>
      </c>
      <c r="AH27" s="51">
        <f>'資源化量内訳'!AR27</f>
        <v>1628</v>
      </c>
      <c r="AI27" s="51">
        <f>'資源化量内訳'!AZ27</f>
        <v>194</v>
      </c>
      <c r="AJ27" s="51">
        <f>'資源化量内訳'!BH27</f>
        <v>0</v>
      </c>
      <c r="AK27" s="51" t="s">
        <v>190</v>
      </c>
      <c r="AL27" s="51">
        <f t="shared" si="6"/>
        <v>1837</v>
      </c>
      <c r="AM27" s="52">
        <f t="shared" si="7"/>
        <v>25.33807829181495</v>
      </c>
      <c r="AN27" s="51">
        <f>'ごみ処理量内訳'!AC27</f>
        <v>131</v>
      </c>
      <c r="AO27" s="51">
        <f>'ごみ処理量内訳'!AD27</f>
        <v>602</v>
      </c>
      <c r="AP27" s="51">
        <f>'ごみ処理量内訳'!AE27</f>
        <v>113</v>
      </c>
      <c r="AQ27" s="51">
        <f t="shared" si="8"/>
        <v>846</v>
      </c>
    </row>
    <row r="28" spans="1:43" ht="13.5">
      <c r="A28" s="26" t="s">
        <v>89</v>
      </c>
      <c r="B28" s="49" t="s">
        <v>132</v>
      </c>
      <c r="C28" s="50" t="s">
        <v>133</v>
      </c>
      <c r="D28" s="51">
        <v>25982</v>
      </c>
      <c r="E28" s="51">
        <v>25982</v>
      </c>
      <c r="F28" s="51">
        <f>'ごみ搬入量内訳'!H28</f>
        <v>9601</v>
      </c>
      <c r="G28" s="51">
        <f>'ごみ搬入量内訳'!AG28</f>
        <v>1124</v>
      </c>
      <c r="H28" s="51">
        <f>'ごみ搬入量内訳'!AH28</f>
        <v>0</v>
      </c>
      <c r="I28" s="51">
        <f t="shared" si="0"/>
        <v>10725</v>
      </c>
      <c r="J28" s="51">
        <f t="shared" si="1"/>
        <v>1130.9199308688944</v>
      </c>
      <c r="K28" s="51">
        <f>('ごみ搬入量内訳'!E28+'ごみ搬入量内訳'!AH28)/'ごみ処理概要'!D28/365*1000000</f>
        <v>579.2208093485162</v>
      </c>
      <c r="L28" s="51">
        <f>'ごみ搬入量内訳'!F28/'ごみ処理概要'!D28/365*1000000</f>
        <v>551.6991215203782</v>
      </c>
      <c r="M28" s="51">
        <f>'資源化量内訳'!BP28</f>
        <v>276</v>
      </c>
      <c r="N28" s="51">
        <f>'ごみ処理量内訳'!E28</f>
        <v>7869</v>
      </c>
      <c r="O28" s="51">
        <f>'ごみ処理量内訳'!L28</f>
        <v>95</v>
      </c>
      <c r="P28" s="51">
        <f t="shared" si="2"/>
        <v>2730</v>
      </c>
      <c r="Q28" s="51">
        <f>'ごみ処理量内訳'!G28</f>
        <v>0</v>
      </c>
      <c r="R28" s="51">
        <f>'ごみ処理量内訳'!H28</f>
        <v>1769</v>
      </c>
      <c r="S28" s="51">
        <f>'ごみ処理量内訳'!I28</f>
        <v>961</v>
      </c>
      <c r="T28" s="51">
        <f>'ごみ処理量内訳'!J28</f>
        <v>0</v>
      </c>
      <c r="U28" s="51">
        <f>'ごみ処理量内訳'!K28</f>
        <v>0</v>
      </c>
      <c r="V28" s="51">
        <f t="shared" si="3"/>
        <v>31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31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10725</v>
      </c>
      <c r="AE28" s="52">
        <f t="shared" si="5"/>
        <v>99.11421911421911</v>
      </c>
      <c r="AF28" s="51">
        <f>'資源化量内訳'!AB28</f>
        <v>19</v>
      </c>
      <c r="AG28" s="51">
        <f>'資源化量内訳'!AJ28</f>
        <v>0</v>
      </c>
      <c r="AH28" s="51">
        <f>'資源化量内訳'!AR28</f>
        <v>1576</v>
      </c>
      <c r="AI28" s="51">
        <f>'資源化量内訳'!AZ28</f>
        <v>132</v>
      </c>
      <c r="AJ28" s="51">
        <f>'資源化量内訳'!BH28</f>
        <v>0</v>
      </c>
      <c r="AK28" s="51" t="s">
        <v>190</v>
      </c>
      <c r="AL28" s="51">
        <f t="shared" si="6"/>
        <v>1727</v>
      </c>
      <c r="AM28" s="52">
        <f t="shared" si="7"/>
        <v>18.489228251977092</v>
      </c>
      <c r="AN28" s="51">
        <f>'ごみ処理量内訳'!AC28</f>
        <v>95</v>
      </c>
      <c r="AO28" s="51">
        <f>'ごみ処理量内訳'!AD28</f>
        <v>800</v>
      </c>
      <c r="AP28" s="51">
        <f>'ごみ処理量内訳'!AE28</f>
        <v>109</v>
      </c>
      <c r="AQ28" s="51">
        <f t="shared" si="8"/>
        <v>1004</v>
      </c>
    </row>
    <row r="29" spans="1:43" ht="13.5">
      <c r="A29" s="26" t="s">
        <v>89</v>
      </c>
      <c r="B29" s="49" t="s">
        <v>134</v>
      </c>
      <c r="C29" s="50" t="s">
        <v>135</v>
      </c>
      <c r="D29" s="51">
        <v>7093</v>
      </c>
      <c r="E29" s="51">
        <v>7093</v>
      </c>
      <c r="F29" s="51">
        <f>'ごみ搬入量内訳'!H29</f>
        <v>1130</v>
      </c>
      <c r="G29" s="51">
        <f>'ごみ搬入量内訳'!AG29</f>
        <v>37</v>
      </c>
      <c r="H29" s="51">
        <f>'ごみ搬入量内訳'!AH29</f>
        <v>0</v>
      </c>
      <c r="I29" s="51">
        <f t="shared" si="0"/>
        <v>1167</v>
      </c>
      <c r="J29" s="51">
        <f t="shared" si="1"/>
        <v>450.76276243798145</v>
      </c>
      <c r="K29" s="51">
        <f>('ごみ搬入量内訳'!E29+'ごみ搬入量内訳'!AH29)/'ごみ処理概要'!D29/365*1000000</f>
        <v>293.1696115599211</v>
      </c>
      <c r="L29" s="51">
        <f>'ごみ搬入量内訳'!F29/'ごみ処理概要'!D29/365*1000000</f>
        <v>157.59315087806036</v>
      </c>
      <c r="M29" s="51">
        <f>'資源化量内訳'!BP29</f>
        <v>269</v>
      </c>
      <c r="N29" s="51">
        <f>'ごみ処理量内訳'!E29</f>
        <v>1038</v>
      </c>
      <c r="O29" s="51">
        <f>'ごみ処理量内訳'!L29</f>
        <v>2</v>
      </c>
      <c r="P29" s="51">
        <f t="shared" si="2"/>
        <v>97</v>
      </c>
      <c r="Q29" s="51">
        <f>'ごみ処理量内訳'!G29</f>
        <v>62</v>
      </c>
      <c r="R29" s="51">
        <f>'ごみ処理量内訳'!H29</f>
        <v>35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66</v>
      </c>
      <c r="W29" s="51">
        <f>'資源化量内訳'!M29</f>
        <v>7</v>
      </c>
      <c r="X29" s="51">
        <f>'資源化量内訳'!N29</f>
        <v>19</v>
      </c>
      <c r="Y29" s="51">
        <f>'資源化量内訳'!O29</f>
        <v>27</v>
      </c>
      <c r="Z29" s="51">
        <f>'資源化量内訳'!P29</f>
        <v>0</v>
      </c>
      <c r="AA29" s="51">
        <f>'資源化量内訳'!Q29</f>
        <v>1</v>
      </c>
      <c r="AB29" s="51">
        <f>'資源化量内訳'!R29</f>
        <v>0</v>
      </c>
      <c r="AC29" s="51">
        <f>'資源化量内訳'!S29</f>
        <v>12</v>
      </c>
      <c r="AD29" s="51">
        <f t="shared" si="4"/>
        <v>1203</v>
      </c>
      <c r="AE29" s="52">
        <f t="shared" si="5"/>
        <v>99.833748960931</v>
      </c>
      <c r="AF29" s="51">
        <f>'資源化量内訳'!AB29</f>
        <v>0</v>
      </c>
      <c r="AG29" s="51">
        <f>'資源化量内訳'!AJ29</f>
        <v>13</v>
      </c>
      <c r="AH29" s="51">
        <f>'資源化量内訳'!AR29</f>
        <v>8</v>
      </c>
      <c r="AI29" s="51">
        <f>'資源化量内訳'!AZ29</f>
        <v>0</v>
      </c>
      <c r="AJ29" s="51">
        <f>'資源化量内訳'!BH29</f>
        <v>0</v>
      </c>
      <c r="AK29" s="51" t="s">
        <v>190</v>
      </c>
      <c r="AL29" s="51">
        <f t="shared" si="6"/>
        <v>21</v>
      </c>
      <c r="AM29" s="52">
        <f t="shared" si="7"/>
        <v>24.184782608695652</v>
      </c>
      <c r="AN29" s="51">
        <f>'ごみ処理量内訳'!AC29</f>
        <v>2</v>
      </c>
      <c r="AO29" s="51">
        <f>'ごみ処理量内訳'!AD29</f>
        <v>108</v>
      </c>
      <c r="AP29" s="51">
        <f>'ごみ処理量内訳'!AE29</f>
        <v>26</v>
      </c>
      <c r="AQ29" s="51">
        <f t="shared" si="8"/>
        <v>136</v>
      </c>
    </row>
    <row r="30" spans="1:43" ht="13.5">
      <c r="A30" s="26" t="s">
        <v>89</v>
      </c>
      <c r="B30" s="49" t="s">
        <v>136</v>
      </c>
      <c r="C30" s="50" t="s">
        <v>137</v>
      </c>
      <c r="D30" s="51">
        <v>16540</v>
      </c>
      <c r="E30" s="51">
        <v>16540</v>
      </c>
      <c r="F30" s="51">
        <f>'ごみ搬入量内訳'!H30</f>
        <v>3413</v>
      </c>
      <c r="G30" s="51">
        <f>'ごみ搬入量内訳'!AG30</f>
        <v>156</v>
      </c>
      <c r="H30" s="51">
        <f>'ごみ搬入量内訳'!AH30</f>
        <v>0</v>
      </c>
      <c r="I30" s="51">
        <f t="shared" si="0"/>
        <v>3569</v>
      </c>
      <c r="J30" s="51">
        <f t="shared" si="1"/>
        <v>591.1778834208478</v>
      </c>
      <c r="K30" s="51">
        <f>('ごみ搬入量内訳'!E30+'ごみ搬入量内訳'!AH30)/'ごみ処理概要'!D30/365*1000000</f>
        <v>364.0820923953554</v>
      </c>
      <c r="L30" s="51">
        <f>'ごみ搬入量内訳'!F30/'ごみ処理概要'!D30/365*1000000</f>
        <v>227.09579102549236</v>
      </c>
      <c r="M30" s="51">
        <f>'資源化量内訳'!BP30</f>
        <v>583</v>
      </c>
      <c r="N30" s="51">
        <f>'ごみ処理量内訳'!E30</f>
        <v>3046</v>
      </c>
      <c r="O30" s="51">
        <f>'ごみ処理量内訳'!L30</f>
        <v>46</v>
      </c>
      <c r="P30" s="51">
        <f t="shared" si="2"/>
        <v>472</v>
      </c>
      <c r="Q30" s="51">
        <f>'ごみ処理量内訳'!G30</f>
        <v>280</v>
      </c>
      <c r="R30" s="51">
        <f>'ごみ処理量内訳'!H30</f>
        <v>192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190</v>
      </c>
      <c r="W30" s="51">
        <f>'資源化量内訳'!M30</f>
        <v>5</v>
      </c>
      <c r="X30" s="51">
        <f>'資源化量内訳'!N30</f>
        <v>22</v>
      </c>
      <c r="Y30" s="51">
        <f>'資源化量内訳'!O30</f>
        <v>163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3754</v>
      </c>
      <c r="AE30" s="52">
        <f t="shared" si="5"/>
        <v>98.77464038359084</v>
      </c>
      <c r="AF30" s="51">
        <f>'資源化量内訳'!AB30</f>
        <v>0</v>
      </c>
      <c r="AG30" s="51">
        <f>'資源化量内訳'!AJ30</f>
        <v>65</v>
      </c>
      <c r="AH30" s="51">
        <f>'資源化量内訳'!AR30</f>
        <v>29</v>
      </c>
      <c r="AI30" s="51">
        <f>'資源化量内訳'!AZ30</f>
        <v>0</v>
      </c>
      <c r="AJ30" s="51">
        <f>'資源化量内訳'!BH30</f>
        <v>0</v>
      </c>
      <c r="AK30" s="51" t="s">
        <v>190</v>
      </c>
      <c r="AL30" s="51">
        <f t="shared" si="6"/>
        <v>94</v>
      </c>
      <c r="AM30" s="52">
        <f t="shared" si="7"/>
        <v>19.99077703481669</v>
      </c>
      <c r="AN30" s="51">
        <f>'ごみ処理量内訳'!AC30</f>
        <v>46</v>
      </c>
      <c r="AO30" s="51">
        <f>'ごみ処理量内訳'!AD30</f>
        <v>317</v>
      </c>
      <c r="AP30" s="51">
        <f>'ごみ処理量内訳'!AE30</f>
        <v>146</v>
      </c>
      <c r="AQ30" s="51">
        <f t="shared" si="8"/>
        <v>509</v>
      </c>
    </row>
    <row r="31" spans="1:43" ht="13.5">
      <c r="A31" s="26" t="s">
        <v>89</v>
      </c>
      <c r="B31" s="49" t="s">
        <v>138</v>
      </c>
      <c r="C31" s="50" t="s">
        <v>139</v>
      </c>
      <c r="D31" s="51">
        <v>10930</v>
      </c>
      <c r="E31" s="51">
        <v>10930</v>
      </c>
      <c r="F31" s="51">
        <f>'ごみ搬入量内訳'!H31</f>
        <v>1542</v>
      </c>
      <c r="G31" s="51">
        <f>'ごみ搬入量内訳'!AG31</f>
        <v>155</v>
      </c>
      <c r="H31" s="51">
        <f>'ごみ搬入量内訳'!AH31</f>
        <v>0</v>
      </c>
      <c r="I31" s="51">
        <f t="shared" si="0"/>
        <v>1697</v>
      </c>
      <c r="J31" s="51">
        <f t="shared" si="1"/>
        <v>425.37191843487193</v>
      </c>
      <c r="K31" s="51">
        <f>('ごみ搬入量内訳'!E31+'ごみ搬入量内訳'!AH31)/'ごみ処理概要'!D31/365*1000000</f>
        <v>325.3581320733435</v>
      </c>
      <c r="L31" s="51">
        <f>'ごみ搬入量内訳'!F31/'ごみ処理概要'!D31/365*1000000</f>
        <v>100.01378636152855</v>
      </c>
      <c r="M31" s="51">
        <f>'資源化量内訳'!BP31</f>
        <v>395</v>
      </c>
      <c r="N31" s="51">
        <f>'ごみ処理量内訳'!E31</f>
        <v>1416</v>
      </c>
      <c r="O31" s="51">
        <f>'ごみ処理量内訳'!L31</f>
        <v>0</v>
      </c>
      <c r="P31" s="51">
        <f t="shared" si="2"/>
        <v>278</v>
      </c>
      <c r="Q31" s="51">
        <f>'ごみ処理量内訳'!G31</f>
        <v>166</v>
      </c>
      <c r="R31" s="51">
        <f>'ごみ処理量内訳'!H31</f>
        <v>112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101</v>
      </c>
      <c r="W31" s="51">
        <f>'資源化量内訳'!M31</f>
        <v>2</v>
      </c>
      <c r="X31" s="51">
        <f>'資源化量内訳'!N31</f>
        <v>12</v>
      </c>
      <c r="Y31" s="51">
        <f>'資源化量内訳'!O31</f>
        <v>87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1795</v>
      </c>
      <c r="AE31" s="52">
        <f t="shared" si="5"/>
        <v>100</v>
      </c>
      <c r="AF31" s="51">
        <f>'資源化量内訳'!AB31</f>
        <v>0</v>
      </c>
      <c r="AG31" s="51">
        <f>'資源化量内訳'!AJ31</f>
        <v>35</v>
      </c>
      <c r="AH31" s="51">
        <f>'資源化量内訳'!AR31</f>
        <v>25</v>
      </c>
      <c r="AI31" s="51">
        <f>'資源化量内訳'!AZ31</f>
        <v>0</v>
      </c>
      <c r="AJ31" s="51">
        <f>'資源化量内訳'!BH31</f>
        <v>0</v>
      </c>
      <c r="AK31" s="51" t="s">
        <v>190</v>
      </c>
      <c r="AL31" s="51">
        <f t="shared" si="6"/>
        <v>60</v>
      </c>
      <c r="AM31" s="52">
        <f t="shared" si="7"/>
        <v>25.388127853881276</v>
      </c>
      <c r="AN31" s="51">
        <f>'ごみ処理量内訳'!AC31</f>
        <v>0</v>
      </c>
      <c r="AO31" s="51">
        <f>'ごみ処理量内訳'!AD31</f>
        <v>148</v>
      </c>
      <c r="AP31" s="51">
        <f>'ごみ処理量内訳'!AE31</f>
        <v>84</v>
      </c>
      <c r="AQ31" s="51">
        <f t="shared" si="8"/>
        <v>232</v>
      </c>
    </row>
    <row r="32" spans="1:43" ht="13.5">
      <c r="A32" s="26" t="s">
        <v>89</v>
      </c>
      <c r="B32" s="49" t="s">
        <v>140</v>
      </c>
      <c r="C32" s="50" t="s">
        <v>141</v>
      </c>
      <c r="D32" s="51">
        <v>4093</v>
      </c>
      <c r="E32" s="51">
        <v>3914</v>
      </c>
      <c r="F32" s="51">
        <f>'ごみ搬入量内訳'!H32</f>
        <v>1131</v>
      </c>
      <c r="G32" s="51">
        <f>'ごみ搬入量内訳'!AG32</f>
        <v>301</v>
      </c>
      <c r="H32" s="51">
        <f>'ごみ搬入量内訳'!AH32</f>
        <v>47</v>
      </c>
      <c r="I32" s="51">
        <f t="shared" si="0"/>
        <v>1479</v>
      </c>
      <c r="J32" s="51">
        <f t="shared" si="1"/>
        <v>989.9962850037987</v>
      </c>
      <c r="K32" s="51">
        <f>('ごみ搬入量内訳'!E32+'ごみ搬入量内訳'!AH32)/'ごみ処理概要'!D32/365*1000000</f>
        <v>712.2082807600012</v>
      </c>
      <c r="L32" s="51">
        <f>'ごみ搬入量内訳'!F32/'ごみ処理概要'!D32/365*1000000</f>
        <v>277.78800424379745</v>
      </c>
      <c r="M32" s="51">
        <f>'資源化量内訳'!BP32</f>
        <v>59</v>
      </c>
      <c r="N32" s="51">
        <f>'ごみ処理量内訳'!E32</f>
        <v>1298</v>
      </c>
      <c r="O32" s="51">
        <f>'ごみ処理量内訳'!L32</f>
        <v>41</v>
      </c>
      <c r="P32" s="51">
        <f t="shared" si="2"/>
        <v>93</v>
      </c>
      <c r="Q32" s="51">
        <f>'ごみ処理量内訳'!G32</f>
        <v>17</v>
      </c>
      <c r="R32" s="51">
        <f>'ごみ処理量内訳'!H32</f>
        <v>76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0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1432</v>
      </c>
      <c r="AE32" s="52">
        <f t="shared" si="5"/>
        <v>97.13687150837988</v>
      </c>
      <c r="AF32" s="51">
        <f>'資源化量内訳'!AB32</f>
        <v>0</v>
      </c>
      <c r="AG32" s="51">
        <f>'資源化量内訳'!AJ32</f>
        <v>17</v>
      </c>
      <c r="AH32" s="51">
        <f>'資源化量内訳'!AR32</f>
        <v>76</v>
      </c>
      <c r="AI32" s="51">
        <f>'資源化量内訳'!AZ32</f>
        <v>0</v>
      </c>
      <c r="AJ32" s="51">
        <f>'資源化量内訳'!BH32</f>
        <v>0</v>
      </c>
      <c r="AK32" s="51" t="s">
        <v>190</v>
      </c>
      <c r="AL32" s="51">
        <f t="shared" si="6"/>
        <v>93</v>
      </c>
      <c r="AM32" s="52">
        <f t="shared" si="7"/>
        <v>10.194500335345406</v>
      </c>
      <c r="AN32" s="51">
        <f>'ごみ処理量内訳'!AC32</f>
        <v>41</v>
      </c>
      <c r="AO32" s="51">
        <f>'ごみ処理量内訳'!AD32</f>
        <v>162</v>
      </c>
      <c r="AP32" s="51">
        <f>'ごみ処理量内訳'!AE32</f>
        <v>0</v>
      </c>
      <c r="AQ32" s="51">
        <f t="shared" si="8"/>
        <v>203</v>
      </c>
    </row>
    <row r="33" spans="1:43" ht="13.5">
      <c r="A33" s="26" t="s">
        <v>89</v>
      </c>
      <c r="B33" s="49" t="s">
        <v>142</v>
      </c>
      <c r="C33" s="50" t="s">
        <v>143</v>
      </c>
      <c r="D33" s="51">
        <v>4144</v>
      </c>
      <c r="E33" s="51">
        <v>4144</v>
      </c>
      <c r="F33" s="51">
        <f>'ごみ搬入量内訳'!H33</f>
        <v>566</v>
      </c>
      <c r="G33" s="51">
        <f>'ごみ搬入量内訳'!AG33</f>
        <v>109</v>
      </c>
      <c r="H33" s="51">
        <f>'ごみ搬入量内訳'!AH33</f>
        <v>0</v>
      </c>
      <c r="I33" s="51">
        <f t="shared" si="0"/>
        <v>675</v>
      </c>
      <c r="J33" s="51">
        <f t="shared" si="1"/>
        <v>446.2632887290422</v>
      </c>
      <c r="K33" s="51">
        <f>('ごみ搬入量内訳'!E33+'ごみ搬入量内訳'!AH33)/'ごみ処理概要'!D33/365*1000000</f>
        <v>374.20003173427835</v>
      </c>
      <c r="L33" s="51">
        <f>'ごみ搬入量内訳'!F33/'ごみ処理概要'!D33/365*1000000</f>
        <v>72.06325699476383</v>
      </c>
      <c r="M33" s="51">
        <f>'資源化量内訳'!BP33</f>
        <v>0</v>
      </c>
      <c r="N33" s="51">
        <f>'ごみ処理量内訳'!E33</f>
        <v>333</v>
      </c>
      <c r="O33" s="51">
        <f>'ごみ処理量内訳'!L33</f>
        <v>76</v>
      </c>
      <c r="P33" s="51">
        <f t="shared" si="2"/>
        <v>267</v>
      </c>
      <c r="Q33" s="51">
        <f>'ごみ処理量内訳'!G33</f>
        <v>50</v>
      </c>
      <c r="R33" s="51">
        <f>'ごみ処理量内訳'!H33</f>
        <v>217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676</v>
      </c>
      <c r="AE33" s="52">
        <f t="shared" si="5"/>
        <v>88.75739644970415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217</v>
      </c>
      <c r="AI33" s="51">
        <f>'資源化量内訳'!AZ33</f>
        <v>0</v>
      </c>
      <c r="AJ33" s="51">
        <f>'資源化量内訳'!BH33</f>
        <v>0</v>
      </c>
      <c r="AK33" s="51" t="s">
        <v>190</v>
      </c>
      <c r="AL33" s="51">
        <f t="shared" si="6"/>
        <v>217</v>
      </c>
      <c r="AM33" s="52">
        <f t="shared" si="7"/>
        <v>32.10059171597633</v>
      </c>
      <c r="AN33" s="51">
        <f>'ごみ処理量内訳'!AC33</f>
        <v>76</v>
      </c>
      <c r="AO33" s="51">
        <f>'ごみ処理量内訳'!AD33</f>
        <v>33</v>
      </c>
      <c r="AP33" s="51">
        <f>'ごみ処理量内訳'!AE33</f>
        <v>50</v>
      </c>
      <c r="AQ33" s="51">
        <f t="shared" si="8"/>
        <v>159</v>
      </c>
    </row>
    <row r="34" spans="1:43" ht="13.5">
      <c r="A34" s="26" t="s">
        <v>89</v>
      </c>
      <c r="B34" s="49" t="s">
        <v>144</v>
      </c>
      <c r="C34" s="50" t="s">
        <v>145</v>
      </c>
      <c r="D34" s="51">
        <v>16379</v>
      </c>
      <c r="E34" s="51">
        <v>16379</v>
      </c>
      <c r="F34" s="51">
        <f>'ごみ搬入量内訳'!H34</f>
        <v>3531</v>
      </c>
      <c r="G34" s="51">
        <f>'ごみ搬入量内訳'!AG34</f>
        <v>283</v>
      </c>
      <c r="H34" s="51">
        <f>'ごみ搬入量内訳'!AH34</f>
        <v>0</v>
      </c>
      <c r="I34" s="51">
        <f t="shared" si="0"/>
        <v>3814</v>
      </c>
      <c r="J34" s="51">
        <f t="shared" si="1"/>
        <v>637.9702709868216</v>
      </c>
      <c r="K34" s="51">
        <f>('ごみ搬入量内訳'!E34+'ごみ搬入量内訳'!AH34)/'ごみ処理概要'!D34/365*1000000</f>
        <v>370.5044966533324</v>
      </c>
      <c r="L34" s="51">
        <f>'ごみ搬入量内訳'!F34/'ごみ処理概要'!D34/365*1000000</f>
        <v>267.4657743334892</v>
      </c>
      <c r="M34" s="51">
        <f>'資源化量内訳'!BP34</f>
        <v>344</v>
      </c>
      <c r="N34" s="51">
        <f>'ごみ処理量内訳'!E34</f>
        <v>2915</v>
      </c>
      <c r="O34" s="51">
        <f>'ごみ処理量内訳'!L34</f>
        <v>495</v>
      </c>
      <c r="P34" s="51">
        <f t="shared" si="2"/>
        <v>250</v>
      </c>
      <c r="Q34" s="51">
        <f>'ごみ処理量内訳'!G34</f>
        <v>250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533</v>
      </c>
      <c r="W34" s="51">
        <f>'資源化量内訳'!M34</f>
        <v>296</v>
      </c>
      <c r="X34" s="51">
        <f>'資源化量内訳'!N34</f>
        <v>21</v>
      </c>
      <c r="Y34" s="51">
        <f>'資源化量内訳'!O34</f>
        <v>61</v>
      </c>
      <c r="Z34" s="51">
        <f>'資源化量内訳'!P34</f>
        <v>18</v>
      </c>
      <c r="AA34" s="51">
        <f>'資源化量内訳'!Q34</f>
        <v>33</v>
      </c>
      <c r="AB34" s="51">
        <f>'資源化量内訳'!R34</f>
        <v>0</v>
      </c>
      <c r="AC34" s="51">
        <f>'資源化量内訳'!S34</f>
        <v>104</v>
      </c>
      <c r="AD34" s="51">
        <f t="shared" si="4"/>
        <v>4193</v>
      </c>
      <c r="AE34" s="52">
        <f t="shared" si="5"/>
        <v>88.19461006439303</v>
      </c>
      <c r="AF34" s="51">
        <f>'資源化量内訳'!AB34</f>
        <v>83</v>
      </c>
      <c r="AG34" s="51">
        <f>'資源化量内訳'!AJ34</f>
        <v>0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0</v>
      </c>
      <c r="AK34" s="51" t="s">
        <v>190</v>
      </c>
      <c r="AL34" s="51">
        <f t="shared" si="6"/>
        <v>83</v>
      </c>
      <c r="AM34" s="52">
        <f t="shared" si="7"/>
        <v>21.159356402909413</v>
      </c>
      <c r="AN34" s="51">
        <f>'ごみ処理量内訳'!AC34</f>
        <v>495</v>
      </c>
      <c r="AO34" s="51">
        <f>'ごみ処理量内訳'!AD34</f>
        <v>131</v>
      </c>
      <c r="AP34" s="51">
        <f>'ごみ処理量内訳'!AE34</f>
        <v>0</v>
      </c>
      <c r="AQ34" s="51">
        <f t="shared" si="8"/>
        <v>626</v>
      </c>
    </row>
    <row r="35" spans="1:43" ht="13.5">
      <c r="A35" s="26" t="s">
        <v>89</v>
      </c>
      <c r="B35" s="49" t="s">
        <v>146</v>
      </c>
      <c r="C35" s="50" t="s">
        <v>147</v>
      </c>
      <c r="D35" s="51">
        <v>15512</v>
      </c>
      <c r="E35" s="51">
        <v>15512</v>
      </c>
      <c r="F35" s="51">
        <f>'ごみ搬入量内訳'!H35</f>
        <v>3832</v>
      </c>
      <c r="G35" s="51">
        <f>'ごみ搬入量内訳'!AG35</f>
        <v>206</v>
      </c>
      <c r="H35" s="51">
        <f>'ごみ搬入量内訳'!AH35</f>
        <v>309</v>
      </c>
      <c r="I35" s="51">
        <f t="shared" si="0"/>
        <v>4347</v>
      </c>
      <c r="J35" s="51">
        <f t="shared" si="1"/>
        <v>767.7661836704416</v>
      </c>
      <c r="K35" s="51">
        <f>('ごみ搬入量内訳'!E35+'ごみ搬入量内訳'!AH35)/'ごみ処理概要'!D35/365*1000000</f>
        <v>447.201282966082</v>
      </c>
      <c r="L35" s="51">
        <f>'ごみ搬入量内訳'!F35/'ごみ処理概要'!D35/365*1000000</f>
        <v>320.5649007043597</v>
      </c>
      <c r="M35" s="51">
        <f>'資源化量内訳'!BP35</f>
        <v>312</v>
      </c>
      <c r="N35" s="51">
        <f>'ごみ処理量内訳'!E35</f>
        <v>3151</v>
      </c>
      <c r="O35" s="51">
        <f>'ごみ処理量内訳'!L35</f>
        <v>0</v>
      </c>
      <c r="P35" s="51">
        <f t="shared" si="2"/>
        <v>658</v>
      </c>
      <c r="Q35" s="51">
        <f>'ごみ処理量内訳'!G35</f>
        <v>309</v>
      </c>
      <c r="R35" s="51">
        <f>'ごみ処理量内訳'!H35</f>
        <v>349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349</v>
      </c>
      <c r="W35" s="51">
        <f>'資源化量内訳'!M35</f>
        <v>214</v>
      </c>
      <c r="X35" s="51">
        <f>'資源化量内訳'!N35</f>
        <v>26</v>
      </c>
      <c r="Y35" s="51">
        <f>'資源化量内訳'!O35</f>
        <v>96</v>
      </c>
      <c r="Z35" s="51">
        <f>'資源化量内訳'!P35</f>
        <v>12</v>
      </c>
      <c r="AA35" s="51">
        <f>'資源化量内訳'!Q35</f>
        <v>1</v>
      </c>
      <c r="AB35" s="51">
        <f>'資源化量内訳'!R35</f>
        <v>0</v>
      </c>
      <c r="AC35" s="51">
        <f>'資源化量内訳'!S35</f>
        <v>0</v>
      </c>
      <c r="AD35" s="51">
        <f t="shared" si="4"/>
        <v>4158</v>
      </c>
      <c r="AE35" s="52">
        <f t="shared" si="5"/>
        <v>100</v>
      </c>
      <c r="AF35" s="51">
        <f>'資源化量内訳'!AB35</f>
        <v>0</v>
      </c>
      <c r="AG35" s="51">
        <f>'資源化量内訳'!AJ35</f>
        <v>114</v>
      </c>
      <c r="AH35" s="51">
        <f>'資源化量内訳'!AR35</f>
        <v>0</v>
      </c>
      <c r="AI35" s="51">
        <f>'資源化量内訳'!AZ35</f>
        <v>0</v>
      </c>
      <c r="AJ35" s="51">
        <f>'資源化量内訳'!BH35</f>
        <v>0</v>
      </c>
      <c r="AK35" s="51" t="s">
        <v>190</v>
      </c>
      <c r="AL35" s="51">
        <f t="shared" si="6"/>
        <v>114</v>
      </c>
      <c r="AM35" s="52">
        <f t="shared" si="7"/>
        <v>17.337807606263983</v>
      </c>
      <c r="AN35" s="51">
        <f>'ごみ処理量内訳'!AC35</f>
        <v>0</v>
      </c>
      <c r="AO35" s="51">
        <f>'ごみ処理量内訳'!AD35</f>
        <v>426</v>
      </c>
      <c r="AP35" s="51">
        <f>'ごみ処理量内訳'!AE35</f>
        <v>12</v>
      </c>
      <c r="AQ35" s="51">
        <f t="shared" si="8"/>
        <v>438</v>
      </c>
    </row>
    <row r="36" spans="1:43" ht="13.5">
      <c r="A36" s="26" t="s">
        <v>89</v>
      </c>
      <c r="B36" s="49" t="s">
        <v>148</v>
      </c>
      <c r="C36" s="50" t="s">
        <v>149</v>
      </c>
      <c r="D36" s="51">
        <v>17893</v>
      </c>
      <c r="E36" s="51">
        <v>17893</v>
      </c>
      <c r="F36" s="51">
        <f>'ごみ搬入量内訳'!H36</f>
        <v>1986</v>
      </c>
      <c r="G36" s="51">
        <f>'ごみ搬入量内訳'!AG36</f>
        <v>381</v>
      </c>
      <c r="H36" s="51">
        <f>'ごみ搬入量内訳'!AH36</f>
        <v>0</v>
      </c>
      <c r="I36" s="51">
        <f t="shared" si="0"/>
        <v>2367</v>
      </c>
      <c r="J36" s="51">
        <f t="shared" si="1"/>
        <v>362.4284081400165</v>
      </c>
      <c r="K36" s="51">
        <f>('ごみ搬入量内訳'!E36+'ごみ搬入量内訳'!AH36)/'ごみ処理概要'!D36/365*1000000</f>
        <v>262.749112111647</v>
      </c>
      <c r="L36" s="51">
        <f>'ごみ搬入量内訳'!F36/'ごみ処理概要'!D36/365*1000000</f>
        <v>99.67929602836956</v>
      </c>
      <c r="M36" s="51">
        <f>'資源化量内訳'!BP36</f>
        <v>355</v>
      </c>
      <c r="N36" s="51">
        <f>'ごみ処理量内訳'!E36</f>
        <v>1538</v>
      </c>
      <c r="O36" s="51">
        <f>'ごみ処理量内訳'!L36</f>
        <v>213</v>
      </c>
      <c r="P36" s="51">
        <f t="shared" si="2"/>
        <v>554</v>
      </c>
      <c r="Q36" s="51">
        <f>'ごみ処理量内訳'!G36</f>
        <v>155</v>
      </c>
      <c r="R36" s="51">
        <f>'ごみ処理量内訳'!H36</f>
        <v>399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2305</v>
      </c>
      <c r="AE36" s="52">
        <f t="shared" si="5"/>
        <v>90.75921908893709</v>
      </c>
      <c r="AF36" s="51">
        <f>'資源化量内訳'!AB36</f>
        <v>0</v>
      </c>
      <c r="AG36" s="51">
        <f>'資源化量内訳'!AJ36</f>
        <v>52</v>
      </c>
      <c r="AH36" s="51">
        <f>'資源化量内訳'!AR36</f>
        <v>399</v>
      </c>
      <c r="AI36" s="51">
        <f>'資源化量内訳'!AZ36</f>
        <v>0</v>
      </c>
      <c r="AJ36" s="51">
        <f>'資源化量内訳'!BH36</f>
        <v>0</v>
      </c>
      <c r="AK36" s="51" t="s">
        <v>190</v>
      </c>
      <c r="AL36" s="51">
        <f t="shared" si="6"/>
        <v>451</v>
      </c>
      <c r="AM36" s="52">
        <f t="shared" si="7"/>
        <v>30.30075187969925</v>
      </c>
      <c r="AN36" s="51">
        <f>'ごみ処理量内訳'!AC36</f>
        <v>213</v>
      </c>
      <c r="AO36" s="51">
        <f>'ごみ処理量内訳'!AD36</f>
        <v>213</v>
      </c>
      <c r="AP36" s="51">
        <f>'ごみ処理量内訳'!AE36</f>
        <v>70</v>
      </c>
      <c r="AQ36" s="51">
        <f t="shared" si="8"/>
        <v>496</v>
      </c>
    </row>
    <row r="37" spans="1:43" ht="13.5">
      <c r="A37" s="26" t="s">
        <v>89</v>
      </c>
      <c r="B37" s="49" t="s">
        <v>150</v>
      </c>
      <c r="C37" s="50" t="s">
        <v>151</v>
      </c>
      <c r="D37" s="51">
        <v>5347</v>
      </c>
      <c r="E37" s="51">
        <v>5347</v>
      </c>
      <c r="F37" s="51">
        <f>'ごみ搬入量内訳'!H37</f>
        <v>335</v>
      </c>
      <c r="G37" s="51">
        <f>'ごみ搬入量内訳'!AG37</f>
        <v>347</v>
      </c>
      <c r="H37" s="51">
        <f>'ごみ搬入量内訳'!AH37</f>
        <v>0</v>
      </c>
      <c r="I37" s="51">
        <f t="shared" si="0"/>
        <v>682</v>
      </c>
      <c r="J37" s="51">
        <f t="shared" si="1"/>
        <v>349.4470077959475</v>
      </c>
      <c r="K37" s="51">
        <f>('ごみ搬入量内訳'!E37+'ごみ搬入量内訳'!AH37)/'ごみ処理概要'!D37/365*1000000</f>
        <v>171.6491900463965</v>
      </c>
      <c r="L37" s="51">
        <f>'ごみ搬入量内訳'!F37/'ごみ処理概要'!D37/365*1000000</f>
        <v>177.79781774955103</v>
      </c>
      <c r="M37" s="51">
        <f>'資源化量内訳'!BP37</f>
        <v>70</v>
      </c>
      <c r="N37" s="51">
        <f>'ごみ処理量内訳'!E37</f>
        <v>544</v>
      </c>
      <c r="O37" s="51">
        <f>'ごみ処理量内訳'!L37</f>
        <v>0</v>
      </c>
      <c r="P37" s="51">
        <f t="shared" si="2"/>
        <v>77</v>
      </c>
      <c r="Q37" s="51">
        <f>'ごみ処理量内訳'!G37</f>
        <v>77</v>
      </c>
      <c r="R37" s="51">
        <f>'ごみ処理量内訳'!H37</f>
        <v>0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111</v>
      </c>
      <c r="W37" s="51">
        <f>'資源化量内訳'!M37</f>
        <v>30</v>
      </c>
      <c r="X37" s="51">
        <f>'資源化量内訳'!N37</f>
        <v>33</v>
      </c>
      <c r="Y37" s="51">
        <f>'資源化量内訳'!O37</f>
        <v>47</v>
      </c>
      <c r="Z37" s="51">
        <f>'資源化量内訳'!P37</f>
        <v>1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732</v>
      </c>
      <c r="AE37" s="52">
        <f t="shared" si="5"/>
        <v>100</v>
      </c>
      <c r="AF37" s="51">
        <f>'資源化量内訳'!AB37</f>
        <v>0</v>
      </c>
      <c r="AG37" s="51">
        <f>'資源化量内訳'!AJ37</f>
        <v>26</v>
      </c>
      <c r="AH37" s="51">
        <f>'資源化量内訳'!AR37</f>
        <v>0</v>
      </c>
      <c r="AI37" s="51">
        <f>'資源化量内訳'!AZ37</f>
        <v>0</v>
      </c>
      <c r="AJ37" s="51">
        <f>'資源化量内訳'!BH37</f>
        <v>0</v>
      </c>
      <c r="AK37" s="51" t="s">
        <v>190</v>
      </c>
      <c r="AL37" s="51">
        <f t="shared" si="6"/>
        <v>26</v>
      </c>
      <c r="AM37" s="52">
        <f t="shared" si="7"/>
        <v>25.81047381546135</v>
      </c>
      <c r="AN37" s="51">
        <f>'ごみ処理量内訳'!AC37</f>
        <v>0</v>
      </c>
      <c r="AO37" s="51">
        <f>'ごみ処理量内訳'!AD37</f>
        <v>78</v>
      </c>
      <c r="AP37" s="51">
        <f>'ごみ処理量内訳'!AE37</f>
        <v>34</v>
      </c>
      <c r="AQ37" s="51">
        <f t="shared" si="8"/>
        <v>112</v>
      </c>
    </row>
    <row r="38" spans="1:43" ht="13.5">
      <c r="A38" s="26" t="s">
        <v>89</v>
      </c>
      <c r="B38" s="49" t="s">
        <v>152</v>
      </c>
      <c r="C38" s="50" t="s">
        <v>153</v>
      </c>
      <c r="D38" s="51">
        <v>16461</v>
      </c>
      <c r="E38" s="51">
        <v>15100</v>
      </c>
      <c r="F38" s="51">
        <f>'ごみ搬入量内訳'!H38</f>
        <v>3399</v>
      </c>
      <c r="G38" s="51">
        <f>'ごみ搬入量内訳'!AG38</f>
        <v>209</v>
      </c>
      <c r="H38" s="51">
        <f>'ごみ搬入量内訳'!AH38</f>
        <v>325</v>
      </c>
      <c r="I38" s="51">
        <f t="shared" si="0"/>
        <v>3933</v>
      </c>
      <c r="J38" s="51">
        <f t="shared" si="1"/>
        <v>654.5982908543482</v>
      </c>
      <c r="K38" s="51">
        <f>('ごみ搬入量内訳'!E38+'ごみ搬入量内訳'!AH38)/'ごみ処理概要'!D38/365*1000000</f>
        <v>447.8830411108698</v>
      </c>
      <c r="L38" s="51">
        <f>'ごみ搬入量内訳'!F38/'ごみ処理概要'!D38/365*1000000</f>
        <v>206.71524974347835</v>
      </c>
      <c r="M38" s="51">
        <f>'資源化量内訳'!BP38</f>
        <v>380</v>
      </c>
      <c r="N38" s="51">
        <f>'ごみ処理量内訳'!E38</f>
        <v>3008</v>
      </c>
      <c r="O38" s="51">
        <f>'ごみ処理量内訳'!L38</f>
        <v>391</v>
      </c>
      <c r="P38" s="51">
        <f t="shared" si="2"/>
        <v>183</v>
      </c>
      <c r="Q38" s="51">
        <f>'ごみ処理量内訳'!G38</f>
        <v>0</v>
      </c>
      <c r="R38" s="51">
        <f>'ごみ処理量内訳'!H38</f>
        <v>183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26</v>
      </c>
      <c r="W38" s="51">
        <f>'資源化量内訳'!M38</f>
        <v>0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26</v>
      </c>
      <c r="AD38" s="51">
        <f t="shared" si="4"/>
        <v>3608</v>
      </c>
      <c r="AE38" s="52">
        <f t="shared" si="5"/>
        <v>89.16297117516629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152</v>
      </c>
      <c r="AI38" s="51">
        <f>'資源化量内訳'!AZ38</f>
        <v>0</v>
      </c>
      <c r="AJ38" s="51">
        <f>'資源化量内訳'!BH38</f>
        <v>0</v>
      </c>
      <c r="AK38" s="51" t="s">
        <v>190</v>
      </c>
      <c r="AL38" s="51">
        <f t="shared" si="6"/>
        <v>152</v>
      </c>
      <c r="AM38" s="52">
        <f t="shared" si="7"/>
        <v>13.99197592778335</v>
      </c>
      <c r="AN38" s="51">
        <f>'ごみ処理量内訳'!AC38</f>
        <v>391</v>
      </c>
      <c r="AO38" s="51">
        <f>'ごみ処理量内訳'!AD38</f>
        <v>335</v>
      </c>
      <c r="AP38" s="51">
        <f>'ごみ処理量内訳'!AE38</f>
        <v>0</v>
      </c>
      <c r="AQ38" s="51">
        <f t="shared" si="8"/>
        <v>726</v>
      </c>
    </row>
    <row r="39" spans="1:43" ht="13.5">
      <c r="A39" s="26" t="s">
        <v>89</v>
      </c>
      <c r="B39" s="49" t="s">
        <v>154</v>
      </c>
      <c r="C39" s="50" t="s">
        <v>155</v>
      </c>
      <c r="D39" s="51">
        <v>9144</v>
      </c>
      <c r="E39" s="51">
        <v>9144</v>
      </c>
      <c r="F39" s="51">
        <f>'ごみ搬入量内訳'!H39</f>
        <v>2179</v>
      </c>
      <c r="G39" s="51">
        <f>'ごみ搬入量内訳'!AG39</f>
        <v>118</v>
      </c>
      <c r="H39" s="51">
        <f>'ごみ搬入量内訳'!AH39</f>
        <v>76</v>
      </c>
      <c r="I39" s="51">
        <f t="shared" si="0"/>
        <v>2373</v>
      </c>
      <c r="J39" s="51">
        <f t="shared" si="1"/>
        <v>710.9984539603782</v>
      </c>
      <c r="K39" s="51">
        <f>('ごみ搬入量内訳'!E39+'ごみ搬入量内訳'!AH39)/'ごみ処理概要'!D39/365*1000000</f>
        <v>471.30238857129154</v>
      </c>
      <c r="L39" s="51">
        <f>'ごみ搬入量内訳'!F39/'ごみ処理概要'!D39/365*1000000</f>
        <v>239.69606538908664</v>
      </c>
      <c r="M39" s="51">
        <f>'資源化量内訳'!BP39</f>
        <v>114</v>
      </c>
      <c r="N39" s="51">
        <f>'ごみ処理量内訳'!E39</f>
        <v>1899</v>
      </c>
      <c r="O39" s="51">
        <f>'ごみ処理量内訳'!L39</f>
        <v>331</v>
      </c>
      <c r="P39" s="51">
        <f t="shared" si="2"/>
        <v>67</v>
      </c>
      <c r="Q39" s="51">
        <f>'ごみ処理量内訳'!G39</f>
        <v>0</v>
      </c>
      <c r="R39" s="51">
        <f>'ごみ処理量内訳'!H39</f>
        <v>67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2297</v>
      </c>
      <c r="AE39" s="52">
        <f t="shared" si="5"/>
        <v>85.58989986939486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57</v>
      </c>
      <c r="AI39" s="51">
        <f>'資源化量内訳'!AZ39</f>
        <v>0</v>
      </c>
      <c r="AJ39" s="51">
        <f>'資源化量内訳'!BH39</f>
        <v>0</v>
      </c>
      <c r="AK39" s="51" t="s">
        <v>190</v>
      </c>
      <c r="AL39" s="51">
        <f t="shared" si="6"/>
        <v>57</v>
      </c>
      <c r="AM39" s="52">
        <f t="shared" si="7"/>
        <v>7.092492741600995</v>
      </c>
      <c r="AN39" s="51">
        <f>'ごみ処理量内訳'!AC39</f>
        <v>331</v>
      </c>
      <c r="AO39" s="51">
        <f>'ごみ処理量内訳'!AD39</f>
        <v>183</v>
      </c>
      <c r="AP39" s="51">
        <f>'ごみ処理量内訳'!AE39</f>
        <v>10</v>
      </c>
      <c r="AQ39" s="51">
        <f t="shared" si="8"/>
        <v>524</v>
      </c>
    </row>
    <row r="40" spans="1:43" ht="13.5">
      <c r="A40" s="26" t="s">
        <v>89</v>
      </c>
      <c r="B40" s="49" t="s">
        <v>156</v>
      </c>
      <c r="C40" s="50" t="s">
        <v>157</v>
      </c>
      <c r="D40" s="51">
        <v>18096</v>
      </c>
      <c r="E40" s="51">
        <v>18096</v>
      </c>
      <c r="F40" s="51">
        <f>'ごみ搬入量内訳'!H40</f>
        <v>2866</v>
      </c>
      <c r="G40" s="51">
        <f>'ごみ搬入量内訳'!AG40</f>
        <v>30</v>
      </c>
      <c r="H40" s="51">
        <f>'ごみ搬入量内訳'!AH40</f>
        <v>0</v>
      </c>
      <c r="I40" s="51">
        <f t="shared" si="0"/>
        <v>2896</v>
      </c>
      <c r="J40" s="51">
        <f t="shared" si="1"/>
        <v>438.4530600874484</v>
      </c>
      <c r="K40" s="51">
        <f>('ごみ搬入量内訳'!E40+'ごみ搬入量内訳'!AH40)/'ごみ処理概要'!D40/365*1000000</f>
        <v>364.7214854111406</v>
      </c>
      <c r="L40" s="51">
        <f>'ごみ搬入量内訳'!F40/'ごみ処理概要'!D40/365*1000000</f>
        <v>73.73157467630779</v>
      </c>
      <c r="M40" s="51">
        <f>'資源化量内訳'!BP40</f>
        <v>364</v>
      </c>
      <c r="N40" s="51">
        <f>'ごみ処理量内訳'!E40</f>
        <v>2401</v>
      </c>
      <c r="O40" s="51">
        <f>'ごみ処理量内訳'!L40</f>
        <v>0</v>
      </c>
      <c r="P40" s="51">
        <f t="shared" si="2"/>
        <v>475</v>
      </c>
      <c r="Q40" s="51">
        <f>'ごみ処理量内訳'!G40</f>
        <v>475</v>
      </c>
      <c r="R40" s="51">
        <f>'ごみ処理量内訳'!H40</f>
        <v>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20</v>
      </c>
      <c r="W40" s="51">
        <f>'資源化量内訳'!M40</f>
        <v>2</v>
      </c>
      <c r="X40" s="51">
        <f>'資源化量内訳'!N40</f>
        <v>17</v>
      </c>
      <c r="Y40" s="51">
        <f>'資源化量内訳'!O40</f>
        <v>0</v>
      </c>
      <c r="Z40" s="51">
        <f>'資源化量内訳'!P40</f>
        <v>0</v>
      </c>
      <c r="AA40" s="51">
        <f>'資源化量内訳'!Q40</f>
        <v>1</v>
      </c>
      <c r="AB40" s="51">
        <f>'資源化量内訳'!R40</f>
        <v>0</v>
      </c>
      <c r="AC40" s="51">
        <f>'資源化量内訳'!S40</f>
        <v>0</v>
      </c>
      <c r="AD40" s="51">
        <f t="shared" si="4"/>
        <v>2896</v>
      </c>
      <c r="AE40" s="52">
        <f t="shared" si="5"/>
        <v>100</v>
      </c>
      <c r="AF40" s="51">
        <f>'資源化量内訳'!AB40</f>
        <v>0</v>
      </c>
      <c r="AG40" s="51">
        <f>'資源化量内訳'!AJ40</f>
        <v>344</v>
      </c>
      <c r="AH40" s="51">
        <f>'資源化量内訳'!AR40</f>
        <v>0</v>
      </c>
      <c r="AI40" s="51">
        <f>'資源化量内訳'!AZ40</f>
        <v>0</v>
      </c>
      <c r="AJ40" s="51">
        <f>'資源化量内訳'!BH40</f>
        <v>0</v>
      </c>
      <c r="AK40" s="51" t="s">
        <v>190</v>
      </c>
      <c r="AL40" s="51">
        <f t="shared" si="6"/>
        <v>344</v>
      </c>
      <c r="AM40" s="52">
        <f t="shared" si="7"/>
        <v>22.33128834355828</v>
      </c>
      <c r="AN40" s="51">
        <f>'ごみ処理量内訳'!AC40</f>
        <v>0</v>
      </c>
      <c r="AO40" s="51">
        <f>'ごみ処理量内訳'!AD40</f>
        <v>256</v>
      </c>
      <c r="AP40" s="51">
        <f>'ごみ処理量内訳'!AE40</f>
        <v>112</v>
      </c>
      <c r="AQ40" s="51">
        <f t="shared" si="8"/>
        <v>368</v>
      </c>
    </row>
    <row r="41" spans="1:43" ht="13.5">
      <c r="A41" s="26" t="s">
        <v>89</v>
      </c>
      <c r="B41" s="49" t="s">
        <v>158</v>
      </c>
      <c r="C41" s="50" t="s">
        <v>159</v>
      </c>
      <c r="D41" s="51">
        <v>10505</v>
      </c>
      <c r="E41" s="51">
        <v>10505</v>
      </c>
      <c r="F41" s="51">
        <f>'ごみ搬入量内訳'!H41</f>
        <v>1251</v>
      </c>
      <c r="G41" s="51">
        <f>'ごみ搬入量内訳'!AG41</f>
        <v>7</v>
      </c>
      <c r="H41" s="51">
        <f>'ごみ搬入量内訳'!AH41</f>
        <v>6</v>
      </c>
      <c r="I41" s="51">
        <f t="shared" si="0"/>
        <v>1264</v>
      </c>
      <c r="J41" s="51">
        <f t="shared" si="1"/>
        <v>329.65385041695737</v>
      </c>
      <c r="K41" s="51">
        <f>('ごみ搬入量内訳'!E41+'ごみ搬入量内訳'!AH41)/'ごみ処理概要'!D41/365*1000000</f>
        <v>290.7943379864774</v>
      </c>
      <c r="L41" s="51">
        <f>'ごみ搬入量内訳'!F41/'ごみ処理概要'!D41/365*1000000</f>
        <v>38.85951243047994</v>
      </c>
      <c r="M41" s="51">
        <f>'資源化量内訳'!BP41</f>
        <v>0</v>
      </c>
      <c r="N41" s="51">
        <f>'ごみ処理量内訳'!E41</f>
        <v>974</v>
      </c>
      <c r="O41" s="51">
        <f>'ごみ処理量内訳'!L41</f>
        <v>0</v>
      </c>
      <c r="P41" s="51">
        <f t="shared" si="2"/>
        <v>270</v>
      </c>
      <c r="Q41" s="51">
        <f>'ごみ処理量内訳'!G41</f>
        <v>270</v>
      </c>
      <c r="R41" s="51">
        <f>'ごみ処理量内訳'!H41</f>
        <v>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14</v>
      </c>
      <c r="W41" s="51">
        <f>'資源化量内訳'!M41</f>
        <v>1</v>
      </c>
      <c r="X41" s="51">
        <f>'資源化量内訳'!N41</f>
        <v>12</v>
      </c>
      <c r="Y41" s="51">
        <f>'資源化量内訳'!O41</f>
        <v>0</v>
      </c>
      <c r="Z41" s="51">
        <f>'資源化量内訳'!P41</f>
        <v>0</v>
      </c>
      <c r="AA41" s="51">
        <f>'資源化量内訳'!Q41</f>
        <v>1</v>
      </c>
      <c r="AB41" s="51">
        <f>'資源化量内訳'!R41</f>
        <v>0</v>
      </c>
      <c r="AC41" s="51">
        <f>'資源化量内訳'!S41</f>
        <v>0</v>
      </c>
      <c r="AD41" s="51">
        <f t="shared" si="4"/>
        <v>1258</v>
      </c>
      <c r="AE41" s="52">
        <f t="shared" si="5"/>
        <v>100</v>
      </c>
      <c r="AF41" s="51">
        <f>'資源化量内訳'!AB41</f>
        <v>0</v>
      </c>
      <c r="AG41" s="51">
        <f>'資源化量内訳'!AJ41</f>
        <v>212</v>
      </c>
      <c r="AH41" s="51">
        <f>'資源化量内訳'!AR41</f>
        <v>0</v>
      </c>
      <c r="AI41" s="51">
        <f>'資源化量内訳'!AZ41</f>
        <v>0</v>
      </c>
      <c r="AJ41" s="51">
        <f>'資源化量内訳'!BH41</f>
        <v>0</v>
      </c>
      <c r="AK41" s="51" t="s">
        <v>190</v>
      </c>
      <c r="AL41" s="51">
        <f t="shared" si="6"/>
        <v>212</v>
      </c>
      <c r="AM41" s="52">
        <f t="shared" si="7"/>
        <v>17.965023847376788</v>
      </c>
      <c r="AN41" s="51">
        <f>'ごみ処理量内訳'!AC41</f>
        <v>0</v>
      </c>
      <c r="AO41" s="51">
        <f>'ごみ処理量内訳'!AD41</f>
        <v>103</v>
      </c>
      <c r="AP41" s="51">
        <f>'ごみ処理量内訳'!AE41</f>
        <v>53</v>
      </c>
      <c r="AQ41" s="51">
        <f t="shared" si="8"/>
        <v>156</v>
      </c>
    </row>
    <row r="42" spans="1:43" ht="13.5">
      <c r="A42" s="26" t="s">
        <v>89</v>
      </c>
      <c r="B42" s="49" t="s">
        <v>160</v>
      </c>
      <c r="C42" s="50" t="s">
        <v>84</v>
      </c>
      <c r="D42" s="51">
        <v>13384</v>
      </c>
      <c r="E42" s="51">
        <v>13384</v>
      </c>
      <c r="F42" s="51">
        <f>'ごみ搬入量内訳'!H42</f>
        <v>2906</v>
      </c>
      <c r="G42" s="51">
        <f>'ごみ搬入量内訳'!AG42</f>
        <v>29</v>
      </c>
      <c r="H42" s="51">
        <f>'ごみ搬入量内訳'!AH42</f>
        <v>0</v>
      </c>
      <c r="I42" s="51">
        <f t="shared" si="0"/>
        <v>2935</v>
      </c>
      <c r="J42" s="51">
        <f t="shared" si="1"/>
        <v>600.7991549918529</v>
      </c>
      <c r="K42" s="51">
        <f>('ごみ搬入量内訳'!E42+'ごみ搬入量内訳'!AH42)/'ごみ処理概要'!D42/365*1000000</f>
        <v>430.0780322445938</v>
      </c>
      <c r="L42" s="51">
        <f>'ごみ搬入量内訳'!F42/'ごみ処理概要'!D42/365*1000000</f>
        <v>170.72112274725905</v>
      </c>
      <c r="M42" s="51">
        <f>'資源化量内訳'!BP42</f>
        <v>0</v>
      </c>
      <c r="N42" s="51">
        <f>'ごみ処理量内訳'!E42</f>
        <v>2457</v>
      </c>
      <c r="O42" s="51">
        <f>'ごみ処理量内訳'!L42</f>
        <v>0</v>
      </c>
      <c r="P42" s="51">
        <f t="shared" si="2"/>
        <v>451</v>
      </c>
      <c r="Q42" s="51">
        <f>'ごみ処理量内訳'!G42</f>
        <v>451</v>
      </c>
      <c r="R42" s="51">
        <f>'ごみ処理量内訳'!H42</f>
        <v>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27</v>
      </c>
      <c r="W42" s="51">
        <f>'資源化量内訳'!M42</f>
        <v>1</v>
      </c>
      <c r="X42" s="51">
        <f>'資源化量内訳'!N42</f>
        <v>25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1</v>
      </c>
      <c r="AC42" s="51">
        <f>'資源化量内訳'!S42</f>
        <v>0</v>
      </c>
      <c r="AD42" s="51">
        <f t="shared" si="4"/>
        <v>2935</v>
      </c>
      <c r="AE42" s="52">
        <f t="shared" si="5"/>
        <v>100</v>
      </c>
      <c r="AF42" s="51">
        <f>'資源化量内訳'!AB42</f>
        <v>0</v>
      </c>
      <c r="AG42" s="51">
        <f>'資源化量内訳'!AJ42</f>
        <v>316</v>
      </c>
      <c r="AH42" s="51">
        <f>'資源化量内訳'!AR42</f>
        <v>0</v>
      </c>
      <c r="AI42" s="51">
        <f>'資源化量内訳'!AZ42</f>
        <v>0</v>
      </c>
      <c r="AJ42" s="51">
        <f>'資源化量内訳'!BH42</f>
        <v>0</v>
      </c>
      <c r="AK42" s="51" t="s">
        <v>190</v>
      </c>
      <c r="AL42" s="51">
        <f t="shared" si="6"/>
        <v>316</v>
      </c>
      <c r="AM42" s="52">
        <f t="shared" si="7"/>
        <v>11.686541737649064</v>
      </c>
      <c r="AN42" s="51">
        <f>'ごみ処理量内訳'!AC42</f>
        <v>0</v>
      </c>
      <c r="AO42" s="51">
        <f>'ごみ処理量内訳'!AD42</f>
        <v>261</v>
      </c>
      <c r="AP42" s="51">
        <f>'ごみ処理量内訳'!AE42</f>
        <v>120</v>
      </c>
      <c r="AQ42" s="51">
        <f t="shared" si="8"/>
        <v>381</v>
      </c>
    </row>
    <row r="43" spans="1:43" ht="13.5">
      <c r="A43" s="26" t="s">
        <v>89</v>
      </c>
      <c r="B43" s="49" t="s">
        <v>161</v>
      </c>
      <c r="C43" s="50" t="s">
        <v>162</v>
      </c>
      <c r="D43" s="51">
        <v>8595</v>
      </c>
      <c r="E43" s="51">
        <v>8595</v>
      </c>
      <c r="F43" s="51">
        <f>'ごみ搬入量内訳'!H43</f>
        <v>1468</v>
      </c>
      <c r="G43" s="51">
        <f>'ごみ搬入量内訳'!AG43</f>
        <v>12</v>
      </c>
      <c r="H43" s="51">
        <f>'ごみ搬入量内訳'!AH43</f>
        <v>0</v>
      </c>
      <c r="I43" s="51">
        <f t="shared" si="0"/>
        <v>1480</v>
      </c>
      <c r="J43" s="51">
        <f t="shared" si="1"/>
        <v>471.76201518882436</v>
      </c>
      <c r="K43" s="51">
        <f>('ごみ搬入量内訳'!E43+'ごみ搬入量内訳'!AH43)/'ごみ処理概要'!D43/365*1000000</f>
        <v>402.59150350235484</v>
      </c>
      <c r="L43" s="51">
        <f>'ごみ搬入量内訳'!F43/'ごみ処理概要'!D43/365*1000000</f>
        <v>69.17051168646951</v>
      </c>
      <c r="M43" s="51">
        <f>'資源化量内訳'!BP43</f>
        <v>122</v>
      </c>
      <c r="N43" s="51">
        <f>'ごみ処理量内訳'!E43</f>
        <v>1219</v>
      </c>
      <c r="O43" s="51">
        <f>'ごみ処理量内訳'!L43</f>
        <v>0</v>
      </c>
      <c r="P43" s="51">
        <f t="shared" si="2"/>
        <v>248</v>
      </c>
      <c r="Q43" s="51">
        <f>'ごみ処理量内訳'!G43</f>
        <v>248</v>
      </c>
      <c r="R43" s="51">
        <f>'ごみ処理量内訳'!H43</f>
        <v>0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13</v>
      </c>
      <c r="W43" s="51">
        <f>'資源化量内訳'!M43</f>
        <v>1</v>
      </c>
      <c r="X43" s="51">
        <f>'資源化量内訳'!N43</f>
        <v>11</v>
      </c>
      <c r="Y43" s="51">
        <f>'資源化量内訳'!O43</f>
        <v>0</v>
      </c>
      <c r="Z43" s="51">
        <f>'資源化量内訳'!P43</f>
        <v>0</v>
      </c>
      <c r="AA43" s="51">
        <f>'資源化量内訳'!Q43</f>
        <v>1</v>
      </c>
      <c r="AB43" s="51">
        <f>'資源化量内訳'!R43</f>
        <v>0</v>
      </c>
      <c r="AC43" s="51">
        <f>'資源化量内訳'!S43</f>
        <v>0</v>
      </c>
      <c r="AD43" s="51">
        <f t="shared" si="4"/>
        <v>1480</v>
      </c>
      <c r="AE43" s="52">
        <f t="shared" si="5"/>
        <v>100</v>
      </c>
      <c r="AF43" s="51">
        <f>'資源化量内訳'!AB43</f>
        <v>0</v>
      </c>
      <c r="AG43" s="51">
        <f>'資源化量内訳'!AJ43</f>
        <v>184</v>
      </c>
      <c r="AH43" s="51">
        <f>'資源化量内訳'!AR43</f>
        <v>0</v>
      </c>
      <c r="AI43" s="51">
        <f>'資源化量内訳'!AZ43</f>
        <v>0</v>
      </c>
      <c r="AJ43" s="51">
        <f>'資源化量内訳'!BH43</f>
        <v>0</v>
      </c>
      <c r="AK43" s="51" t="s">
        <v>190</v>
      </c>
      <c r="AL43" s="51">
        <f t="shared" si="6"/>
        <v>184</v>
      </c>
      <c r="AM43" s="52">
        <f t="shared" si="7"/>
        <v>19.912609238451935</v>
      </c>
      <c r="AN43" s="51">
        <f>'ごみ処理量内訳'!AC43</f>
        <v>0</v>
      </c>
      <c r="AO43" s="51">
        <f>'ごみ処理量内訳'!AD43</f>
        <v>129</v>
      </c>
      <c r="AP43" s="51">
        <f>'ごみ処理量内訳'!AE43</f>
        <v>58</v>
      </c>
      <c r="AQ43" s="51">
        <f t="shared" si="8"/>
        <v>187</v>
      </c>
    </row>
    <row r="44" spans="1:43" ht="13.5">
      <c r="A44" s="26" t="s">
        <v>89</v>
      </c>
      <c r="B44" s="49" t="s">
        <v>163</v>
      </c>
      <c r="C44" s="50" t="s">
        <v>164</v>
      </c>
      <c r="D44" s="51">
        <v>6480</v>
      </c>
      <c r="E44" s="51">
        <v>6221</v>
      </c>
      <c r="F44" s="51">
        <f>'ごみ搬入量内訳'!H44</f>
        <v>613</v>
      </c>
      <c r="G44" s="51">
        <f>'ごみ搬入量内訳'!AG44</f>
        <v>5</v>
      </c>
      <c r="H44" s="51">
        <f>'ごみ搬入量内訳'!AH44</f>
        <v>26</v>
      </c>
      <c r="I44" s="51">
        <f t="shared" si="0"/>
        <v>644</v>
      </c>
      <c r="J44" s="51">
        <f t="shared" si="1"/>
        <v>272.2814138339253</v>
      </c>
      <c r="K44" s="51">
        <f>('ごみ搬入量内訳'!E44+'ごみ搬入量内訳'!AH44)/'ごみ処理概要'!D44/365*1000000</f>
        <v>230.0016911889058</v>
      </c>
      <c r="L44" s="51">
        <f>'ごみ搬入量内訳'!F44/'ごみ処理概要'!D44/365*1000000</f>
        <v>42.27972264501945</v>
      </c>
      <c r="M44" s="51">
        <f>'資源化量内訳'!BP44</f>
        <v>147</v>
      </c>
      <c r="N44" s="51">
        <f>'ごみ処理量内訳'!E44</f>
        <v>459</v>
      </c>
      <c r="O44" s="51">
        <f>'ごみ処理量内訳'!L44</f>
        <v>0</v>
      </c>
      <c r="P44" s="51">
        <f t="shared" si="2"/>
        <v>152</v>
      </c>
      <c r="Q44" s="51">
        <f>'ごみ処理量内訳'!G44</f>
        <v>152</v>
      </c>
      <c r="R44" s="51">
        <f>'ごみ処理量内訳'!H44</f>
        <v>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7</v>
      </c>
      <c r="W44" s="51">
        <f>'資源化量内訳'!M44</f>
        <v>0</v>
      </c>
      <c r="X44" s="51">
        <f>'資源化量内訳'!N44</f>
        <v>7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4"/>
        <v>618</v>
      </c>
      <c r="AE44" s="52">
        <f t="shared" si="5"/>
        <v>100</v>
      </c>
      <c r="AF44" s="51">
        <f>'資源化量内訳'!AB44</f>
        <v>0</v>
      </c>
      <c r="AG44" s="51">
        <f>'資源化量内訳'!AJ44</f>
        <v>117</v>
      </c>
      <c r="AH44" s="51">
        <f>'資源化量内訳'!AR44</f>
        <v>0</v>
      </c>
      <c r="AI44" s="51">
        <f>'資源化量内訳'!AZ44</f>
        <v>0</v>
      </c>
      <c r="AJ44" s="51">
        <f>'資源化量内訳'!BH44</f>
        <v>0</v>
      </c>
      <c r="AK44" s="51" t="s">
        <v>190</v>
      </c>
      <c r="AL44" s="51">
        <f t="shared" si="6"/>
        <v>117</v>
      </c>
      <c r="AM44" s="52">
        <f t="shared" si="7"/>
        <v>35.42483660130719</v>
      </c>
      <c r="AN44" s="51">
        <f>'ごみ処理量内訳'!AC44</f>
        <v>0</v>
      </c>
      <c r="AO44" s="51">
        <f>'ごみ処理量内訳'!AD44</f>
        <v>49</v>
      </c>
      <c r="AP44" s="51">
        <f>'ごみ処理量内訳'!AE44</f>
        <v>32</v>
      </c>
      <c r="AQ44" s="51">
        <f t="shared" si="8"/>
        <v>81</v>
      </c>
    </row>
    <row r="45" spans="1:43" ht="13.5">
      <c r="A45" s="26" t="s">
        <v>89</v>
      </c>
      <c r="B45" s="49" t="s">
        <v>165</v>
      </c>
      <c r="C45" s="50" t="s">
        <v>166</v>
      </c>
      <c r="D45" s="51">
        <v>4781</v>
      </c>
      <c r="E45" s="51">
        <v>4781</v>
      </c>
      <c r="F45" s="51">
        <f>'ごみ搬入量内訳'!H45</f>
        <v>658</v>
      </c>
      <c r="G45" s="51">
        <f>'ごみ搬入量内訳'!AG45</f>
        <v>27</v>
      </c>
      <c r="H45" s="51">
        <f>'ごみ搬入量内訳'!AH45</f>
        <v>0</v>
      </c>
      <c r="I45" s="51">
        <f t="shared" si="0"/>
        <v>685</v>
      </c>
      <c r="J45" s="51">
        <f t="shared" si="1"/>
        <v>392.53552159948197</v>
      </c>
      <c r="K45" s="51">
        <f>('ごみ搬入量内訳'!E45+'ごみ搬入量内訳'!AH45)/'ごみ処理概要'!D45/365*1000000</f>
        <v>340.96151146232376</v>
      </c>
      <c r="L45" s="51">
        <f>'ごみ搬入量内訳'!F45/'ごみ処理概要'!D45/365*1000000</f>
        <v>51.57401013715821</v>
      </c>
      <c r="M45" s="51">
        <f>'資源化量内訳'!BP45</f>
        <v>84</v>
      </c>
      <c r="N45" s="51">
        <f>'ごみ処理量内訳'!E45</f>
        <v>518</v>
      </c>
      <c r="O45" s="51">
        <f>'ごみ処理量内訳'!L45</f>
        <v>0</v>
      </c>
      <c r="P45" s="51">
        <f t="shared" si="2"/>
        <v>158</v>
      </c>
      <c r="Q45" s="51">
        <f>'ごみ処理量内訳'!G45</f>
        <v>158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9</v>
      </c>
      <c r="W45" s="51">
        <f>'資源化量内訳'!M45</f>
        <v>1</v>
      </c>
      <c r="X45" s="51">
        <f>'資源化量内訳'!N45</f>
        <v>8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4"/>
        <v>685</v>
      </c>
      <c r="AE45" s="52">
        <f t="shared" si="5"/>
        <v>100</v>
      </c>
      <c r="AF45" s="51">
        <f>'資源化量内訳'!AB45</f>
        <v>0</v>
      </c>
      <c r="AG45" s="51">
        <f>'資源化量内訳'!AJ45</f>
        <v>87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190</v>
      </c>
      <c r="AL45" s="51">
        <f t="shared" si="6"/>
        <v>87</v>
      </c>
      <c r="AM45" s="52">
        <f t="shared" si="7"/>
        <v>23.407022106631988</v>
      </c>
      <c r="AN45" s="51">
        <f>'ごみ処理量内訳'!AC45</f>
        <v>0</v>
      </c>
      <c r="AO45" s="51">
        <f>'ごみ処理量内訳'!AD45</f>
        <v>57</v>
      </c>
      <c r="AP45" s="51">
        <f>'ごみ処理量内訳'!AE45</f>
        <v>47</v>
      </c>
      <c r="AQ45" s="51">
        <f t="shared" si="8"/>
        <v>104</v>
      </c>
    </row>
    <row r="46" spans="1:43" ht="13.5">
      <c r="A46" s="26" t="s">
        <v>89</v>
      </c>
      <c r="B46" s="49" t="s">
        <v>167</v>
      </c>
      <c r="C46" s="50" t="s">
        <v>168</v>
      </c>
      <c r="D46" s="51">
        <v>7381</v>
      </c>
      <c r="E46" s="51">
        <v>7381</v>
      </c>
      <c r="F46" s="51">
        <f>'ごみ搬入量内訳'!H46</f>
        <v>1026</v>
      </c>
      <c r="G46" s="51">
        <f>'ごみ搬入量内訳'!AG46</f>
        <v>0</v>
      </c>
      <c r="H46" s="51">
        <f>'ごみ搬入量内訳'!AH46</f>
        <v>0</v>
      </c>
      <c r="I46" s="51">
        <f t="shared" si="0"/>
        <v>1026</v>
      </c>
      <c r="J46" s="51">
        <f t="shared" si="1"/>
        <v>380.8371364462253</v>
      </c>
      <c r="K46" s="51">
        <f>('ごみ搬入量内訳'!E46+'ごみ搬入量内訳'!AH46)/'ごみ処理概要'!D46/365*1000000</f>
        <v>367.84561619708506</v>
      </c>
      <c r="L46" s="51">
        <f>'ごみ搬入量内訳'!F46/'ごみ処理概要'!D46/365*1000000</f>
        <v>12.991520249140239</v>
      </c>
      <c r="M46" s="51">
        <f>'資源化量内訳'!BP46</f>
        <v>176</v>
      </c>
      <c r="N46" s="51">
        <f>'ごみ処理量内訳'!E46</f>
        <v>0</v>
      </c>
      <c r="O46" s="51">
        <f>'ごみ処理量内訳'!L46</f>
        <v>0</v>
      </c>
      <c r="P46" s="51">
        <f t="shared" si="2"/>
        <v>1026</v>
      </c>
      <c r="Q46" s="51">
        <f>'ごみ処理量内訳'!G46</f>
        <v>0</v>
      </c>
      <c r="R46" s="51">
        <f>'ごみ処理量内訳'!H46</f>
        <v>207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819</v>
      </c>
      <c r="V46" s="51">
        <f t="shared" si="3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4"/>
        <v>1026</v>
      </c>
      <c r="AE46" s="52">
        <f t="shared" si="5"/>
        <v>100</v>
      </c>
      <c r="AF46" s="51">
        <f>'資源化量内訳'!AB46</f>
        <v>106</v>
      </c>
      <c r="AG46" s="51">
        <f>'資源化量内訳'!AJ46</f>
        <v>0</v>
      </c>
      <c r="AH46" s="51">
        <f>'資源化量内訳'!AR46</f>
        <v>110</v>
      </c>
      <c r="AI46" s="51">
        <f>'資源化量内訳'!AZ46</f>
        <v>0</v>
      </c>
      <c r="AJ46" s="51">
        <f>'資源化量内訳'!BH46</f>
        <v>0</v>
      </c>
      <c r="AK46" s="51" t="s">
        <v>190</v>
      </c>
      <c r="AL46" s="51">
        <f t="shared" si="6"/>
        <v>216</v>
      </c>
      <c r="AM46" s="52">
        <f t="shared" si="7"/>
        <v>32.61231281198003</v>
      </c>
      <c r="AN46" s="51">
        <f>'ごみ処理量内訳'!AC46</f>
        <v>0</v>
      </c>
      <c r="AO46" s="51">
        <f>'ごみ処理量内訳'!AD46</f>
        <v>36</v>
      </c>
      <c r="AP46" s="51">
        <f>'ごみ処理量内訳'!AE46</f>
        <v>53</v>
      </c>
      <c r="AQ46" s="51">
        <f t="shared" si="8"/>
        <v>89</v>
      </c>
    </row>
    <row r="47" spans="1:43" ht="13.5">
      <c r="A47" s="26" t="s">
        <v>89</v>
      </c>
      <c r="B47" s="49" t="s">
        <v>169</v>
      </c>
      <c r="C47" s="50" t="s">
        <v>170</v>
      </c>
      <c r="D47" s="51">
        <v>18083</v>
      </c>
      <c r="E47" s="51">
        <v>18083</v>
      </c>
      <c r="F47" s="51">
        <f>'ごみ搬入量内訳'!H47</f>
        <v>5809</v>
      </c>
      <c r="G47" s="51">
        <f>'ごみ搬入量内訳'!AG47</f>
        <v>1829</v>
      </c>
      <c r="H47" s="51">
        <f>'ごみ搬入量内訳'!AH47</f>
        <v>0</v>
      </c>
      <c r="I47" s="51">
        <f aca="true" t="shared" si="9" ref="I47:I64">SUM(F47:H47)</f>
        <v>7638</v>
      </c>
      <c r="J47" s="51">
        <f aca="true" t="shared" si="10" ref="J47:J64">I47/D47/365*1000000</f>
        <v>1157.2210030006233</v>
      </c>
      <c r="K47" s="51">
        <f>('ごみ搬入量内訳'!E47+'ごみ搬入量内訳'!AH47)/'ごみ処理概要'!D47/365*1000000</f>
        <v>847.5378752010328</v>
      </c>
      <c r="L47" s="51">
        <f>'ごみ搬入量内訳'!F47/'ごみ処理概要'!D47/365*1000000</f>
        <v>309.6831277995908</v>
      </c>
      <c r="M47" s="51">
        <f>'資源化量内訳'!BP47</f>
        <v>65</v>
      </c>
      <c r="N47" s="51">
        <f>'ごみ処理量内訳'!E47</f>
        <v>5881</v>
      </c>
      <c r="O47" s="51">
        <f>'ごみ処理量内訳'!L47</f>
        <v>265</v>
      </c>
      <c r="P47" s="51">
        <f aca="true" t="shared" si="11" ref="P47:P64">SUM(Q47:U47)</f>
        <v>559</v>
      </c>
      <c r="Q47" s="51">
        <f>'ごみ処理量内訳'!G47</f>
        <v>0</v>
      </c>
      <c r="R47" s="51">
        <f>'ごみ処理量内訳'!H47</f>
        <v>139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420</v>
      </c>
      <c r="V47" s="51">
        <f aca="true" t="shared" si="12" ref="V47:V64">SUM(W47:AC47)</f>
        <v>933</v>
      </c>
      <c r="W47" s="51">
        <f>'資源化量内訳'!M47</f>
        <v>465</v>
      </c>
      <c r="X47" s="51">
        <f>'資源化量内訳'!N47</f>
        <v>200</v>
      </c>
      <c r="Y47" s="51">
        <f>'資源化量内訳'!O47</f>
        <v>231</v>
      </c>
      <c r="Z47" s="51">
        <f>'資源化量内訳'!P47</f>
        <v>19</v>
      </c>
      <c r="AA47" s="51">
        <f>'資源化量内訳'!Q47</f>
        <v>0</v>
      </c>
      <c r="AB47" s="51">
        <f>'資源化量内訳'!R47</f>
        <v>18</v>
      </c>
      <c r="AC47" s="51">
        <f>'資源化量内訳'!S47</f>
        <v>0</v>
      </c>
      <c r="AD47" s="51">
        <f aca="true" t="shared" si="13" ref="AD47:AD64">N47+O47+P47+V47</f>
        <v>7638</v>
      </c>
      <c r="AE47" s="52">
        <f aca="true" t="shared" si="14" ref="AE47:AE65">(N47+P47+V47)/AD47*100</f>
        <v>96.53050536789736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139</v>
      </c>
      <c r="AI47" s="51">
        <f>'資源化量内訳'!AZ47</f>
        <v>0</v>
      </c>
      <c r="AJ47" s="51">
        <f>'資源化量内訳'!BH47</f>
        <v>0</v>
      </c>
      <c r="AK47" s="51" t="s">
        <v>190</v>
      </c>
      <c r="AL47" s="51">
        <f aca="true" t="shared" si="15" ref="AL47:AL64">SUM(AF47:AJ47)</f>
        <v>139</v>
      </c>
      <c r="AM47" s="52">
        <f aca="true" t="shared" si="16" ref="AM47:AM64">(V47+AL47+M47)/(M47+AD47)*100</f>
        <v>14.760482928729065</v>
      </c>
      <c r="AN47" s="51">
        <f>'ごみ処理量内訳'!AC47</f>
        <v>265</v>
      </c>
      <c r="AO47" s="51">
        <f>'ごみ処理量内訳'!AD47</f>
        <v>1517</v>
      </c>
      <c r="AP47" s="51">
        <f>'ごみ処理量内訳'!AE47</f>
        <v>0</v>
      </c>
      <c r="AQ47" s="51">
        <f aca="true" t="shared" si="17" ref="AQ47:AQ64">SUM(AN47:AP47)</f>
        <v>1782</v>
      </c>
    </row>
    <row r="48" spans="1:43" ht="13.5">
      <c r="A48" s="26" t="s">
        <v>89</v>
      </c>
      <c r="B48" s="49" t="s">
        <v>171</v>
      </c>
      <c r="C48" s="50" t="s">
        <v>172</v>
      </c>
      <c r="D48" s="51">
        <v>5557</v>
      </c>
      <c r="E48" s="51">
        <v>5325</v>
      </c>
      <c r="F48" s="51">
        <f>'ごみ搬入量内訳'!H48</f>
        <v>913</v>
      </c>
      <c r="G48" s="51">
        <f>'ごみ搬入量内訳'!AG48</f>
        <v>23</v>
      </c>
      <c r="H48" s="51">
        <f>'ごみ搬入量内訳'!AH48</f>
        <v>40</v>
      </c>
      <c r="I48" s="51">
        <f t="shared" si="9"/>
        <v>976</v>
      </c>
      <c r="J48" s="51">
        <f t="shared" si="10"/>
        <v>481.1899591037837</v>
      </c>
      <c r="K48" s="51">
        <f>('ごみ搬入量内訳'!E48+'ごみ搬入量内訳'!AH48)/'ごみ処理概要'!D48/365*1000000</f>
        <v>469.85044162490357</v>
      </c>
      <c r="L48" s="51">
        <f>'ごみ搬入量内訳'!F48/'ごみ処理概要'!D48/365*1000000</f>
        <v>11.33951747888015</v>
      </c>
      <c r="M48" s="51">
        <f>'資源化量内訳'!BP48</f>
        <v>15</v>
      </c>
      <c r="N48" s="51">
        <f>'ごみ処理量内訳'!E48</f>
        <v>569</v>
      </c>
      <c r="O48" s="51">
        <f>'ごみ処理量内訳'!L48</f>
        <v>0</v>
      </c>
      <c r="P48" s="51">
        <f t="shared" si="11"/>
        <v>72</v>
      </c>
      <c r="Q48" s="51">
        <f>'ごみ処理量内訳'!G48</f>
        <v>0</v>
      </c>
      <c r="R48" s="51">
        <f>'ごみ処理量内訳'!H48</f>
        <v>72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286</v>
      </c>
      <c r="W48" s="51">
        <f>'資源化量内訳'!M48</f>
        <v>173</v>
      </c>
      <c r="X48" s="51">
        <f>'資源化量内訳'!N48</f>
        <v>35</v>
      </c>
      <c r="Y48" s="51">
        <f>'資源化量内訳'!O48</f>
        <v>71</v>
      </c>
      <c r="Z48" s="51">
        <f>'資源化量内訳'!P48</f>
        <v>7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927</v>
      </c>
      <c r="AE48" s="52">
        <f t="shared" si="14"/>
        <v>100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28</v>
      </c>
      <c r="AI48" s="51">
        <f>'資源化量内訳'!AZ48</f>
        <v>0</v>
      </c>
      <c r="AJ48" s="51">
        <f>'資源化量内訳'!BH48</f>
        <v>0</v>
      </c>
      <c r="AK48" s="51" t="s">
        <v>190</v>
      </c>
      <c r="AL48" s="51">
        <f t="shared" si="15"/>
        <v>28</v>
      </c>
      <c r="AM48" s="52">
        <f t="shared" si="16"/>
        <v>34.92569002123142</v>
      </c>
      <c r="AN48" s="51">
        <f>'ごみ処理量内訳'!AC48</f>
        <v>0</v>
      </c>
      <c r="AO48" s="51">
        <f>'ごみ処理量内訳'!AD48</f>
        <v>5</v>
      </c>
      <c r="AP48" s="51">
        <f>'ごみ処理量内訳'!AE48</f>
        <v>35</v>
      </c>
      <c r="AQ48" s="51">
        <f t="shared" si="17"/>
        <v>40</v>
      </c>
    </row>
    <row r="49" spans="1:43" ht="13.5">
      <c r="A49" s="26" t="s">
        <v>89</v>
      </c>
      <c r="B49" s="49" t="s">
        <v>173</v>
      </c>
      <c r="C49" s="50" t="s">
        <v>174</v>
      </c>
      <c r="D49" s="51">
        <v>4988</v>
      </c>
      <c r="E49" s="51">
        <v>4988</v>
      </c>
      <c r="F49" s="51">
        <f>'ごみ搬入量内訳'!H49</f>
        <v>1600</v>
      </c>
      <c r="G49" s="51">
        <f>'ごみ搬入量内訳'!AG49</f>
        <v>124</v>
      </c>
      <c r="H49" s="51">
        <f>'ごみ搬入量内訳'!AH49</f>
        <v>0</v>
      </c>
      <c r="I49" s="51">
        <f t="shared" si="9"/>
        <v>1724</v>
      </c>
      <c r="J49" s="51">
        <f t="shared" si="10"/>
        <v>946.930166646527</v>
      </c>
      <c r="K49" s="51">
        <f>('ごみ搬入量内訳'!E49+'ごみ搬入量内訳'!AH49)/'ごみ処理概要'!D49/365*1000000</f>
        <v>690.9734046643451</v>
      </c>
      <c r="L49" s="51">
        <f>'ごみ搬入量内訳'!F49/'ごみ処理概要'!D49/365*1000000</f>
        <v>255.9567619821819</v>
      </c>
      <c r="M49" s="51">
        <f>'資源化量内訳'!BP49</f>
        <v>0</v>
      </c>
      <c r="N49" s="51">
        <f>'ごみ処理量内訳'!E49</f>
        <v>1368</v>
      </c>
      <c r="O49" s="51">
        <f>'ごみ処理量内訳'!L49</f>
        <v>172</v>
      </c>
      <c r="P49" s="51">
        <f t="shared" si="11"/>
        <v>204</v>
      </c>
      <c r="Q49" s="51">
        <f>'ごみ処理量内訳'!G49</f>
        <v>21</v>
      </c>
      <c r="R49" s="51">
        <f>'ごみ処理量内訳'!H49</f>
        <v>183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0</v>
      </c>
      <c r="W49" s="51">
        <f>'資源化量内訳'!M49</f>
        <v>0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1744</v>
      </c>
      <c r="AE49" s="52">
        <f t="shared" si="14"/>
        <v>90.13761467889908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183</v>
      </c>
      <c r="AI49" s="51">
        <f>'資源化量内訳'!AZ49</f>
        <v>0</v>
      </c>
      <c r="AJ49" s="51">
        <f>'資源化量内訳'!BH49</f>
        <v>0</v>
      </c>
      <c r="AK49" s="51" t="s">
        <v>190</v>
      </c>
      <c r="AL49" s="51">
        <f t="shared" si="15"/>
        <v>183</v>
      </c>
      <c r="AM49" s="52">
        <f t="shared" si="16"/>
        <v>10.493119266055045</v>
      </c>
      <c r="AN49" s="51">
        <f>'ごみ処理量内訳'!AC49</f>
        <v>172</v>
      </c>
      <c r="AO49" s="51">
        <f>'ごみ処理量内訳'!AD49</f>
        <v>137</v>
      </c>
      <c r="AP49" s="51">
        <f>'ごみ処理量内訳'!AE49</f>
        <v>0</v>
      </c>
      <c r="AQ49" s="51">
        <f t="shared" si="17"/>
        <v>309</v>
      </c>
    </row>
    <row r="50" spans="1:43" ht="13.5">
      <c r="A50" s="26" t="s">
        <v>89</v>
      </c>
      <c r="B50" s="49" t="s">
        <v>175</v>
      </c>
      <c r="C50" s="50" t="s">
        <v>176</v>
      </c>
      <c r="D50" s="51">
        <v>21691</v>
      </c>
      <c r="E50" s="51">
        <v>21691</v>
      </c>
      <c r="F50" s="51">
        <f>'ごみ搬入量内訳'!H50</f>
        <v>6879</v>
      </c>
      <c r="G50" s="51">
        <f>'ごみ搬入量内訳'!AG50</f>
        <v>546</v>
      </c>
      <c r="H50" s="51">
        <f>'ごみ搬入量内訳'!AH50</f>
        <v>0</v>
      </c>
      <c r="I50" s="51">
        <f t="shared" si="9"/>
        <v>7425</v>
      </c>
      <c r="J50" s="51">
        <f t="shared" si="10"/>
        <v>937.8297797899893</v>
      </c>
      <c r="K50" s="51">
        <f>('ごみ搬入量内訳'!E50+'ごみ搬入量内訳'!AH50)/'ごみ処理概要'!D50/365*1000000</f>
        <v>718.434449487604</v>
      </c>
      <c r="L50" s="51">
        <f>'ごみ搬入量内訳'!F50/'ごみ処理概要'!D50/365*1000000</f>
        <v>219.39533030238536</v>
      </c>
      <c r="M50" s="51">
        <f>'資源化量内訳'!BP50</f>
        <v>277</v>
      </c>
      <c r="N50" s="51">
        <f>'ごみ処理量内訳'!E50</f>
        <v>6252</v>
      </c>
      <c r="O50" s="51">
        <f>'ごみ処理量内訳'!L50</f>
        <v>840</v>
      </c>
      <c r="P50" s="51">
        <f t="shared" si="11"/>
        <v>436</v>
      </c>
      <c r="Q50" s="51">
        <f>'ごみ処理量内訳'!G50</f>
        <v>103</v>
      </c>
      <c r="R50" s="51">
        <f>'ごみ処理量内訳'!H50</f>
        <v>333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333</v>
      </c>
      <c r="W50" s="51">
        <f>'資源化量内訳'!M50</f>
        <v>0</v>
      </c>
      <c r="X50" s="51">
        <f>'資源化量内訳'!N50</f>
        <v>81</v>
      </c>
      <c r="Y50" s="51">
        <f>'資源化量内訳'!O50</f>
        <v>251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1</v>
      </c>
      <c r="AD50" s="51">
        <f t="shared" si="13"/>
        <v>7861</v>
      </c>
      <c r="AE50" s="52">
        <f t="shared" si="14"/>
        <v>89.31433659839715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0</v>
      </c>
      <c r="AI50" s="51">
        <f>'資源化量内訳'!AZ50</f>
        <v>0</v>
      </c>
      <c r="AJ50" s="51">
        <f>'資源化量内訳'!BH50</f>
        <v>0</v>
      </c>
      <c r="AK50" s="51" t="s">
        <v>190</v>
      </c>
      <c r="AL50" s="51">
        <f t="shared" si="15"/>
        <v>0</v>
      </c>
      <c r="AM50" s="52">
        <f t="shared" si="16"/>
        <v>7.495699188989924</v>
      </c>
      <c r="AN50" s="51">
        <f>'ごみ処理量内訳'!AC50</f>
        <v>840</v>
      </c>
      <c r="AO50" s="51">
        <f>'ごみ処理量内訳'!AD50</f>
        <v>628</v>
      </c>
      <c r="AP50" s="51">
        <f>'ごみ処理量内訳'!AE50</f>
        <v>29</v>
      </c>
      <c r="AQ50" s="51">
        <f t="shared" si="17"/>
        <v>1497</v>
      </c>
    </row>
    <row r="51" spans="1:43" ht="13.5">
      <c r="A51" s="26" t="s">
        <v>89</v>
      </c>
      <c r="B51" s="49" t="s">
        <v>177</v>
      </c>
      <c r="C51" s="50" t="s">
        <v>178</v>
      </c>
      <c r="D51" s="51">
        <v>13361</v>
      </c>
      <c r="E51" s="51">
        <v>13361</v>
      </c>
      <c r="F51" s="51">
        <f>'ごみ搬入量内訳'!H51</f>
        <v>3141</v>
      </c>
      <c r="G51" s="51">
        <f>'ごみ搬入量内訳'!AG51</f>
        <v>335</v>
      </c>
      <c r="H51" s="51">
        <f>'ごみ搬入量内訳'!AH51</f>
        <v>0</v>
      </c>
      <c r="I51" s="51">
        <f t="shared" si="9"/>
        <v>3476</v>
      </c>
      <c r="J51" s="51">
        <f t="shared" si="10"/>
        <v>712.767582608553</v>
      </c>
      <c r="K51" s="51">
        <f>('ごみ搬入量内訳'!E51+'ごみ搬入量内訳'!AH51)/'ごみ処理概要'!D51/365*1000000</f>
        <v>521.4522331914702</v>
      </c>
      <c r="L51" s="51">
        <f>'ごみ搬入量内訳'!F51/'ごみ処理概要'!D51/365*1000000</f>
        <v>191.31534941708284</v>
      </c>
      <c r="M51" s="51">
        <f>'資源化量内訳'!BP51</f>
        <v>255</v>
      </c>
      <c r="N51" s="51">
        <f>'ごみ処理量内訳'!E51</f>
        <v>2688</v>
      </c>
      <c r="O51" s="51">
        <f>'ごみ処理量内訳'!L51</f>
        <v>606</v>
      </c>
      <c r="P51" s="51">
        <f t="shared" si="11"/>
        <v>182</v>
      </c>
      <c r="Q51" s="51">
        <f>'ごみ処理量内訳'!G51</f>
        <v>85</v>
      </c>
      <c r="R51" s="51">
        <f>'ごみ処理量内訳'!H51</f>
        <v>97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0</v>
      </c>
      <c r="W51" s="51">
        <f>'資源化量内訳'!M51</f>
        <v>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13"/>
        <v>3476</v>
      </c>
      <c r="AE51" s="52">
        <f t="shared" si="14"/>
        <v>82.56616800920598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97</v>
      </c>
      <c r="AI51" s="51">
        <f>'資源化量内訳'!AZ51</f>
        <v>0</v>
      </c>
      <c r="AJ51" s="51">
        <f>'資源化量内訳'!BH51</f>
        <v>0</v>
      </c>
      <c r="AK51" s="51" t="s">
        <v>190</v>
      </c>
      <c r="AL51" s="51">
        <f t="shared" si="15"/>
        <v>97</v>
      </c>
      <c r="AM51" s="52">
        <f t="shared" si="16"/>
        <v>9.434467971053337</v>
      </c>
      <c r="AN51" s="51">
        <f>'ごみ処理量内訳'!AC51</f>
        <v>606</v>
      </c>
      <c r="AO51" s="51">
        <f>'ごみ処理量内訳'!AD51</f>
        <v>270</v>
      </c>
      <c r="AP51" s="51">
        <f>'ごみ処理量内訳'!AE51</f>
        <v>0</v>
      </c>
      <c r="AQ51" s="51">
        <f t="shared" si="17"/>
        <v>876</v>
      </c>
    </row>
    <row r="52" spans="1:43" ht="13.5">
      <c r="A52" s="26" t="s">
        <v>89</v>
      </c>
      <c r="B52" s="49" t="s">
        <v>179</v>
      </c>
      <c r="C52" s="50" t="s">
        <v>180</v>
      </c>
      <c r="D52" s="51">
        <v>4710</v>
      </c>
      <c r="E52" s="51">
        <v>4710</v>
      </c>
      <c r="F52" s="51">
        <f>'ごみ搬入量内訳'!H52</f>
        <v>1091</v>
      </c>
      <c r="G52" s="51">
        <f>'ごみ搬入量内訳'!AG52</f>
        <v>28</v>
      </c>
      <c r="H52" s="51">
        <f>'ごみ搬入量内訳'!AH52</f>
        <v>0</v>
      </c>
      <c r="I52" s="51">
        <f t="shared" si="9"/>
        <v>1119</v>
      </c>
      <c r="J52" s="51">
        <f t="shared" si="10"/>
        <v>650.903062559986</v>
      </c>
      <c r="K52" s="51">
        <f>('ごみ搬入量内訳'!E52+'ごみ搬入量内訳'!AH52)/'ごみ処理概要'!D52/365*1000000</f>
        <v>465.9279295000436</v>
      </c>
      <c r="L52" s="51">
        <f>'ごみ搬入量内訳'!F52/'ごみ処理概要'!D52/365*1000000</f>
        <v>184.9751330599424</v>
      </c>
      <c r="M52" s="51">
        <f>'資源化量内訳'!BP52</f>
        <v>0</v>
      </c>
      <c r="N52" s="51">
        <f>'ごみ処理量内訳'!E52</f>
        <v>879</v>
      </c>
      <c r="O52" s="51">
        <f>'ごみ処理量内訳'!L52</f>
        <v>141</v>
      </c>
      <c r="P52" s="51">
        <f t="shared" si="11"/>
        <v>99</v>
      </c>
      <c r="Q52" s="51">
        <f>'ごみ処理量内訳'!G52</f>
        <v>20</v>
      </c>
      <c r="R52" s="51">
        <f>'ごみ処理量内訳'!H52</f>
        <v>79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79</v>
      </c>
      <c r="W52" s="51">
        <f>'資源化量内訳'!M52</f>
        <v>0</v>
      </c>
      <c r="X52" s="51">
        <f>'資源化量内訳'!N52</f>
        <v>25</v>
      </c>
      <c r="Y52" s="51">
        <f>'資源化量内訳'!O52</f>
        <v>54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13"/>
        <v>1198</v>
      </c>
      <c r="AE52" s="52">
        <f t="shared" si="14"/>
        <v>88.23038397328882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0</v>
      </c>
      <c r="AI52" s="51">
        <f>'資源化量内訳'!AZ52</f>
        <v>0</v>
      </c>
      <c r="AJ52" s="51">
        <f>'資源化量内訳'!BH52</f>
        <v>0</v>
      </c>
      <c r="AK52" s="51" t="s">
        <v>190</v>
      </c>
      <c r="AL52" s="51">
        <f t="shared" si="15"/>
        <v>0</v>
      </c>
      <c r="AM52" s="52">
        <f t="shared" si="16"/>
        <v>6.59432387312187</v>
      </c>
      <c r="AN52" s="51">
        <f>'ごみ処理量内訳'!AC52</f>
        <v>141</v>
      </c>
      <c r="AO52" s="51">
        <f>'ごみ処理量内訳'!AD52</f>
        <v>88</v>
      </c>
      <c r="AP52" s="51">
        <f>'ごみ処理量内訳'!AE52</f>
        <v>1</v>
      </c>
      <c r="AQ52" s="51">
        <f t="shared" si="17"/>
        <v>230</v>
      </c>
    </row>
    <row r="53" spans="1:43" ht="13.5">
      <c r="A53" s="26" t="s">
        <v>89</v>
      </c>
      <c r="B53" s="49" t="s">
        <v>181</v>
      </c>
      <c r="C53" s="50" t="s">
        <v>182</v>
      </c>
      <c r="D53" s="51">
        <v>3548</v>
      </c>
      <c r="E53" s="51">
        <v>3548</v>
      </c>
      <c r="F53" s="51">
        <f>'ごみ搬入量内訳'!H53</f>
        <v>781</v>
      </c>
      <c r="G53" s="51">
        <f>'ごみ搬入量内訳'!AG53</f>
        <v>31</v>
      </c>
      <c r="H53" s="51">
        <f>'ごみ搬入量内訳'!AH53</f>
        <v>0</v>
      </c>
      <c r="I53" s="51">
        <f t="shared" si="9"/>
        <v>812</v>
      </c>
      <c r="J53" s="51">
        <f t="shared" si="10"/>
        <v>627.0173433614924</v>
      </c>
      <c r="K53" s="51">
        <f>('ごみ搬入量内訳'!E53+'ごみ搬入量内訳'!AH53)/'ごみ処理概要'!D53/365*1000000</f>
        <v>602.3073002733548</v>
      </c>
      <c r="L53" s="51">
        <f>'ごみ搬入量内訳'!F53/'ごみ処理概要'!D53/365*1000000</f>
        <v>24.710043088137635</v>
      </c>
      <c r="M53" s="51">
        <f>'資源化量内訳'!BP53</f>
        <v>0</v>
      </c>
      <c r="N53" s="51">
        <f>'ごみ処理量内訳'!E53</f>
        <v>611</v>
      </c>
      <c r="O53" s="51">
        <f>'ごみ処理量内訳'!L53</f>
        <v>0</v>
      </c>
      <c r="P53" s="51">
        <f t="shared" si="11"/>
        <v>170</v>
      </c>
      <c r="Q53" s="51">
        <f>'ごみ処理量内訳'!G53</f>
        <v>131</v>
      </c>
      <c r="R53" s="51">
        <f>'ごみ処理量内訳'!H53</f>
        <v>39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31</v>
      </c>
      <c r="W53" s="51">
        <f>'資源化量内訳'!M53</f>
        <v>31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13"/>
        <v>812</v>
      </c>
      <c r="AE53" s="52">
        <f t="shared" si="14"/>
        <v>100</v>
      </c>
      <c r="AF53" s="51">
        <f>'資源化量内訳'!AB53</f>
        <v>0</v>
      </c>
      <c r="AG53" s="51">
        <f>'資源化量内訳'!AJ53</f>
        <v>45</v>
      </c>
      <c r="AH53" s="51">
        <f>'資源化量内訳'!AR53</f>
        <v>39</v>
      </c>
      <c r="AI53" s="51">
        <f>'資源化量内訳'!AZ53</f>
        <v>0</v>
      </c>
      <c r="AJ53" s="51">
        <f>'資源化量内訳'!BH53</f>
        <v>0</v>
      </c>
      <c r="AK53" s="51" t="s">
        <v>190</v>
      </c>
      <c r="AL53" s="51">
        <f t="shared" si="15"/>
        <v>84</v>
      </c>
      <c r="AM53" s="52">
        <f t="shared" si="16"/>
        <v>14.16256157635468</v>
      </c>
      <c r="AN53" s="51">
        <f>'ごみ処理量内訳'!AC53</f>
        <v>0</v>
      </c>
      <c r="AO53" s="51">
        <f>'ごみ処理量内訳'!AD53</f>
        <v>148</v>
      </c>
      <c r="AP53" s="51">
        <f>'ごみ処理量内訳'!AE53</f>
        <v>85</v>
      </c>
      <c r="AQ53" s="51">
        <f t="shared" si="17"/>
        <v>233</v>
      </c>
    </row>
    <row r="54" spans="1:43" ht="13.5">
      <c r="A54" s="26" t="s">
        <v>89</v>
      </c>
      <c r="B54" s="49" t="s">
        <v>183</v>
      </c>
      <c r="C54" s="50" t="s">
        <v>184</v>
      </c>
      <c r="D54" s="51">
        <v>3884</v>
      </c>
      <c r="E54" s="51">
        <v>3884</v>
      </c>
      <c r="F54" s="51">
        <f>'ごみ搬入量内訳'!H54</f>
        <v>854</v>
      </c>
      <c r="G54" s="51">
        <f>'ごみ搬入量内訳'!AG54</f>
        <v>96</v>
      </c>
      <c r="H54" s="51">
        <f>'ごみ搬入量内訳'!AH54</f>
        <v>0</v>
      </c>
      <c r="I54" s="51">
        <f t="shared" si="9"/>
        <v>950</v>
      </c>
      <c r="J54" s="51">
        <f t="shared" si="10"/>
        <v>670.1183640647264</v>
      </c>
      <c r="K54" s="51">
        <f>('ごみ搬入量内訳'!E54+'ごみ搬入量内訳'!AH54)/'ごみ処理概要'!D54/365*1000000</f>
        <v>612.2765684296658</v>
      </c>
      <c r="L54" s="51">
        <f>'ごみ搬入量内訳'!F54/'ごみ処理概要'!D54/365*1000000</f>
        <v>57.84179563506059</v>
      </c>
      <c r="M54" s="51">
        <f>'資源化量内訳'!BP54</f>
        <v>70</v>
      </c>
      <c r="N54" s="51">
        <f>'ごみ処理量内訳'!E54</f>
        <v>777</v>
      </c>
      <c r="O54" s="51">
        <f>'ごみ処理量内訳'!L54</f>
        <v>106</v>
      </c>
      <c r="P54" s="51">
        <f t="shared" si="11"/>
        <v>80</v>
      </c>
      <c r="Q54" s="51">
        <f>'ごみ処理量内訳'!G54</f>
        <v>13</v>
      </c>
      <c r="R54" s="51">
        <f>'ごみ処理量内訳'!H54</f>
        <v>67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0</v>
      </c>
      <c r="W54" s="51">
        <f>'資源化量内訳'!M54</f>
        <v>0</v>
      </c>
      <c r="X54" s="51">
        <f>'資源化量内訳'!N54</f>
        <v>0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963</v>
      </c>
      <c r="AE54" s="52">
        <f t="shared" si="14"/>
        <v>88.99273104880582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67</v>
      </c>
      <c r="AI54" s="51">
        <f>'資源化量内訳'!AZ54</f>
        <v>0</v>
      </c>
      <c r="AJ54" s="51">
        <f>'資源化量内訳'!BH54</f>
        <v>0</v>
      </c>
      <c r="AK54" s="51" t="s">
        <v>190</v>
      </c>
      <c r="AL54" s="51">
        <f t="shared" si="15"/>
        <v>67</v>
      </c>
      <c r="AM54" s="52">
        <f t="shared" si="16"/>
        <v>13.262342691190707</v>
      </c>
      <c r="AN54" s="51">
        <f>'ごみ処理量内訳'!AC54</f>
        <v>106</v>
      </c>
      <c r="AO54" s="51">
        <f>'ごみ処理量内訳'!AD54</f>
        <v>78</v>
      </c>
      <c r="AP54" s="51">
        <f>'ごみ処理量内訳'!AE54</f>
        <v>0</v>
      </c>
      <c r="AQ54" s="51">
        <f t="shared" si="17"/>
        <v>184</v>
      </c>
    </row>
    <row r="55" spans="1:43" ht="13.5">
      <c r="A55" s="26" t="s">
        <v>89</v>
      </c>
      <c r="B55" s="49" t="s">
        <v>185</v>
      </c>
      <c r="C55" s="50" t="s">
        <v>186</v>
      </c>
      <c r="D55" s="51">
        <v>3910</v>
      </c>
      <c r="E55" s="51">
        <v>3910</v>
      </c>
      <c r="F55" s="51">
        <f>'ごみ搬入量内訳'!H55</f>
        <v>790</v>
      </c>
      <c r="G55" s="51">
        <f>'ごみ搬入量内訳'!AG55</f>
        <v>39</v>
      </c>
      <c r="H55" s="51">
        <f>'ごみ搬入量内訳'!AH55</f>
        <v>0</v>
      </c>
      <c r="I55" s="51">
        <f t="shared" si="9"/>
        <v>829</v>
      </c>
      <c r="J55" s="51">
        <f t="shared" si="10"/>
        <v>580.8779735837159</v>
      </c>
      <c r="K55" s="51">
        <f>('ごみ搬入量内訳'!E55+'ごみ搬入量内訳'!AH55)/'ごみ処理概要'!D55/365*1000000</f>
        <v>554.9521774165295</v>
      </c>
      <c r="L55" s="51">
        <f>'ごみ搬入量内訳'!F55/'ごみ処理概要'!D55/365*1000000</f>
        <v>25.925796167186352</v>
      </c>
      <c r="M55" s="51">
        <f>'資源化量内訳'!BP55</f>
        <v>0</v>
      </c>
      <c r="N55" s="51">
        <f>'ごみ処理量内訳'!E55</f>
        <v>643</v>
      </c>
      <c r="O55" s="51">
        <f>'ごみ処理量内訳'!L55</f>
        <v>112</v>
      </c>
      <c r="P55" s="51">
        <f t="shared" si="11"/>
        <v>74</v>
      </c>
      <c r="Q55" s="51">
        <f>'ごみ処理量内訳'!G55</f>
        <v>15</v>
      </c>
      <c r="R55" s="51">
        <f>'ごみ処理量内訳'!H55</f>
        <v>59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59</v>
      </c>
      <c r="W55" s="51">
        <f>'資源化量内訳'!M55</f>
        <v>0</v>
      </c>
      <c r="X55" s="51">
        <f>'資源化量内訳'!N55</f>
        <v>25</v>
      </c>
      <c r="Y55" s="51">
        <f>'資源化量内訳'!O55</f>
        <v>34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888</v>
      </c>
      <c r="AE55" s="52">
        <f t="shared" si="14"/>
        <v>87.38738738738738</v>
      </c>
      <c r="AF55" s="51">
        <f>'資源化量内訳'!AB55</f>
        <v>0</v>
      </c>
      <c r="AG55" s="51">
        <f>'資源化量内訳'!AJ55</f>
        <v>0</v>
      </c>
      <c r="AH55" s="51">
        <f>'資源化量内訳'!AR55</f>
        <v>59</v>
      </c>
      <c r="AI55" s="51">
        <f>'資源化量内訳'!AZ55</f>
        <v>0</v>
      </c>
      <c r="AJ55" s="51">
        <f>'資源化量内訳'!BH55</f>
        <v>0</v>
      </c>
      <c r="AK55" s="51" t="s">
        <v>190</v>
      </c>
      <c r="AL55" s="51">
        <f t="shared" si="15"/>
        <v>59</v>
      </c>
      <c r="AM55" s="52">
        <f t="shared" si="16"/>
        <v>13.288288288288289</v>
      </c>
      <c r="AN55" s="51">
        <f>'ごみ処理量内訳'!AC55</f>
        <v>112</v>
      </c>
      <c r="AO55" s="51">
        <f>'ごみ処理量内訳'!AD55</f>
        <v>65</v>
      </c>
      <c r="AP55" s="51">
        <f>'ごみ処理量内訳'!AE55</f>
        <v>0</v>
      </c>
      <c r="AQ55" s="51">
        <f t="shared" si="17"/>
        <v>177</v>
      </c>
    </row>
    <row r="56" spans="1:43" ht="13.5">
      <c r="A56" s="26" t="s">
        <v>89</v>
      </c>
      <c r="B56" s="49" t="s">
        <v>187</v>
      </c>
      <c r="C56" s="50" t="s">
        <v>188</v>
      </c>
      <c r="D56" s="51">
        <v>12377</v>
      </c>
      <c r="E56" s="51">
        <v>12377</v>
      </c>
      <c r="F56" s="51">
        <f>'ごみ搬入量内訳'!H56</f>
        <v>2414</v>
      </c>
      <c r="G56" s="51">
        <f>'ごみ搬入量内訳'!AG56</f>
        <v>89</v>
      </c>
      <c r="H56" s="51">
        <f>'ごみ搬入量内訳'!AH56</f>
        <v>0</v>
      </c>
      <c r="I56" s="51">
        <f t="shared" si="9"/>
        <v>2503</v>
      </c>
      <c r="J56" s="51">
        <f t="shared" si="10"/>
        <v>554.0546373576265</v>
      </c>
      <c r="K56" s="51">
        <f>('ごみ搬入量内訳'!E56+'ごみ搬入量内訳'!AH56)/'ごみ処理概要'!D56/365*1000000</f>
        <v>348.63605826538617</v>
      </c>
      <c r="L56" s="51">
        <f>'ごみ搬入量内訳'!F56/'ごみ処理概要'!D56/365*1000000</f>
        <v>205.41857909224024</v>
      </c>
      <c r="M56" s="51">
        <f>'資源化量内訳'!BP56</f>
        <v>0</v>
      </c>
      <c r="N56" s="51">
        <f>'ごみ処理量内訳'!E56</f>
        <v>1894</v>
      </c>
      <c r="O56" s="51">
        <f>'ごみ処理量内訳'!L56</f>
        <v>7</v>
      </c>
      <c r="P56" s="51">
        <f t="shared" si="11"/>
        <v>353</v>
      </c>
      <c r="Q56" s="51">
        <f>'ごみ処理量内訳'!G56</f>
        <v>338</v>
      </c>
      <c r="R56" s="51">
        <f>'ごみ処理量内訳'!H56</f>
        <v>15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318</v>
      </c>
      <c r="W56" s="51">
        <f>'資源化量内訳'!M56</f>
        <v>159</v>
      </c>
      <c r="X56" s="51">
        <f>'資源化量内訳'!N56</f>
        <v>0</v>
      </c>
      <c r="Y56" s="51">
        <f>'資源化量内訳'!O56</f>
        <v>139</v>
      </c>
      <c r="Z56" s="51">
        <f>'資源化量内訳'!P56</f>
        <v>11</v>
      </c>
      <c r="AA56" s="51">
        <f>'資源化量内訳'!Q56</f>
        <v>9</v>
      </c>
      <c r="AB56" s="51">
        <f>'資源化量内訳'!R56</f>
        <v>0</v>
      </c>
      <c r="AC56" s="51">
        <f>'資源化量内訳'!S56</f>
        <v>0</v>
      </c>
      <c r="AD56" s="51">
        <f t="shared" si="13"/>
        <v>2572</v>
      </c>
      <c r="AE56" s="52">
        <f t="shared" si="14"/>
        <v>99.72783825816485</v>
      </c>
      <c r="AF56" s="51">
        <f>'資源化量内訳'!AB56</f>
        <v>0</v>
      </c>
      <c r="AG56" s="51">
        <f>'資源化量内訳'!AJ56</f>
        <v>177</v>
      </c>
      <c r="AH56" s="51">
        <f>'資源化量内訳'!AR56</f>
        <v>0</v>
      </c>
      <c r="AI56" s="51">
        <f>'資源化量内訳'!AZ56</f>
        <v>0</v>
      </c>
      <c r="AJ56" s="51">
        <f>'資源化量内訳'!BH56</f>
        <v>0</v>
      </c>
      <c r="AK56" s="51" t="s">
        <v>190</v>
      </c>
      <c r="AL56" s="51">
        <f t="shared" si="15"/>
        <v>177</v>
      </c>
      <c r="AM56" s="52">
        <f t="shared" si="16"/>
        <v>19.245723172628303</v>
      </c>
      <c r="AN56" s="51">
        <f>'ごみ処理量内訳'!AC56</f>
        <v>7</v>
      </c>
      <c r="AO56" s="51">
        <f>'ごみ処理量内訳'!AD56</f>
        <v>175</v>
      </c>
      <c r="AP56" s="51">
        <f>'ごみ処理量内訳'!AE56</f>
        <v>111</v>
      </c>
      <c r="AQ56" s="51">
        <f t="shared" si="17"/>
        <v>293</v>
      </c>
    </row>
    <row r="57" spans="1:43" ht="13.5">
      <c r="A57" s="26" t="s">
        <v>89</v>
      </c>
      <c r="B57" s="49" t="s">
        <v>189</v>
      </c>
      <c r="C57" s="50" t="s">
        <v>29</v>
      </c>
      <c r="D57" s="51">
        <v>15021</v>
      </c>
      <c r="E57" s="51">
        <v>12449</v>
      </c>
      <c r="F57" s="51">
        <f>'ごみ搬入量内訳'!H57</f>
        <v>2567</v>
      </c>
      <c r="G57" s="51">
        <f>'ごみ搬入量内訳'!AG57</f>
        <v>436</v>
      </c>
      <c r="H57" s="51">
        <f>'ごみ搬入量内訳'!AH57</f>
        <v>514</v>
      </c>
      <c r="I57" s="51">
        <f t="shared" si="9"/>
        <v>3517</v>
      </c>
      <c r="J57" s="51">
        <f t="shared" si="10"/>
        <v>641.4763623165012</v>
      </c>
      <c r="K57" s="51">
        <f>('ごみ搬入量内訳'!E57+'ごみ搬入量内訳'!AH57)/'ごみ処理概要'!D57/365*1000000</f>
        <v>497.02106548548926</v>
      </c>
      <c r="L57" s="51">
        <f>'ごみ搬入量内訳'!F57/'ごみ処理概要'!D57/365*1000000</f>
        <v>144.45529683101194</v>
      </c>
      <c r="M57" s="51">
        <f>'資源化量内訳'!BP57</f>
        <v>0</v>
      </c>
      <c r="N57" s="51">
        <f>'ごみ処理量内訳'!E57</f>
        <v>2253</v>
      </c>
      <c r="O57" s="51">
        <f>'ごみ処理量内訳'!L57</f>
        <v>0</v>
      </c>
      <c r="P57" s="51">
        <f t="shared" si="11"/>
        <v>544</v>
      </c>
      <c r="Q57" s="51">
        <f>'ごみ処理量内訳'!G57</f>
        <v>350</v>
      </c>
      <c r="R57" s="51">
        <f>'ごみ処理量内訳'!H57</f>
        <v>194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206</v>
      </c>
      <c r="W57" s="51">
        <f>'資源化量内訳'!M57</f>
        <v>206</v>
      </c>
      <c r="X57" s="51">
        <f>'資源化量内訳'!N57</f>
        <v>0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13"/>
        <v>3003</v>
      </c>
      <c r="AE57" s="52">
        <f t="shared" si="14"/>
        <v>100</v>
      </c>
      <c r="AF57" s="51">
        <f>'資源化量内訳'!AB57</f>
        <v>0</v>
      </c>
      <c r="AG57" s="51">
        <f>'資源化量内訳'!AJ57</f>
        <v>120</v>
      </c>
      <c r="AH57" s="51">
        <f>'資源化量内訳'!AR57</f>
        <v>194</v>
      </c>
      <c r="AI57" s="51">
        <f>'資源化量内訳'!AZ57</f>
        <v>0</v>
      </c>
      <c r="AJ57" s="51">
        <f>'資源化量内訳'!BH57</f>
        <v>0</v>
      </c>
      <c r="AK57" s="51" t="s">
        <v>190</v>
      </c>
      <c r="AL57" s="51">
        <f t="shared" si="15"/>
        <v>314</v>
      </c>
      <c r="AM57" s="52">
        <f t="shared" si="16"/>
        <v>17.316017316017316</v>
      </c>
      <c r="AN57" s="51">
        <f>'ごみ処理量内訳'!AC57</f>
        <v>0</v>
      </c>
      <c r="AO57" s="51">
        <f>'ごみ処理量内訳'!AD57</f>
        <v>396</v>
      </c>
      <c r="AP57" s="51">
        <f>'ごみ処理量内訳'!AE57</f>
        <v>228</v>
      </c>
      <c r="AQ57" s="51">
        <f t="shared" si="17"/>
        <v>624</v>
      </c>
    </row>
    <row r="58" spans="1:43" ht="13.5">
      <c r="A58" s="26" t="s">
        <v>89</v>
      </c>
      <c r="B58" s="49" t="s">
        <v>30</v>
      </c>
      <c r="C58" s="50" t="s">
        <v>31</v>
      </c>
      <c r="D58" s="51">
        <v>5501</v>
      </c>
      <c r="E58" s="51">
        <v>5501</v>
      </c>
      <c r="F58" s="51">
        <f>'ごみ搬入量内訳'!H58</f>
        <v>1397</v>
      </c>
      <c r="G58" s="51">
        <f>'ごみ搬入量内訳'!AG58</f>
        <v>89</v>
      </c>
      <c r="H58" s="51">
        <f>'ごみ搬入量内訳'!AH58</f>
        <v>513</v>
      </c>
      <c r="I58" s="51">
        <f t="shared" si="9"/>
        <v>1999</v>
      </c>
      <c r="J58" s="51">
        <f t="shared" si="10"/>
        <v>995.5848625281083</v>
      </c>
      <c r="K58" s="51">
        <f>('ごみ搬入量内訳'!E58+'ごみ搬入量内訳'!AH58)/'ごみ処理概要'!D58/365*1000000</f>
        <v>733.6150587813424</v>
      </c>
      <c r="L58" s="51">
        <f>'ごみ搬入量内訳'!F58/'ごみ処理概要'!D58/365*1000000</f>
        <v>261.9698037467658</v>
      </c>
      <c r="M58" s="51">
        <f>'資源化量内訳'!BP58</f>
        <v>0</v>
      </c>
      <c r="N58" s="51">
        <f>'ごみ処理量内訳'!E58</f>
        <v>1165</v>
      </c>
      <c r="O58" s="51">
        <f>'ごみ処理量内訳'!L58</f>
        <v>0</v>
      </c>
      <c r="P58" s="51">
        <f t="shared" si="11"/>
        <v>229</v>
      </c>
      <c r="Q58" s="51">
        <f>'ごみ処理量内訳'!G58</f>
        <v>143</v>
      </c>
      <c r="R58" s="51">
        <f>'ごみ処理量内訳'!H58</f>
        <v>86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92</v>
      </c>
      <c r="W58" s="51">
        <f>'資源化量内訳'!M58</f>
        <v>92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1486</v>
      </c>
      <c r="AE58" s="52">
        <f t="shared" si="14"/>
        <v>100</v>
      </c>
      <c r="AF58" s="51">
        <f>'資源化量内訳'!AB58</f>
        <v>0</v>
      </c>
      <c r="AG58" s="51">
        <f>'資源化量内訳'!AJ58</f>
        <v>49</v>
      </c>
      <c r="AH58" s="51">
        <f>'資源化量内訳'!AR58</f>
        <v>86</v>
      </c>
      <c r="AI58" s="51">
        <f>'資源化量内訳'!AZ58</f>
        <v>0</v>
      </c>
      <c r="AJ58" s="51">
        <f>'資源化量内訳'!BH58</f>
        <v>0</v>
      </c>
      <c r="AK58" s="51" t="s">
        <v>190</v>
      </c>
      <c r="AL58" s="51">
        <f t="shared" si="15"/>
        <v>135</v>
      </c>
      <c r="AM58" s="52">
        <f t="shared" si="16"/>
        <v>15.275908479138629</v>
      </c>
      <c r="AN58" s="51">
        <f>'ごみ処理量内訳'!AC58</f>
        <v>0</v>
      </c>
      <c r="AO58" s="51">
        <f>'ごみ処理量内訳'!AD58</f>
        <v>161</v>
      </c>
      <c r="AP58" s="51">
        <f>'ごみ処理量内訳'!AE58</f>
        <v>0</v>
      </c>
      <c r="AQ58" s="51">
        <f t="shared" si="17"/>
        <v>161</v>
      </c>
    </row>
    <row r="59" spans="1:43" ht="13.5">
      <c r="A59" s="26" t="s">
        <v>89</v>
      </c>
      <c r="B59" s="49" t="s">
        <v>32</v>
      </c>
      <c r="C59" s="50" t="s">
        <v>33</v>
      </c>
      <c r="D59" s="51">
        <v>3591</v>
      </c>
      <c r="E59" s="51">
        <v>3591</v>
      </c>
      <c r="F59" s="51">
        <f>'ごみ搬入量内訳'!H59</f>
        <v>584</v>
      </c>
      <c r="G59" s="51">
        <f>'ごみ搬入量内訳'!AG59</f>
        <v>24</v>
      </c>
      <c r="H59" s="51">
        <f>'ごみ搬入量内訳'!AH59</f>
        <v>0</v>
      </c>
      <c r="I59" s="51">
        <f t="shared" si="9"/>
        <v>608</v>
      </c>
      <c r="J59" s="51">
        <f t="shared" si="10"/>
        <v>463.8689570196419</v>
      </c>
      <c r="K59" s="51">
        <f>('ごみ搬入量内訳'!E59+'ごみ搬入量内訳'!AH59)/'ごみ処理概要'!D59/365*1000000</f>
        <v>374.60470048790165</v>
      </c>
      <c r="L59" s="51">
        <f>'ごみ搬入量内訳'!F59/'ごみ処理概要'!D59/365*1000000</f>
        <v>89.2642565317403</v>
      </c>
      <c r="M59" s="51">
        <f>'資源化量内訳'!BP59</f>
        <v>0</v>
      </c>
      <c r="N59" s="51">
        <f>'ごみ処理量内訳'!E59</f>
        <v>420</v>
      </c>
      <c r="O59" s="51">
        <f>'ごみ処理量内訳'!L59</f>
        <v>0</v>
      </c>
      <c r="P59" s="51">
        <f t="shared" si="11"/>
        <v>166</v>
      </c>
      <c r="Q59" s="51">
        <f>'ごみ処理量内訳'!G59</f>
        <v>100</v>
      </c>
      <c r="R59" s="51">
        <f>'ごみ処理量内訳'!H59</f>
        <v>66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38</v>
      </c>
      <c r="W59" s="51">
        <f>'資源化量内訳'!M59</f>
        <v>38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624</v>
      </c>
      <c r="AE59" s="52">
        <f t="shared" si="14"/>
        <v>100</v>
      </c>
      <c r="AF59" s="51">
        <f>'資源化量内訳'!AB59</f>
        <v>0</v>
      </c>
      <c r="AG59" s="51">
        <f>'資源化量内訳'!AJ59</f>
        <v>29</v>
      </c>
      <c r="AH59" s="51">
        <f>'資源化量内訳'!AR59</f>
        <v>66</v>
      </c>
      <c r="AI59" s="51">
        <f>'資源化量内訳'!AZ59</f>
        <v>0</v>
      </c>
      <c r="AJ59" s="51">
        <f>'資源化量内訳'!BH59</f>
        <v>0</v>
      </c>
      <c r="AK59" s="51" t="s">
        <v>190</v>
      </c>
      <c r="AL59" s="51">
        <f t="shared" si="15"/>
        <v>95</v>
      </c>
      <c r="AM59" s="52">
        <f t="shared" si="16"/>
        <v>21.314102564102562</v>
      </c>
      <c r="AN59" s="51">
        <f>'ごみ処理量内訳'!AC59</f>
        <v>0</v>
      </c>
      <c r="AO59" s="51">
        <f>'ごみ処理量内訳'!AD59</f>
        <v>95</v>
      </c>
      <c r="AP59" s="51">
        <f>'ごみ処理量内訳'!AE59</f>
        <v>71</v>
      </c>
      <c r="AQ59" s="51">
        <f t="shared" si="17"/>
        <v>166</v>
      </c>
    </row>
    <row r="60" spans="1:43" ht="13.5">
      <c r="A60" s="26" t="s">
        <v>89</v>
      </c>
      <c r="B60" s="49" t="s">
        <v>34</v>
      </c>
      <c r="C60" s="50" t="s">
        <v>35</v>
      </c>
      <c r="D60" s="51">
        <v>6925</v>
      </c>
      <c r="E60" s="51">
        <v>6925</v>
      </c>
      <c r="F60" s="51">
        <f>'ごみ搬入量内訳'!H60</f>
        <v>847</v>
      </c>
      <c r="G60" s="51">
        <f>'ごみ搬入量内訳'!AG60</f>
        <v>221</v>
      </c>
      <c r="H60" s="51">
        <f>'ごみ搬入量内訳'!AH60</f>
        <v>0</v>
      </c>
      <c r="I60" s="51">
        <f t="shared" si="9"/>
        <v>1068</v>
      </c>
      <c r="J60" s="51">
        <f t="shared" si="10"/>
        <v>422.5310320953464</v>
      </c>
      <c r="K60" s="51">
        <f>('ごみ搬入量内訳'!E60+'ごみ搬入量内訳'!AH60)/'ごみ処理概要'!D60/365*1000000</f>
        <v>325.9977251372336</v>
      </c>
      <c r="L60" s="51">
        <f>'ごみ搬入量内訳'!F60/'ごみ処理概要'!D60/365*1000000</f>
        <v>96.53330695811285</v>
      </c>
      <c r="M60" s="51">
        <f>'資源化量内訳'!BP60</f>
        <v>0</v>
      </c>
      <c r="N60" s="51">
        <f>'ごみ処理量内訳'!E60</f>
        <v>721</v>
      </c>
      <c r="O60" s="51">
        <f>'ごみ処理量内訳'!L60</f>
        <v>0</v>
      </c>
      <c r="P60" s="51">
        <f t="shared" si="11"/>
        <v>248</v>
      </c>
      <c r="Q60" s="51">
        <f>'ごみ処理量内訳'!G60</f>
        <v>150</v>
      </c>
      <c r="R60" s="51">
        <f>'ごみ処理量内訳'!H60</f>
        <v>98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12"/>
        <v>99</v>
      </c>
      <c r="W60" s="51">
        <f>'資源化量内訳'!M60</f>
        <v>99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1068</v>
      </c>
      <c r="AE60" s="52">
        <f t="shared" si="14"/>
        <v>100</v>
      </c>
      <c r="AF60" s="51">
        <f>'資源化量内訳'!AB60</f>
        <v>0</v>
      </c>
      <c r="AG60" s="51">
        <f>'資源化量内訳'!AJ60</f>
        <v>51</v>
      </c>
      <c r="AH60" s="51">
        <f>'資源化量内訳'!AR60</f>
        <v>98</v>
      </c>
      <c r="AI60" s="51">
        <f>'資源化量内訳'!AZ60</f>
        <v>0</v>
      </c>
      <c r="AJ60" s="51">
        <f>'資源化量内訳'!BH60</f>
        <v>0</v>
      </c>
      <c r="AK60" s="51" t="s">
        <v>190</v>
      </c>
      <c r="AL60" s="51">
        <f t="shared" si="15"/>
        <v>149</v>
      </c>
      <c r="AM60" s="52">
        <f t="shared" si="16"/>
        <v>23.220973782771537</v>
      </c>
      <c r="AN60" s="51">
        <f>'ごみ処理量内訳'!AC60</f>
        <v>0</v>
      </c>
      <c r="AO60" s="51">
        <f>'ごみ処理量内訳'!AD60</f>
        <v>170</v>
      </c>
      <c r="AP60" s="51">
        <f>'ごみ処理量内訳'!AE60</f>
        <v>98</v>
      </c>
      <c r="AQ60" s="51">
        <f t="shared" si="17"/>
        <v>268</v>
      </c>
    </row>
    <row r="61" spans="1:43" ht="13.5">
      <c r="A61" s="26" t="s">
        <v>89</v>
      </c>
      <c r="B61" s="49" t="s">
        <v>36</v>
      </c>
      <c r="C61" s="50" t="s">
        <v>37</v>
      </c>
      <c r="D61" s="51">
        <v>7466</v>
      </c>
      <c r="E61" s="51">
        <v>7466</v>
      </c>
      <c r="F61" s="51">
        <f>'ごみ搬入量内訳'!H61</f>
        <v>1347</v>
      </c>
      <c r="G61" s="51">
        <f>'ごみ搬入量内訳'!AG61</f>
        <v>58</v>
      </c>
      <c r="H61" s="51">
        <f>'ごみ搬入量内訳'!AH61</f>
        <v>0</v>
      </c>
      <c r="I61" s="51">
        <f t="shared" si="9"/>
        <v>1405</v>
      </c>
      <c r="J61" s="51">
        <f t="shared" si="10"/>
        <v>515.5793019680084</v>
      </c>
      <c r="K61" s="51">
        <f>('ごみ搬入量内訳'!E61+'ごみ搬入量内訳'!AH61)/'ごみ処理概要'!D61/365*1000000</f>
        <v>328.4295197589804</v>
      </c>
      <c r="L61" s="51">
        <f>'ごみ搬入量内訳'!F61/'ごみ処理概要'!D61/365*1000000</f>
        <v>187.14978220902793</v>
      </c>
      <c r="M61" s="51">
        <f>'資源化量内訳'!BP61</f>
        <v>0</v>
      </c>
      <c r="N61" s="51">
        <f>'ごみ処理量内訳'!E61</f>
        <v>969</v>
      </c>
      <c r="O61" s="51">
        <f>'ごみ処理量内訳'!L61</f>
        <v>0</v>
      </c>
      <c r="P61" s="51">
        <f t="shared" si="11"/>
        <v>218</v>
      </c>
      <c r="Q61" s="51">
        <f>'ごみ処理量内訳'!G61</f>
        <v>208</v>
      </c>
      <c r="R61" s="51">
        <f>'ごみ処理量内訳'!H61</f>
        <v>10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251</v>
      </c>
      <c r="W61" s="51">
        <f>'資源化量内訳'!M61</f>
        <v>151</v>
      </c>
      <c r="X61" s="51">
        <f>'資源化量内訳'!N61</f>
        <v>0</v>
      </c>
      <c r="Y61" s="51">
        <f>'資源化量内訳'!O61</f>
        <v>90</v>
      </c>
      <c r="Z61" s="51">
        <f>'資源化量内訳'!P61</f>
        <v>7</v>
      </c>
      <c r="AA61" s="51">
        <f>'資源化量内訳'!Q61</f>
        <v>3</v>
      </c>
      <c r="AB61" s="51">
        <f>'資源化量内訳'!R61</f>
        <v>0</v>
      </c>
      <c r="AC61" s="51">
        <f>'資源化量内訳'!S61</f>
        <v>0</v>
      </c>
      <c r="AD61" s="51">
        <f t="shared" si="13"/>
        <v>1438</v>
      </c>
      <c r="AE61" s="52">
        <f t="shared" si="14"/>
        <v>100</v>
      </c>
      <c r="AF61" s="51">
        <f>'資源化量内訳'!AB61</f>
        <v>0</v>
      </c>
      <c r="AG61" s="51">
        <f>'資源化量内訳'!AJ61</f>
        <v>109</v>
      </c>
      <c r="AH61" s="51">
        <f>'資源化量内訳'!AR61</f>
        <v>0</v>
      </c>
      <c r="AI61" s="51">
        <f>'資源化量内訳'!AZ61</f>
        <v>0</v>
      </c>
      <c r="AJ61" s="51">
        <f>'資源化量内訳'!BH61</f>
        <v>0</v>
      </c>
      <c r="AK61" s="51" t="s">
        <v>190</v>
      </c>
      <c r="AL61" s="51">
        <f t="shared" si="15"/>
        <v>109</v>
      </c>
      <c r="AM61" s="52">
        <f t="shared" si="16"/>
        <v>25.034770514603615</v>
      </c>
      <c r="AN61" s="51">
        <f>'ごみ処理量内訳'!AC61</f>
        <v>0</v>
      </c>
      <c r="AO61" s="51">
        <f>'ごみ処理量内訳'!AD61</f>
        <v>89</v>
      </c>
      <c r="AP61" s="51">
        <f>'ごみ処理量内訳'!AE61</f>
        <v>69</v>
      </c>
      <c r="AQ61" s="51">
        <f t="shared" si="17"/>
        <v>158</v>
      </c>
    </row>
    <row r="62" spans="1:43" ht="13.5">
      <c r="A62" s="26" t="s">
        <v>89</v>
      </c>
      <c r="B62" s="49" t="s">
        <v>38</v>
      </c>
      <c r="C62" s="50" t="s">
        <v>39</v>
      </c>
      <c r="D62" s="51">
        <v>5628</v>
      </c>
      <c r="E62" s="51">
        <v>5628</v>
      </c>
      <c r="F62" s="51">
        <f>'ごみ搬入量内訳'!H62</f>
        <v>1110</v>
      </c>
      <c r="G62" s="51">
        <f>'ごみ搬入量内訳'!AG62</f>
        <v>51</v>
      </c>
      <c r="H62" s="51">
        <f>'ごみ搬入量内訳'!AH62</f>
        <v>0</v>
      </c>
      <c r="I62" s="51">
        <f t="shared" si="9"/>
        <v>1161</v>
      </c>
      <c r="J62" s="51">
        <f t="shared" si="10"/>
        <v>565.1780237754476</v>
      </c>
      <c r="K62" s="51">
        <f>('ごみ搬入量内訳'!E62+'ごみ搬入量内訳'!AH62)/'ごみ処理概要'!D62/365*1000000</f>
        <v>380.19296862069297</v>
      </c>
      <c r="L62" s="51">
        <f>'ごみ搬入量内訳'!F62/'ごみ処理概要'!D62/365*1000000</f>
        <v>184.9850551547546</v>
      </c>
      <c r="M62" s="51">
        <f>'資源化量内訳'!BP62</f>
        <v>0</v>
      </c>
      <c r="N62" s="51">
        <f>'ごみ処理量内訳'!E62</f>
        <v>812</v>
      </c>
      <c r="O62" s="51">
        <f>'ごみ処理量内訳'!L62</f>
        <v>0</v>
      </c>
      <c r="P62" s="51">
        <f t="shared" si="11"/>
        <v>172</v>
      </c>
      <c r="Q62" s="51">
        <f>'ごみ処理量内訳'!G62</f>
        <v>164</v>
      </c>
      <c r="R62" s="51">
        <f>'ごみ処理量内訳'!H62</f>
        <v>8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193</v>
      </c>
      <c r="W62" s="51">
        <f>'資源化量内訳'!M62</f>
        <v>108</v>
      </c>
      <c r="X62" s="51">
        <f>'資源化量内訳'!N62</f>
        <v>0</v>
      </c>
      <c r="Y62" s="51">
        <f>'資源化量内訳'!O62</f>
        <v>76</v>
      </c>
      <c r="Z62" s="51">
        <f>'資源化量内訳'!P62</f>
        <v>7</v>
      </c>
      <c r="AA62" s="51">
        <f>'資源化量内訳'!Q62</f>
        <v>2</v>
      </c>
      <c r="AB62" s="51">
        <f>'資源化量内訳'!R62</f>
        <v>0</v>
      </c>
      <c r="AC62" s="51">
        <f>'資源化量内訳'!S62</f>
        <v>0</v>
      </c>
      <c r="AD62" s="51">
        <f t="shared" si="13"/>
        <v>1177</v>
      </c>
      <c r="AE62" s="52">
        <f t="shared" si="14"/>
        <v>100</v>
      </c>
      <c r="AF62" s="51">
        <f>'資源化量内訳'!AB62</f>
        <v>0</v>
      </c>
      <c r="AG62" s="51">
        <f>'資源化量内訳'!AJ62</f>
        <v>87</v>
      </c>
      <c r="AH62" s="51">
        <f>'資源化量内訳'!AR62</f>
        <v>0</v>
      </c>
      <c r="AI62" s="51">
        <f>'資源化量内訳'!AZ62</f>
        <v>0</v>
      </c>
      <c r="AJ62" s="51">
        <f>'資源化量内訳'!BH62</f>
        <v>0</v>
      </c>
      <c r="AK62" s="51" t="s">
        <v>190</v>
      </c>
      <c r="AL62" s="51">
        <f t="shared" si="15"/>
        <v>87</v>
      </c>
      <c r="AM62" s="52">
        <f t="shared" si="16"/>
        <v>23.789294817332202</v>
      </c>
      <c r="AN62" s="51">
        <f>'ごみ処理量内訳'!AC62</f>
        <v>0</v>
      </c>
      <c r="AO62" s="51">
        <f>'ごみ処理量内訳'!AD62</f>
        <v>75</v>
      </c>
      <c r="AP62" s="51">
        <f>'ごみ処理量内訳'!AE62</f>
        <v>54</v>
      </c>
      <c r="AQ62" s="51">
        <f t="shared" si="17"/>
        <v>129</v>
      </c>
    </row>
    <row r="63" spans="1:43" ht="13.5">
      <c r="A63" s="26" t="s">
        <v>89</v>
      </c>
      <c r="B63" s="49" t="s">
        <v>40</v>
      </c>
      <c r="C63" s="50" t="s">
        <v>41</v>
      </c>
      <c r="D63" s="51">
        <v>6553</v>
      </c>
      <c r="E63" s="51">
        <v>6553</v>
      </c>
      <c r="F63" s="51">
        <f>'ごみ搬入量内訳'!H63</f>
        <v>1641</v>
      </c>
      <c r="G63" s="51">
        <f>'ごみ搬入量内訳'!AG63</f>
        <v>1122</v>
      </c>
      <c r="H63" s="51">
        <f>'ごみ搬入量内訳'!AH63</f>
        <v>90</v>
      </c>
      <c r="I63" s="51">
        <f t="shared" si="9"/>
        <v>2853</v>
      </c>
      <c r="J63" s="51">
        <f t="shared" si="10"/>
        <v>1192.8030453478382</v>
      </c>
      <c r="K63" s="51">
        <f>('ごみ搬入量内訳'!E63+'ごみ搬入量内訳'!AH63)/'ごみ処理概要'!D63/365*1000000</f>
        <v>753.811388279759</v>
      </c>
      <c r="L63" s="51">
        <f>'ごみ搬入量内訳'!F63/'ごみ処理概要'!D63/365*1000000</f>
        <v>438.99165706807923</v>
      </c>
      <c r="M63" s="51">
        <f>'資源化量内訳'!BP63</f>
        <v>51</v>
      </c>
      <c r="N63" s="51">
        <f>'ごみ処理量内訳'!E63</f>
        <v>2408</v>
      </c>
      <c r="O63" s="51">
        <f>'ごみ処理量内訳'!L63</f>
        <v>15</v>
      </c>
      <c r="P63" s="51">
        <f t="shared" si="11"/>
        <v>340</v>
      </c>
      <c r="Q63" s="51">
        <f>'ごみ処理量内訳'!G63</f>
        <v>227</v>
      </c>
      <c r="R63" s="51">
        <f>'ごみ処理量内訳'!H63</f>
        <v>113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0</v>
      </c>
      <c r="W63" s="51">
        <f>'資源化量内訳'!M63</f>
        <v>0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2763</v>
      </c>
      <c r="AE63" s="52">
        <f t="shared" si="14"/>
        <v>99.45711183496199</v>
      </c>
      <c r="AF63" s="51">
        <f>'資源化量内訳'!AB63</f>
        <v>0</v>
      </c>
      <c r="AG63" s="51">
        <f>'資源化量内訳'!AJ63</f>
        <v>130</v>
      </c>
      <c r="AH63" s="51">
        <f>'資源化量内訳'!AR63</f>
        <v>103</v>
      </c>
      <c r="AI63" s="51">
        <f>'資源化量内訳'!AZ63</f>
        <v>0</v>
      </c>
      <c r="AJ63" s="51">
        <f>'資源化量内訳'!BH63</f>
        <v>0</v>
      </c>
      <c r="AK63" s="51" t="s">
        <v>190</v>
      </c>
      <c r="AL63" s="51">
        <f t="shared" si="15"/>
        <v>233</v>
      </c>
      <c r="AM63" s="52">
        <f t="shared" si="16"/>
        <v>10.092395167022032</v>
      </c>
      <c r="AN63" s="51">
        <f>'ごみ処理量内訳'!AC63</f>
        <v>15</v>
      </c>
      <c r="AO63" s="51">
        <f>'ごみ処理量内訳'!AD63</f>
        <v>307</v>
      </c>
      <c r="AP63" s="51">
        <f>'ごみ処理量内訳'!AE63</f>
        <v>77</v>
      </c>
      <c r="AQ63" s="51">
        <f t="shared" si="17"/>
        <v>399</v>
      </c>
    </row>
    <row r="64" spans="1:43" ht="13.5">
      <c r="A64" s="26" t="s">
        <v>89</v>
      </c>
      <c r="B64" s="49" t="s">
        <v>42</v>
      </c>
      <c r="C64" s="50" t="s">
        <v>43</v>
      </c>
      <c r="D64" s="51">
        <v>16878</v>
      </c>
      <c r="E64" s="51">
        <v>16878</v>
      </c>
      <c r="F64" s="51">
        <f>'ごみ搬入量内訳'!H64</f>
        <v>4447</v>
      </c>
      <c r="G64" s="51">
        <f>'ごみ搬入量内訳'!AG64</f>
        <v>159</v>
      </c>
      <c r="H64" s="51">
        <f>'ごみ搬入量内訳'!AH64</f>
        <v>0</v>
      </c>
      <c r="I64" s="51">
        <f t="shared" si="9"/>
        <v>4606</v>
      </c>
      <c r="J64" s="51">
        <f t="shared" si="10"/>
        <v>747.6702264599941</v>
      </c>
      <c r="K64" s="51">
        <f>('ごみ搬入量内訳'!E64+'ごみ搬入量内訳'!AH64)/'ごみ処理概要'!D64/365*1000000</f>
        <v>481.9437477984635</v>
      </c>
      <c r="L64" s="51">
        <f>'ごみ搬入量内訳'!F64/'ごみ処理概要'!D64/365*1000000</f>
        <v>265.7264786615307</v>
      </c>
      <c r="M64" s="51">
        <f>'資源化量内訳'!BP64</f>
        <v>61</v>
      </c>
      <c r="N64" s="51">
        <f>'ごみ処理量内訳'!E64</f>
        <v>3521</v>
      </c>
      <c r="O64" s="51">
        <f>'ごみ処理量内訳'!L64</f>
        <v>0</v>
      </c>
      <c r="P64" s="51">
        <f t="shared" si="11"/>
        <v>487</v>
      </c>
      <c r="Q64" s="51">
        <f>'ごみ処理量内訳'!G64</f>
        <v>487</v>
      </c>
      <c r="R64" s="51">
        <f>'ごみ処理量内訳'!H64</f>
        <v>0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723</v>
      </c>
      <c r="W64" s="51">
        <f>'資源化量内訳'!M64</f>
        <v>473</v>
      </c>
      <c r="X64" s="51">
        <f>'資源化量内訳'!N64</f>
        <v>0</v>
      </c>
      <c r="Y64" s="51">
        <f>'資源化量内訳'!O64</f>
        <v>216</v>
      </c>
      <c r="Z64" s="51">
        <f>'資源化量内訳'!P64</f>
        <v>24</v>
      </c>
      <c r="AA64" s="51">
        <f>'資源化量内訳'!Q64</f>
        <v>10</v>
      </c>
      <c r="AB64" s="51">
        <f>'資源化量内訳'!R64</f>
        <v>0</v>
      </c>
      <c r="AC64" s="51">
        <f>'資源化量内訳'!S64</f>
        <v>0</v>
      </c>
      <c r="AD64" s="51">
        <f t="shared" si="13"/>
        <v>4731</v>
      </c>
      <c r="AE64" s="52">
        <f t="shared" si="14"/>
        <v>100</v>
      </c>
      <c r="AF64" s="51">
        <f>'資源化量内訳'!AB64</f>
        <v>0</v>
      </c>
      <c r="AG64" s="51">
        <f>'資源化量内訳'!AJ64</f>
        <v>256</v>
      </c>
      <c r="AH64" s="51">
        <f>'資源化量内訳'!AR64</f>
        <v>0</v>
      </c>
      <c r="AI64" s="51">
        <f>'資源化量内訳'!AZ64</f>
        <v>0</v>
      </c>
      <c r="AJ64" s="51">
        <f>'資源化量内訳'!BH64</f>
        <v>0</v>
      </c>
      <c r="AK64" s="51" t="s">
        <v>190</v>
      </c>
      <c r="AL64" s="51">
        <f t="shared" si="15"/>
        <v>256</v>
      </c>
      <c r="AM64" s="52">
        <f t="shared" si="16"/>
        <v>21.702838063439064</v>
      </c>
      <c r="AN64" s="51">
        <f>'ごみ処理量内訳'!AC64</f>
        <v>0</v>
      </c>
      <c r="AO64" s="51">
        <f>'ごみ処理量内訳'!AD64</f>
        <v>276</v>
      </c>
      <c r="AP64" s="51">
        <f>'ごみ処理量内訳'!AE64</f>
        <v>205</v>
      </c>
      <c r="AQ64" s="51">
        <f t="shared" si="17"/>
        <v>481</v>
      </c>
    </row>
    <row r="65" spans="1:43" ht="13.5">
      <c r="A65" s="79" t="s">
        <v>86</v>
      </c>
      <c r="B65" s="80"/>
      <c r="C65" s="81"/>
      <c r="D65" s="51">
        <f>SUM(D7:D64)</f>
        <v>1424670</v>
      </c>
      <c r="E65" s="51">
        <f>SUM(E7:E64)</f>
        <v>1419714</v>
      </c>
      <c r="F65" s="51">
        <f>'ごみ搬入量内訳'!H65</f>
        <v>433293</v>
      </c>
      <c r="G65" s="51">
        <f>'ごみ搬入量内訳'!AG65</f>
        <v>45334</v>
      </c>
      <c r="H65" s="51">
        <f>'ごみ搬入量内訳'!AH65</f>
        <v>4574</v>
      </c>
      <c r="I65" s="51">
        <f>SUM(F65:H65)</f>
        <v>483201</v>
      </c>
      <c r="J65" s="51">
        <f>I65/D65/365*1000000</f>
        <v>929.2245615927784</v>
      </c>
      <c r="K65" s="51">
        <f>('ごみ搬入量内訳'!E65+'ごみ搬入量内訳'!AH65)/'ごみ処理概要'!D65/365*1000000</f>
        <v>601.8216571374231</v>
      </c>
      <c r="L65" s="51">
        <f>'ごみ搬入量内訳'!F65/'ごみ処理概要'!D65/365*1000000</f>
        <v>327.40290445535527</v>
      </c>
      <c r="M65" s="51">
        <f>'資源化量内訳'!BP65</f>
        <v>22054</v>
      </c>
      <c r="N65" s="51">
        <f>'ごみ処理量内訳'!E65</f>
        <v>377604</v>
      </c>
      <c r="O65" s="51">
        <f>'ごみ処理量内訳'!L65</f>
        <v>12966</v>
      </c>
      <c r="P65" s="51">
        <f>SUM(Q65:U65)</f>
        <v>69383</v>
      </c>
      <c r="Q65" s="51">
        <f>'ごみ処理量内訳'!G65</f>
        <v>24214</v>
      </c>
      <c r="R65" s="51">
        <f>'ごみ処理量内訳'!H65</f>
        <v>25958</v>
      </c>
      <c r="S65" s="51">
        <f>'ごみ処理量内訳'!I65</f>
        <v>4837</v>
      </c>
      <c r="T65" s="51">
        <f>'ごみ処理量内訳'!J65</f>
        <v>0</v>
      </c>
      <c r="U65" s="51">
        <f>'ごみ処理量内訳'!K65</f>
        <v>14374</v>
      </c>
      <c r="V65" s="51">
        <f>SUM(W65:AC65)</f>
        <v>22512</v>
      </c>
      <c r="W65" s="51">
        <f>'資源化量内訳'!M65</f>
        <v>13563</v>
      </c>
      <c r="X65" s="51">
        <f>'資源化量内訳'!N65</f>
        <v>2637</v>
      </c>
      <c r="Y65" s="51">
        <f>'資源化量内訳'!O65</f>
        <v>5025</v>
      </c>
      <c r="Z65" s="51">
        <f>'資源化量内訳'!P65</f>
        <v>631</v>
      </c>
      <c r="AA65" s="51">
        <f>'資源化量内訳'!Q65</f>
        <v>259</v>
      </c>
      <c r="AB65" s="51">
        <f>'資源化量内訳'!R65</f>
        <v>229</v>
      </c>
      <c r="AC65" s="51">
        <f>'資源化量内訳'!S65</f>
        <v>168</v>
      </c>
      <c r="AD65" s="51">
        <f>N65+O65+P65+V65</f>
        <v>482465</v>
      </c>
      <c r="AE65" s="52">
        <f t="shared" si="14"/>
        <v>97.31255116951488</v>
      </c>
      <c r="AF65" s="51">
        <f>'資源化量内訳'!AB65</f>
        <v>4738</v>
      </c>
      <c r="AG65" s="51">
        <f>'資源化量内訳'!AJ65</f>
        <v>8077</v>
      </c>
      <c r="AH65" s="51">
        <f>'資源化量内訳'!AR65</f>
        <v>17972</v>
      </c>
      <c r="AI65" s="51">
        <f>'資源化量内訳'!AZ65</f>
        <v>674</v>
      </c>
      <c r="AJ65" s="51">
        <f>'資源化量内訳'!BH65</f>
        <v>0</v>
      </c>
      <c r="AK65" s="51" t="s">
        <v>190</v>
      </c>
      <c r="AL65" s="51">
        <f>SUM(AF65:AJ65)</f>
        <v>31461</v>
      </c>
      <c r="AM65" s="52">
        <f>(V65+AL65+M65)/(M65+AD65)*100</f>
        <v>15.069204529462715</v>
      </c>
      <c r="AN65" s="51">
        <f>'ごみ処理量内訳'!AC65</f>
        <v>12966</v>
      </c>
      <c r="AO65" s="51">
        <f>'ごみ処理量内訳'!AD65</f>
        <v>47043</v>
      </c>
      <c r="AP65" s="51">
        <f>'ごみ処理量内訳'!AE65</f>
        <v>13369</v>
      </c>
      <c r="AQ65" s="51">
        <f>SUM(AN65:AP65)</f>
        <v>73378</v>
      </c>
    </row>
  </sheetData>
  <mergeCells count="31">
    <mergeCell ref="A65:C65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52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53</v>
      </c>
      <c r="C2" s="67" t="s">
        <v>56</v>
      </c>
      <c r="D2" s="59" t="s">
        <v>47</v>
      </c>
      <c r="E2" s="77"/>
      <c r="F2" s="56"/>
      <c r="G2" s="29" t="s">
        <v>48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63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64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65</v>
      </c>
      <c r="F4" s="67" t="s">
        <v>66</v>
      </c>
      <c r="G4" s="15"/>
      <c r="H4" s="12" t="s">
        <v>15</v>
      </c>
      <c r="I4" s="82" t="s">
        <v>67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68</v>
      </c>
      <c r="K5" s="8" t="s">
        <v>69</v>
      </c>
      <c r="L5" s="8" t="s">
        <v>70</v>
      </c>
      <c r="M5" s="12" t="s">
        <v>15</v>
      </c>
      <c r="N5" s="8" t="s">
        <v>68</v>
      </c>
      <c r="O5" s="8" t="s">
        <v>69</v>
      </c>
      <c r="P5" s="8" t="s">
        <v>70</v>
      </c>
      <c r="Q5" s="12" t="s">
        <v>15</v>
      </c>
      <c r="R5" s="8" t="s">
        <v>68</v>
      </c>
      <c r="S5" s="8" t="s">
        <v>69</v>
      </c>
      <c r="T5" s="8" t="s">
        <v>70</v>
      </c>
      <c r="U5" s="12" t="s">
        <v>15</v>
      </c>
      <c r="V5" s="8" t="s">
        <v>68</v>
      </c>
      <c r="W5" s="8" t="s">
        <v>69</v>
      </c>
      <c r="X5" s="8" t="s">
        <v>70</v>
      </c>
      <c r="Y5" s="12" t="s">
        <v>15</v>
      </c>
      <c r="Z5" s="8" t="s">
        <v>68</v>
      </c>
      <c r="AA5" s="8" t="s">
        <v>69</v>
      </c>
      <c r="AB5" s="8" t="s">
        <v>70</v>
      </c>
      <c r="AC5" s="12" t="s">
        <v>15</v>
      </c>
      <c r="AD5" s="8" t="s">
        <v>68</v>
      </c>
      <c r="AE5" s="8" t="s">
        <v>69</v>
      </c>
      <c r="AF5" s="8" t="s">
        <v>70</v>
      </c>
      <c r="AG5" s="15"/>
      <c r="AH5" s="70"/>
    </row>
    <row r="6" spans="1:34" s="30" customFormat="1" ht="22.5" customHeight="1">
      <c r="A6" s="64"/>
      <c r="B6" s="53"/>
      <c r="C6" s="55"/>
      <c r="D6" s="23" t="s">
        <v>62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89</v>
      </c>
      <c r="B7" s="49" t="s">
        <v>90</v>
      </c>
      <c r="C7" s="50" t="s">
        <v>91</v>
      </c>
      <c r="D7" s="51">
        <f aca="true" t="shared" si="0" ref="D7:D38">E7+F7</f>
        <v>125432</v>
      </c>
      <c r="E7" s="51">
        <v>74047</v>
      </c>
      <c r="F7" s="51">
        <v>51385</v>
      </c>
      <c r="G7" s="51">
        <f aca="true" t="shared" si="1" ref="G7:G46">H7+AG7</f>
        <v>125432</v>
      </c>
      <c r="H7" s="51">
        <f aca="true" t="shared" si="2" ref="H7:H46">I7+M7+Q7+U7+Y7+AC7</f>
        <v>118495</v>
      </c>
      <c r="I7" s="51">
        <f aca="true" t="shared" si="3" ref="I7:I46">SUM(J7:L7)</f>
        <v>0</v>
      </c>
      <c r="J7" s="51">
        <v>0</v>
      </c>
      <c r="K7" s="51">
        <v>0</v>
      </c>
      <c r="L7" s="51">
        <v>0</v>
      </c>
      <c r="M7" s="51">
        <f aca="true" t="shared" si="4" ref="M7:M46">SUM(N7:P7)</f>
        <v>102807</v>
      </c>
      <c r="N7" s="51">
        <v>53723</v>
      </c>
      <c r="O7" s="51">
        <v>8221</v>
      </c>
      <c r="P7" s="51">
        <v>40863</v>
      </c>
      <c r="Q7" s="51">
        <f aca="true" t="shared" si="5" ref="Q7:Q46">SUM(R7:T7)</f>
        <v>7712</v>
      </c>
      <c r="R7" s="51">
        <v>49</v>
      </c>
      <c r="S7" s="51">
        <v>5484</v>
      </c>
      <c r="T7" s="51">
        <v>2179</v>
      </c>
      <c r="U7" s="51">
        <f aca="true" t="shared" si="6" ref="U7:U46">SUM(V7:X7)</f>
        <v>7238</v>
      </c>
      <c r="V7" s="51">
        <v>1812</v>
      </c>
      <c r="W7" s="51">
        <v>3702</v>
      </c>
      <c r="X7" s="51">
        <v>1724</v>
      </c>
      <c r="Y7" s="51">
        <f aca="true" t="shared" si="7" ref="Y7:Y46">SUM(Z7:AB7)</f>
        <v>58</v>
      </c>
      <c r="Z7" s="51">
        <v>58</v>
      </c>
      <c r="AA7" s="51">
        <v>0</v>
      </c>
      <c r="AB7" s="51">
        <v>0</v>
      </c>
      <c r="AC7" s="51">
        <f aca="true" t="shared" si="8" ref="AC7:AC46">SUM(AD7:AF7)</f>
        <v>680</v>
      </c>
      <c r="AD7" s="51">
        <v>250</v>
      </c>
      <c r="AE7" s="51">
        <v>430</v>
      </c>
      <c r="AF7" s="51">
        <v>0</v>
      </c>
      <c r="AG7" s="51">
        <v>6937</v>
      </c>
      <c r="AH7" s="51">
        <v>0</v>
      </c>
    </row>
    <row r="8" spans="1:34" ht="13.5">
      <c r="A8" s="26" t="s">
        <v>89</v>
      </c>
      <c r="B8" s="49" t="s">
        <v>92</v>
      </c>
      <c r="C8" s="50" t="s">
        <v>93</v>
      </c>
      <c r="D8" s="51">
        <f t="shared" si="0"/>
        <v>23912</v>
      </c>
      <c r="E8" s="51">
        <v>16493</v>
      </c>
      <c r="F8" s="51">
        <v>7419</v>
      </c>
      <c r="G8" s="51">
        <f t="shared" si="1"/>
        <v>23912</v>
      </c>
      <c r="H8" s="51">
        <f t="shared" si="2"/>
        <v>20357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16756</v>
      </c>
      <c r="N8" s="51">
        <v>9678</v>
      </c>
      <c r="O8" s="51">
        <v>2983</v>
      </c>
      <c r="P8" s="51">
        <v>4095</v>
      </c>
      <c r="Q8" s="51">
        <f t="shared" si="5"/>
        <v>1989</v>
      </c>
      <c r="R8" s="51">
        <v>1030</v>
      </c>
      <c r="S8" s="51">
        <v>249</v>
      </c>
      <c r="T8" s="51">
        <v>710</v>
      </c>
      <c r="U8" s="51">
        <f t="shared" si="6"/>
        <v>1587</v>
      </c>
      <c r="V8" s="51">
        <v>1587</v>
      </c>
      <c r="W8" s="51">
        <v>0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25</v>
      </c>
      <c r="AD8" s="51">
        <v>0</v>
      </c>
      <c r="AE8" s="51">
        <v>0</v>
      </c>
      <c r="AF8" s="51">
        <v>25</v>
      </c>
      <c r="AG8" s="51">
        <v>3555</v>
      </c>
      <c r="AH8" s="51">
        <v>0</v>
      </c>
    </row>
    <row r="9" spans="1:34" ht="13.5">
      <c r="A9" s="26" t="s">
        <v>89</v>
      </c>
      <c r="B9" s="49" t="s">
        <v>94</v>
      </c>
      <c r="C9" s="50" t="s">
        <v>95</v>
      </c>
      <c r="D9" s="51">
        <f t="shared" si="0"/>
        <v>13630</v>
      </c>
      <c r="E9" s="51">
        <v>9539</v>
      </c>
      <c r="F9" s="51">
        <v>4091</v>
      </c>
      <c r="G9" s="51">
        <f t="shared" si="1"/>
        <v>13630</v>
      </c>
      <c r="H9" s="51">
        <f t="shared" si="2"/>
        <v>11771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10564</v>
      </c>
      <c r="N9" s="51">
        <v>7052</v>
      </c>
      <c r="O9" s="51">
        <v>1411</v>
      </c>
      <c r="P9" s="51">
        <v>2101</v>
      </c>
      <c r="Q9" s="51">
        <f t="shared" si="5"/>
        <v>1207</v>
      </c>
      <c r="R9" s="51">
        <v>0</v>
      </c>
      <c r="S9" s="51">
        <v>1076</v>
      </c>
      <c r="T9" s="51">
        <v>131</v>
      </c>
      <c r="U9" s="51">
        <f t="shared" si="6"/>
        <v>0</v>
      </c>
      <c r="V9" s="51">
        <v>0</v>
      </c>
      <c r="W9" s="51">
        <v>0</v>
      </c>
      <c r="X9" s="51">
        <v>0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0</v>
      </c>
      <c r="AD9" s="51">
        <v>0</v>
      </c>
      <c r="AE9" s="51">
        <v>0</v>
      </c>
      <c r="AF9" s="51">
        <v>0</v>
      </c>
      <c r="AG9" s="51">
        <v>1859</v>
      </c>
      <c r="AH9" s="51">
        <v>0</v>
      </c>
    </row>
    <row r="10" spans="1:34" ht="13.5">
      <c r="A10" s="26" t="s">
        <v>89</v>
      </c>
      <c r="B10" s="49" t="s">
        <v>96</v>
      </c>
      <c r="C10" s="50" t="s">
        <v>97</v>
      </c>
      <c r="D10" s="51">
        <f t="shared" si="0"/>
        <v>23221</v>
      </c>
      <c r="E10" s="51">
        <v>14400</v>
      </c>
      <c r="F10" s="51">
        <v>8821</v>
      </c>
      <c r="G10" s="51">
        <f t="shared" si="1"/>
        <v>23221</v>
      </c>
      <c r="H10" s="51">
        <f t="shared" si="2"/>
        <v>20586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16686</v>
      </c>
      <c r="N10" s="51">
        <v>0</v>
      </c>
      <c r="O10" s="51">
        <v>11138</v>
      </c>
      <c r="P10" s="51">
        <v>5548</v>
      </c>
      <c r="Q10" s="51">
        <f t="shared" si="5"/>
        <v>1607</v>
      </c>
      <c r="R10" s="51">
        <v>0</v>
      </c>
      <c r="S10" s="51">
        <v>951</v>
      </c>
      <c r="T10" s="51">
        <v>656</v>
      </c>
      <c r="U10" s="51">
        <f t="shared" si="6"/>
        <v>2143</v>
      </c>
      <c r="V10" s="51">
        <v>0</v>
      </c>
      <c r="W10" s="51">
        <v>2143</v>
      </c>
      <c r="X10" s="51">
        <v>0</v>
      </c>
      <c r="Y10" s="51">
        <f t="shared" si="7"/>
        <v>150</v>
      </c>
      <c r="Z10" s="51">
        <v>0</v>
      </c>
      <c r="AA10" s="51">
        <v>150</v>
      </c>
      <c r="AB10" s="51">
        <v>0</v>
      </c>
      <c r="AC10" s="51">
        <f t="shared" si="8"/>
        <v>0</v>
      </c>
      <c r="AD10" s="51">
        <v>0</v>
      </c>
      <c r="AE10" s="51">
        <v>0</v>
      </c>
      <c r="AF10" s="51">
        <v>0</v>
      </c>
      <c r="AG10" s="51">
        <v>2635</v>
      </c>
      <c r="AH10" s="51">
        <v>110</v>
      </c>
    </row>
    <row r="11" spans="1:34" ht="13.5">
      <c r="A11" s="26" t="s">
        <v>89</v>
      </c>
      <c r="B11" s="49" t="s">
        <v>98</v>
      </c>
      <c r="C11" s="50" t="s">
        <v>99</v>
      </c>
      <c r="D11" s="51">
        <f t="shared" si="0"/>
        <v>23518</v>
      </c>
      <c r="E11" s="51">
        <v>11712</v>
      </c>
      <c r="F11" s="51">
        <v>11806</v>
      </c>
      <c r="G11" s="51">
        <f t="shared" si="1"/>
        <v>23518</v>
      </c>
      <c r="H11" s="51">
        <f t="shared" si="2"/>
        <v>22595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20409</v>
      </c>
      <c r="N11" s="51">
        <v>7135</v>
      </c>
      <c r="O11" s="51">
        <v>2719</v>
      </c>
      <c r="P11" s="51">
        <v>10555</v>
      </c>
      <c r="Q11" s="51">
        <f t="shared" si="5"/>
        <v>1235</v>
      </c>
      <c r="R11" s="51">
        <v>544</v>
      </c>
      <c r="S11" s="51">
        <v>503</v>
      </c>
      <c r="T11" s="51">
        <v>188</v>
      </c>
      <c r="U11" s="51">
        <f t="shared" si="6"/>
        <v>923</v>
      </c>
      <c r="V11" s="51">
        <v>366</v>
      </c>
      <c r="W11" s="51">
        <v>429</v>
      </c>
      <c r="X11" s="51">
        <v>128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28</v>
      </c>
      <c r="AD11" s="51">
        <v>16</v>
      </c>
      <c r="AE11" s="51">
        <v>0</v>
      </c>
      <c r="AF11" s="51">
        <v>12</v>
      </c>
      <c r="AG11" s="51">
        <v>923</v>
      </c>
      <c r="AH11" s="51">
        <v>0</v>
      </c>
    </row>
    <row r="12" spans="1:34" ht="13.5">
      <c r="A12" s="26" t="s">
        <v>89</v>
      </c>
      <c r="B12" s="49" t="s">
        <v>100</v>
      </c>
      <c r="C12" s="50" t="s">
        <v>101</v>
      </c>
      <c r="D12" s="51">
        <f t="shared" si="0"/>
        <v>28289</v>
      </c>
      <c r="E12" s="51">
        <v>18370</v>
      </c>
      <c r="F12" s="51">
        <v>9919</v>
      </c>
      <c r="G12" s="51">
        <f t="shared" si="1"/>
        <v>28289</v>
      </c>
      <c r="H12" s="51">
        <f t="shared" si="2"/>
        <v>27459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21470</v>
      </c>
      <c r="N12" s="51">
        <v>0</v>
      </c>
      <c r="O12" s="51">
        <v>12837</v>
      </c>
      <c r="P12" s="51">
        <v>8633</v>
      </c>
      <c r="Q12" s="51">
        <f t="shared" si="5"/>
        <v>1627</v>
      </c>
      <c r="R12" s="51">
        <v>0</v>
      </c>
      <c r="S12" s="51">
        <v>1171</v>
      </c>
      <c r="T12" s="51">
        <v>456</v>
      </c>
      <c r="U12" s="51">
        <f t="shared" si="6"/>
        <v>4202</v>
      </c>
      <c r="V12" s="51">
        <v>0</v>
      </c>
      <c r="W12" s="51">
        <v>4202</v>
      </c>
      <c r="X12" s="51">
        <v>0</v>
      </c>
      <c r="Y12" s="51">
        <f t="shared" si="7"/>
        <v>160</v>
      </c>
      <c r="Z12" s="51">
        <v>0</v>
      </c>
      <c r="AA12" s="51">
        <v>160</v>
      </c>
      <c r="AB12" s="51">
        <v>0</v>
      </c>
      <c r="AC12" s="51">
        <f t="shared" si="8"/>
        <v>0</v>
      </c>
      <c r="AD12" s="51">
        <v>0</v>
      </c>
      <c r="AE12" s="51">
        <v>0</v>
      </c>
      <c r="AF12" s="51">
        <v>0</v>
      </c>
      <c r="AG12" s="51">
        <v>830</v>
      </c>
      <c r="AH12" s="51">
        <v>0</v>
      </c>
    </row>
    <row r="13" spans="1:34" ht="13.5">
      <c r="A13" s="26" t="s">
        <v>89</v>
      </c>
      <c r="B13" s="49" t="s">
        <v>102</v>
      </c>
      <c r="C13" s="50" t="s">
        <v>103</v>
      </c>
      <c r="D13" s="51">
        <f t="shared" si="0"/>
        <v>16251</v>
      </c>
      <c r="E13" s="51">
        <v>8598</v>
      </c>
      <c r="F13" s="51">
        <v>7653</v>
      </c>
      <c r="G13" s="51">
        <f t="shared" si="1"/>
        <v>16251</v>
      </c>
      <c r="H13" s="51">
        <f t="shared" si="2"/>
        <v>12862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11063</v>
      </c>
      <c r="N13" s="51">
        <v>0</v>
      </c>
      <c r="O13" s="51">
        <v>6907</v>
      </c>
      <c r="P13" s="51">
        <v>4156</v>
      </c>
      <c r="Q13" s="51">
        <f t="shared" si="5"/>
        <v>774</v>
      </c>
      <c r="R13" s="51">
        <v>0</v>
      </c>
      <c r="S13" s="51">
        <v>666</v>
      </c>
      <c r="T13" s="51">
        <v>108</v>
      </c>
      <c r="U13" s="51">
        <f t="shared" si="6"/>
        <v>1025</v>
      </c>
      <c r="V13" s="51">
        <v>0</v>
      </c>
      <c r="W13" s="51">
        <v>1025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0</v>
      </c>
      <c r="AD13" s="51">
        <v>0</v>
      </c>
      <c r="AE13" s="51">
        <v>0</v>
      </c>
      <c r="AF13" s="51">
        <v>0</v>
      </c>
      <c r="AG13" s="51">
        <v>3389</v>
      </c>
      <c r="AH13" s="51">
        <v>0</v>
      </c>
    </row>
    <row r="14" spans="1:34" ht="13.5">
      <c r="A14" s="26" t="s">
        <v>89</v>
      </c>
      <c r="B14" s="49" t="s">
        <v>104</v>
      </c>
      <c r="C14" s="50" t="s">
        <v>105</v>
      </c>
      <c r="D14" s="51">
        <f t="shared" si="0"/>
        <v>7750</v>
      </c>
      <c r="E14" s="51">
        <v>5226</v>
      </c>
      <c r="F14" s="51">
        <v>2524</v>
      </c>
      <c r="G14" s="51">
        <f t="shared" si="1"/>
        <v>7750</v>
      </c>
      <c r="H14" s="51">
        <f t="shared" si="2"/>
        <v>7750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5818</v>
      </c>
      <c r="N14" s="51">
        <v>0</v>
      </c>
      <c r="O14" s="51">
        <v>3867</v>
      </c>
      <c r="P14" s="51">
        <v>1951</v>
      </c>
      <c r="Q14" s="51">
        <f t="shared" si="5"/>
        <v>351</v>
      </c>
      <c r="R14" s="51">
        <v>0</v>
      </c>
      <c r="S14" s="51">
        <v>298</v>
      </c>
      <c r="T14" s="51">
        <v>53</v>
      </c>
      <c r="U14" s="51">
        <f t="shared" si="6"/>
        <v>1399</v>
      </c>
      <c r="V14" s="51">
        <v>0</v>
      </c>
      <c r="W14" s="51">
        <v>989</v>
      </c>
      <c r="X14" s="51">
        <v>410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182</v>
      </c>
      <c r="AD14" s="51">
        <v>0</v>
      </c>
      <c r="AE14" s="51">
        <v>122</v>
      </c>
      <c r="AF14" s="51">
        <v>60</v>
      </c>
      <c r="AG14" s="51">
        <v>0</v>
      </c>
      <c r="AH14" s="51">
        <v>0</v>
      </c>
    </row>
    <row r="15" spans="1:34" ht="13.5">
      <c r="A15" s="26" t="s">
        <v>89</v>
      </c>
      <c r="B15" s="49" t="s">
        <v>106</v>
      </c>
      <c r="C15" s="50" t="s">
        <v>107</v>
      </c>
      <c r="D15" s="51">
        <f t="shared" si="0"/>
        <v>24488</v>
      </c>
      <c r="E15" s="51">
        <v>14521</v>
      </c>
      <c r="F15" s="51">
        <v>9967</v>
      </c>
      <c r="G15" s="51">
        <f t="shared" si="1"/>
        <v>24488</v>
      </c>
      <c r="H15" s="51">
        <f t="shared" si="2"/>
        <v>21294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16763</v>
      </c>
      <c r="N15" s="51">
        <v>1994</v>
      </c>
      <c r="O15" s="51">
        <v>9312</v>
      </c>
      <c r="P15" s="51">
        <v>5457</v>
      </c>
      <c r="Q15" s="51">
        <f t="shared" si="5"/>
        <v>2201</v>
      </c>
      <c r="R15" s="51">
        <v>0</v>
      </c>
      <c r="S15" s="51">
        <v>1484</v>
      </c>
      <c r="T15" s="51">
        <v>717</v>
      </c>
      <c r="U15" s="51">
        <f t="shared" si="6"/>
        <v>2330</v>
      </c>
      <c r="V15" s="51">
        <v>0</v>
      </c>
      <c r="W15" s="51">
        <v>2330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0</v>
      </c>
      <c r="AD15" s="51">
        <v>0</v>
      </c>
      <c r="AE15" s="51">
        <v>0</v>
      </c>
      <c r="AF15" s="51">
        <v>0</v>
      </c>
      <c r="AG15" s="51">
        <v>3194</v>
      </c>
      <c r="AH15" s="51">
        <v>0</v>
      </c>
    </row>
    <row r="16" spans="1:34" ht="13.5">
      <c r="A16" s="26" t="s">
        <v>89</v>
      </c>
      <c r="B16" s="49" t="s">
        <v>108</v>
      </c>
      <c r="C16" s="50" t="s">
        <v>109</v>
      </c>
      <c r="D16" s="51">
        <f t="shared" si="0"/>
        <v>8390</v>
      </c>
      <c r="E16" s="51">
        <v>6101</v>
      </c>
      <c r="F16" s="51">
        <v>2289</v>
      </c>
      <c r="G16" s="51">
        <f t="shared" si="1"/>
        <v>8390</v>
      </c>
      <c r="H16" s="51">
        <f t="shared" si="2"/>
        <v>5562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4474</v>
      </c>
      <c r="N16" s="51">
        <v>0</v>
      </c>
      <c r="O16" s="51">
        <v>4474</v>
      </c>
      <c r="P16" s="51">
        <v>0</v>
      </c>
      <c r="Q16" s="51">
        <f t="shared" si="5"/>
        <v>245</v>
      </c>
      <c r="R16" s="51">
        <v>0</v>
      </c>
      <c r="S16" s="51">
        <v>245</v>
      </c>
      <c r="T16" s="51">
        <v>0</v>
      </c>
      <c r="U16" s="51">
        <f t="shared" si="6"/>
        <v>843</v>
      </c>
      <c r="V16" s="51">
        <v>0</v>
      </c>
      <c r="W16" s="51">
        <v>843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0</v>
      </c>
      <c r="AD16" s="51">
        <v>0</v>
      </c>
      <c r="AE16" s="51">
        <v>0</v>
      </c>
      <c r="AF16" s="51">
        <v>0</v>
      </c>
      <c r="AG16" s="51">
        <v>2828</v>
      </c>
      <c r="AH16" s="51">
        <v>1600</v>
      </c>
    </row>
    <row r="17" spans="1:34" ht="13.5">
      <c r="A17" s="26" t="s">
        <v>89</v>
      </c>
      <c r="B17" s="49" t="s">
        <v>110</v>
      </c>
      <c r="C17" s="50" t="s">
        <v>111</v>
      </c>
      <c r="D17" s="51">
        <f t="shared" si="0"/>
        <v>23280</v>
      </c>
      <c r="E17" s="51">
        <v>18634</v>
      </c>
      <c r="F17" s="51">
        <v>4646</v>
      </c>
      <c r="G17" s="51">
        <f t="shared" si="1"/>
        <v>23280</v>
      </c>
      <c r="H17" s="51">
        <f t="shared" si="2"/>
        <v>21195</v>
      </c>
      <c r="I17" s="51">
        <f t="shared" si="3"/>
        <v>19781</v>
      </c>
      <c r="J17" s="51">
        <v>87</v>
      </c>
      <c r="K17" s="51">
        <v>17133</v>
      </c>
      <c r="L17" s="51">
        <v>2561</v>
      </c>
      <c r="M17" s="51">
        <f t="shared" si="4"/>
        <v>0</v>
      </c>
      <c r="N17" s="51">
        <v>0</v>
      </c>
      <c r="O17" s="51">
        <v>0</v>
      </c>
      <c r="P17" s="51">
        <v>0</v>
      </c>
      <c r="Q17" s="51">
        <f t="shared" si="5"/>
        <v>0</v>
      </c>
      <c r="R17" s="51">
        <v>0</v>
      </c>
      <c r="S17" s="51">
        <v>0</v>
      </c>
      <c r="T17" s="51">
        <v>0</v>
      </c>
      <c r="U17" s="51">
        <f t="shared" si="6"/>
        <v>1357</v>
      </c>
      <c r="V17" s="51">
        <v>0</v>
      </c>
      <c r="W17" s="51">
        <v>1357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57</v>
      </c>
      <c r="AD17" s="51">
        <v>57</v>
      </c>
      <c r="AE17" s="51">
        <v>0</v>
      </c>
      <c r="AF17" s="51">
        <v>0</v>
      </c>
      <c r="AG17" s="51">
        <v>2085</v>
      </c>
      <c r="AH17" s="51">
        <v>10</v>
      </c>
    </row>
    <row r="18" spans="1:34" ht="13.5">
      <c r="A18" s="26" t="s">
        <v>89</v>
      </c>
      <c r="B18" s="49" t="s">
        <v>112</v>
      </c>
      <c r="C18" s="50" t="s">
        <v>113</v>
      </c>
      <c r="D18" s="51">
        <f t="shared" si="0"/>
        <v>6633</v>
      </c>
      <c r="E18" s="51">
        <v>4054</v>
      </c>
      <c r="F18" s="51">
        <v>2579</v>
      </c>
      <c r="G18" s="51">
        <f t="shared" si="1"/>
        <v>6633</v>
      </c>
      <c r="H18" s="51">
        <f t="shared" si="2"/>
        <v>6580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5121</v>
      </c>
      <c r="N18" s="51">
        <v>0</v>
      </c>
      <c r="O18" s="51">
        <v>2865</v>
      </c>
      <c r="P18" s="51">
        <v>2256</v>
      </c>
      <c r="Q18" s="51">
        <f t="shared" si="5"/>
        <v>643</v>
      </c>
      <c r="R18" s="51">
        <v>0</v>
      </c>
      <c r="S18" s="51">
        <v>373</v>
      </c>
      <c r="T18" s="51">
        <v>270</v>
      </c>
      <c r="U18" s="51">
        <f t="shared" si="6"/>
        <v>816</v>
      </c>
      <c r="V18" s="51">
        <v>0</v>
      </c>
      <c r="W18" s="51">
        <v>816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0</v>
      </c>
      <c r="AD18" s="51">
        <v>0</v>
      </c>
      <c r="AE18" s="51">
        <v>0</v>
      </c>
      <c r="AF18" s="51">
        <v>0</v>
      </c>
      <c r="AG18" s="51">
        <v>53</v>
      </c>
      <c r="AH18" s="51">
        <v>0</v>
      </c>
    </row>
    <row r="19" spans="1:34" ht="13.5">
      <c r="A19" s="26" t="s">
        <v>89</v>
      </c>
      <c r="B19" s="49" t="s">
        <v>114</v>
      </c>
      <c r="C19" s="50" t="s">
        <v>115</v>
      </c>
      <c r="D19" s="51">
        <f t="shared" si="0"/>
        <v>11963</v>
      </c>
      <c r="E19" s="51">
        <v>7298</v>
      </c>
      <c r="F19" s="51">
        <v>4665</v>
      </c>
      <c r="G19" s="51">
        <f t="shared" si="1"/>
        <v>11963</v>
      </c>
      <c r="H19" s="51">
        <f t="shared" si="2"/>
        <v>11538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9642</v>
      </c>
      <c r="N19" s="51">
        <v>0</v>
      </c>
      <c r="O19" s="51">
        <v>5751</v>
      </c>
      <c r="P19" s="51">
        <v>3891</v>
      </c>
      <c r="Q19" s="51">
        <f t="shared" si="5"/>
        <v>278</v>
      </c>
      <c r="R19" s="51">
        <v>0</v>
      </c>
      <c r="S19" s="51">
        <v>242</v>
      </c>
      <c r="T19" s="51">
        <v>36</v>
      </c>
      <c r="U19" s="51">
        <f t="shared" si="6"/>
        <v>1442</v>
      </c>
      <c r="V19" s="51">
        <v>0</v>
      </c>
      <c r="W19" s="51">
        <v>1169</v>
      </c>
      <c r="X19" s="51">
        <v>273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176</v>
      </c>
      <c r="AD19" s="51">
        <v>0</v>
      </c>
      <c r="AE19" s="51">
        <v>136</v>
      </c>
      <c r="AF19" s="51">
        <v>40</v>
      </c>
      <c r="AG19" s="51">
        <v>425</v>
      </c>
      <c r="AH19" s="51">
        <v>2</v>
      </c>
    </row>
    <row r="20" spans="1:34" ht="13.5">
      <c r="A20" s="26" t="s">
        <v>89</v>
      </c>
      <c r="B20" s="49" t="s">
        <v>116</v>
      </c>
      <c r="C20" s="50" t="s">
        <v>117</v>
      </c>
      <c r="D20" s="51">
        <f t="shared" si="0"/>
        <v>7856</v>
      </c>
      <c r="E20" s="51">
        <v>4318</v>
      </c>
      <c r="F20" s="51">
        <v>3538</v>
      </c>
      <c r="G20" s="51">
        <f t="shared" si="1"/>
        <v>7856</v>
      </c>
      <c r="H20" s="51">
        <f t="shared" si="2"/>
        <v>6442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5720</v>
      </c>
      <c r="N20" s="51">
        <v>0</v>
      </c>
      <c r="O20" s="51">
        <v>3618</v>
      </c>
      <c r="P20" s="51">
        <v>2102</v>
      </c>
      <c r="Q20" s="51">
        <f t="shared" si="5"/>
        <v>30</v>
      </c>
      <c r="R20" s="51">
        <v>0</v>
      </c>
      <c r="S20" s="51">
        <v>30</v>
      </c>
      <c r="T20" s="51">
        <v>0</v>
      </c>
      <c r="U20" s="51">
        <f t="shared" si="6"/>
        <v>592</v>
      </c>
      <c r="V20" s="51">
        <v>0</v>
      </c>
      <c r="W20" s="51">
        <v>570</v>
      </c>
      <c r="X20" s="51">
        <v>22</v>
      </c>
      <c r="Y20" s="51">
        <f t="shared" si="7"/>
        <v>5</v>
      </c>
      <c r="Z20" s="51">
        <v>0</v>
      </c>
      <c r="AA20" s="51">
        <v>5</v>
      </c>
      <c r="AB20" s="51">
        <v>0</v>
      </c>
      <c r="AC20" s="51">
        <f t="shared" si="8"/>
        <v>95</v>
      </c>
      <c r="AD20" s="51">
        <v>0</v>
      </c>
      <c r="AE20" s="51">
        <v>95</v>
      </c>
      <c r="AF20" s="51">
        <v>0</v>
      </c>
      <c r="AG20" s="51">
        <v>1414</v>
      </c>
      <c r="AH20" s="51">
        <v>72</v>
      </c>
    </row>
    <row r="21" spans="1:34" ht="13.5">
      <c r="A21" s="26" t="s">
        <v>89</v>
      </c>
      <c r="B21" s="49" t="s">
        <v>118</v>
      </c>
      <c r="C21" s="50" t="s">
        <v>119</v>
      </c>
      <c r="D21" s="51">
        <f t="shared" si="0"/>
        <v>2031</v>
      </c>
      <c r="E21" s="51">
        <v>1754</v>
      </c>
      <c r="F21" s="51">
        <v>277</v>
      </c>
      <c r="G21" s="51">
        <f t="shared" si="1"/>
        <v>2031</v>
      </c>
      <c r="H21" s="51">
        <f t="shared" si="2"/>
        <v>1728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1092</v>
      </c>
      <c r="N21" s="51">
        <v>0</v>
      </c>
      <c r="O21" s="51">
        <v>1092</v>
      </c>
      <c r="P21" s="51">
        <v>0</v>
      </c>
      <c r="Q21" s="51">
        <f t="shared" si="5"/>
        <v>636</v>
      </c>
      <c r="R21" s="51">
        <v>0</v>
      </c>
      <c r="S21" s="51">
        <v>636</v>
      </c>
      <c r="T21" s="51">
        <v>0</v>
      </c>
      <c r="U21" s="51">
        <f t="shared" si="6"/>
        <v>0</v>
      </c>
      <c r="V21" s="51">
        <v>0</v>
      </c>
      <c r="W21" s="51">
        <v>0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0</v>
      </c>
      <c r="AD21" s="51">
        <v>0</v>
      </c>
      <c r="AE21" s="51">
        <v>0</v>
      </c>
      <c r="AF21" s="51">
        <v>0</v>
      </c>
      <c r="AG21" s="51">
        <v>303</v>
      </c>
      <c r="AH21" s="51">
        <v>518</v>
      </c>
    </row>
    <row r="22" spans="1:34" ht="13.5">
      <c r="A22" s="26" t="s">
        <v>89</v>
      </c>
      <c r="B22" s="49" t="s">
        <v>120</v>
      </c>
      <c r="C22" s="50" t="s">
        <v>121</v>
      </c>
      <c r="D22" s="51">
        <f t="shared" si="0"/>
        <v>4019</v>
      </c>
      <c r="E22" s="51">
        <v>3117</v>
      </c>
      <c r="F22" s="51">
        <v>902</v>
      </c>
      <c r="G22" s="51">
        <f t="shared" si="1"/>
        <v>4019</v>
      </c>
      <c r="H22" s="51">
        <f t="shared" si="2"/>
        <v>3749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2935</v>
      </c>
      <c r="N22" s="51">
        <v>0</v>
      </c>
      <c r="O22" s="51">
        <v>2303</v>
      </c>
      <c r="P22" s="51">
        <v>632</v>
      </c>
      <c r="Q22" s="51">
        <f t="shared" si="5"/>
        <v>110</v>
      </c>
      <c r="R22" s="51">
        <v>0</v>
      </c>
      <c r="S22" s="51">
        <v>100</v>
      </c>
      <c r="T22" s="51">
        <v>10</v>
      </c>
      <c r="U22" s="51">
        <f t="shared" si="6"/>
        <v>695</v>
      </c>
      <c r="V22" s="51">
        <v>0</v>
      </c>
      <c r="W22" s="51">
        <v>658</v>
      </c>
      <c r="X22" s="51">
        <v>37</v>
      </c>
      <c r="Y22" s="51">
        <f t="shared" si="7"/>
        <v>9</v>
      </c>
      <c r="Z22" s="51">
        <v>0</v>
      </c>
      <c r="AA22" s="51">
        <v>8</v>
      </c>
      <c r="AB22" s="51">
        <v>1</v>
      </c>
      <c r="AC22" s="51">
        <f t="shared" si="8"/>
        <v>0</v>
      </c>
      <c r="AD22" s="51">
        <v>0</v>
      </c>
      <c r="AE22" s="51">
        <v>0</v>
      </c>
      <c r="AF22" s="51">
        <v>0</v>
      </c>
      <c r="AG22" s="51">
        <v>270</v>
      </c>
      <c r="AH22" s="51">
        <v>0</v>
      </c>
    </row>
    <row r="23" spans="1:34" ht="13.5">
      <c r="A23" s="26" t="s">
        <v>89</v>
      </c>
      <c r="B23" s="49" t="s">
        <v>122</v>
      </c>
      <c r="C23" s="50" t="s">
        <v>123</v>
      </c>
      <c r="D23" s="51">
        <f t="shared" si="0"/>
        <v>6438</v>
      </c>
      <c r="E23" s="51">
        <v>4326</v>
      </c>
      <c r="F23" s="51">
        <v>2112</v>
      </c>
      <c r="G23" s="51">
        <f t="shared" si="1"/>
        <v>6438</v>
      </c>
      <c r="H23" s="51">
        <f t="shared" si="2"/>
        <v>3879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3268</v>
      </c>
      <c r="N23" s="51">
        <v>0</v>
      </c>
      <c r="O23" s="51">
        <v>3268</v>
      </c>
      <c r="P23" s="51">
        <v>0</v>
      </c>
      <c r="Q23" s="51">
        <f t="shared" si="5"/>
        <v>209</v>
      </c>
      <c r="R23" s="51">
        <v>0</v>
      </c>
      <c r="S23" s="51">
        <v>209</v>
      </c>
      <c r="T23" s="51">
        <v>0</v>
      </c>
      <c r="U23" s="51">
        <f t="shared" si="6"/>
        <v>402</v>
      </c>
      <c r="V23" s="51">
        <v>0</v>
      </c>
      <c r="W23" s="51">
        <v>402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0</v>
      </c>
      <c r="AD23" s="51">
        <v>0</v>
      </c>
      <c r="AE23" s="51">
        <v>0</v>
      </c>
      <c r="AF23" s="51">
        <v>0</v>
      </c>
      <c r="AG23" s="51">
        <v>2559</v>
      </c>
      <c r="AH23" s="51">
        <v>227</v>
      </c>
    </row>
    <row r="24" spans="1:34" ht="13.5">
      <c r="A24" s="26" t="s">
        <v>89</v>
      </c>
      <c r="B24" s="49" t="s">
        <v>124</v>
      </c>
      <c r="C24" s="50" t="s">
        <v>125</v>
      </c>
      <c r="D24" s="51">
        <f t="shared" si="0"/>
        <v>15988</v>
      </c>
      <c r="E24" s="51">
        <v>13570</v>
      </c>
      <c r="F24" s="51">
        <v>2418</v>
      </c>
      <c r="G24" s="51">
        <f t="shared" si="1"/>
        <v>15988</v>
      </c>
      <c r="H24" s="51">
        <f t="shared" si="2"/>
        <v>14750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12779</v>
      </c>
      <c r="N24" s="51">
        <v>0</v>
      </c>
      <c r="O24" s="51">
        <v>10361</v>
      </c>
      <c r="P24" s="51">
        <v>2418</v>
      </c>
      <c r="Q24" s="51">
        <f t="shared" si="5"/>
        <v>710</v>
      </c>
      <c r="R24" s="51">
        <v>0</v>
      </c>
      <c r="S24" s="51">
        <v>710</v>
      </c>
      <c r="T24" s="51">
        <v>0</v>
      </c>
      <c r="U24" s="51">
        <f t="shared" si="6"/>
        <v>1261</v>
      </c>
      <c r="V24" s="51">
        <v>0</v>
      </c>
      <c r="W24" s="51">
        <v>1261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0</v>
      </c>
      <c r="AD24" s="51">
        <v>0</v>
      </c>
      <c r="AE24" s="51">
        <v>0</v>
      </c>
      <c r="AF24" s="51">
        <v>0</v>
      </c>
      <c r="AG24" s="51">
        <v>1238</v>
      </c>
      <c r="AH24" s="51">
        <v>0</v>
      </c>
    </row>
    <row r="25" spans="1:34" ht="13.5">
      <c r="A25" s="26" t="s">
        <v>89</v>
      </c>
      <c r="B25" s="49" t="s">
        <v>126</v>
      </c>
      <c r="C25" s="50" t="s">
        <v>127</v>
      </c>
      <c r="D25" s="51">
        <f t="shared" si="0"/>
        <v>2763</v>
      </c>
      <c r="E25" s="51">
        <v>1693</v>
      </c>
      <c r="F25" s="51">
        <v>1070</v>
      </c>
      <c r="G25" s="51">
        <f t="shared" si="1"/>
        <v>2763</v>
      </c>
      <c r="H25" s="51">
        <f t="shared" si="2"/>
        <v>1582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1348</v>
      </c>
      <c r="N25" s="51">
        <v>0</v>
      </c>
      <c r="O25" s="51">
        <v>1348</v>
      </c>
      <c r="P25" s="51">
        <v>0</v>
      </c>
      <c r="Q25" s="51">
        <f t="shared" si="5"/>
        <v>65</v>
      </c>
      <c r="R25" s="51">
        <v>0</v>
      </c>
      <c r="S25" s="51">
        <v>65</v>
      </c>
      <c r="T25" s="51">
        <v>0</v>
      </c>
      <c r="U25" s="51">
        <f t="shared" si="6"/>
        <v>169</v>
      </c>
      <c r="V25" s="51">
        <v>0</v>
      </c>
      <c r="W25" s="51">
        <v>169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0</v>
      </c>
      <c r="AD25" s="51">
        <v>0</v>
      </c>
      <c r="AE25" s="51">
        <v>0</v>
      </c>
      <c r="AF25" s="51">
        <v>0</v>
      </c>
      <c r="AG25" s="51">
        <v>1181</v>
      </c>
      <c r="AH25" s="51">
        <v>89</v>
      </c>
    </row>
    <row r="26" spans="1:34" ht="13.5">
      <c r="A26" s="26" t="s">
        <v>89</v>
      </c>
      <c r="B26" s="49" t="s">
        <v>128</v>
      </c>
      <c r="C26" s="50" t="s">
        <v>129</v>
      </c>
      <c r="D26" s="51">
        <f t="shared" si="0"/>
        <v>3088</v>
      </c>
      <c r="E26" s="51">
        <v>2459</v>
      </c>
      <c r="F26" s="51">
        <v>629</v>
      </c>
      <c r="G26" s="51">
        <f t="shared" si="1"/>
        <v>3088</v>
      </c>
      <c r="H26" s="51">
        <f t="shared" si="2"/>
        <v>2891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2229</v>
      </c>
      <c r="N26" s="51">
        <v>0</v>
      </c>
      <c r="O26" s="51">
        <v>1629</v>
      </c>
      <c r="P26" s="51">
        <v>600</v>
      </c>
      <c r="Q26" s="51">
        <f t="shared" si="5"/>
        <v>97</v>
      </c>
      <c r="R26" s="51">
        <v>0</v>
      </c>
      <c r="S26" s="51">
        <v>97</v>
      </c>
      <c r="T26" s="51">
        <v>0</v>
      </c>
      <c r="U26" s="51">
        <f t="shared" si="6"/>
        <v>533</v>
      </c>
      <c r="V26" s="51">
        <v>0</v>
      </c>
      <c r="W26" s="51">
        <v>524</v>
      </c>
      <c r="X26" s="51">
        <v>9</v>
      </c>
      <c r="Y26" s="51">
        <f t="shared" si="7"/>
        <v>12</v>
      </c>
      <c r="Z26" s="51">
        <v>0</v>
      </c>
      <c r="AA26" s="51">
        <v>12</v>
      </c>
      <c r="AB26" s="51">
        <v>0</v>
      </c>
      <c r="AC26" s="51">
        <f t="shared" si="8"/>
        <v>20</v>
      </c>
      <c r="AD26" s="51">
        <v>0</v>
      </c>
      <c r="AE26" s="51">
        <v>20</v>
      </c>
      <c r="AF26" s="51">
        <v>0</v>
      </c>
      <c r="AG26" s="51">
        <v>197</v>
      </c>
      <c r="AH26" s="51">
        <v>0</v>
      </c>
    </row>
    <row r="27" spans="1:34" ht="13.5">
      <c r="A27" s="26" t="s">
        <v>89</v>
      </c>
      <c r="B27" s="49" t="s">
        <v>130</v>
      </c>
      <c r="C27" s="50" t="s">
        <v>131</v>
      </c>
      <c r="D27" s="51">
        <f t="shared" si="0"/>
        <v>9206</v>
      </c>
      <c r="E27" s="51">
        <v>5821</v>
      </c>
      <c r="F27" s="51">
        <v>3385</v>
      </c>
      <c r="G27" s="51">
        <f t="shared" si="1"/>
        <v>9206</v>
      </c>
      <c r="H27" s="51">
        <f t="shared" si="2"/>
        <v>8583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6865</v>
      </c>
      <c r="N27" s="51">
        <v>0</v>
      </c>
      <c r="O27" s="51">
        <v>3737</v>
      </c>
      <c r="P27" s="51">
        <v>3128</v>
      </c>
      <c r="Q27" s="51">
        <f t="shared" si="5"/>
        <v>120</v>
      </c>
      <c r="R27" s="51">
        <v>0</v>
      </c>
      <c r="S27" s="51">
        <v>120</v>
      </c>
      <c r="T27" s="51">
        <v>0</v>
      </c>
      <c r="U27" s="51">
        <f t="shared" si="6"/>
        <v>1355</v>
      </c>
      <c r="V27" s="51">
        <v>0</v>
      </c>
      <c r="W27" s="51">
        <v>1293</v>
      </c>
      <c r="X27" s="51">
        <v>62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243</v>
      </c>
      <c r="AD27" s="51">
        <v>0</v>
      </c>
      <c r="AE27" s="51">
        <v>243</v>
      </c>
      <c r="AF27" s="51">
        <v>0</v>
      </c>
      <c r="AG27" s="51">
        <v>623</v>
      </c>
      <c r="AH27" s="51">
        <v>0</v>
      </c>
    </row>
    <row r="28" spans="1:34" ht="13.5">
      <c r="A28" s="26" t="s">
        <v>89</v>
      </c>
      <c r="B28" s="49" t="s">
        <v>132</v>
      </c>
      <c r="C28" s="50" t="s">
        <v>133</v>
      </c>
      <c r="D28" s="51">
        <f t="shared" si="0"/>
        <v>10725</v>
      </c>
      <c r="E28" s="51">
        <v>5493</v>
      </c>
      <c r="F28" s="51">
        <v>5232</v>
      </c>
      <c r="G28" s="51">
        <f t="shared" si="1"/>
        <v>10725</v>
      </c>
      <c r="H28" s="51">
        <f t="shared" si="2"/>
        <v>9601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7972</v>
      </c>
      <c r="N28" s="51">
        <v>0</v>
      </c>
      <c r="O28" s="51">
        <v>3538</v>
      </c>
      <c r="P28" s="51">
        <v>4434</v>
      </c>
      <c r="Q28" s="51">
        <f t="shared" si="5"/>
        <v>77</v>
      </c>
      <c r="R28" s="51">
        <v>0</v>
      </c>
      <c r="S28" s="51">
        <v>77</v>
      </c>
      <c r="T28" s="51">
        <v>0</v>
      </c>
      <c r="U28" s="51">
        <f t="shared" si="6"/>
        <v>1346</v>
      </c>
      <c r="V28" s="51">
        <v>0</v>
      </c>
      <c r="W28" s="51">
        <v>1287</v>
      </c>
      <c r="X28" s="51">
        <v>59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206</v>
      </c>
      <c r="AD28" s="51">
        <v>0</v>
      </c>
      <c r="AE28" s="51">
        <v>206</v>
      </c>
      <c r="AF28" s="51">
        <v>0</v>
      </c>
      <c r="AG28" s="51">
        <v>1124</v>
      </c>
      <c r="AH28" s="51">
        <v>0</v>
      </c>
    </row>
    <row r="29" spans="1:34" ht="13.5">
      <c r="A29" s="26" t="s">
        <v>89</v>
      </c>
      <c r="B29" s="49" t="s">
        <v>134</v>
      </c>
      <c r="C29" s="50" t="s">
        <v>135</v>
      </c>
      <c r="D29" s="51">
        <f t="shared" si="0"/>
        <v>1167</v>
      </c>
      <c r="E29" s="51">
        <v>759</v>
      </c>
      <c r="F29" s="51">
        <v>408</v>
      </c>
      <c r="G29" s="51">
        <f t="shared" si="1"/>
        <v>1167</v>
      </c>
      <c r="H29" s="51">
        <f t="shared" si="2"/>
        <v>1130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1016</v>
      </c>
      <c r="N29" s="51">
        <v>621</v>
      </c>
      <c r="O29" s="51">
        <v>26</v>
      </c>
      <c r="P29" s="51">
        <v>369</v>
      </c>
      <c r="Q29" s="51">
        <f t="shared" si="5"/>
        <v>47</v>
      </c>
      <c r="R29" s="51">
        <v>24</v>
      </c>
      <c r="S29" s="51">
        <v>22</v>
      </c>
      <c r="T29" s="51">
        <v>1</v>
      </c>
      <c r="U29" s="51">
        <f t="shared" si="6"/>
        <v>65</v>
      </c>
      <c r="V29" s="51">
        <v>12</v>
      </c>
      <c r="W29" s="51">
        <v>52</v>
      </c>
      <c r="X29" s="51">
        <v>1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2</v>
      </c>
      <c r="AD29" s="51">
        <v>0</v>
      </c>
      <c r="AE29" s="51">
        <v>1</v>
      </c>
      <c r="AF29" s="51">
        <v>1</v>
      </c>
      <c r="AG29" s="51">
        <v>37</v>
      </c>
      <c r="AH29" s="51">
        <v>0</v>
      </c>
    </row>
    <row r="30" spans="1:34" ht="13.5">
      <c r="A30" s="26" t="s">
        <v>89</v>
      </c>
      <c r="B30" s="49" t="s">
        <v>136</v>
      </c>
      <c r="C30" s="50" t="s">
        <v>137</v>
      </c>
      <c r="D30" s="51">
        <f t="shared" si="0"/>
        <v>3569</v>
      </c>
      <c r="E30" s="51">
        <v>2198</v>
      </c>
      <c r="F30" s="51">
        <v>1371</v>
      </c>
      <c r="G30" s="51">
        <f t="shared" si="1"/>
        <v>3569</v>
      </c>
      <c r="H30" s="51">
        <f t="shared" si="2"/>
        <v>3413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2928</v>
      </c>
      <c r="N30" s="51">
        <v>4</v>
      </c>
      <c r="O30" s="51">
        <v>1727</v>
      </c>
      <c r="P30" s="51">
        <v>1197</v>
      </c>
      <c r="Q30" s="51">
        <f t="shared" si="5"/>
        <v>229</v>
      </c>
      <c r="R30" s="51">
        <v>118</v>
      </c>
      <c r="S30" s="51">
        <v>111</v>
      </c>
      <c r="T30" s="51">
        <v>0</v>
      </c>
      <c r="U30" s="51">
        <f t="shared" si="6"/>
        <v>195</v>
      </c>
      <c r="V30" s="51">
        <v>151</v>
      </c>
      <c r="W30" s="51">
        <v>19</v>
      </c>
      <c r="X30" s="51">
        <v>25</v>
      </c>
      <c r="Y30" s="51">
        <f t="shared" si="7"/>
        <v>45</v>
      </c>
      <c r="Z30" s="51">
        <v>17</v>
      </c>
      <c r="AA30" s="51">
        <v>25</v>
      </c>
      <c r="AB30" s="51">
        <v>3</v>
      </c>
      <c r="AC30" s="51">
        <f t="shared" si="8"/>
        <v>16</v>
      </c>
      <c r="AD30" s="51">
        <v>0</v>
      </c>
      <c r="AE30" s="51">
        <v>16</v>
      </c>
      <c r="AF30" s="51">
        <v>0</v>
      </c>
      <c r="AG30" s="51">
        <v>156</v>
      </c>
      <c r="AH30" s="51">
        <v>0</v>
      </c>
    </row>
    <row r="31" spans="1:34" ht="13.5">
      <c r="A31" s="26" t="s">
        <v>89</v>
      </c>
      <c r="B31" s="49" t="s">
        <v>138</v>
      </c>
      <c r="C31" s="50" t="s">
        <v>139</v>
      </c>
      <c r="D31" s="51">
        <f t="shared" si="0"/>
        <v>1697</v>
      </c>
      <c r="E31" s="51">
        <v>1298</v>
      </c>
      <c r="F31" s="51">
        <v>399</v>
      </c>
      <c r="G31" s="51">
        <f t="shared" si="1"/>
        <v>1697</v>
      </c>
      <c r="H31" s="51">
        <f t="shared" si="2"/>
        <v>1542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1305</v>
      </c>
      <c r="N31" s="51">
        <v>0</v>
      </c>
      <c r="O31" s="51">
        <v>1067</v>
      </c>
      <c r="P31" s="51">
        <v>238</v>
      </c>
      <c r="Q31" s="51">
        <f t="shared" si="5"/>
        <v>121</v>
      </c>
      <c r="R31" s="51">
        <v>0</v>
      </c>
      <c r="S31" s="51">
        <v>118</v>
      </c>
      <c r="T31" s="51">
        <v>3</v>
      </c>
      <c r="U31" s="51">
        <f t="shared" si="6"/>
        <v>111</v>
      </c>
      <c r="V31" s="51">
        <v>0</v>
      </c>
      <c r="W31" s="51">
        <v>111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5</v>
      </c>
      <c r="AD31" s="51">
        <v>0</v>
      </c>
      <c r="AE31" s="51">
        <v>2</v>
      </c>
      <c r="AF31" s="51">
        <v>3</v>
      </c>
      <c r="AG31" s="51">
        <v>155</v>
      </c>
      <c r="AH31" s="51">
        <v>0</v>
      </c>
    </row>
    <row r="32" spans="1:34" ht="13.5">
      <c r="A32" s="26" t="s">
        <v>89</v>
      </c>
      <c r="B32" s="49" t="s">
        <v>140</v>
      </c>
      <c r="C32" s="50" t="s">
        <v>141</v>
      </c>
      <c r="D32" s="51">
        <f t="shared" si="0"/>
        <v>1432</v>
      </c>
      <c r="E32" s="51">
        <v>1017</v>
      </c>
      <c r="F32" s="51">
        <v>415</v>
      </c>
      <c r="G32" s="51">
        <f t="shared" si="1"/>
        <v>1432</v>
      </c>
      <c r="H32" s="51">
        <f t="shared" si="2"/>
        <v>1131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997</v>
      </c>
      <c r="N32" s="51">
        <v>0</v>
      </c>
      <c r="O32" s="51">
        <v>883</v>
      </c>
      <c r="P32" s="51">
        <v>114</v>
      </c>
      <c r="Q32" s="51">
        <f t="shared" si="5"/>
        <v>41</v>
      </c>
      <c r="R32" s="51">
        <v>0</v>
      </c>
      <c r="S32" s="51">
        <v>41</v>
      </c>
      <c r="T32" s="51">
        <v>0</v>
      </c>
      <c r="U32" s="51">
        <f t="shared" si="6"/>
        <v>76</v>
      </c>
      <c r="V32" s="51">
        <v>0</v>
      </c>
      <c r="W32" s="51">
        <v>76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17</v>
      </c>
      <c r="AD32" s="51">
        <v>0</v>
      </c>
      <c r="AE32" s="51">
        <v>17</v>
      </c>
      <c r="AF32" s="51">
        <v>0</v>
      </c>
      <c r="AG32" s="51">
        <v>301</v>
      </c>
      <c r="AH32" s="51">
        <v>47</v>
      </c>
    </row>
    <row r="33" spans="1:34" ht="13.5">
      <c r="A33" s="26" t="s">
        <v>89</v>
      </c>
      <c r="B33" s="49" t="s">
        <v>142</v>
      </c>
      <c r="C33" s="50" t="s">
        <v>143</v>
      </c>
      <c r="D33" s="51">
        <f t="shared" si="0"/>
        <v>675</v>
      </c>
      <c r="E33" s="51">
        <v>566</v>
      </c>
      <c r="F33" s="51">
        <v>109</v>
      </c>
      <c r="G33" s="51">
        <f t="shared" si="1"/>
        <v>675</v>
      </c>
      <c r="H33" s="51">
        <f t="shared" si="2"/>
        <v>566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343</v>
      </c>
      <c r="N33" s="51">
        <v>343</v>
      </c>
      <c r="O33" s="51">
        <v>0</v>
      </c>
      <c r="P33" s="51">
        <v>0</v>
      </c>
      <c r="Q33" s="51">
        <f t="shared" si="5"/>
        <v>60</v>
      </c>
      <c r="R33" s="51">
        <v>60</v>
      </c>
      <c r="S33" s="51">
        <v>0</v>
      </c>
      <c r="T33" s="51">
        <v>0</v>
      </c>
      <c r="U33" s="51">
        <f t="shared" si="6"/>
        <v>99</v>
      </c>
      <c r="V33" s="51">
        <v>99</v>
      </c>
      <c r="W33" s="51">
        <v>0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64</v>
      </c>
      <c r="AD33" s="51">
        <v>64</v>
      </c>
      <c r="AE33" s="51">
        <v>0</v>
      </c>
      <c r="AF33" s="51">
        <v>0</v>
      </c>
      <c r="AG33" s="51">
        <v>109</v>
      </c>
      <c r="AH33" s="51">
        <v>0</v>
      </c>
    </row>
    <row r="34" spans="1:34" ht="13.5">
      <c r="A34" s="26" t="s">
        <v>89</v>
      </c>
      <c r="B34" s="49" t="s">
        <v>144</v>
      </c>
      <c r="C34" s="50" t="s">
        <v>145</v>
      </c>
      <c r="D34" s="51">
        <f t="shared" si="0"/>
        <v>3814</v>
      </c>
      <c r="E34" s="51">
        <v>2215</v>
      </c>
      <c r="F34" s="51">
        <v>1599</v>
      </c>
      <c r="G34" s="51">
        <f t="shared" si="1"/>
        <v>3814</v>
      </c>
      <c r="H34" s="51">
        <f t="shared" si="2"/>
        <v>3531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2665</v>
      </c>
      <c r="N34" s="51">
        <v>0</v>
      </c>
      <c r="O34" s="51">
        <v>1209</v>
      </c>
      <c r="P34" s="51">
        <v>1456</v>
      </c>
      <c r="Q34" s="51">
        <f t="shared" si="5"/>
        <v>250</v>
      </c>
      <c r="R34" s="51">
        <v>0</v>
      </c>
      <c r="S34" s="51">
        <v>107</v>
      </c>
      <c r="T34" s="51">
        <v>143</v>
      </c>
      <c r="U34" s="51">
        <f t="shared" si="6"/>
        <v>616</v>
      </c>
      <c r="V34" s="51">
        <v>616</v>
      </c>
      <c r="W34" s="51">
        <v>0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0</v>
      </c>
      <c r="AD34" s="51">
        <v>0</v>
      </c>
      <c r="AE34" s="51">
        <v>0</v>
      </c>
      <c r="AF34" s="51">
        <v>0</v>
      </c>
      <c r="AG34" s="51">
        <v>283</v>
      </c>
      <c r="AH34" s="51">
        <v>0</v>
      </c>
    </row>
    <row r="35" spans="1:34" ht="13.5">
      <c r="A35" s="26" t="s">
        <v>89</v>
      </c>
      <c r="B35" s="49" t="s">
        <v>146</v>
      </c>
      <c r="C35" s="50" t="s">
        <v>147</v>
      </c>
      <c r="D35" s="51">
        <f t="shared" si="0"/>
        <v>4038</v>
      </c>
      <c r="E35" s="51">
        <v>2223</v>
      </c>
      <c r="F35" s="51">
        <v>1815</v>
      </c>
      <c r="G35" s="51">
        <f t="shared" si="1"/>
        <v>4038</v>
      </c>
      <c r="H35" s="51">
        <f t="shared" si="2"/>
        <v>3832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3071</v>
      </c>
      <c r="N35" s="51">
        <v>0</v>
      </c>
      <c r="O35" s="51">
        <v>3071</v>
      </c>
      <c r="P35" s="51">
        <v>0</v>
      </c>
      <c r="Q35" s="51">
        <f t="shared" si="5"/>
        <v>371</v>
      </c>
      <c r="R35" s="51">
        <v>0</v>
      </c>
      <c r="S35" s="51">
        <v>371</v>
      </c>
      <c r="T35" s="51">
        <v>0</v>
      </c>
      <c r="U35" s="51">
        <f t="shared" si="6"/>
        <v>349</v>
      </c>
      <c r="V35" s="51">
        <v>0</v>
      </c>
      <c r="W35" s="51">
        <v>349</v>
      </c>
      <c r="X35" s="51">
        <v>0</v>
      </c>
      <c r="Y35" s="51">
        <f t="shared" si="7"/>
        <v>23</v>
      </c>
      <c r="Z35" s="51">
        <v>23</v>
      </c>
      <c r="AA35" s="51">
        <v>0</v>
      </c>
      <c r="AB35" s="51">
        <v>0</v>
      </c>
      <c r="AC35" s="51">
        <f t="shared" si="8"/>
        <v>18</v>
      </c>
      <c r="AD35" s="51">
        <v>18</v>
      </c>
      <c r="AE35" s="51">
        <v>0</v>
      </c>
      <c r="AF35" s="51">
        <v>0</v>
      </c>
      <c r="AG35" s="51">
        <v>206</v>
      </c>
      <c r="AH35" s="51">
        <v>309</v>
      </c>
    </row>
    <row r="36" spans="1:34" ht="13.5">
      <c r="A36" s="26" t="s">
        <v>89</v>
      </c>
      <c r="B36" s="49" t="s">
        <v>148</v>
      </c>
      <c r="C36" s="50" t="s">
        <v>149</v>
      </c>
      <c r="D36" s="51">
        <f t="shared" si="0"/>
        <v>2367</v>
      </c>
      <c r="E36" s="51">
        <v>1716</v>
      </c>
      <c r="F36" s="51">
        <v>651</v>
      </c>
      <c r="G36" s="51">
        <f t="shared" si="1"/>
        <v>2367</v>
      </c>
      <c r="H36" s="51">
        <f t="shared" si="2"/>
        <v>1986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1206</v>
      </c>
      <c r="N36" s="51">
        <v>0</v>
      </c>
      <c r="O36" s="51">
        <v>1000</v>
      </c>
      <c r="P36" s="51">
        <v>206</v>
      </c>
      <c r="Q36" s="51">
        <f t="shared" si="5"/>
        <v>103</v>
      </c>
      <c r="R36" s="51">
        <v>0</v>
      </c>
      <c r="S36" s="51">
        <v>100</v>
      </c>
      <c r="T36" s="51">
        <v>3</v>
      </c>
      <c r="U36" s="51">
        <f t="shared" si="6"/>
        <v>460</v>
      </c>
      <c r="V36" s="51">
        <v>0</v>
      </c>
      <c r="W36" s="51">
        <v>399</v>
      </c>
      <c r="X36" s="51">
        <v>61</v>
      </c>
      <c r="Y36" s="51">
        <f t="shared" si="7"/>
        <v>217</v>
      </c>
      <c r="Z36" s="51">
        <v>0</v>
      </c>
      <c r="AA36" s="51">
        <v>217</v>
      </c>
      <c r="AB36" s="51">
        <v>0</v>
      </c>
      <c r="AC36" s="51">
        <f t="shared" si="8"/>
        <v>0</v>
      </c>
      <c r="AD36" s="51">
        <v>0</v>
      </c>
      <c r="AE36" s="51">
        <v>0</v>
      </c>
      <c r="AF36" s="51">
        <v>0</v>
      </c>
      <c r="AG36" s="51">
        <v>381</v>
      </c>
      <c r="AH36" s="51">
        <v>0</v>
      </c>
    </row>
    <row r="37" spans="1:34" ht="13.5">
      <c r="A37" s="26" t="s">
        <v>89</v>
      </c>
      <c r="B37" s="49" t="s">
        <v>150</v>
      </c>
      <c r="C37" s="50" t="s">
        <v>151</v>
      </c>
      <c r="D37" s="51">
        <f t="shared" si="0"/>
        <v>682</v>
      </c>
      <c r="E37" s="51">
        <v>335</v>
      </c>
      <c r="F37" s="51">
        <v>347</v>
      </c>
      <c r="G37" s="51">
        <f t="shared" si="1"/>
        <v>682</v>
      </c>
      <c r="H37" s="51">
        <f t="shared" si="2"/>
        <v>335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195</v>
      </c>
      <c r="N37" s="51">
        <v>0</v>
      </c>
      <c r="O37" s="51">
        <v>195</v>
      </c>
      <c r="P37" s="51">
        <v>0</v>
      </c>
      <c r="Q37" s="51">
        <f t="shared" si="5"/>
        <v>16</v>
      </c>
      <c r="R37" s="51">
        <v>0</v>
      </c>
      <c r="S37" s="51">
        <v>16</v>
      </c>
      <c r="T37" s="51">
        <v>0</v>
      </c>
      <c r="U37" s="51">
        <f t="shared" si="6"/>
        <v>111</v>
      </c>
      <c r="V37" s="51">
        <v>0</v>
      </c>
      <c r="W37" s="51">
        <v>111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13</v>
      </c>
      <c r="AD37" s="51">
        <v>0</v>
      </c>
      <c r="AE37" s="51">
        <v>13</v>
      </c>
      <c r="AF37" s="51">
        <v>0</v>
      </c>
      <c r="AG37" s="51">
        <v>347</v>
      </c>
      <c r="AH37" s="51">
        <v>0</v>
      </c>
    </row>
    <row r="38" spans="1:34" ht="13.5">
      <c r="A38" s="26" t="s">
        <v>89</v>
      </c>
      <c r="B38" s="49" t="s">
        <v>152</v>
      </c>
      <c r="C38" s="50" t="s">
        <v>153</v>
      </c>
      <c r="D38" s="51">
        <f t="shared" si="0"/>
        <v>3608</v>
      </c>
      <c r="E38" s="51">
        <v>2366</v>
      </c>
      <c r="F38" s="51">
        <v>1242</v>
      </c>
      <c r="G38" s="51">
        <f t="shared" si="1"/>
        <v>3608</v>
      </c>
      <c r="H38" s="51">
        <f t="shared" si="2"/>
        <v>3399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2799</v>
      </c>
      <c r="N38" s="51">
        <v>0</v>
      </c>
      <c r="O38" s="51">
        <v>1869</v>
      </c>
      <c r="P38" s="51">
        <v>930</v>
      </c>
      <c r="Q38" s="51">
        <f t="shared" si="5"/>
        <v>391</v>
      </c>
      <c r="R38" s="51">
        <v>0</v>
      </c>
      <c r="S38" s="51">
        <v>288</v>
      </c>
      <c r="T38" s="51">
        <v>103</v>
      </c>
      <c r="U38" s="51">
        <f t="shared" si="6"/>
        <v>183</v>
      </c>
      <c r="V38" s="51">
        <v>0</v>
      </c>
      <c r="W38" s="51">
        <v>183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26</v>
      </c>
      <c r="AD38" s="51">
        <v>0</v>
      </c>
      <c r="AE38" s="51">
        <v>26</v>
      </c>
      <c r="AF38" s="51">
        <v>0</v>
      </c>
      <c r="AG38" s="51">
        <v>209</v>
      </c>
      <c r="AH38" s="51">
        <v>325</v>
      </c>
    </row>
    <row r="39" spans="1:34" ht="13.5">
      <c r="A39" s="26" t="s">
        <v>89</v>
      </c>
      <c r="B39" s="49" t="s">
        <v>154</v>
      </c>
      <c r="C39" s="50" t="s">
        <v>155</v>
      </c>
      <c r="D39" s="51">
        <f aca="true" t="shared" si="9" ref="D39:D64">E39+F39</f>
        <v>2297</v>
      </c>
      <c r="E39" s="51">
        <v>1497</v>
      </c>
      <c r="F39" s="51">
        <v>800</v>
      </c>
      <c r="G39" s="51">
        <f t="shared" si="1"/>
        <v>2297</v>
      </c>
      <c r="H39" s="51">
        <f t="shared" si="2"/>
        <v>2179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1781</v>
      </c>
      <c r="N39" s="51">
        <v>0</v>
      </c>
      <c r="O39" s="51">
        <v>1099</v>
      </c>
      <c r="P39" s="51">
        <v>682</v>
      </c>
      <c r="Q39" s="51">
        <f t="shared" si="5"/>
        <v>331</v>
      </c>
      <c r="R39" s="51">
        <v>0</v>
      </c>
      <c r="S39" s="51">
        <v>331</v>
      </c>
      <c r="T39" s="51">
        <v>0</v>
      </c>
      <c r="U39" s="51">
        <f t="shared" si="6"/>
        <v>67</v>
      </c>
      <c r="V39" s="51">
        <v>0</v>
      </c>
      <c r="W39" s="51">
        <v>67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0</v>
      </c>
      <c r="AD39" s="51">
        <v>0</v>
      </c>
      <c r="AE39" s="51">
        <v>0</v>
      </c>
      <c r="AF39" s="51">
        <v>0</v>
      </c>
      <c r="AG39" s="51">
        <v>118</v>
      </c>
      <c r="AH39" s="51">
        <v>76</v>
      </c>
    </row>
    <row r="40" spans="1:34" ht="13.5">
      <c r="A40" s="26" t="s">
        <v>89</v>
      </c>
      <c r="B40" s="49" t="s">
        <v>156</v>
      </c>
      <c r="C40" s="50" t="s">
        <v>157</v>
      </c>
      <c r="D40" s="51">
        <f t="shared" si="9"/>
        <v>2896</v>
      </c>
      <c r="E40" s="51">
        <v>2409</v>
      </c>
      <c r="F40" s="51">
        <v>487</v>
      </c>
      <c r="G40" s="51">
        <f t="shared" si="1"/>
        <v>2896</v>
      </c>
      <c r="H40" s="51">
        <f t="shared" si="2"/>
        <v>2866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2401</v>
      </c>
      <c r="N40" s="51">
        <v>0</v>
      </c>
      <c r="O40" s="51">
        <v>1949</v>
      </c>
      <c r="P40" s="51">
        <v>452</v>
      </c>
      <c r="Q40" s="51">
        <f t="shared" si="5"/>
        <v>159</v>
      </c>
      <c r="R40" s="51">
        <v>0</v>
      </c>
      <c r="S40" s="51">
        <v>136</v>
      </c>
      <c r="T40" s="51">
        <v>23</v>
      </c>
      <c r="U40" s="51">
        <f t="shared" si="6"/>
        <v>293</v>
      </c>
      <c r="V40" s="51">
        <v>0</v>
      </c>
      <c r="W40" s="51">
        <v>281</v>
      </c>
      <c r="X40" s="51">
        <v>12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13</v>
      </c>
      <c r="AD40" s="51">
        <v>0</v>
      </c>
      <c r="AE40" s="51">
        <v>13</v>
      </c>
      <c r="AF40" s="51">
        <v>0</v>
      </c>
      <c r="AG40" s="51">
        <v>30</v>
      </c>
      <c r="AH40" s="51">
        <v>0</v>
      </c>
    </row>
    <row r="41" spans="1:34" ht="13.5">
      <c r="A41" s="26" t="s">
        <v>89</v>
      </c>
      <c r="B41" s="49" t="s">
        <v>158</v>
      </c>
      <c r="C41" s="50" t="s">
        <v>159</v>
      </c>
      <c r="D41" s="51">
        <f t="shared" si="9"/>
        <v>1258</v>
      </c>
      <c r="E41" s="51">
        <v>1109</v>
      </c>
      <c r="F41" s="51">
        <v>149</v>
      </c>
      <c r="G41" s="51">
        <f t="shared" si="1"/>
        <v>1258</v>
      </c>
      <c r="H41" s="51">
        <f t="shared" si="2"/>
        <v>1251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974</v>
      </c>
      <c r="N41" s="51">
        <v>0</v>
      </c>
      <c r="O41" s="51">
        <v>841</v>
      </c>
      <c r="P41" s="51">
        <v>133</v>
      </c>
      <c r="Q41" s="51">
        <f t="shared" si="5"/>
        <v>74</v>
      </c>
      <c r="R41" s="51">
        <v>0</v>
      </c>
      <c r="S41" s="51">
        <v>59</v>
      </c>
      <c r="T41" s="51">
        <v>15</v>
      </c>
      <c r="U41" s="51">
        <f t="shared" si="6"/>
        <v>189</v>
      </c>
      <c r="V41" s="51">
        <v>0</v>
      </c>
      <c r="W41" s="51">
        <v>188</v>
      </c>
      <c r="X41" s="51">
        <v>1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14</v>
      </c>
      <c r="AD41" s="51">
        <v>0</v>
      </c>
      <c r="AE41" s="51">
        <v>14</v>
      </c>
      <c r="AF41" s="51">
        <v>0</v>
      </c>
      <c r="AG41" s="51">
        <v>7</v>
      </c>
      <c r="AH41" s="51">
        <v>6</v>
      </c>
    </row>
    <row r="42" spans="1:34" ht="13.5">
      <c r="A42" s="26" t="s">
        <v>89</v>
      </c>
      <c r="B42" s="49" t="s">
        <v>160</v>
      </c>
      <c r="C42" s="50" t="s">
        <v>84</v>
      </c>
      <c r="D42" s="51">
        <f t="shared" si="9"/>
        <v>2935</v>
      </c>
      <c r="E42" s="51">
        <v>2101</v>
      </c>
      <c r="F42" s="51">
        <v>834</v>
      </c>
      <c r="G42" s="51">
        <f t="shared" si="1"/>
        <v>2935</v>
      </c>
      <c r="H42" s="51">
        <f t="shared" si="2"/>
        <v>2906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2457</v>
      </c>
      <c r="N42" s="51">
        <v>0</v>
      </c>
      <c r="O42" s="51">
        <v>1688</v>
      </c>
      <c r="P42" s="51">
        <v>769</v>
      </c>
      <c r="Q42" s="51">
        <f t="shared" si="5"/>
        <v>149</v>
      </c>
      <c r="R42" s="51">
        <v>0</v>
      </c>
      <c r="S42" s="51">
        <v>116</v>
      </c>
      <c r="T42" s="51">
        <v>33</v>
      </c>
      <c r="U42" s="51">
        <f t="shared" si="6"/>
        <v>282</v>
      </c>
      <c r="V42" s="51">
        <v>0</v>
      </c>
      <c r="W42" s="51">
        <v>250</v>
      </c>
      <c r="X42" s="51">
        <v>32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18</v>
      </c>
      <c r="AD42" s="51">
        <v>0</v>
      </c>
      <c r="AE42" s="51">
        <v>18</v>
      </c>
      <c r="AF42" s="51">
        <v>0</v>
      </c>
      <c r="AG42" s="51">
        <v>29</v>
      </c>
      <c r="AH42" s="51">
        <v>0</v>
      </c>
    </row>
    <row r="43" spans="1:34" ht="13.5">
      <c r="A43" s="26" t="s">
        <v>89</v>
      </c>
      <c r="B43" s="49" t="s">
        <v>161</v>
      </c>
      <c r="C43" s="50" t="s">
        <v>162</v>
      </c>
      <c r="D43" s="51">
        <f t="shared" si="9"/>
        <v>1480</v>
      </c>
      <c r="E43" s="51">
        <v>1263</v>
      </c>
      <c r="F43" s="51">
        <v>217</v>
      </c>
      <c r="G43" s="51">
        <f t="shared" si="1"/>
        <v>1480</v>
      </c>
      <c r="H43" s="51">
        <f t="shared" si="2"/>
        <v>1468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1219</v>
      </c>
      <c r="N43" s="51">
        <v>0</v>
      </c>
      <c r="O43" s="51">
        <v>1022</v>
      </c>
      <c r="P43" s="51">
        <v>197</v>
      </c>
      <c r="Q43" s="51">
        <f t="shared" si="5"/>
        <v>80</v>
      </c>
      <c r="R43" s="51">
        <v>0</v>
      </c>
      <c r="S43" s="51">
        <v>64</v>
      </c>
      <c r="T43" s="51">
        <v>16</v>
      </c>
      <c r="U43" s="51">
        <f t="shared" si="6"/>
        <v>160</v>
      </c>
      <c r="V43" s="51">
        <v>0</v>
      </c>
      <c r="W43" s="51">
        <v>156</v>
      </c>
      <c r="X43" s="51">
        <v>4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9</v>
      </c>
      <c r="AD43" s="51">
        <v>0</v>
      </c>
      <c r="AE43" s="51">
        <v>9</v>
      </c>
      <c r="AF43" s="51">
        <v>0</v>
      </c>
      <c r="AG43" s="51">
        <v>12</v>
      </c>
      <c r="AH43" s="51">
        <v>0</v>
      </c>
    </row>
    <row r="44" spans="1:34" ht="13.5">
      <c r="A44" s="26" t="s">
        <v>89</v>
      </c>
      <c r="B44" s="49" t="s">
        <v>163</v>
      </c>
      <c r="C44" s="50" t="s">
        <v>164</v>
      </c>
      <c r="D44" s="51">
        <f t="shared" si="9"/>
        <v>618</v>
      </c>
      <c r="E44" s="51">
        <v>518</v>
      </c>
      <c r="F44" s="51">
        <v>100</v>
      </c>
      <c r="G44" s="51">
        <f t="shared" si="1"/>
        <v>618</v>
      </c>
      <c r="H44" s="51">
        <f t="shared" si="2"/>
        <v>613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459</v>
      </c>
      <c r="N44" s="51">
        <v>0</v>
      </c>
      <c r="O44" s="51">
        <v>376</v>
      </c>
      <c r="P44" s="51">
        <v>83</v>
      </c>
      <c r="Q44" s="51">
        <f t="shared" si="5"/>
        <v>48</v>
      </c>
      <c r="R44" s="51">
        <v>0</v>
      </c>
      <c r="S44" s="51">
        <v>34</v>
      </c>
      <c r="T44" s="51">
        <v>14</v>
      </c>
      <c r="U44" s="51">
        <f t="shared" si="6"/>
        <v>99</v>
      </c>
      <c r="V44" s="51">
        <v>0</v>
      </c>
      <c r="W44" s="51">
        <v>96</v>
      </c>
      <c r="X44" s="51">
        <v>3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7</v>
      </c>
      <c r="AD44" s="51">
        <v>0</v>
      </c>
      <c r="AE44" s="51">
        <v>7</v>
      </c>
      <c r="AF44" s="51">
        <v>0</v>
      </c>
      <c r="AG44" s="51">
        <v>5</v>
      </c>
      <c r="AH44" s="51">
        <v>26</v>
      </c>
    </row>
    <row r="45" spans="1:34" ht="13.5">
      <c r="A45" s="26" t="s">
        <v>89</v>
      </c>
      <c r="B45" s="49" t="s">
        <v>165</v>
      </c>
      <c r="C45" s="50" t="s">
        <v>166</v>
      </c>
      <c r="D45" s="51">
        <f t="shared" si="9"/>
        <v>685</v>
      </c>
      <c r="E45" s="51">
        <v>595</v>
      </c>
      <c r="F45" s="51">
        <v>90</v>
      </c>
      <c r="G45" s="51">
        <f t="shared" si="1"/>
        <v>685</v>
      </c>
      <c r="H45" s="51">
        <f t="shared" si="2"/>
        <v>658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518</v>
      </c>
      <c r="N45" s="51">
        <v>0</v>
      </c>
      <c r="O45" s="51">
        <v>443</v>
      </c>
      <c r="P45" s="51">
        <v>75</v>
      </c>
      <c r="Q45" s="51">
        <f t="shared" si="5"/>
        <v>46</v>
      </c>
      <c r="R45" s="51">
        <v>0</v>
      </c>
      <c r="S45" s="51">
        <v>32</v>
      </c>
      <c r="T45" s="51">
        <v>14</v>
      </c>
      <c r="U45" s="51">
        <f t="shared" si="6"/>
        <v>86</v>
      </c>
      <c r="V45" s="51">
        <v>0</v>
      </c>
      <c r="W45" s="51">
        <v>85</v>
      </c>
      <c r="X45" s="51">
        <v>1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8</v>
      </c>
      <c r="AD45" s="51">
        <v>0</v>
      </c>
      <c r="AE45" s="51">
        <v>8</v>
      </c>
      <c r="AF45" s="51">
        <v>0</v>
      </c>
      <c r="AG45" s="51">
        <v>27</v>
      </c>
      <c r="AH45" s="51">
        <v>0</v>
      </c>
    </row>
    <row r="46" spans="1:34" ht="13.5">
      <c r="A46" s="26" t="s">
        <v>89</v>
      </c>
      <c r="B46" s="49" t="s">
        <v>167</v>
      </c>
      <c r="C46" s="50" t="s">
        <v>168</v>
      </c>
      <c r="D46" s="51">
        <f t="shared" si="9"/>
        <v>1026</v>
      </c>
      <c r="E46" s="51">
        <v>991</v>
      </c>
      <c r="F46" s="51">
        <v>35</v>
      </c>
      <c r="G46" s="51">
        <f t="shared" si="1"/>
        <v>1026</v>
      </c>
      <c r="H46" s="51">
        <f t="shared" si="2"/>
        <v>1026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819</v>
      </c>
      <c r="N46" s="51">
        <v>790</v>
      </c>
      <c r="O46" s="51">
        <v>0</v>
      </c>
      <c r="P46" s="51">
        <v>29</v>
      </c>
      <c r="Q46" s="51">
        <f t="shared" si="5"/>
        <v>207</v>
      </c>
      <c r="R46" s="51">
        <v>0</v>
      </c>
      <c r="S46" s="51">
        <v>201</v>
      </c>
      <c r="T46" s="51">
        <v>6</v>
      </c>
      <c r="U46" s="51">
        <f t="shared" si="6"/>
        <v>0</v>
      </c>
      <c r="V46" s="51">
        <v>0</v>
      </c>
      <c r="W46" s="51">
        <v>0</v>
      </c>
      <c r="X46" s="51">
        <v>0</v>
      </c>
      <c r="Y46" s="51">
        <f t="shared" si="7"/>
        <v>0</v>
      </c>
      <c r="Z46" s="51">
        <v>0</v>
      </c>
      <c r="AA46" s="51">
        <v>0</v>
      </c>
      <c r="AB46" s="51">
        <v>0</v>
      </c>
      <c r="AC46" s="51">
        <f t="shared" si="8"/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</row>
    <row r="47" spans="1:34" ht="13.5">
      <c r="A47" s="26" t="s">
        <v>89</v>
      </c>
      <c r="B47" s="49" t="s">
        <v>169</v>
      </c>
      <c r="C47" s="50" t="s">
        <v>170</v>
      </c>
      <c r="D47" s="51">
        <f t="shared" si="9"/>
        <v>7638</v>
      </c>
      <c r="E47" s="51">
        <v>5594</v>
      </c>
      <c r="F47" s="51">
        <v>2044</v>
      </c>
      <c r="G47" s="51">
        <f aca="true" t="shared" si="10" ref="G47:G64">H47+AG47</f>
        <v>7638</v>
      </c>
      <c r="H47" s="51">
        <f aca="true" t="shared" si="11" ref="H47:H64">I47+M47+Q47+U47+Y47+AC47</f>
        <v>5809</v>
      </c>
      <c r="I47" s="51">
        <f aca="true" t="shared" si="12" ref="I47:I64">SUM(J47:L47)</f>
        <v>0</v>
      </c>
      <c r="J47" s="51">
        <v>0</v>
      </c>
      <c r="K47" s="51">
        <v>0</v>
      </c>
      <c r="L47" s="51">
        <v>0</v>
      </c>
      <c r="M47" s="51">
        <f aca="true" t="shared" si="13" ref="M47:M64">SUM(N47:P47)</f>
        <v>4714</v>
      </c>
      <c r="N47" s="51">
        <v>0</v>
      </c>
      <c r="O47" s="51">
        <v>3873</v>
      </c>
      <c r="P47" s="51">
        <v>841</v>
      </c>
      <c r="Q47" s="51">
        <f aca="true" t="shared" si="14" ref="Q47:Q64">SUM(R47:T47)</f>
        <v>141</v>
      </c>
      <c r="R47" s="51">
        <v>0</v>
      </c>
      <c r="S47" s="51">
        <v>141</v>
      </c>
      <c r="T47" s="51">
        <v>0</v>
      </c>
      <c r="U47" s="51">
        <f aca="true" t="shared" si="15" ref="U47:U64">SUM(V47:X47)</f>
        <v>866</v>
      </c>
      <c r="V47" s="51">
        <v>0</v>
      </c>
      <c r="W47" s="51">
        <v>866</v>
      </c>
      <c r="X47" s="51">
        <v>0</v>
      </c>
      <c r="Y47" s="51">
        <f aca="true" t="shared" si="16" ref="Y47:Y64">SUM(Z47:AB47)</f>
        <v>22</v>
      </c>
      <c r="Z47" s="51">
        <v>0</v>
      </c>
      <c r="AA47" s="51">
        <v>22</v>
      </c>
      <c r="AB47" s="51">
        <v>0</v>
      </c>
      <c r="AC47" s="51">
        <f aca="true" t="shared" si="17" ref="AC47:AC64">SUM(AD47:AF47)</f>
        <v>66</v>
      </c>
      <c r="AD47" s="51">
        <v>0</v>
      </c>
      <c r="AE47" s="51">
        <v>66</v>
      </c>
      <c r="AF47" s="51">
        <v>0</v>
      </c>
      <c r="AG47" s="51">
        <v>1829</v>
      </c>
      <c r="AH47" s="51">
        <v>0</v>
      </c>
    </row>
    <row r="48" spans="1:34" ht="13.5">
      <c r="A48" s="26" t="s">
        <v>89</v>
      </c>
      <c r="B48" s="49" t="s">
        <v>171</v>
      </c>
      <c r="C48" s="50" t="s">
        <v>172</v>
      </c>
      <c r="D48" s="51">
        <f t="shared" si="9"/>
        <v>936</v>
      </c>
      <c r="E48" s="51">
        <v>913</v>
      </c>
      <c r="F48" s="51">
        <v>23</v>
      </c>
      <c r="G48" s="51">
        <f t="shared" si="10"/>
        <v>936</v>
      </c>
      <c r="H48" s="51">
        <f t="shared" si="11"/>
        <v>913</v>
      </c>
      <c r="I48" s="51">
        <f t="shared" si="12"/>
        <v>0</v>
      </c>
      <c r="J48" s="51">
        <v>0</v>
      </c>
      <c r="K48" s="51">
        <v>0</v>
      </c>
      <c r="L48" s="51">
        <v>0</v>
      </c>
      <c r="M48" s="51">
        <f t="shared" si="13"/>
        <v>555</v>
      </c>
      <c r="N48" s="51">
        <v>0</v>
      </c>
      <c r="O48" s="51">
        <v>555</v>
      </c>
      <c r="P48" s="51">
        <v>0</v>
      </c>
      <c r="Q48" s="51">
        <f t="shared" si="14"/>
        <v>14</v>
      </c>
      <c r="R48" s="51">
        <v>0</v>
      </c>
      <c r="S48" s="51">
        <v>14</v>
      </c>
      <c r="T48" s="51">
        <v>0</v>
      </c>
      <c r="U48" s="51">
        <f t="shared" si="15"/>
        <v>286</v>
      </c>
      <c r="V48" s="51">
        <v>0</v>
      </c>
      <c r="W48" s="51">
        <v>286</v>
      </c>
      <c r="X48" s="51">
        <v>0</v>
      </c>
      <c r="Y48" s="51">
        <f t="shared" si="16"/>
        <v>0</v>
      </c>
      <c r="Z48" s="51">
        <v>0</v>
      </c>
      <c r="AA48" s="51">
        <v>0</v>
      </c>
      <c r="AB48" s="51">
        <v>0</v>
      </c>
      <c r="AC48" s="51">
        <f t="shared" si="17"/>
        <v>58</v>
      </c>
      <c r="AD48" s="51">
        <v>0</v>
      </c>
      <c r="AE48" s="51">
        <v>58</v>
      </c>
      <c r="AF48" s="51">
        <v>0</v>
      </c>
      <c r="AG48" s="51">
        <v>23</v>
      </c>
      <c r="AH48" s="51">
        <v>40</v>
      </c>
    </row>
    <row r="49" spans="1:34" ht="13.5">
      <c r="A49" s="26" t="s">
        <v>89</v>
      </c>
      <c r="B49" s="49" t="s">
        <v>173</v>
      </c>
      <c r="C49" s="50" t="s">
        <v>174</v>
      </c>
      <c r="D49" s="51">
        <f t="shared" si="9"/>
        <v>1724</v>
      </c>
      <c r="E49" s="51">
        <v>1258</v>
      </c>
      <c r="F49" s="51">
        <v>466</v>
      </c>
      <c r="G49" s="51">
        <f t="shared" si="10"/>
        <v>1724</v>
      </c>
      <c r="H49" s="51">
        <f t="shared" si="11"/>
        <v>1600</v>
      </c>
      <c r="I49" s="51">
        <f t="shared" si="12"/>
        <v>0</v>
      </c>
      <c r="J49" s="51">
        <v>0</v>
      </c>
      <c r="K49" s="51">
        <v>0</v>
      </c>
      <c r="L49" s="51">
        <v>0</v>
      </c>
      <c r="M49" s="51">
        <f t="shared" si="13"/>
        <v>1297</v>
      </c>
      <c r="N49" s="51">
        <v>0</v>
      </c>
      <c r="O49" s="51">
        <v>929</v>
      </c>
      <c r="P49" s="51">
        <v>368</v>
      </c>
      <c r="Q49" s="51">
        <f t="shared" si="14"/>
        <v>114</v>
      </c>
      <c r="R49" s="51">
        <v>0</v>
      </c>
      <c r="S49" s="51">
        <v>78</v>
      </c>
      <c r="T49" s="51">
        <v>36</v>
      </c>
      <c r="U49" s="51">
        <f t="shared" si="15"/>
        <v>183</v>
      </c>
      <c r="V49" s="51">
        <v>0</v>
      </c>
      <c r="W49" s="51">
        <v>183</v>
      </c>
      <c r="X49" s="51">
        <v>0</v>
      </c>
      <c r="Y49" s="51">
        <f t="shared" si="16"/>
        <v>0</v>
      </c>
      <c r="Z49" s="51">
        <v>0</v>
      </c>
      <c r="AA49" s="51">
        <v>0</v>
      </c>
      <c r="AB49" s="51">
        <v>0</v>
      </c>
      <c r="AC49" s="51">
        <f t="shared" si="17"/>
        <v>6</v>
      </c>
      <c r="AD49" s="51">
        <v>0</v>
      </c>
      <c r="AE49" s="51">
        <v>5</v>
      </c>
      <c r="AF49" s="51">
        <v>1</v>
      </c>
      <c r="AG49" s="51">
        <v>124</v>
      </c>
      <c r="AH49" s="51">
        <v>0</v>
      </c>
    </row>
    <row r="50" spans="1:34" ht="13.5">
      <c r="A50" s="26" t="s">
        <v>89</v>
      </c>
      <c r="B50" s="49" t="s">
        <v>175</v>
      </c>
      <c r="C50" s="50" t="s">
        <v>176</v>
      </c>
      <c r="D50" s="51">
        <f t="shared" si="9"/>
        <v>7425</v>
      </c>
      <c r="E50" s="51">
        <v>5688</v>
      </c>
      <c r="F50" s="51">
        <v>1737</v>
      </c>
      <c r="G50" s="51">
        <f t="shared" si="10"/>
        <v>7425</v>
      </c>
      <c r="H50" s="51">
        <f t="shared" si="11"/>
        <v>6879</v>
      </c>
      <c r="I50" s="51">
        <f t="shared" si="12"/>
        <v>0</v>
      </c>
      <c r="J50" s="51">
        <v>0</v>
      </c>
      <c r="K50" s="51">
        <v>0</v>
      </c>
      <c r="L50" s="51">
        <v>0</v>
      </c>
      <c r="M50" s="51">
        <f t="shared" si="13"/>
        <v>6080</v>
      </c>
      <c r="N50" s="51">
        <v>0</v>
      </c>
      <c r="O50" s="51">
        <v>4857</v>
      </c>
      <c r="P50" s="51">
        <v>1223</v>
      </c>
      <c r="Q50" s="51">
        <f t="shared" si="14"/>
        <v>439</v>
      </c>
      <c r="R50" s="51">
        <v>0</v>
      </c>
      <c r="S50" s="51">
        <v>310</v>
      </c>
      <c r="T50" s="51">
        <v>129</v>
      </c>
      <c r="U50" s="51">
        <f t="shared" si="15"/>
        <v>333</v>
      </c>
      <c r="V50" s="51">
        <v>0</v>
      </c>
      <c r="W50" s="51">
        <v>333</v>
      </c>
      <c r="X50" s="51">
        <v>0</v>
      </c>
      <c r="Y50" s="51">
        <f t="shared" si="16"/>
        <v>0</v>
      </c>
      <c r="Z50" s="51">
        <v>0</v>
      </c>
      <c r="AA50" s="51">
        <v>0</v>
      </c>
      <c r="AB50" s="51">
        <v>0</v>
      </c>
      <c r="AC50" s="51">
        <f t="shared" si="17"/>
        <v>27</v>
      </c>
      <c r="AD50" s="51">
        <v>0</v>
      </c>
      <c r="AE50" s="51">
        <v>11</v>
      </c>
      <c r="AF50" s="51">
        <v>16</v>
      </c>
      <c r="AG50" s="51">
        <v>546</v>
      </c>
      <c r="AH50" s="51">
        <v>0</v>
      </c>
    </row>
    <row r="51" spans="1:34" ht="13.5">
      <c r="A51" s="26" t="s">
        <v>89</v>
      </c>
      <c r="B51" s="49" t="s">
        <v>177</v>
      </c>
      <c r="C51" s="50" t="s">
        <v>178</v>
      </c>
      <c r="D51" s="51">
        <f t="shared" si="9"/>
        <v>3476</v>
      </c>
      <c r="E51" s="51">
        <v>2543</v>
      </c>
      <c r="F51" s="51">
        <v>933</v>
      </c>
      <c r="G51" s="51">
        <f t="shared" si="10"/>
        <v>3476</v>
      </c>
      <c r="H51" s="51">
        <f t="shared" si="11"/>
        <v>3141</v>
      </c>
      <c r="I51" s="51">
        <f t="shared" si="12"/>
        <v>0</v>
      </c>
      <c r="J51" s="51">
        <v>0</v>
      </c>
      <c r="K51" s="51">
        <v>0</v>
      </c>
      <c r="L51" s="51">
        <v>0</v>
      </c>
      <c r="M51" s="51">
        <f t="shared" si="13"/>
        <v>2515</v>
      </c>
      <c r="N51" s="51">
        <v>0</v>
      </c>
      <c r="O51" s="51">
        <v>1914</v>
      </c>
      <c r="P51" s="51">
        <v>601</v>
      </c>
      <c r="Q51" s="51">
        <f t="shared" si="14"/>
        <v>529</v>
      </c>
      <c r="R51" s="51">
        <v>0</v>
      </c>
      <c r="S51" s="51">
        <v>441</v>
      </c>
      <c r="T51" s="51">
        <v>88</v>
      </c>
      <c r="U51" s="51">
        <f t="shared" si="15"/>
        <v>97</v>
      </c>
      <c r="V51" s="51">
        <v>0</v>
      </c>
      <c r="W51" s="51">
        <v>97</v>
      </c>
      <c r="X51" s="51">
        <v>0</v>
      </c>
      <c r="Y51" s="51">
        <f t="shared" si="16"/>
        <v>0</v>
      </c>
      <c r="Z51" s="51">
        <v>0</v>
      </c>
      <c r="AA51" s="51">
        <v>0</v>
      </c>
      <c r="AB51" s="51">
        <v>0</v>
      </c>
      <c r="AC51" s="51">
        <f t="shared" si="17"/>
        <v>0</v>
      </c>
      <c r="AD51" s="51">
        <v>0</v>
      </c>
      <c r="AE51" s="51">
        <v>0</v>
      </c>
      <c r="AF51" s="51">
        <v>0</v>
      </c>
      <c r="AG51" s="51">
        <v>335</v>
      </c>
      <c r="AH51" s="51">
        <v>0</v>
      </c>
    </row>
    <row r="52" spans="1:34" ht="13.5">
      <c r="A52" s="26" t="s">
        <v>89</v>
      </c>
      <c r="B52" s="49" t="s">
        <v>179</v>
      </c>
      <c r="C52" s="50" t="s">
        <v>180</v>
      </c>
      <c r="D52" s="51">
        <f t="shared" si="9"/>
        <v>1119</v>
      </c>
      <c r="E52" s="51">
        <v>801</v>
      </c>
      <c r="F52" s="51">
        <v>318</v>
      </c>
      <c r="G52" s="51">
        <f t="shared" si="10"/>
        <v>1119</v>
      </c>
      <c r="H52" s="51">
        <f t="shared" si="11"/>
        <v>1091</v>
      </c>
      <c r="I52" s="51">
        <f t="shared" si="12"/>
        <v>0</v>
      </c>
      <c r="J52" s="51">
        <v>0</v>
      </c>
      <c r="K52" s="51">
        <v>0</v>
      </c>
      <c r="L52" s="51">
        <v>0</v>
      </c>
      <c r="M52" s="51">
        <f t="shared" si="13"/>
        <v>865</v>
      </c>
      <c r="N52" s="51">
        <v>0</v>
      </c>
      <c r="O52" s="51">
        <v>616</v>
      </c>
      <c r="P52" s="51">
        <v>249</v>
      </c>
      <c r="Q52" s="51">
        <f t="shared" si="14"/>
        <v>143</v>
      </c>
      <c r="R52" s="51">
        <v>0</v>
      </c>
      <c r="S52" s="51">
        <v>101</v>
      </c>
      <c r="T52" s="51">
        <v>42</v>
      </c>
      <c r="U52" s="51">
        <f t="shared" si="15"/>
        <v>79</v>
      </c>
      <c r="V52" s="51">
        <v>0</v>
      </c>
      <c r="W52" s="51">
        <v>79</v>
      </c>
      <c r="X52" s="51">
        <v>0</v>
      </c>
      <c r="Y52" s="51">
        <f t="shared" si="16"/>
        <v>0</v>
      </c>
      <c r="Z52" s="51">
        <v>0</v>
      </c>
      <c r="AA52" s="51">
        <v>0</v>
      </c>
      <c r="AB52" s="51">
        <v>0</v>
      </c>
      <c r="AC52" s="51">
        <f t="shared" si="17"/>
        <v>4</v>
      </c>
      <c r="AD52" s="51">
        <v>0</v>
      </c>
      <c r="AE52" s="51">
        <v>4</v>
      </c>
      <c r="AF52" s="51">
        <v>0</v>
      </c>
      <c r="AG52" s="51">
        <v>28</v>
      </c>
      <c r="AH52" s="51">
        <v>0</v>
      </c>
    </row>
    <row r="53" spans="1:34" ht="13.5">
      <c r="A53" s="26" t="s">
        <v>89</v>
      </c>
      <c r="B53" s="49" t="s">
        <v>181</v>
      </c>
      <c r="C53" s="50" t="s">
        <v>182</v>
      </c>
      <c r="D53" s="51">
        <f t="shared" si="9"/>
        <v>812</v>
      </c>
      <c r="E53" s="51">
        <v>780</v>
      </c>
      <c r="F53" s="51">
        <v>32</v>
      </c>
      <c r="G53" s="51">
        <f t="shared" si="10"/>
        <v>812</v>
      </c>
      <c r="H53" s="51">
        <f t="shared" si="11"/>
        <v>781</v>
      </c>
      <c r="I53" s="51">
        <f t="shared" si="12"/>
        <v>0</v>
      </c>
      <c r="J53" s="51">
        <v>0</v>
      </c>
      <c r="K53" s="51">
        <v>0</v>
      </c>
      <c r="L53" s="51">
        <v>0</v>
      </c>
      <c r="M53" s="51">
        <f t="shared" si="13"/>
        <v>593</v>
      </c>
      <c r="N53" s="51">
        <v>0</v>
      </c>
      <c r="O53" s="51">
        <v>592</v>
      </c>
      <c r="P53" s="51">
        <v>1</v>
      </c>
      <c r="Q53" s="51">
        <f t="shared" si="14"/>
        <v>119</v>
      </c>
      <c r="R53" s="51">
        <v>0</v>
      </c>
      <c r="S53" s="51">
        <v>119</v>
      </c>
      <c r="T53" s="51">
        <v>0</v>
      </c>
      <c r="U53" s="51">
        <f t="shared" si="15"/>
        <v>69</v>
      </c>
      <c r="V53" s="51">
        <v>0</v>
      </c>
      <c r="W53" s="51">
        <v>69</v>
      </c>
      <c r="X53" s="51">
        <v>0</v>
      </c>
      <c r="Y53" s="51">
        <f t="shared" si="16"/>
        <v>0</v>
      </c>
      <c r="Z53" s="51">
        <v>0</v>
      </c>
      <c r="AA53" s="51">
        <v>0</v>
      </c>
      <c r="AB53" s="51">
        <v>0</v>
      </c>
      <c r="AC53" s="51">
        <f t="shared" si="17"/>
        <v>0</v>
      </c>
      <c r="AD53" s="51">
        <v>0</v>
      </c>
      <c r="AE53" s="51">
        <v>0</v>
      </c>
      <c r="AF53" s="51">
        <v>0</v>
      </c>
      <c r="AG53" s="51">
        <v>31</v>
      </c>
      <c r="AH53" s="51">
        <v>0</v>
      </c>
    </row>
    <row r="54" spans="1:34" ht="13.5">
      <c r="A54" s="26" t="s">
        <v>89</v>
      </c>
      <c r="B54" s="49" t="s">
        <v>183</v>
      </c>
      <c r="C54" s="50" t="s">
        <v>184</v>
      </c>
      <c r="D54" s="51">
        <f t="shared" si="9"/>
        <v>950</v>
      </c>
      <c r="E54" s="51">
        <v>868</v>
      </c>
      <c r="F54" s="51">
        <v>82</v>
      </c>
      <c r="G54" s="51">
        <f t="shared" si="10"/>
        <v>950</v>
      </c>
      <c r="H54" s="51">
        <f t="shared" si="11"/>
        <v>854</v>
      </c>
      <c r="I54" s="51">
        <f t="shared" si="12"/>
        <v>0</v>
      </c>
      <c r="J54" s="51">
        <v>0</v>
      </c>
      <c r="K54" s="51">
        <v>0</v>
      </c>
      <c r="L54" s="51">
        <v>0</v>
      </c>
      <c r="M54" s="51">
        <f t="shared" si="13"/>
        <v>690</v>
      </c>
      <c r="N54" s="51">
        <v>0</v>
      </c>
      <c r="O54" s="51">
        <v>690</v>
      </c>
      <c r="P54" s="51">
        <v>0</v>
      </c>
      <c r="Q54" s="51">
        <f t="shared" si="14"/>
        <v>83</v>
      </c>
      <c r="R54" s="51">
        <v>0</v>
      </c>
      <c r="S54" s="51">
        <v>83</v>
      </c>
      <c r="T54" s="51">
        <v>0</v>
      </c>
      <c r="U54" s="51">
        <f t="shared" si="15"/>
        <v>67</v>
      </c>
      <c r="V54" s="51">
        <v>0</v>
      </c>
      <c r="W54" s="51">
        <v>67</v>
      </c>
      <c r="X54" s="51">
        <v>0</v>
      </c>
      <c r="Y54" s="51">
        <f t="shared" si="16"/>
        <v>0</v>
      </c>
      <c r="Z54" s="51">
        <v>0</v>
      </c>
      <c r="AA54" s="51">
        <v>0</v>
      </c>
      <c r="AB54" s="51">
        <v>0</v>
      </c>
      <c r="AC54" s="51">
        <f t="shared" si="17"/>
        <v>14</v>
      </c>
      <c r="AD54" s="51">
        <v>0</v>
      </c>
      <c r="AE54" s="51">
        <v>14</v>
      </c>
      <c r="AF54" s="51">
        <v>0</v>
      </c>
      <c r="AG54" s="51">
        <v>96</v>
      </c>
      <c r="AH54" s="51">
        <v>0</v>
      </c>
    </row>
    <row r="55" spans="1:34" ht="13.5">
      <c r="A55" s="26" t="s">
        <v>89</v>
      </c>
      <c r="B55" s="49" t="s">
        <v>185</v>
      </c>
      <c r="C55" s="50" t="s">
        <v>186</v>
      </c>
      <c r="D55" s="51">
        <f t="shared" si="9"/>
        <v>829</v>
      </c>
      <c r="E55" s="51">
        <v>792</v>
      </c>
      <c r="F55" s="51">
        <v>37</v>
      </c>
      <c r="G55" s="51">
        <f t="shared" si="10"/>
        <v>829</v>
      </c>
      <c r="H55" s="51">
        <f t="shared" si="11"/>
        <v>790</v>
      </c>
      <c r="I55" s="51">
        <f t="shared" si="12"/>
        <v>0</v>
      </c>
      <c r="J55" s="51">
        <v>0</v>
      </c>
      <c r="K55" s="51">
        <v>0</v>
      </c>
      <c r="L55" s="51">
        <v>0</v>
      </c>
      <c r="M55" s="51">
        <f t="shared" si="13"/>
        <v>605</v>
      </c>
      <c r="N55" s="51">
        <v>0</v>
      </c>
      <c r="O55" s="51">
        <v>605</v>
      </c>
      <c r="P55" s="51">
        <v>0</v>
      </c>
      <c r="Q55" s="51">
        <f t="shared" si="14"/>
        <v>114</v>
      </c>
      <c r="R55" s="51">
        <v>0</v>
      </c>
      <c r="S55" s="51">
        <v>114</v>
      </c>
      <c r="T55" s="51">
        <v>0</v>
      </c>
      <c r="U55" s="51">
        <f t="shared" si="15"/>
        <v>59</v>
      </c>
      <c r="V55" s="51">
        <v>0</v>
      </c>
      <c r="W55" s="51">
        <v>59</v>
      </c>
      <c r="X55" s="51">
        <v>0</v>
      </c>
      <c r="Y55" s="51">
        <f t="shared" si="16"/>
        <v>0</v>
      </c>
      <c r="Z55" s="51">
        <v>0</v>
      </c>
      <c r="AA55" s="51">
        <v>0</v>
      </c>
      <c r="AB55" s="51">
        <v>0</v>
      </c>
      <c r="AC55" s="51">
        <f t="shared" si="17"/>
        <v>12</v>
      </c>
      <c r="AD55" s="51">
        <v>0</v>
      </c>
      <c r="AE55" s="51">
        <v>12</v>
      </c>
      <c r="AF55" s="51">
        <v>0</v>
      </c>
      <c r="AG55" s="51">
        <v>39</v>
      </c>
      <c r="AH55" s="51">
        <v>0</v>
      </c>
    </row>
    <row r="56" spans="1:34" ht="13.5">
      <c r="A56" s="26" t="s">
        <v>89</v>
      </c>
      <c r="B56" s="49" t="s">
        <v>187</v>
      </c>
      <c r="C56" s="50" t="s">
        <v>188</v>
      </c>
      <c r="D56" s="51">
        <f t="shared" si="9"/>
        <v>2503</v>
      </c>
      <c r="E56" s="51">
        <v>1575</v>
      </c>
      <c r="F56" s="51">
        <v>928</v>
      </c>
      <c r="G56" s="51">
        <f t="shared" si="10"/>
        <v>2503</v>
      </c>
      <c r="H56" s="51">
        <f t="shared" si="11"/>
        <v>2414</v>
      </c>
      <c r="I56" s="51">
        <f t="shared" si="12"/>
        <v>0</v>
      </c>
      <c r="J56" s="51">
        <v>0</v>
      </c>
      <c r="K56" s="51">
        <v>0</v>
      </c>
      <c r="L56" s="51">
        <v>0</v>
      </c>
      <c r="M56" s="51">
        <f t="shared" si="13"/>
        <v>1839</v>
      </c>
      <c r="N56" s="51">
        <v>1097</v>
      </c>
      <c r="O56" s="51">
        <v>0</v>
      </c>
      <c r="P56" s="51">
        <v>742</v>
      </c>
      <c r="Q56" s="51">
        <f t="shared" si="14"/>
        <v>95</v>
      </c>
      <c r="R56" s="51">
        <v>83</v>
      </c>
      <c r="S56" s="51">
        <v>0</v>
      </c>
      <c r="T56" s="51">
        <v>12</v>
      </c>
      <c r="U56" s="51">
        <f t="shared" si="15"/>
        <v>432</v>
      </c>
      <c r="V56" s="51">
        <v>356</v>
      </c>
      <c r="W56" s="51">
        <v>0</v>
      </c>
      <c r="X56" s="51">
        <v>76</v>
      </c>
      <c r="Y56" s="51">
        <f t="shared" si="16"/>
        <v>7</v>
      </c>
      <c r="Z56" s="51">
        <v>7</v>
      </c>
      <c r="AA56" s="51">
        <v>0</v>
      </c>
      <c r="AB56" s="51">
        <v>0</v>
      </c>
      <c r="AC56" s="51">
        <f t="shared" si="17"/>
        <v>41</v>
      </c>
      <c r="AD56" s="51">
        <v>32</v>
      </c>
      <c r="AE56" s="51">
        <v>0</v>
      </c>
      <c r="AF56" s="51">
        <v>9</v>
      </c>
      <c r="AG56" s="51">
        <v>89</v>
      </c>
      <c r="AH56" s="51">
        <v>0</v>
      </c>
    </row>
    <row r="57" spans="1:34" ht="13.5">
      <c r="A57" s="26" t="s">
        <v>89</v>
      </c>
      <c r="B57" s="49" t="s">
        <v>189</v>
      </c>
      <c r="C57" s="50" t="s">
        <v>29</v>
      </c>
      <c r="D57" s="51">
        <f t="shared" si="9"/>
        <v>3003</v>
      </c>
      <c r="E57" s="51">
        <v>2211</v>
      </c>
      <c r="F57" s="51">
        <v>792</v>
      </c>
      <c r="G57" s="51">
        <f t="shared" si="10"/>
        <v>3003</v>
      </c>
      <c r="H57" s="51">
        <f t="shared" si="11"/>
        <v>2567</v>
      </c>
      <c r="I57" s="51">
        <f t="shared" si="12"/>
        <v>0</v>
      </c>
      <c r="J57" s="51">
        <v>0</v>
      </c>
      <c r="K57" s="51">
        <v>0</v>
      </c>
      <c r="L57" s="51">
        <v>0</v>
      </c>
      <c r="M57" s="51">
        <f t="shared" si="13"/>
        <v>2055</v>
      </c>
      <c r="N57" s="51">
        <v>0</v>
      </c>
      <c r="O57" s="51">
        <v>1708</v>
      </c>
      <c r="P57" s="51">
        <v>347</v>
      </c>
      <c r="Q57" s="51">
        <f t="shared" si="14"/>
        <v>200</v>
      </c>
      <c r="R57" s="51">
        <v>0</v>
      </c>
      <c r="S57" s="51">
        <v>191</v>
      </c>
      <c r="T57" s="51">
        <v>9</v>
      </c>
      <c r="U57" s="51">
        <f t="shared" si="15"/>
        <v>312</v>
      </c>
      <c r="V57" s="51">
        <v>0</v>
      </c>
      <c r="W57" s="51">
        <v>312</v>
      </c>
      <c r="X57" s="51">
        <v>0</v>
      </c>
      <c r="Y57" s="51">
        <f t="shared" si="16"/>
        <v>0</v>
      </c>
      <c r="Z57" s="51">
        <v>0</v>
      </c>
      <c r="AA57" s="51">
        <v>0</v>
      </c>
      <c r="AB57" s="51">
        <v>0</v>
      </c>
      <c r="AC57" s="51">
        <f t="shared" si="17"/>
        <v>0</v>
      </c>
      <c r="AD57" s="51">
        <v>0</v>
      </c>
      <c r="AE57" s="51">
        <v>0</v>
      </c>
      <c r="AF57" s="51">
        <v>0</v>
      </c>
      <c r="AG57" s="51">
        <v>436</v>
      </c>
      <c r="AH57" s="51">
        <v>514</v>
      </c>
    </row>
    <row r="58" spans="1:34" ht="13.5">
      <c r="A58" s="26" t="s">
        <v>89</v>
      </c>
      <c r="B58" s="49" t="s">
        <v>30</v>
      </c>
      <c r="C58" s="50" t="s">
        <v>31</v>
      </c>
      <c r="D58" s="51">
        <f t="shared" si="9"/>
        <v>1486</v>
      </c>
      <c r="E58" s="51">
        <v>960</v>
      </c>
      <c r="F58" s="51">
        <v>526</v>
      </c>
      <c r="G58" s="51">
        <f t="shared" si="10"/>
        <v>1486</v>
      </c>
      <c r="H58" s="51">
        <f t="shared" si="11"/>
        <v>1397</v>
      </c>
      <c r="I58" s="51">
        <f t="shared" si="12"/>
        <v>0</v>
      </c>
      <c r="J58" s="51">
        <v>0</v>
      </c>
      <c r="K58" s="51">
        <v>0</v>
      </c>
      <c r="L58" s="51">
        <v>0</v>
      </c>
      <c r="M58" s="51">
        <f t="shared" si="13"/>
        <v>1106</v>
      </c>
      <c r="N58" s="51">
        <v>0</v>
      </c>
      <c r="O58" s="51">
        <v>707</v>
      </c>
      <c r="P58" s="51">
        <v>399</v>
      </c>
      <c r="Q58" s="51">
        <f t="shared" si="14"/>
        <v>122</v>
      </c>
      <c r="R58" s="51">
        <v>0</v>
      </c>
      <c r="S58" s="51">
        <v>84</v>
      </c>
      <c r="T58" s="51">
        <v>38</v>
      </c>
      <c r="U58" s="51">
        <f t="shared" si="15"/>
        <v>169</v>
      </c>
      <c r="V58" s="51">
        <v>0</v>
      </c>
      <c r="W58" s="51">
        <v>169</v>
      </c>
      <c r="X58" s="51">
        <v>0</v>
      </c>
      <c r="Y58" s="51">
        <f t="shared" si="16"/>
        <v>0</v>
      </c>
      <c r="Z58" s="51">
        <v>0</v>
      </c>
      <c r="AA58" s="51">
        <v>0</v>
      </c>
      <c r="AB58" s="51">
        <v>0</v>
      </c>
      <c r="AC58" s="51">
        <f t="shared" si="17"/>
        <v>0</v>
      </c>
      <c r="AD58" s="51">
        <v>0</v>
      </c>
      <c r="AE58" s="51">
        <v>0</v>
      </c>
      <c r="AF58" s="51">
        <v>0</v>
      </c>
      <c r="AG58" s="51">
        <v>89</v>
      </c>
      <c r="AH58" s="51">
        <v>513</v>
      </c>
    </row>
    <row r="59" spans="1:34" ht="13.5">
      <c r="A59" s="26" t="s">
        <v>89</v>
      </c>
      <c r="B59" s="49" t="s">
        <v>32</v>
      </c>
      <c r="C59" s="50" t="s">
        <v>33</v>
      </c>
      <c r="D59" s="51">
        <f t="shared" si="9"/>
        <v>608</v>
      </c>
      <c r="E59" s="51">
        <v>491</v>
      </c>
      <c r="F59" s="51">
        <v>117</v>
      </c>
      <c r="G59" s="51">
        <f t="shared" si="10"/>
        <v>608</v>
      </c>
      <c r="H59" s="51">
        <f t="shared" si="11"/>
        <v>584</v>
      </c>
      <c r="I59" s="51">
        <f t="shared" si="12"/>
        <v>0</v>
      </c>
      <c r="J59" s="51">
        <v>0</v>
      </c>
      <c r="K59" s="51">
        <v>0</v>
      </c>
      <c r="L59" s="51">
        <v>0</v>
      </c>
      <c r="M59" s="51">
        <f t="shared" si="13"/>
        <v>410</v>
      </c>
      <c r="N59" s="51">
        <v>0</v>
      </c>
      <c r="O59" s="51">
        <v>323</v>
      </c>
      <c r="P59" s="51">
        <v>87</v>
      </c>
      <c r="Q59" s="51">
        <f t="shared" si="14"/>
        <v>76</v>
      </c>
      <c r="R59" s="51">
        <v>0</v>
      </c>
      <c r="S59" s="51">
        <v>70</v>
      </c>
      <c r="T59" s="51">
        <v>6</v>
      </c>
      <c r="U59" s="51">
        <f t="shared" si="15"/>
        <v>98</v>
      </c>
      <c r="V59" s="51">
        <v>0</v>
      </c>
      <c r="W59" s="51">
        <v>98</v>
      </c>
      <c r="X59" s="51">
        <v>0</v>
      </c>
      <c r="Y59" s="51">
        <f t="shared" si="16"/>
        <v>0</v>
      </c>
      <c r="Z59" s="51">
        <v>0</v>
      </c>
      <c r="AA59" s="51">
        <v>0</v>
      </c>
      <c r="AB59" s="51">
        <v>0</v>
      </c>
      <c r="AC59" s="51">
        <f t="shared" si="17"/>
        <v>0</v>
      </c>
      <c r="AD59" s="51">
        <v>0</v>
      </c>
      <c r="AE59" s="51">
        <v>0</v>
      </c>
      <c r="AF59" s="51">
        <v>0</v>
      </c>
      <c r="AG59" s="51">
        <v>24</v>
      </c>
      <c r="AH59" s="51">
        <v>0</v>
      </c>
    </row>
    <row r="60" spans="1:34" ht="13.5">
      <c r="A60" s="26" t="s">
        <v>89</v>
      </c>
      <c r="B60" s="49" t="s">
        <v>34</v>
      </c>
      <c r="C60" s="50" t="s">
        <v>35</v>
      </c>
      <c r="D60" s="51">
        <f t="shared" si="9"/>
        <v>1068</v>
      </c>
      <c r="E60" s="51">
        <v>824</v>
      </c>
      <c r="F60" s="51">
        <v>244</v>
      </c>
      <c r="G60" s="51">
        <f t="shared" si="10"/>
        <v>1068</v>
      </c>
      <c r="H60" s="51">
        <f t="shared" si="11"/>
        <v>847</v>
      </c>
      <c r="I60" s="51">
        <f t="shared" si="12"/>
        <v>0</v>
      </c>
      <c r="J60" s="51">
        <v>0</v>
      </c>
      <c r="K60" s="51">
        <v>0</v>
      </c>
      <c r="L60" s="51">
        <v>0</v>
      </c>
      <c r="M60" s="51">
        <f t="shared" si="13"/>
        <v>585</v>
      </c>
      <c r="N60" s="51">
        <v>0</v>
      </c>
      <c r="O60" s="51">
        <v>565</v>
      </c>
      <c r="P60" s="51">
        <v>20</v>
      </c>
      <c r="Q60" s="51">
        <f t="shared" si="14"/>
        <v>103</v>
      </c>
      <c r="R60" s="51">
        <v>0</v>
      </c>
      <c r="S60" s="51">
        <v>100</v>
      </c>
      <c r="T60" s="51">
        <v>3</v>
      </c>
      <c r="U60" s="51">
        <f t="shared" si="15"/>
        <v>159</v>
      </c>
      <c r="V60" s="51">
        <v>0</v>
      </c>
      <c r="W60" s="51">
        <v>159</v>
      </c>
      <c r="X60" s="51">
        <v>0</v>
      </c>
      <c r="Y60" s="51">
        <f t="shared" si="16"/>
        <v>0</v>
      </c>
      <c r="Z60" s="51">
        <v>0</v>
      </c>
      <c r="AA60" s="51">
        <v>0</v>
      </c>
      <c r="AB60" s="51">
        <v>0</v>
      </c>
      <c r="AC60" s="51">
        <f t="shared" si="17"/>
        <v>0</v>
      </c>
      <c r="AD60" s="51">
        <v>0</v>
      </c>
      <c r="AE60" s="51">
        <v>0</v>
      </c>
      <c r="AF60" s="51">
        <v>0</v>
      </c>
      <c r="AG60" s="51">
        <v>221</v>
      </c>
      <c r="AH60" s="51">
        <v>0</v>
      </c>
    </row>
    <row r="61" spans="1:34" ht="13.5">
      <c r="A61" s="26" t="s">
        <v>89</v>
      </c>
      <c r="B61" s="49" t="s">
        <v>36</v>
      </c>
      <c r="C61" s="50" t="s">
        <v>37</v>
      </c>
      <c r="D61" s="51">
        <f t="shared" si="9"/>
        <v>1405</v>
      </c>
      <c r="E61" s="51">
        <v>895</v>
      </c>
      <c r="F61" s="51">
        <v>510</v>
      </c>
      <c r="G61" s="51">
        <f t="shared" si="10"/>
        <v>1405</v>
      </c>
      <c r="H61" s="51">
        <f t="shared" si="11"/>
        <v>1347</v>
      </c>
      <c r="I61" s="51">
        <f t="shared" si="12"/>
        <v>0</v>
      </c>
      <c r="J61" s="51">
        <v>0</v>
      </c>
      <c r="K61" s="51">
        <v>0</v>
      </c>
      <c r="L61" s="51">
        <v>0</v>
      </c>
      <c r="M61" s="51">
        <f t="shared" si="13"/>
        <v>941</v>
      </c>
      <c r="N61" s="51">
        <v>0</v>
      </c>
      <c r="O61" s="51">
        <v>561</v>
      </c>
      <c r="P61" s="51">
        <v>380</v>
      </c>
      <c r="Q61" s="51">
        <f t="shared" si="14"/>
        <v>39</v>
      </c>
      <c r="R61" s="51">
        <v>0</v>
      </c>
      <c r="S61" s="51">
        <v>34</v>
      </c>
      <c r="T61" s="51">
        <v>5</v>
      </c>
      <c r="U61" s="51">
        <f t="shared" si="15"/>
        <v>312</v>
      </c>
      <c r="V61" s="51">
        <v>0</v>
      </c>
      <c r="W61" s="51">
        <v>258</v>
      </c>
      <c r="X61" s="51">
        <v>54</v>
      </c>
      <c r="Y61" s="51">
        <f t="shared" si="16"/>
        <v>1</v>
      </c>
      <c r="Z61" s="51">
        <v>0</v>
      </c>
      <c r="AA61" s="51">
        <v>0</v>
      </c>
      <c r="AB61" s="51">
        <v>1</v>
      </c>
      <c r="AC61" s="51">
        <f t="shared" si="17"/>
        <v>54</v>
      </c>
      <c r="AD61" s="51">
        <v>0</v>
      </c>
      <c r="AE61" s="51">
        <v>42</v>
      </c>
      <c r="AF61" s="51">
        <v>12</v>
      </c>
      <c r="AG61" s="51">
        <v>58</v>
      </c>
      <c r="AH61" s="51">
        <v>0</v>
      </c>
    </row>
    <row r="62" spans="1:34" ht="13.5">
      <c r="A62" s="26" t="s">
        <v>89</v>
      </c>
      <c r="B62" s="49" t="s">
        <v>38</v>
      </c>
      <c r="C62" s="50" t="s">
        <v>39</v>
      </c>
      <c r="D62" s="51">
        <f t="shared" si="9"/>
        <v>1161</v>
      </c>
      <c r="E62" s="51">
        <v>781</v>
      </c>
      <c r="F62" s="51">
        <v>380</v>
      </c>
      <c r="G62" s="51">
        <f t="shared" si="10"/>
        <v>1161</v>
      </c>
      <c r="H62" s="51">
        <f t="shared" si="11"/>
        <v>1110</v>
      </c>
      <c r="I62" s="51">
        <f t="shared" si="12"/>
        <v>0</v>
      </c>
      <c r="J62" s="51">
        <v>0</v>
      </c>
      <c r="K62" s="51">
        <v>0</v>
      </c>
      <c r="L62" s="51">
        <v>0</v>
      </c>
      <c r="M62" s="51">
        <f t="shared" si="13"/>
        <v>788</v>
      </c>
      <c r="N62" s="51">
        <v>0</v>
      </c>
      <c r="O62" s="51">
        <v>470</v>
      </c>
      <c r="P62" s="51">
        <v>318</v>
      </c>
      <c r="Q62" s="51">
        <f t="shared" si="14"/>
        <v>29</v>
      </c>
      <c r="R62" s="51">
        <v>0</v>
      </c>
      <c r="S62" s="51">
        <v>25</v>
      </c>
      <c r="T62" s="51">
        <v>4</v>
      </c>
      <c r="U62" s="51">
        <f t="shared" si="15"/>
        <v>249</v>
      </c>
      <c r="V62" s="51">
        <v>0</v>
      </c>
      <c r="W62" s="51">
        <v>201</v>
      </c>
      <c r="X62" s="51">
        <v>48</v>
      </c>
      <c r="Y62" s="51">
        <f t="shared" si="16"/>
        <v>0</v>
      </c>
      <c r="Z62" s="51">
        <v>0</v>
      </c>
      <c r="AA62" s="51">
        <v>0</v>
      </c>
      <c r="AB62" s="51">
        <v>0</v>
      </c>
      <c r="AC62" s="51">
        <f t="shared" si="17"/>
        <v>44</v>
      </c>
      <c r="AD62" s="51">
        <v>0</v>
      </c>
      <c r="AE62" s="51">
        <v>34</v>
      </c>
      <c r="AF62" s="51">
        <v>10</v>
      </c>
      <c r="AG62" s="51">
        <v>51</v>
      </c>
      <c r="AH62" s="51">
        <v>0</v>
      </c>
    </row>
    <row r="63" spans="1:34" ht="13.5">
      <c r="A63" s="26" t="s">
        <v>89</v>
      </c>
      <c r="B63" s="49" t="s">
        <v>40</v>
      </c>
      <c r="C63" s="50" t="s">
        <v>41</v>
      </c>
      <c r="D63" s="51">
        <f t="shared" si="9"/>
        <v>2763</v>
      </c>
      <c r="E63" s="51">
        <v>1713</v>
      </c>
      <c r="F63" s="51">
        <v>1050</v>
      </c>
      <c r="G63" s="51">
        <f t="shared" si="10"/>
        <v>2763</v>
      </c>
      <c r="H63" s="51">
        <f t="shared" si="11"/>
        <v>1641</v>
      </c>
      <c r="I63" s="51">
        <f t="shared" si="12"/>
        <v>0</v>
      </c>
      <c r="J63" s="51">
        <v>0</v>
      </c>
      <c r="K63" s="51">
        <v>0</v>
      </c>
      <c r="L63" s="51">
        <v>0</v>
      </c>
      <c r="M63" s="51">
        <f t="shared" si="13"/>
        <v>1392</v>
      </c>
      <c r="N63" s="51">
        <v>0</v>
      </c>
      <c r="O63" s="51">
        <v>1392</v>
      </c>
      <c r="P63" s="51">
        <v>0</v>
      </c>
      <c r="Q63" s="51">
        <f t="shared" si="14"/>
        <v>103</v>
      </c>
      <c r="R63" s="51">
        <v>0</v>
      </c>
      <c r="S63" s="51">
        <v>103</v>
      </c>
      <c r="T63" s="51">
        <v>0</v>
      </c>
      <c r="U63" s="51">
        <f t="shared" si="15"/>
        <v>146</v>
      </c>
      <c r="V63" s="51">
        <v>0</v>
      </c>
      <c r="W63" s="51">
        <v>146</v>
      </c>
      <c r="X63" s="51">
        <v>0</v>
      </c>
      <c r="Y63" s="51">
        <f t="shared" si="16"/>
        <v>0</v>
      </c>
      <c r="Z63" s="51">
        <v>0</v>
      </c>
      <c r="AA63" s="51">
        <v>0</v>
      </c>
      <c r="AB63" s="51">
        <v>0</v>
      </c>
      <c r="AC63" s="51">
        <f t="shared" si="17"/>
        <v>0</v>
      </c>
      <c r="AD63" s="51">
        <v>0</v>
      </c>
      <c r="AE63" s="51">
        <v>0</v>
      </c>
      <c r="AF63" s="51">
        <v>0</v>
      </c>
      <c r="AG63" s="51">
        <v>1122</v>
      </c>
      <c r="AH63" s="51">
        <v>90</v>
      </c>
    </row>
    <row r="64" spans="1:34" ht="13.5">
      <c r="A64" s="26" t="s">
        <v>89</v>
      </c>
      <c r="B64" s="49" t="s">
        <v>42</v>
      </c>
      <c r="C64" s="50" t="s">
        <v>43</v>
      </c>
      <c r="D64" s="51">
        <f t="shared" si="9"/>
        <v>4606</v>
      </c>
      <c r="E64" s="51">
        <v>2969</v>
      </c>
      <c r="F64" s="51">
        <v>1637</v>
      </c>
      <c r="G64" s="51">
        <f t="shared" si="10"/>
        <v>4606</v>
      </c>
      <c r="H64" s="51">
        <f t="shared" si="11"/>
        <v>4447</v>
      </c>
      <c r="I64" s="51">
        <f t="shared" si="12"/>
        <v>0</v>
      </c>
      <c r="J64" s="51">
        <v>0</v>
      </c>
      <c r="K64" s="51">
        <v>0</v>
      </c>
      <c r="L64" s="51">
        <v>0</v>
      </c>
      <c r="M64" s="51">
        <f t="shared" si="13"/>
        <v>3348</v>
      </c>
      <c r="N64" s="51">
        <v>0</v>
      </c>
      <c r="O64" s="51">
        <v>1997</v>
      </c>
      <c r="P64" s="51">
        <v>1351</v>
      </c>
      <c r="Q64" s="51">
        <f t="shared" si="14"/>
        <v>111</v>
      </c>
      <c r="R64" s="51">
        <v>0</v>
      </c>
      <c r="S64" s="51">
        <v>97</v>
      </c>
      <c r="T64" s="51">
        <v>14</v>
      </c>
      <c r="U64" s="51">
        <f t="shared" si="15"/>
        <v>861</v>
      </c>
      <c r="V64" s="51">
        <v>0</v>
      </c>
      <c r="W64" s="51">
        <v>779</v>
      </c>
      <c r="X64" s="51">
        <v>82</v>
      </c>
      <c r="Y64" s="51">
        <f t="shared" si="16"/>
        <v>3</v>
      </c>
      <c r="Z64" s="51">
        <v>0</v>
      </c>
      <c r="AA64" s="51">
        <v>0</v>
      </c>
      <c r="AB64" s="51">
        <v>3</v>
      </c>
      <c r="AC64" s="51">
        <f t="shared" si="17"/>
        <v>124</v>
      </c>
      <c r="AD64" s="51">
        <v>0</v>
      </c>
      <c r="AE64" s="51">
        <v>96</v>
      </c>
      <c r="AF64" s="51">
        <v>28</v>
      </c>
      <c r="AG64" s="51">
        <v>159</v>
      </c>
      <c r="AH64" s="51">
        <v>0</v>
      </c>
    </row>
    <row r="65" spans="1:34" ht="13.5">
      <c r="A65" s="79" t="s">
        <v>86</v>
      </c>
      <c r="B65" s="80"/>
      <c r="C65" s="81"/>
      <c r="D65" s="51">
        <f aca="true" t="shared" si="18" ref="D65:AH65">SUM(D7:D64)</f>
        <v>478627</v>
      </c>
      <c r="E65" s="51">
        <f t="shared" si="18"/>
        <v>308376</v>
      </c>
      <c r="F65" s="51">
        <f t="shared" si="18"/>
        <v>170251</v>
      </c>
      <c r="G65" s="51">
        <f t="shared" si="18"/>
        <v>478627</v>
      </c>
      <c r="H65" s="51">
        <f t="shared" si="18"/>
        <v>433293</v>
      </c>
      <c r="I65" s="51">
        <f t="shared" si="18"/>
        <v>19781</v>
      </c>
      <c r="J65" s="51">
        <f t="shared" si="18"/>
        <v>87</v>
      </c>
      <c r="K65" s="51">
        <f t="shared" si="18"/>
        <v>17133</v>
      </c>
      <c r="L65" s="51">
        <f t="shared" si="18"/>
        <v>2561</v>
      </c>
      <c r="M65" s="51">
        <f t="shared" si="18"/>
        <v>343312</v>
      </c>
      <c r="N65" s="51">
        <f t="shared" si="18"/>
        <v>82437</v>
      </c>
      <c r="O65" s="51">
        <f t="shared" si="18"/>
        <v>144198</v>
      </c>
      <c r="P65" s="51">
        <f t="shared" si="18"/>
        <v>116677</v>
      </c>
      <c r="Q65" s="51">
        <f t="shared" si="18"/>
        <v>27220</v>
      </c>
      <c r="R65" s="51">
        <f t="shared" si="18"/>
        <v>1908</v>
      </c>
      <c r="S65" s="51">
        <f t="shared" si="18"/>
        <v>19038</v>
      </c>
      <c r="T65" s="51">
        <f t="shared" si="18"/>
        <v>6274</v>
      </c>
      <c r="U65" s="51">
        <f t="shared" si="18"/>
        <v>39876</v>
      </c>
      <c r="V65" s="51">
        <f t="shared" si="18"/>
        <v>4999</v>
      </c>
      <c r="W65" s="51">
        <f t="shared" si="18"/>
        <v>31753</v>
      </c>
      <c r="X65" s="51">
        <f t="shared" si="18"/>
        <v>3124</v>
      </c>
      <c r="Y65" s="51">
        <f t="shared" si="18"/>
        <v>712</v>
      </c>
      <c r="Z65" s="51">
        <f t="shared" si="18"/>
        <v>105</v>
      </c>
      <c r="AA65" s="51">
        <f t="shared" si="18"/>
        <v>599</v>
      </c>
      <c r="AB65" s="51">
        <f t="shared" si="18"/>
        <v>8</v>
      </c>
      <c r="AC65" s="51">
        <f t="shared" si="18"/>
        <v>2392</v>
      </c>
      <c r="AD65" s="51">
        <f t="shared" si="18"/>
        <v>437</v>
      </c>
      <c r="AE65" s="51">
        <f t="shared" si="18"/>
        <v>1738</v>
      </c>
      <c r="AF65" s="51">
        <f t="shared" si="18"/>
        <v>217</v>
      </c>
      <c r="AG65" s="51">
        <f t="shared" si="18"/>
        <v>45334</v>
      </c>
      <c r="AH65" s="51">
        <f t="shared" si="18"/>
        <v>4574</v>
      </c>
    </row>
  </sheetData>
  <mergeCells count="14">
    <mergeCell ref="A65:C65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51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53</v>
      </c>
      <c r="C2" s="67" t="s">
        <v>56</v>
      </c>
      <c r="D2" s="29" t="s">
        <v>44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45</v>
      </c>
      <c r="V2" s="32"/>
      <c r="W2" s="32"/>
      <c r="X2" s="32"/>
      <c r="Y2" s="32"/>
      <c r="Z2" s="32"/>
      <c r="AA2" s="33"/>
      <c r="AB2" s="29" t="s">
        <v>46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57</v>
      </c>
      <c r="G3" s="83"/>
      <c r="H3" s="83"/>
      <c r="I3" s="83"/>
      <c r="J3" s="83"/>
      <c r="K3" s="84"/>
      <c r="L3" s="67" t="s">
        <v>58</v>
      </c>
      <c r="M3" s="16" t="s">
        <v>213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59</v>
      </c>
      <c r="AD3" s="67" t="s">
        <v>60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54</v>
      </c>
      <c r="P5" s="8" t="s">
        <v>19</v>
      </c>
      <c r="Q5" s="20" t="s">
        <v>61</v>
      </c>
      <c r="R5" s="8" t="s">
        <v>20</v>
      </c>
      <c r="S5" s="20" t="s">
        <v>85</v>
      </c>
      <c r="T5" s="8" t="s">
        <v>55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62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89</v>
      </c>
      <c r="B7" s="49" t="s">
        <v>90</v>
      </c>
      <c r="C7" s="50" t="s">
        <v>91</v>
      </c>
      <c r="D7" s="51">
        <f aca="true" t="shared" si="0" ref="D7:D64">E7+F7+L7+M7</f>
        <v>125361</v>
      </c>
      <c r="E7" s="51">
        <v>104777</v>
      </c>
      <c r="F7" s="51">
        <f aca="true" t="shared" si="1" ref="F7:F46">SUM(G7:K7)</f>
        <v>19230</v>
      </c>
      <c r="G7" s="51">
        <v>8832</v>
      </c>
      <c r="H7" s="51">
        <v>7913</v>
      </c>
      <c r="I7" s="51">
        <v>2485</v>
      </c>
      <c r="J7" s="51">
        <v>0</v>
      </c>
      <c r="K7" s="51">
        <v>0</v>
      </c>
      <c r="L7" s="51">
        <v>1039</v>
      </c>
      <c r="M7" s="51">
        <f aca="true" t="shared" si="2" ref="M7:M46">SUM(N7:T7)</f>
        <v>315</v>
      </c>
      <c r="N7" s="51">
        <v>238</v>
      </c>
      <c r="O7" s="51">
        <v>14</v>
      </c>
      <c r="P7" s="51">
        <v>0</v>
      </c>
      <c r="Q7" s="51">
        <v>63</v>
      </c>
      <c r="R7" s="51">
        <v>0</v>
      </c>
      <c r="S7" s="51">
        <v>0</v>
      </c>
      <c r="T7" s="51">
        <v>0</v>
      </c>
      <c r="U7" s="51">
        <f aca="true" t="shared" si="3" ref="U7:U46">SUM(V7:AA7)</f>
        <v>109103</v>
      </c>
      <c r="V7" s="51">
        <v>104777</v>
      </c>
      <c r="W7" s="51">
        <v>3574</v>
      </c>
      <c r="X7" s="51">
        <v>652</v>
      </c>
      <c r="Y7" s="51">
        <v>100</v>
      </c>
      <c r="Z7" s="51">
        <v>0</v>
      </c>
      <c r="AA7" s="51">
        <v>0</v>
      </c>
      <c r="AB7" s="51">
        <f aca="true" t="shared" si="4" ref="AB7:AB46">SUM(AC7:AE7)</f>
        <v>21483</v>
      </c>
      <c r="AC7" s="51">
        <v>1039</v>
      </c>
      <c r="AD7" s="51">
        <v>15503</v>
      </c>
      <c r="AE7" s="51">
        <f aca="true" t="shared" si="5" ref="AE7:AE46">SUM(AF7:AJ7)</f>
        <v>4941</v>
      </c>
      <c r="AF7" s="51">
        <v>3267</v>
      </c>
      <c r="AG7" s="51">
        <v>1674</v>
      </c>
      <c r="AH7" s="51">
        <v>0</v>
      </c>
      <c r="AI7" s="51">
        <v>0</v>
      </c>
      <c r="AJ7" s="51">
        <v>0</v>
      </c>
    </row>
    <row r="8" spans="1:36" ht="13.5">
      <c r="A8" s="26" t="s">
        <v>89</v>
      </c>
      <c r="B8" s="49" t="s">
        <v>92</v>
      </c>
      <c r="C8" s="50" t="s">
        <v>93</v>
      </c>
      <c r="D8" s="51">
        <f t="shared" si="0"/>
        <v>25934</v>
      </c>
      <c r="E8" s="51">
        <v>18791</v>
      </c>
      <c r="F8" s="51">
        <f t="shared" si="1"/>
        <v>2022</v>
      </c>
      <c r="G8" s="51">
        <v>435</v>
      </c>
      <c r="H8" s="51">
        <v>1587</v>
      </c>
      <c r="I8" s="51">
        <v>0</v>
      </c>
      <c r="J8" s="51">
        <v>0</v>
      </c>
      <c r="K8" s="51">
        <v>0</v>
      </c>
      <c r="L8" s="51">
        <v>3534</v>
      </c>
      <c r="M8" s="51">
        <f t="shared" si="2"/>
        <v>1587</v>
      </c>
      <c r="N8" s="51">
        <v>1255</v>
      </c>
      <c r="O8" s="51">
        <v>89</v>
      </c>
      <c r="P8" s="51">
        <v>237</v>
      </c>
      <c r="Q8" s="51">
        <v>0</v>
      </c>
      <c r="R8" s="51">
        <v>0</v>
      </c>
      <c r="S8" s="51">
        <v>0</v>
      </c>
      <c r="T8" s="51">
        <v>6</v>
      </c>
      <c r="U8" s="51">
        <f t="shared" si="3"/>
        <v>19226</v>
      </c>
      <c r="V8" s="51">
        <v>18791</v>
      </c>
      <c r="W8" s="51">
        <v>435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5434</v>
      </c>
      <c r="AC8" s="51">
        <v>3534</v>
      </c>
      <c r="AD8" s="51">
        <v>1888</v>
      </c>
      <c r="AE8" s="51">
        <f t="shared" si="5"/>
        <v>12</v>
      </c>
      <c r="AF8" s="51">
        <v>0</v>
      </c>
      <c r="AG8" s="51">
        <v>12</v>
      </c>
      <c r="AH8" s="51">
        <v>0</v>
      </c>
      <c r="AI8" s="51">
        <v>0</v>
      </c>
      <c r="AJ8" s="51">
        <v>0</v>
      </c>
    </row>
    <row r="9" spans="1:36" ht="13.5">
      <c r="A9" s="26" t="s">
        <v>89</v>
      </c>
      <c r="B9" s="49" t="s">
        <v>94</v>
      </c>
      <c r="C9" s="50" t="s">
        <v>95</v>
      </c>
      <c r="D9" s="51">
        <f t="shared" si="0"/>
        <v>13630</v>
      </c>
      <c r="E9" s="51">
        <v>0</v>
      </c>
      <c r="F9" s="51">
        <f t="shared" si="1"/>
        <v>13337</v>
      </c>
      <c r="G9" s="51">
        <v>0</v>
      </c>
      <c r="H9" s="51">
        <v>1653</v>
      </c>
      <c r="I9" s="51">
        <v>0</v>
      </c>
      <c r="J9" s="51">
        <v>0</v>
      </c>
      <c r="K9" s="51">
        <v>11684</v>
      </c>
      <c r="L9" s="51">
        <v>0</v>
      </c>
      <c r="M9" s="51">
        <f t="shared" si="2"/>
        <v>293</v>
      </c>
      <c r="N9" s="51">
        <v>293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12037</v>
      </c>
      <c r="V9" s="51">
        <v>0</v>
      </c>
      <c r="W9" s="51">
        <v>0</v>
      </c>
      <c r="X9" s="51">
        <v>353</v>
      </c>
      <c r="Y9" s="51">
        <v>0</v>
      </c>
      <c r="Z9" s="51">
        <v>0</v>
      </c>
      <c r="AA9" s="51">
        <v>11684</v>
      </c>
      <c r="AB9" s="51">
        <f t="shared" si="4"/>
        <v>926</v>
      </c>
      <c r="AC9" s="51">
        <v>0</v>
      </c>
      <c r="AD9" s="51">
        <v>503</v>
      </c>
      <c r="AE9" s="51">
        <f t="shared" si="5"/>
        <v>423</v>
      </c>
      <c r="AF9" s="51">
        <v>0</v>
      </c>
      <c r="AG9" s="51">
        <v>423</v>
      </c>
      <c r="AH9" s="51">
        <v>0</v>
      </c>
      <c r="AI9" s="51">
        <v>0</v>
      </c>
      <c r="AJ9" s="51">
        <v>0</v>
      </c>
    </row>
    <row r="10" spans="1:36" ht="13.5">
      <c r="A10" s="26" t="s">
        <v>89</v>
      </c>
      <c r="B10" s="49" t="s">
        <v>96</v>
      </c>
      <c r="C10" s="50" t="s">
        <v>97</v>
      </c>
      <c r="D10" s="51">
        <f t="shared" si="0"/>
        <v>23204</v>
      </c>
      <c r="E10" s="51">
        <v>18831</v>
      </c>
      <c r="F10" s="51">
        <f t="shared" si="1"/>
        <v>1339</v>
      </c>
      <c r="G10" s="51">
        <v>0</v>
      </c>
      <c r="H10" s="51">
        <v>0</v>
      </c>
      <c r="I10" s="51">
        <v>0</v>
      </c>
      <c r="J10" s="51">
        <v>0</v>
      </c>
      <c r="K10" s="51">
        <v>1339</v>
      </c>
      <c r="L10" s="51">
        <v>219</v>
      </c>
      <c r="M10" s="51">
        <f t="shared" si="2"/>
        <v>2815</v>
      </c>
      <c r="N10" s="51">
        <v>1333</v>
      </c>
      <c r="O10" s="51">
        <v>805</v>
      </c>
      <c r="P10" s="51">
        <v>518</v>
      </c>
      <c r="Q10" s="51">
        <v>69</v>
      </c>
      <c r="R10" s="51">
        <v>7</v>
      </c>
      <c r="S10" s="51">
        <v>83</v>
      </c>
      <c r="T10" s="51">
        <v>0</v>
      </c>
      <c r="U10" s="51">
        <f t="shared" si="3"/>
        <v>19264</v>
      </c>
      <c r="V10" s="51">
        <v>18831</v>
      </c>
      <c r="W10" s="51">
        <v>0</v>
      </c>
      <c r="X10" s="51">
        <v>0</v>
      </c>
      <c r="Y10" s="51">
        <v>0</v>
      </c>
      <c r="Z10" s="51">
        <v>0</v>
      </c>
      <c r="AA10" s="51">
        <v>433</v>
      </c>
      <c r="AB10" s="51">
        <f t="shared" si="4"/>
        <v>3730</v>
      </c>
      <c r="AC10" s="51">
        <v>219</v>
      </c>
      <c r="AD10" s="51">
        <v>2605</v>
      </c>
      <c r="AE10" s="51">
        <f t="shared" si="5"/>
        <v>906</v>
      </c>
      <c r="AF10" s="51">
        <v>0</v>
      </c>
      <c r="AG10" s="51">
        <v>0</v>
      </c>
      <c r="AH10" s="51">
        <v>0</v>
      </c>
      <c r="AI10" s="51">
        <v>0</v>
      </c>
      <c r="AJ10" s="51">
        <v>906</v>
      </c>
    </row>
    <row r="11" spans="1:36" ht="13.5">
      <c r="A11" s="26" t="s">
        <v>89</v>
      </c>
      <c r="B11" s="49" t="s">
        <v>98</v>
      </c>
      <c r="C11" s="50" t="s">
        <v>99</v>
      </c>
      <c r="D11" s="51">
        <f t="shared" si="0"/>
        <v>24437</v>
      </c>
      <c r="E11" s="51">
        <v>21031</v>
      </c>
      <c r="F11" s="51">
        <f t="shared" si="1"/>
        <v>2452</v>
      </c>
      <c r="G11" s="51">
        <v>1523</v>
      </c>
      <c r="H11" s="51">
        <v>929</v>
      </c>
      <c r="I11" s="51">
        <v>0</v>
      </c>
      <c r="J11" s="51">
        <v>0</v>
      </c>
      <c r="K11" s="51">
        <v>0</v>
      </c>
      <c r="L11" s="51">
        <v>110</v>
      </c>
      <c r="M11" s="51">
        <f t="shared" si="2"/>
        <v>844</v>
      </c>
      <c r="N11" s="51">
        <v>35</v>
      </c>
      <c r="O11" s="51">
        <v>104</v>
      </c>
      <c r="P11" s="51">
        <v>705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21391</v>
      </c>
      <c r="V11" s="51">
        <v>21031</v>
      </c>
      <c r="W11" s="51">
        <v>320</v>
      </c>
      <c r="X11" s="51">
        <v>40</v>
      </c>
      <c r="Y11" s="51">
        <v>0</v>
      </c>
      <c r="Z11" s="51">
        <v>0</v>
      </c>
      <c r="AA11" s="51">
        <v>0</v>
      </c>
      <c r="AB11" s="51">
        <f t="shared" si="4"/>
        <v>3102</v>
      </c>
      <c r="AC11" s="51">
        <v>110</v>
      </c>
      <c r="AD11" s="51">
        <v>2192</v>
      </c>
      <c r="AE11" s="51">
        <f t="shared" si="5"/>
        <v>800</v>
      </c>
      <c r="AF11" s="51">
        <v>800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89</v>
      </c>
      <c r="B12" s="49" t="s">
        <v>100</v>
      </c>
      <c r="C12" s="50" t="s">
        <v>101</v>
      </c>
      <c r="D12" s="51">
        <f t="shared" si="0"/>
        <v>28289</v>
      </c>
      <c r="E12" s="51">
        <v>22108</v>
      </c>
      <c r="F12" s="51">
        <f t="shared" si="1"/>
        <v>1819</v>
      </c>
      <c r="G12" s="51">
        <v>1819</v>
      </c>
      <c r="H12" s="51">
        <v>0</v>
      </c>
      <c r="I12" s="51">
        <v>0</v>
      </c>
      <c r="J12" s="51">
        <v>0</v>
      </c>
      <c r="K12" s="51">
        <v>0</v>
      </c>
      <c r="L12" s="51">
        <v>160</v>
      </c>
      <c r="M12" s="51">
        <f t="shared" si="2"/>
        <v>4202</v>
      </c>
      <c r="N12" s="51">
        <v>2509</v>
      </c>
      <c r="O12" s="51">
        <v>360</v>
      </c>
      <c r="P12" s="51">
        <v>961</v>
      </c>
      <c r="Q12" s="51">
        <v>164</v>
      </c>
      <c r="R12" s="51">
        <v>155</v>
      </c>
      <c r="S12" s="51">
        <v>53</v>
      </c>
      <c r="T12" s="51">
        <v>0</v>
      </c>
      <c r="U12" s="51">
        <f t="shared" si="3"/>
        <v>22546</v>
      </c>
      <c r="V12" s="51">
        <v>22108</v>
      </c>
      <c r="W12" s="51">
        <v>438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3158</v>
      </c>
      <c r="AC12" s="51">
        <v>160</v>
      </c>
      <c r="AD12" s="51">
        <v>2148</v>
      </c>
      <c r="AE12" s="51">
        <f t="shared" si="5"/>
        <v>850</v>
      </c>
      <c r="AF12" s="51">
        <v>850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89</v>
      </c>
      <c r="B13" s="49" t="s">
        <v>102</v>
      </c>
      <c r="C13" s="50" t="s">
        <v>103</v>
      </c>
      <c r="D13" s="51">
        <f t="shared" si="0"/>
        <v>16251</v>
      </c>
      <c r="E13" s="51">
        <v>13590</v>
      </c>
      <c r="F13" s="51">
        <f t="shared" si="1"/>
        <v>1918</v>
      </c>
      <c r="G13" s="51">
        <v>1249</v>
      </c>
      <c r="H13" s="51">
        <v>669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743</v>
      </c>
      <c r="N13" s="51">
        <v>743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13597</v>
      </c>
      <c r="V13" s="51">
        <v>13590</v>
      </c>
      <c r="W13" s="51">
        <v>7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2228</v>
      </c>
      <c r="AC13" s="51">
        <v>0</v>
      </c>
      <c r="AD13" s="51">
        <v>1414</v>
      </c>
      <c r="AE13" s="51">
        <f t="shared" si="5"/>
        <v>814</v>
      </c>
      <c r="AF13" s="51">
        <v>814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89</v>
      </c>
      <c r="B14" s="49" t="s">
        <v>104</v>
      </c>
      <c r="C14" s="50" t="s">
        <v>105</v>
      </c>
      <c r="D14" s="51">
        <f t="shared" si="0"/>
        <v>7750</v>
      </c>
      <c r="E14" s="51">
        <v>5736</v>
      </c>
      <c r="F14" s="51">
        <f t="shared" si="1"/>
        <v>692</v>
      </c>
      <c r="G14" s="51">
        <v>692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1322</v>
      </c>
      <c r="N14" s="51">
        <v>778</v>
      </c>
      <c r="O14" s="51">
        <v>158</v>
      </c>
      <c r="P14" s="51">
        <v>342</v>
      </c>
      <c r="Q14" s="51">
        <v>44</v>
      </c>
      <c r="R14" s="51">
        <v>0</v>
      </c>
      <c r="S14" s="51">
        <v>0</v>
      </c>
      <c r="T14" s="51">
        <v>0</v>
      </c>
      <c r="U14" s="51">
        <f t="shared" si="3"/>
        <v>5828</v>
      </c>
      <c r="V14" s="51">
        <v>5736</v>
      </c>
      <c r="W14" s="51">
        <v>92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814</v>
      </c>
      <c r="AC14" s="51">
        <v>0</v>
      </c>
      <c r="AD14" s="51">
        <v>652</v>
      </c>
      <c r="AE14" s="51">
        <f t="shared" si="5"/>
        <v>162</v>
      </c>
      <c r="AF14" s="51">
        <v>162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89</v>
      </c>
      <c r="B15" s="49" t="s">
        <v>106</v>
      </c>
      <c r="C15" s="50" t="s">
        <v>107</v>
      </c>
      <c r="D15" s="51">
        <f t="shared" si="0"/>
        <v>24488</v>
      </c>
      <c r="E15" s="51">
        <v>19701</v>
      </c>
      <c r="F15" s="51">
        <f t="shared" si="1"/>
        <v>901</v>
      </c>
      <c r="G15" s="51">
        <v>0</v>
      </c>
      <c r="H15" s="51">
        <v>901</v>
      </c>
      <c r="I15" s="51">
        <v>0</v>
      </c>
      <c r="J15" s="51">
        <v>0</v>
      </c>
      <c r="K15" s="51">
        <v>0</v>
      </c>
      <c r="L15" s="51">
        <v>2457</v>
      </c>
      <c r="M15" s="51">
        <f t="shared" si="2"/>
        <v>1429</v>
      </c>
      <c r="N15" s="51">
        <v>1375</v>
      </c>
      <c r="O15" s="51">
        <v>0</v>
      </c>
      <c r="P15" s="51">
        <v>0</v>
      </c>
      <c r="Q15" s="51">
        <v>54</v>
      </c>
      <c r="R15" s="51">
        <v>0</v>
      </c>
      <c r="S15" s="51">
        <v>0</v>
      </c>
      <c r="T15" s="51">
        <v>0</v>
      </c>
      <c r="U15" s="51">
        <f t="shared" si="3"/>
        <v>19701</v>
      </c>
      <c r="V15" s="51">
        <v>19701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4753</v>
      </c>
      <c r="AC15" s="51">
        <v>2457</v>
      </c>
      <c r="AD15" s="51">
        <v>2221</v>
      </c>
      <c r="AE15" s="51">
        <f t="shared" si="5"/>
        <v>75</v>
      </c>
      <c r="AF15" s="51">
        <v>0</v>
      </c>
      <c r="AG15" s="51">
        <v>75</v>
      </c>
      <c r="AH15" s="51">
        <v>0</v>
      </c>
      <c r="AI15" s="51">
        <v>0</v>
      </c>
      <c r="AJ15" s="51">
        <v>0</v>
      </c>
    </row>
    <row r="16" spans="1:36" ht="13.5">
      <c r="A16" s="26" t="s">
        <v>89</v>
      </c>
      <c r="B16" s="49" t="s">
        <v>108</v>
      </c>
      <c r="C16" s="50" t="s">
        <v>109</v>
      </c>
      <c r="D16" s="51">
        <f t="shared" si="0"/>
        <v>8390</v>
      </c>
      <c r="E16" s="51">
        <v>7104</v>
      </c>
      <c r="F16" s="51">
        <f t="shared" si="1"/>
        <v>694</v>
      </c>
      <c r="G16" s="51">
        <v>694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592</v>
      </c>
      <c r="N16" s="51">
        <v>389</v>
      </c>
      <c r="O16" s="51">
        <v>14</v>
      </c>
      <c r="P16" s="51">
        <v>168</v>
      </c>
      <c r="Q16" s="51">
        <v>21</v>
      </c>
      <c r="R16" s="51">
        <v>0</v>
      </c>
      <c r="S16" s="51">
        <v>0</v>
      </c>
      <c r="T16" s="51">
        <v>0</v>
      </c>
      <c r="U16" s="51">
        <f t="shared" si="3"/>
        <v>7104</v>
      </c>
      <c r="V16" s="51">
        <v>7104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1382</v>
      </c>
      <c r="AC16" s="51">
        <v>0</v>
      </c>
      <c r="AD16" s="51">
        <v>939</v>
      </c>
      <c r="AE16" s="51">
        <f t="shared" si="5"/>
        <v>443</v>
      </c>
      <c r="AF16" s="51">
        <v>443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89</v>
      </c>
      <c r="B17" s="49" t="s">
        <v>110</v>
      </c>
      <c r="C17" s="50" t="s">
        <v>111</v>
      </c>
      <c r="D17" s="51">
        <f t="shared" si="0"/>
        <v>23280</v>
      </c>
      <c r="E17" s="51">
        <v>21349</v>
      </c>
      <c r="F17" s="51">
        <f t="shared" si="1"/>
        <v>1068</v>
      </c>
      <c r="G17" s="51">
        <v>350</v>
      </c>
      <c r="H17" s="51">
        <v>718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863</v>
      </c>
      <c r="N17" s="51">
        <v>751</v>
      </c>
      <c r="O17" s="51">
        <v>0</v>
      </c>
      <c r="P17" s="51">
        <v>66</v>
      </c>
      <c r="Q17" s="51">
        <v>0</v>
      </c>
      <c r="R17" s="51">
        <v>0</v>
      </c>
      <c r="S17" s="51">
        <v>46</v>
      </c>
      <c r="T17" s="51">
        <v>0</v>
      </c>
      <c r="U17" s="51">
        <f t="shared" si="3"/>
        <v>21699</v>
      </c>
      <c r="V17" s="51">
        <v>21349</v>
      </c>
      <c r="W17" s="51">
        <v>350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1231</v>
      </c>
      <c r="AC17" s="51">
        <v>0</v>
      </c>
      <c r="AD17" s="51">
        <v>1231</v>
      </c>
      <c r="AE17" s="51">
        <f t="shared" si="5"/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89</v>
      </c>
      <c r="B18" s="49" t="s">
        <v>112</v>
      </c>
      <c r="C18" s="50" t="s">
        <v>113</v>
      </c>
      <c r="D18" s="51">
        <f t="shared" si="0"/>
        <v>6701</v>
      </c>
      <c r="E18" s="51">
        <v>5362</v>
      </c>
      <c r="F18" s="51">
        <f t="shared" si="1"/>
        <v>1339</v>
      </c>
      <c r="G18" s="51">
        <v>523</v>
      </c>
      <c r="H18" s="51">
        <v>816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5362</v>
      </c>
      <c r="V18" s="51">
        <v>5362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1018</v>
      </c>
      <c r="AC18" s="51">
        <v>0</v>
      </c>
      <c r="AD18" s="51">
        <v>718</v>
      </c>
      <c r="AE18" s="51">
        <f t="shared" si="5"/>
        <v>300</v>
      </c>
      <c r="AF18" s="51">
        <v>300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89</v>
      </c>
      <c r="B19" s="49" t="s">
        <v>114</v>
      </c>
      <c r="C19" s="50" t="s">
        <v>115</v>
      </c>
      <c r="D19" s="51">
        <f t="shared" si="0"/>
        <v>12106</v>
      </c>
      <c r="E19" s="51">
        <v>9929</v>
      </c>
      <c r="F19" s="51">
        <f t="shared" si="1"/>
        <v>972</v>
      </c>
      <c r="G19" s="51">
        <v>920</v>
      </c>
      <c r="H19" s="51">
        <v>52</v>
      </c>
      <c r="I19" s="51">
        <v>0</v>
      </c>
      <c r="J19" s="51">
        <v>0</v>
      </c>
      <c r="K19" s="51">
        <v>0</v>
      </c>
      <c r="L19" s="51">
        <v>0</v>
      </c>
      <c r="M19" s="51">
        <f t="shared" si="2"/>
        <v>1205</v>
      </c>
      <c r="N19" s="51">
        <v>732</v>
      </c>
      <c r="O19" s="51">
        <v>0</v>
      </c>
      <c r="P19" s="51">
        <v>385</v>
      </c>
      <c r="Q19" s="51">
        <v>53</v>
      </c>
      <c r="R19" s="51">
        <v>35</v>
      </c>
      <c r="S19" s="51">
        <v>0</v>
      </c>
      <c r="T19" s="51">
        <v>0</v>
      </c>
      <c r="U19" s="51">
        <f t="shared" si="3"/>
        <v>10072</v>
      </c>
      <c r="V19" s="51">
        <v>9929</v>
      </c>
      <c r="W19" s="51">
        <v>131</v>
      </c>
      <c r="X19" s="51">
        <v>12</v>
      </c>
      <c r="Y19" s="51">
        <v>0</v>
      </c>
      <c r="Z19" s="51">
        <v>0</v>
      </c>
      <c r="AA19" s="51">
        <v>0</v>
      </c>
      <c r="AB19" s="51">
        <f t="shared" si="4"/>
        <v>1214</v>
      </c>
      <c r="AC19" s="51">
        <v>0</v>
      </c>
      <c r="AD19" s="51">
        <v>909</v>
      </c>
      <c r="AE19" s="51">
        <f t="shared" si="5"/>
        <v>305</v>
      </c>
      <c r="AF19" s="51">
        <v>305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89</v>
      </c>
      <c r="B20" s="49" t="s">
        <v>116</v>
      </c>
      <c r="C20" s="50" t="s">
        <v>117</v>
      </c>
      <c r="D20" s="51">
        <f t="shared" si="0"/>
        <v>7882</v>
      </c>
      <c r="E20" s="51">
        <v>6998</v>
      </c>
      <c r="F20" s="51">
        <f t="shared" si="1"/>
        <v>884</v>
      </c>
      <c r="G20" s="51">
        <v>180</v>
      </c>
      <c r="H20" s="51">
        <v>592</v>
      </c>
      <c r="I20" s="51">
        <v>0</v>
      </c>
      <c r="J20" s="51">
        <v>0</v>
      </c>
      <c r="K20" s="51">
        <v>112</v>
      </c>
      <c r="L20" s="51">
        <v>0</v>
      </c>
      <c r="M20" s="51">
        <f t="shared" si="2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6998</v>
      </c>
      <c r="V20" s="51">
        <v>6998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928</v>
      </c>
      <c r="AC20" s="51">
        <v>0</v>
      </c>
      <c r="AD20" s="51">
        <v>775</v>
      </c>
      <c r="AE20" s="51">
        <f t="shared" si="5"/>
        <v>153</v>
      </c>
      <c r="AF20" s="51">
        <v>41</v>
      </c>
      <c r="AG20" s="51">
        <v>0</v>
      </c>
      <c r="AH20" s="51">
        <v>0</v>
      </c>
      <c r="AI20" s="51">
        <v>0</v>
      </c>
      <c r="AJ20" s="51">
        <v>112</v>
      </c>
    </row>
    <row r="21" spans="1:36" ht="13.5">
      <c r="A21" s="26" t="s">
        <v>89</v>
      </c>
      <c r="B21" s="49" t="s">
        <v>118</v>
      </c>
      <c r="C21" s="50" t="s">
        <v>119</v>
      </c>
      <c r="D21" s="51">
        <f t="shared" si="0"/>
        <v>1987</v>
      </c>
      <c r="E21" s="51">
        <v>1327</v>
      </c>
      <c r="F21" s="51">
        <f t="shared" si="1"/>
        <v>636</v>
      </c>
      <c r="G21" s="51">
        <v>0</v>
      </c>
      <c r="H21" s="51">
        <v>636</v>
      </c>
      <c r="I21" s="51">
        <v>0</v>
      </c>
      <c r="J21" s="51">
        <v>0</v>
      </c>
      <c r="K21" s="51">
        <v>0</v>
      </c>
      <c r="L21" s="51">
        <v>24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1428</v>
      </c>
      <c r="V21" s="51">
        <v>1327</v>
      </c>
      <c r="W21" s="51">
        <v>0</v>
      </c>
      <c r="X21" s="51">
        <v>101</v>
      </c>
      <c r="Y21" s="51">
        <v>0</v>
      </c>
      <c r="Z21" s="51">
        <v>0</v>
      </c>
      <c r="AA21" s="51">
        <v>0</v>
      </c>
      <c r="AB21" s="51">
        <f t="shared" si="4"/>
        <v>813</v>
      </c>
      <c r="AC21" s="51">
        <v>24</v>
      </c>
      <c r="AD21" s="51">
        <v>639</v>
      </c>
      <c r="AE21" s="51">
        <f t="shared" si="5"/>
        <v>150</v>
      </c>
      <c r="AF21" s="51">
        <v>0</v>
      </c>
      <c r="AG21" s="51">
        <v>150</v>
      </c>
      <c r="AH21" s="51">
        <v>0</v>
      </c>
      <c r="AI21" s="51">
        <v>0</v>
      </c>
      <c r="AJ21" s="51">
        <v>0</v>
      </c>
    </row>
    <row r="22" spans="1:36" ht="13.5">
      <c r="A22" s="26" t="s">
        <v>89</v>
      </c>
      <c r="B22" s="49" t="s">
        <v>120</v>
      </c>
      <c r="C22" s="50" t="s">
        <v>121</v>
      </c>
      <c r="D22" s="51">
        <f t="shared" si="0"/>
        <v>3895</v>
      </c>
      <c r="E22" s="51">
        <v>2944</v>
      </c>
      <c r="F22" s="51">
        <f t="shared" si="1"/>
        <v>951</v>
      </c>
      <c r="G22" s="51">
        <v>340</v>
      </c>
      <c r="H22" s="51">
        <v>611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2980</v>
      </c>
      <c r="V22" s="51">
        <v>2944</v>
      </c>
      <c r="W22" s="51">
        <v>36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718</v>
      </c>
      <c r="AC22" s="51">
        <v>0</v>
      </c>
      <c r="AD22" s="51">
        <v>587</v>
      </c>
      <c r="AE22" s="51">
        <f t="shared" si="5"/>
        <v>131</v>
      </c>
      <c r="AF22" s="51">
        <v>53</v>
      </c>
      <c r="AG22" s="51">
        <v>78</v>
      </c>
      <c r="AH22" s="51">
        <v>0</v>
      </c>
      <c r="AI22" s="51">
        <v>0</v>
      </c>
      <c r="AJ22" s="51">
        <v>0</v>
      </c>
    </row>
    <row r="23" spans="1:36" ht="13.5">
      <c r="A23" s="26" t="s">
        <v>89</v>
      </c>
      <c r="B23" s="49" t="s">
        <v>122</v>
      </c>
      <c r="C23" s="50" t="s">
        <v>123</v>
      </c>
      <c r="D23" s="51">
        <f t="shared" si="0"/>
        <v>6438</v>
      </c>
      <c r="E23" s="51">
        <v>5375</v>
      </c>
      <c r="F23" s="51">
        <f t="shared" si="1"/>
        <v>866</v>
      </c>
      <c r="G23" s="51">
        <v>555</v>
      </c>
      <c r="H23" s="51">
        <v>311</v>
      </c>
      <c r="I23" s="51">
        <v>0</v>
      </c>
      <c r="J23" s="51">
        <v>0</v>
      </c>
      <c r="K23" s="51">
        <v>0</v>
      </c>
      <c r="L23" s="51">
        <v>197</v>
      </c>
      <c r="M23" s="51">
        <f t="shared" si="2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5458</v>
      </c>
      <c r="V23" s="51">
        <v>5375</v>
      </c>
      <c r="W23" s="51">
        <v>59</v>
      </c>
      <c r="X23" s="51">
        <v>24</v>
      </c>
      <c r="Y23" s="51">
        <v>0</v>
      </c>
      <c r="Z23" s="51">
        <v>0</v>
      </c>
      <c r="AA23" s="51">
        <v>0</v>
      </c>
      <c r="AB23" s="51">
        <f t="shared" si="4"/>
        <v>1219</v>
      </c>
      <c r="AC23" s="51">
        <v>197</v>
      </c>
      <c r="AD23" s="51">
        <v>688</v>
      </c>
      <c r="AE23" s="51">
        <f t="shared" si="5"/>
        <v>334</v>
      </c>
      <c r="AF23" s="51">
        <v>163</v>
      </c>
      <c r="AG23" s="51">
        <v>171</v>
      </c>
      <c r="AH23" s="51">
        <v>0</v>
      </c>
      <c r="AI23" s="51">
        <v>0</v>
      </c>
      <c r="AJ23" s="51">
        <v>0</v>
      </c>
    </row>
    <row r="24" spans="1:36" ht="13.5">
      <c r="A24" s="26" t="s">
        <v>89</v>
      </c>
      <c r="B24" s="49" t="s">
        <v>124</v>
      </c>
      <c r="C24" s="50" t="s">
        <v>125</v>
      </c>
      <c r="D24" s="51">
        <f t="shared" si="0"/>
        <v>15346</v>
      </c>
      <c r="E24" s="51">
        <v>12257</v>
      </c>
      <c r="F24" s="51">
        <f t="shared" si="1"/>
        <v>831</v>
      </c>
      <c r="G24" s="51">
        <v>0</v>
      </c>
      <c r="H24" s="51">
        <v>831</v>
      </c>
      <c r="I24" s="51">
        <v>0</v>
      </c>
      <c r="J24" s="51">
        <v>0</v>
      </c>
      <c r="K24" s="51">
        <v>0</v>
      </c>
      <c r="L24" s="51">
        <v>1120</v>
      </c>
      <c r="M24" s="51">
        <f t="shared" si="2"/>
        <v>1138</v>
      </c>
      <c r="N24" s="51">
        <v>577</v>
      </c>
      <c r="O24" s="51">
        <v>514</v>
      </c>
      <c r="P24" s="51">
        <v>0</v>
      </c>
      <c r="Q24" s="51">
        <v>0</v>
      </c>
      <c r="R24" s="51">
        <v>0</v>
      </c>
      <c r="S24" s="51">
        <v>28</v>
      </c>
      <c r="T24" s="51">
        <v>19</v>
      </c>
      <c r="U24" s="51">
        <f t="shared" si="3"/>
        <v>12257</v>
      </c>
      <c r="V24" s="51">
        <v>12257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2851</v>
      </c>
      <c r="AC24" s="51">
        <v>1120</v>
      </c>
      <c r="AD24" s="51">
        <v>1568</v>
      </c>
      <c r="AE24" s="51">
        <f t="shared" si="5"/>
        <v>163</v>
      </c>
      <c r="AF24" s="51">
        <v>0</v>
      </c>
      <c r="AG24" s="51">
        <v>163</v>
      </c>
      <c r="AH24" s="51">
        <v>0</v>
      </c>
      <c r="AI24" s="51">
        <v>0</v>
      </c>
      <c r="AJ24" s="51">
        <v>0</v>
      </c>
    </row>
    <row r="25" spans="1:36" ht="13.5">
      <c r="A25" s="26" t="s">
        <v>89</v>
      </c>
      <c r="B25" s="49" t="s">
        <v>126</v>
      </c>
      <c r="C25" s="50" t="s">
        <v>127</v>
      </c>
      <c r="D25" s="51">
        <f t="shared" si="0"/>
        <v>2763</v>
      </c>
      <c r="E25" s="51">
        <v>2404</v>
      </c>
      <c r="F25" s="51">
        <f t="shared" si="1"/>
        <v>338</v>
      </c>
      <c r="G25" s="51">
        <v>188</v>
      </c>
      <c r="H25" s="51">
        <v>150</v>
      </c>
      <c r="I25" s="51">
        <v>0</v>
      </c>
      <c r="J25" s="51">
        <v>0</v>
      </c>
      <c r="K25" s="51">
        <v>0</v>
      </c>
      <c r="L25" s="51">
        <v>21</v>
      </c>
      <c r="M25" s="51">
        <f t="shared" si="2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2431</v>
      </c>
      <c r="V25" s="51">
        <v>2404</v>
      </c>
      <c r="W25" s="51">
        <v>18</v>
      </c>
      <c r="X25" s="51">
        <v>9</v>
      </c>
      <c r="Y25" s="51">
        <v>0</v>
      </c>
      <c r="Z25" s="51">
        <v>0</v>
      </c>
      <c r="AA25" s="51">
        <v>0</v>
      </c>
      <c r="AB25" s="51">
        <f t="shared" si="4"/>
        <v>450</v>
      </c>
      <c r="AC25" s="51">
        <v>21</v>
      </c>
      <c r="AD25" s="51">
        <v>306</v>
      </c>
      <c r="AE25" s="51">
        <f t="shared" si="5"/>
        <v>123</v>
      </c>
      <c r="AF25" s="51">
        <v>53</v>
      </c>
      <c r="AG25" s="51">
        <v>70</v>
      </c>
      <c r="AH25" s="51">
        <v>0</v>
      </c>
      <c r="AI25" s="51">
        <v>0</v>
      </c>
      <c r="AJ25" s="51">
        <v>0</v>
      </c>
    </row>
    <row r="26" spans="1:36" ht="13.5">
      <c r="A26" s="26" t="s">
        <v>89</v>
      </c>
      <c r="B26" s="49" t="s">
        <v>128</v>
      </c>
      <c r="C26" s="50" t="s">
        <v>129</v>
      </c>
      <c r="D26" s="51">
        <f t="shared" si="0"/>
        <v>2982</v>
      </c>
      <c r="E26" s="51">
        <v>2249</v>
      </c>
      <c r="F26" s="51">
        <f t="shared" si="1"/>
        <v>733</v>
      </c>
      <c r="G26" s="51">
        <v>239</v>
      </c>
      <c r="H26" s="51">
        <v>494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3"/>
        <v>2287</v>
      </c>
      <c r="V26" s="51">
        <v>2249</v>
      </c>
      <c r="W26" s="51">
        <v>35</v>
      </c>
      <c r="X26" s="51">
        <v>3</v>
      </c>
      <c r="Y26" s="51">
        <v>0</v>
      </c>
      <c r="Z26" s="51">
        <v>0</v>
      </c>
      <c r="AA26" s="51">
        <v>0</v>
      </c>
      <c r="AB26" s="51">
        <f t="shared" si="4"/>
        <v>542</v>
      </c>
      <c r="AC26" s="51">
        <v>0</v>
      </c>
      <c r="AD26" s="51">
        <v>450</v>
      </c>
      <c r="AE26" s="51">
        <f t="shared" si="5"/>
        <v>92</v>
      </c>
      <c r="AF26" s="51">
        <v>55</v>
      </c>
      <c r="AG26" s="51">
        <v>37</v>
      </c>
      <c r="AH26" s="51">
        <v>0</v>
      </c>
      <c r="AI26" s="51">
        <v>0</v>
      </c>
      <c r="AJ26" s="51">
        <v>0</v>
      </c>
    </row>
    <row r="27" spans="1:36" ht="13.5">
      <c r="A27" s="26" t="s">
        <v>89</v>
      </c>
      <c r="B27" s="49" t="s">
        <v>130</v>
      </c>
      <c r="C27" s="50" t="s">
        <v>131</v>
      </c>
      <c r="D27" s="51">
        <f t="shared" si="0"/>
        <v>9206</v>
      </c>
      <c r="E27" s="51">
        <v>5827</v>
      </c>
      <c r="F27" s="51">
        <f t="shared" si="1"/>
        <v>3222</v>
      </c>
      <c r="G27" s="51">
        <v>0</v>
      </c>
      <c r="H27" s="51">
        <v>1831</v>
      </c>
      <c r="I27" s="51">
        <v>1391</v>
      </c>
      <c r="J27" s="51">
        <v>0</v>
      </c>
      <c r="K27" s="51">
        <v>0</v>
      </c>
      <c r="L27" s="51">
        <v>131</v>
      </c>
      <c r="M27" s="51">
        <f t="shared" si="2"/>
        <v>26</v>
      </c>
      <c r="N27" s="51">
        <v>0</v>
      </c>
      <c r="O27" s="51">
        <v>0</v>
      </c>
      <c r="P27" s="51">
        <v>0</v>
      </c>
      <c r="Q27" s="51">
        <v>26</v>
      </c>
      <c r="R27" s="51">
        <v>0</v>
      </c>
      <c r="S27" s="51">
        <v>0</v>
      </c>
      <c r="T27" s="51">
        <v>0</v>
      </c>
      <c r="U27" s="51">
        <f t="shared" si="3"/>
        <v>5973</v>
      </c>
      <c r="V27" s="51">
        <v>5827</v>
      </c>
      <c r="W27" s="51">
        <v>0</v>
      </c>
      <c r="X27" s="51">
        <v>90</v>
      </c>
      <c r="Y27" s="51">
        <v>56</v>
      </c>
      <c r="Z27" s="51">
        <v>0</v>
      </c>
      <c r="AA27" s="51">
        <v>0</v>
      </c>
      <c r="AB27" s="51">
        <f t="shared" si="4"/>
        <v>846</v>
      </c>
      <c r="AC27" s="51">
        <v>131</v>
      </c>
      <c r="AD27" s="51">
        <v>602</v>
      </c>
      <c r="AE27" s="51">
        <f t="shared" si="5"/>
        <v>113</v>
      </c>
      <c r="AF27" s="51">
        <v>0</v>
      </c>
      <c r="AG27" s="51">
        <v>113</v>
      </c>
      <c r="AH27" s="51">
        <v>0</v>
      </c>
      <c r="AI27" s="51">
        <v>0</v>
      </c>
      <c r="AJ27" s="51">
        <v>0</v>
      </c>
    </row>
    <row r="28" spans="1:36" ht="13.5">
      <c r="A28" s="26" t="s">
        <v>89</v>
      </c>
      <c r="B28" s="49" t="s">
        <v>132</v>
      </c>
      <c r="C28" s="50" t="s">
        <v>133</v>
      </c>
      <c r="D28" s="51">
        <f t="shared" si="0"/>
        <v>10725</v>
      </c>
      <c r="E28" s="51">
        <v>7869</v>
      </c>
      <c r="F28" s="51">
        <f t="shared" si="1"/>
        <v>2730</v>
      </c>
      <c r="G28" s="51">
        <v>0</v>
      </c>
      <c r="H28" s="51">
        <v>1769</v>
      </c>
      <c r="I28" s="51">
        <v>961</v>
      </c>
      <c r="J28" s="51">
        <v>0</v>
      </c>
      <c r="K28" s="51">
        <v>0</v>
      </c>
      <c r="L28" s="51">
        <v>95</v>
      </c>
      <c r="M28" s="51">
        <f t="shared" si="2"/>
        <v>31</v>
      </c>
      <c r="N28" s="51">
        <v>0</v>
      </c>
      <c r="O28" s="51">
        <v>0</v>
      </c>
      <c r="P28" s="51">
        <v>0</v>
      </c>
      <c r="Q28" s="51">
        <v>31</v>
      </c>
      <c r="R28" s="51">
        <v>0</v>
      </c>
      <c r="S28" s="51">
        <v>0</v>
      </c>
      <c r="T28" s="51">
        <v>0</v>
      </c>
      <c r="U28" s="51">
        <f t="shared" si="3"/>
        <v>7992</v>
      </c>
      <c r="V28" s="51">
        <v>7869</v>
      </c>
      <c r="W28" s="51">
        <v>0</v>
      </c>
      <c r="X28" s="51">
        <v>84</v>
      </c>
      <c r="Y28" s="51">
        <v>39</v>
      </c>
      <c r="Z28" s="51">
        <v>0</v>
      </c>
      <c r="AA28" s="51">
        <v>0</v>
      </c>
      <c r="AB28" s="51">
        <f t="shared" si="4"/>
        <v>1004</v>
      </c>
      <c r="AC28" s="51">
        <v>95</v>
      </c>
      <c r="AD28" s="51">
        <v>800</v>
      </c>
      <c r="AE28" s="51">
        <f t="shared" si="5"/>
        <v>109</v>
      </c>
      <c r="AF28" s="51">
        <v>0</v>
      </c>
      <c r="AG28" s="51">
        <v>109</v>
      </c>
      <c r="AH28" s="51">
        <v>0</v>
      </c>
      <c r="AI28" s="51">
        <v>0</v>
      </c>
      <c r="AJ28" s="51">
        <v>0</v>
      </c>
    </row>
    <row r="29" spans="1:36" ht="13.5">
      <c r="A29" s="26" t="s">
        <v>89</v>
      </c>
      <c r="B29" s="49" t="s">
        <v>134</v>
      </c>
      <c r="C29" s="50" t="s">
        <v>135</v>
      </c>
      <c r="D29" s="51">
        <f t="shared" si="0"/>
        <v>1203</v>
      </c>
      <c r="E29" s="51">
        <v>1038</v>
      </c>
      <c r="F29" s="51">
        <f t="shared" si="1"/>
        <v>97</v>
      </c>
      <c r="G29" s="51">
        <v>62</v>
      </c>
      <c r="H29" s="51">
        <v>35</v>
      </c>
      <c r="I29" s="51">
        <v>0</v>
      </c>
      <c r="J29" s="51">
        <v>0</v>
      </c>
      <c r="K29" s="51">
        <v>0</v>
      </c>
      <c r="L29" s="51">
        <v>2</v>
      </c>
      <c r="M29" s="51">
        <f t="shared" si="2"/>
        <v>66</v>
      </c>
      <c r="N29" s="51">
        <v>7</v>
      </c>
      <c r="O29" s="51">
        <v>19</v>
      </c>
      <c r="P29" s="51">
        <v>27</v>
      </c>
      <c r="Q29" s="51">
        <v>0</v>
      </c>
      <c r="R29" s="51">
        <v>1</v>
      </c>
      <c r="S29" s="51">
        <v>0</v>
      </c>
      <c r="T29" s="51">
        <v>12</v>
      </c>
      <c r="U29" s="51">
        <f t="shared" si="3"/>
        <v>1058</v>
      </c>
      <c r="V29" s="51">
        <v>1038</v>
      </c>
      <c r="W29" s="51">
        <v>19</v>
      </c>
      <c r="X29" s="51">
        <v>1</v>
      </c>
      <c r="Y29" s="51">
        <v>0</v>
      </c>
      <c r="Z29" s="51">
        <v>0</v>
      </c>
      <c r="AA29" s="51">
        <v>0</v>
      </c>
      <c r="AB29" s="51">
        <f t="shared" si="4"/>
        <v>136</v>
      </c>
      <c r="AC29" s="51">
        <v>2</v>
      </c>
      <c r="AD29" s="51">
        <v>108</v>
      </c>
      <c r="AE29" s="51">
        <f t="shared" si="5"/>
        <v>26</v>
      </c>
      <c r="AF29" s="51">
        <v>26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89</v>
      </c>
      <c r="B30" s="49" t="s">
        <v>136</v>
      </c>
      <c r="C30" s="50" t="s">
        <v>137</v>
      </c>
      <c r="D30" s="51">
        <f t="shared" si="0"/>
        <v>3754</v>
      </c>
      <c r="E30" s="51">
        <v>3046</v>
      </c>
      <c r="F30" s="51">
        <f t="shared" si="1"/>
        <v>472</v>
      </c>
      <c r="G30" s="51">
        <v>280</v>
      </c>
      <c r="H30" s="51">
        <v>192</v>
      </c>
      <c r="I30" s="51">
        <v>0</v>
      </c>
      <c r="J30" s="51">
        <v>0</v>
      </c>
      <c r="K30" s="51">
        <v>0</v>
      </c>
      <c r="L30" s="51">
        <v>46</v>
      </c>
      <c r="M30" s="51">
        <f t="shared" si="2"/>
        <v>190</v>
      </c>
      <c r="N30" s="51">
        <v>5</v>
      </c>
      <c r="O30" s="51">
        <v>22</v>
      </c>
      <c r="P30" s="51">
        <v>163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3097</v>
      </c>
      <c r="V30" s="51">
        <v>3046</v>
      </c>
      <c r="W30" s="51">
        <v>47</v>
      </c>
      <c r="X30" s="51">
        <v>4</v>
      </c>
      <c r="Y30" s="51">
        <v>0</v>
      </c>
      <c r="Z30" s="51">
        <v>0</v>
      </c>
      <c r="AA30" s="51">
        <v>0</v>
      </c>
      <c r="AB30" s="51">
        <f t="shared" si="4"/>
        <v>509</v>
      </c>
      <c r="AC30" s="51">
        <v>46</v>
      </c>
      <c r="AD30" s="51">
        <v>317</v>
      </c>
      <c r="AE30" s="51">
        <f t="shared" si="5"/>
        <v>146</v>
      </c>
      <c r="AF30" s="51">
        <v>146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89</v>
      </c>
      <c r="B31" s="49" t="s">
        <v>138</v>
      </c>
      <c r="C31" s="50" t="s">
        <v>139</v>
      </c>
      <c r="D31" s="51">
        <f t="shared" si="0"/>
        <v>1795</v>
      </c>
      <c r="E31" s="51">
        <v>1416</v>
      </c>
      <c r="F31" s="51">
        <f t="shared" si="1"/>
        <v>278</v>
      </c>
      <c r="G31" s="51">
        <v>166</v>
      </c>
      <c r="H31" s="51">
        <v>112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101</v>
      </c>
      <c r="N31" s="51">
        <v>2</v>
      </c>
      <c r="O31" s="51">
        <v>12</v>
      </c>
      <c r="P31" s="51">
        <v>87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1454</v>
      </c>
      <c r="V31" s="51">
        <v>1416</v>
      </c>
      <c r="W31" s="51">
        <v>35</v>
      </c>
      <c r="X31" s="51">
        <v>3</v>
      </c>
      <c r="Y31" s="51">
        <v>0</v>
      </c>
      <c r="Z31" s="51">
        <v>0</v>
      </c>
      <c r="AA31" s="51">
        <v>0</v>
      </c>
      <c r="AB31" s="51">
        <f t="shared" si="4"/>
        <v>232</v>
      </c>
      <c r="AC31" s="51">
        <v>0</v>
      </c>
      <c r="AD31" s="51">
        <v>148</v>
      </c>
      <c r="AE31" s="51">
        <f t="shared" si="5"/>
        <v>84</v>
      </c>
      <c r="AF31" s="51">
        <v>84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89</v>
      </c>
      <c r="B32" s="49" t="s">
        <v>140</v>
      </c>
      <c r="C32" s="50" t="s">
        <v>141</v>
      </c>
      <c r="D32" s="51">
        <f t="shared" si="0"/>
        <v>1432</v>
      </c>
      <c r="E32" s="51">
        <v>1298</v>
      </c>
      <c r="F32" s="51">
        <f t="shared" si="1"/>
        <v>93</v>
      </c>
      <c r="G32" s="51">
        <v>17</v>
      </c>
      <c r="H32" s="51">
        <v>76</v>
      </c>
      <c r="I32" s="51">
        <v>0</v>
      </c>
      <c r="J32" s="51">
        <v>0</v>
      </c>
      <c r="K32" s="51">
        <v>0</v>
      </c>
      <c r="L32" s="51">
        <v>41</v>
      </c>
      <c r="M32" s="51">
        <f t="shared" si="2"/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1298</v>
      </c>
      <c r="V32" s="51">
        <v>1298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203</v>
      </c>
      <c r="AC32" s="51">
        <v>41</v>
      </c>
      <c r="AD32" s="51">
        <v>162</v>
      </c>
      <c r="AE32" s="51">
        <f t="shared" si="5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89</v>
      </c>
      <c r="B33" s="49" t="s">
        <v>142</v>
      </c>
      <c r="C33" s="50" t="s">
        <v>143</v>
      </c>
      <c r="D33" s="51">
        <f t="shared" si="0"/>
        <v>676</v>
      </c>
      <c r="E33" s="51">
        <v>333</v>
      </c>
      <c r="F33" s="51">
        <f t="shared" si="1"/>
        <v>267</v>
      </c>
      <c r="G33" s="51">
        <v>50</v>
      </c>
      <c r="H33" s="51">
        <v>217</v>
      </c>
      <c r="I33" s="51">
        <v>0</v>
      </c>
      <c r="J33" s="51">
        <v>0</v>
      </c>
      <c r="K33" s="51">
        <v>0</v>
      </c>
      <c r="L33" s="51">
        <v>76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333</v>
      </c>
      <c r="V33" s="51">
        <v>333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159</v>
      </c>
      <c r="AC33" s="51">
        <v>76</v>
      </c>
      <c r="AD33" s="51">
        <v>33</v>
      </c>
      <c r="AE33" s="51">
        <f t="shared" si="5"/>
        <v>50</v>
      </c>
      <c r="AF33" s="51">
        <v>50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89</v>
      </c>
      <c r="B34" s="49" t="s">
        <v>144</v>
      </c>
      <c r="C34" s="50" t="s">
        <v>145</v>
      </c>
      <c r="D34" s="51">
        <f t="shared" si="0"/>
        <v>4193</v>
      </c>
      <c r="E34" s="51">
        <v>2915</v>
      </c>
      <c r="F34" s="51">
        <f t="shared" si="1"/>
        <v>250</v>
      </c>
      <c r="G34" s="51">
        <v>250</v>
      </c>
      <c r="H34" s="51">
        <v>0</v>
      </c>
      <c r="I34" s="51">
        <v>0</v>
      </c>
      <c r="J34" s="51">
        <v>0</v>
      </c>
      <c r="K34" s="51">
        <v>0</v>
      </c>
      <c r="L34" s="51">
        <v>495</v>
      </c>
      <c r="M34" s="51">
        <f t="shared" si="2"/>
        <v>533</v>
      </c>
      <c r="N34" s="51">
        <v>296</v>
      </c>
      <c r="O34" s="51">
        <v>21</v>
      </c>
      <c r="P34" s="51">
        <v>61</v>
      </c>
      <c r="Q34" s="51">
        <v>18</v>
      </c>
      <c r="R34" s="51">
        <v>33</v>
      </c>
      <c r="S34" s="51">
        <v>0</v>
      </c>
      <c r="T34" s="51">
        <v>104</v>
      </c>
      <c r="U34" s="51">
        <f t="shared" si="3"/>
        <v>2936</v>
      </c>
      <c r="V34" s="51">
        <v>2915</v>
      </c>
      <c r="W34" s="51">
        <v>21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626</v>
      </c>
      <c r="AC34" s="51">
        <v>495</v>
      </c>
      <c r="AD34" s="51">
        <v>131</v>
      </c>
      <c r="AE34" s="51">
        <f t="shared" si="5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89</v>
      </c>
      <c r="B35" s="49" t="s">
        <v>146</v>
      </c>
      <c r="C35" s="50" t="s">
        <v>147</v>
      </c>
      <c r="D35" s="51">
        <f t="shared" si="0"/>
        <v>4158</v>
      </c>
      <c r="E35" s="51">
        <v>3151</v>
      </c>
      <c r="F35" s="51">
        <f t="shared" si="1"/>
        <v>658</v>
      </c>
      <c r="G35" s="51">
        <v>309</v>
      </c>
      <c r="H35" s="51">
        <v>349</v>
      </c>
      <c r="I35" s="51">
        <v>0</v>
      </c>
      <c r="J35" s="51">
        <v>0</v>
      </c>
      <c r="K35" s="51">
        <v>0</v>
      </c>
      <c r="L35" s="51">
        <v>0</v>
      </c>
      <c r="M35" s="51">
        <f t="shared" si="2"/>
        <v>349</v>
      </c>
      <c r="N35" s="51">
        <v>214</v>
      </c>
      <c r="O35" s="51">
        <v>26</v>
      </c>
      <c r="P35" s="51">
        <v>96</v>
      </c>
      <c r="Q35" s="51">
        <v>12</v>
      </c>
      <c r="R35" s="51">
        <v>1</v>
      </c>
      <c r="S35" s="51">
        <v>0</v>
      </c>
      <c r="T35" s="51">
        <v>0</v>
      </c>
      <c r="U35" s="51">
        <f t="shared" si="3"/>
        <v>3330</v>
      </c>
      <c r="V35" s="51">
        <v>3151</v>
      </c>
      <c r="W35" s="51">
        <v>101</v>
      </c>
      <c r="X35" s="51">
        <v>78</v>
      </c>
      <c r="Y35" s="51">
        <v>0</v>
      </c>
      <c r="Z35" s="51">
        <v>0</v>
      </c>
      <c r="AA35" s="51">
        <v>0</v>
      </c>
      <c r="AB35" s="51">
        <f t="shared" si="4"/>
        <v>438</v>
      </c>
      <c r="AC35" s="51">
        <v>0</v>
      </c>
      <c r="AD35" s="51">
        <v>426</v>
      </c>
      <c r="AE35" s="51">
        <f t="shared" si="5"/>
        <v>12</v>
      </c>
      <c r="AF35" s="51">
        <v>4</v>
      </c>
      <c r="AG35" s="51">
        <v>8</v>
      </c>
      <c r="AH35" s="51">
        <v>0</v>
      </c>
      <c r="AI35" s="51">
        <v>0</v>
      </c>
      <c r="AJ35" s="51">
        <v>0</v>
      </c>
    </row>
    <row r="36" spans="1:36" ht="13.5">
      <c r="A36" s="26" t="s">
        <v>89</v>
      </c>
      <c r="B36" s="49" t="s">
        <v>148</v>
      </c>
      <c r="C36" s="50" t="s">
        <v>149</v>
      </c>
      <c r="D36" s="51">
        <f t="shared" si="0"/>
        <v>2305</v>
      </c>
      <c r="E36" s="51">
        <v>1538</v>
      </c>
      <c r="F36" s="51">
        <f t="shared" si="1"/>
        <v>554</v>
      </c>
      <c r="G36" s="51">
        <v>155</v>
      </c>
      <c r="H36" s="51">
        <v>399</v>
      </c>
      <c r="I36" s="51">
        <v>0</v>
      </c>
      <c r="J36" s="51">
        <v>0</v>
      </c>
      <c r="K36" s="51">
        <v>0</v>
      </c>
      <c r="L36" s="51">
        <v>213</v>
      </c>
      <c r="M36" s="51">
        <f t="shared" si="2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1571</v>
      </c>
      <c r="V36" s="51">
        <v>1538</v>
      </c>
      <c r="W36" s="51">
        <v>33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496</v>
      </c>
      <c r="AC36" s="51">
        <v>213</v>
      </c>
      <c r="AD36" s="51">
        <v>213</v>
      </c>
      <c r="AE36" s="51">
        <f t="shared" si="5"/>
        <v>70</v>
      </c>
      <c r="AF36" s="51">
        <v>70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89</v>
      </c>
      <c r="B37" s="49" t="s">
        <v>150</v>
      </c>
      <c r="C37" s="50" t="s">
        <v>151</v>
      </c>
      <c r="D37" s="51">
        <f t="shared" si="0"/>
        <v>732</v>
      </c>
      <c r="E37" s="51">
        <v>544</v>
      </c>
      <c r="F37" s="51">
        <f t="shared" si="1"/>
        <v>77</v>
      </c>
      <c r="G37" s="51">
        <v>77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f t="shared" si="2"/>
        <v>111</v>
      </c>
      <c r="N37" s="51">
        <v>30</v>
      </c>
      <c r="O37" s="51">
        <v>33</v>
      </c>
      <c r="P37" s="51">
        <v>47</v>
      </c>
      <c r="Q37" s="51">
        <v>1</v>
      </c>
      <c r="R37" s="51">
        <v>0</v>
      </c>
      <c r="S37" s="51">
        <v>0</v>
      </c>
      <c r="T37" s="51">
        <v>0</v>
      </c>
      <c r="U37" s="51">
        <f t="shared" si="3"/>
        <v>561</v>
      </c>
      <c r="V37" s="51">
        <v>544</v>
      </c>
      <c r="W37" s="51">
        <v>17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112</v>
      </c>
      <c r="AC37" s="51">
        <v>0</v>
      </c>
      <c r="AD37" s="51">
        <v>78</v>
      </c>
      <c r="AE37" s="51">
        <f t="shared" si="5"/>
        <v>34</v>
      </c>
      <c r="AF37" s="51">
        <v>34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89</v>
      </c>
      <c r="B38" s="49" t="s">
        <v>152</v>
      </c>
      <c r="C38" s="50" t="s">
        <v>153</v>
      </c>
      <c r="D38" s="51">
        <f t="shared" si="0"/>
        <v>3608</v>
      </c>
      <c r="E38" s="51">
        <v>3008</v>
      </c>
      <c r="F38" s="51">
        <f t="shared" si="1"/>
        <v>183</v>
      </c>
      <c r="G38" s="51">
        <v>0</v>
      </c>
      <c r="H38" s="51">
        <v>183</v>
      </c>
      <c r="I38" s="51">
        <v>0</v>
      </c>
      <c r="J38" s="51">
        <v>0</v>
      </c>
      <c r="K38" s="51">
        <v>0</v>
      </c>
      <c r="L38" s="51">
        <v>391</v>
      </c>
      <c r="M38" s="51">
        <f t="shared" si="2"/>
        <v>26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26</v>
      </c>
      <c r="U38" s="51">
        <f t="shared" si="3"/>
        <v>3008</v>
      </c>
      <c r="V38" s="51">
        <v>3008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726</v>
      </c>
      <c r="AC38" s="51">
        <v>391</v>
      </c>
      <c r="AD38" s="51">
        <v>335</v>
      </c>
      <c r="AE38" s="51">
        <f t="shared" si="5"/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89</v>
      </c>
      <c r="B39" s="49" t="s">
        <v>154</v>
      </c>
      <c r="C39" s="50" t="s">
        <v>155</v>
      </c>
      <c r="D39" s="51">
        <f t="shared" si="0"/>
        <v>2297</v>
      </c>
      <c r="E39" s="51">
        <v>1899</v>
      </c>
      <c r="F39" s="51">
        <f t="shared" si="1"/>
        <v>67</v>
      </c>
      <c r="G39" s="51">
        <v>0</v>
      </c>
      <c r="H39" s="51">
        <v>67</v>
      </c>
      <c r="I39" s="51">
        <v>0</v>
      </c>
      <c r="J39" s="51">
        <v>0</v>
      </c>
      <c r="K39" s="51">
        <v>0</v>
      </c>
      <c r="L39" s="51">
        <v>331</v>
      </c>
      <c r="M39" s="51">
        <f t="shared" si="2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1899</v>
      </c>
      <c r="V39" s="51">
        <v>1899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524</v>
      </c>
      <c r="AC39" s="51">
        <v>331</v>
      </c>
      <c r="AD39" s="51">
        <v>183</v>
      </c>
      <c r="AE39" s="51">
        <f t="shared" si="5"/>
        <v>10</v>
      </c>
      <c r="AF39" s="51">
        <v>0</v>
      </c>
      <c r="AG39" s="51">
        <v>10</v>
      </c>
      <c r="AH39" s="51">
        <v>0</v>
      </c>
      <c r="AI39" s="51">
        <v>0</v>
      </c>
      <c r="AJ39" s="51">
        <v>0</v>
      </c>
    </row>
    <row r="40" spans="1:36" ht="13.5">
      <c r="A40" s="26" t="s">
        <v>89</v>
      </c>
      <c r="B40" s="49" t="s">
        <v>156</v>
      </c>
      <c r="C40" s="50" t="s">
        <v>157</v>
      </c>
      <c r="D40" s="51">
        <f t="shared" si="0"/>
        <v>2896</v>
      </c>
      <c r="E40" s="51">
        <v>2401</v>
      </c>
      <c r="F40" s="51">
        <f t="shared" si="1"/>
        <v>475</v>
      </c>
      <c r="G40" s="51">
        <v>475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f t="shared" si="2"/>
        <v>20</v>
      </c>
      <c r="N40" s="51">
        <v>2</v>
      </c>
      <c r="O40" s="51">
        <v>17</v>
      </c>
      <c r="P40" s="51">
        <v>0</v>
      </c>
      <c r="Q40" s="51">
        <v>0</v>
      </c>
      <c r="R40" s="51">
        <v>1</v>
      </c>
      <c r="S40" s="51">
        <v>0</v>
      </c>
      <c r="T40" s="51">
        <v>0</v>
      </c>
      <c r="U40" s="51">
        <f t="shared" si="3"/>
        <v>2420</v>
      </c>
      <c r="V40" s="51">
        <v>2401</v>
      </c>
      <c r="W40" s="51">
        <v>19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368</v>
      </c>
      <c r="AC40" s="51">
        <v>0</v>
      </c>
      <c r="AD40" s="51">
        <v>256</v>
      </c>
      <c r="AE40" s="51">
        <f t="shared" si="5"/>
        <v>112</v>
      </c>
      <c r="AF40" s="51">
        <v>112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89</v>
      </c>
      <c r="B41" s="49" t="s">
        <v>158</v>
      </c>
      <c r="C41" s="50" t="s">
        <v>159</v>
      </c>
      <c r="D41" s="51">
        <f t="shared" si="0"/>
        <v>1258</v>
      </c>
      <c r="E41" s="51">
        <v>974</v>
      </c>
      <c r="F41" s="51">
        <f t="shared" si="1"/>
        <v>270</v>
      </c>
      <c r="G41" s="51">
        <v>270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f t="shared" si="2"/>
        <v>14</v>
      </c>
      <c r="N41" s="51">
        <v>1</v>
      </c>
      <c r="O41" s="51">
        <v>12</v>
      </c>
      <c r="P41" s="51">
        <v>0</v>
      </c>
      <c r="Q41" s="51">
        <v>0</v>
      </c>
      <c r="R41" s="51">
        <v>1</v>
      </c>
      <c r="S41" s="51">
        <v>0</v>
      </c>
      <c r="T41" s="51">
        <v>0</v>
      </c>
      <c r="U41" s="51">
        <f t="shared" si="3"/>
        <v>979</v>
      </c>
      <c r="V41" s="51">
        <v>974</v>
      </c>
      <c r="W41" s="51">
        <v>5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156</v>
      </c>
      <c r="AC41" s="51">
        <v>0</v>
      </c>
      <c r="AD41" s="51">
        <v>103</v>
      </c>
      <c r="AE41" s="51">
        <f t="shared" si="5"/>
        <v>53</v>
      </c>
      <c r="AF41" s="51">
        <v>53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89</v>
      </c>
      <c r="B42" s="49" t="s">
        <v>160</v>
      </c>
      <c r="C42" s="50" t="s">
        <v>84</v>
      </c>
      <c r="D42" s="51">
        <f t="shared" si="0"/>
        <v>2935</v>
      </c>
      <c r="E42" s="51">
        <v>2457</v>
      </c>
      <c r="F42" s="51">
        <f t="shared" si="1"/>
        <v>451</v>
      </c>
      <c r="G42" s="51">
        <v>451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f t="shared" si="2"/>
        <v>27</v>
      </c>
      <c r="N42" s="51">
        <v>1</v>
      </c>
      <c r="O42" s="51">
        <v>25</v>
      </c>
      <c r="P42" s="51">
        <v>0</v>
      </c>
      <c r="Q42" s="51">
        <v>0</v>
      </c>
      <c r="R42" s="51">
        <v>0</v>
      </c>
      <c r="S42" s="51">
        <v>1</v>
      </c>
      <c r="T42" s="51">
        <v>0</v>
      </c>
      <c r="U42" s="51">
        <f t="shared" si="3"/>
        <v>2472</v>
      </c>
      <c r="V42" s="51">
        <v>2457</v>
      </c>
      <c r="W42" s="51">
        <v>15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381</v>
      </c>
      <c r="AC42" s="51">
        <v>0</v>
      </c>
      <c r="AD42" s="51">
        <v>261</v>
      </c>
      <c r="AE42" s="51">
        <f t="shared" si="5"/>
        <v>120</v>
      </c>
      <c r="AF42" s="51">
        <v>120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89</v>
      </c>
      <c r="B43" s="49" t="s">
        <v>161</v>
      </c>
      <c r="C43" s="50" t="s">
        <v>162</v>
      </c>
      <c r="D43" s="51">
        <f t="shared" si="0"/>
        <v>1480</v>
      </c>
      <c r="E43" s="51">
        <v>1219</v>
      </c>
      <c r="F43" s="51">
        <f t="shared" si="1"/>
        <v>248</v>
      </c>
      <c r="G43" s="51">
        <v>248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f t="shared" si="2"/>
        <v>13</v>
      </c>
      <c r="N43" s="51">
        <v>1</v>
      </c>
      <c r="O43" s="51">
        <v>11</v>
      </c>
      <c r="P43" s="51">
        <v>0</v>
      </c>
      <c r="Q43" s="51">
        <v>0</v>
      </c>
      <c r="R43" s="51">
        <v>1</v>
      </c>
      <c r="S43" s="51">
        <v>0</v>
      </c>
      <c r="T43" s="51">
        <v>0</v>
      </c>
      <c r="U43" s="51">
        <f t="shared" si="3"/>
        <v>1225</v>
      </c>
      <c r="V43" s="51">
        <v>1219</v>
      </c>
      <c r="W43" s="51">
        <v>6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187</v>
      </c>
      <c r="AC43" s="51">
        <v>0</v>
      </c>
      <c r="AD43" s="51">
        <v>129</v>
      </c>
      <c r="AE43" s="51">
        <f t="shared" si="5"/>
        <v>58</v>
      </c>
      <c r="AF43" s="51">
        <v>58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89</v>
      </c>
      <c r="B44" s="49" t="s">
        <v>163</v>
      </c>
      <c r="C44" s="50" t="s">
        <v>164</v>
      </c>
      <c r="D44" s="51">
        <f t="shared" si="0"/>
        <v>618</v>
      </c>
      <c r="E44" s="51">
        <v>459</v>
      </c>
      <c r="F44" s="51">
        <f t="shared" si="1"/>
        <v>152</v>
      </c>
      <c r="G44" s="51">
        <v>152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7</v>
      </c>
      <c r="N44" s="51">
        <v>0</v>
      </c>
      <c r="O44" s="51">
        <v>7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3"/>
        <v>462</v>
      </c>
      <c r="V44" s="51">
        <v>459</v>
      </c>
      <c r="W44" s="51">
        <v>3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81</v>
      </c>
      <c r="AC44" s="51">
        <v>0</v>
      </c>
      <c r="AD44" s="51">
        <v>49</v>
      </c>
      <c r="AE44" s="51">
        <f t="shared" si="5"/>
        <v>32</v>
      </c>
      <c r="AF44" s="51">
        <v>32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89</v>
      </c>
      <c r="B45" s="49" t="s">
        <v>165</v>
      </c>
      <c r="C45" s="50" t="s">
        <v>166</v>
      </c>
      <c r="D45" s="51">
        <f t="shared" si="0"/>
        <v>685</v>
      </c>
      <c r="E45" s="51">
        <v>518</v>
      </c>
      <c r="F45" s="51">
        <f t="shared" si="1"/>
        <v>158</v>
      </c>
      <c r="G45" s="51">
        <v>158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f t="shared" si="2"/>
        <v>9</v>
      </c>
      <c r="N45" s="51">
        <v>1</v>
      </c>
      <c r="O45" s="51">
        <v>8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3"/>
        <v>542</v>
      </c>
      <c r="V45" s="51">
        <v>518</v>
      </c>
      <c r="W45" s="51">
        <v>24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104</v>
      </c>
      <c r="AC45" s="51">
        <v>0</v>
      </c>
      <c r="AD45" s="51">
        <v>57</v>
      </c>
      <c r="AE45" s="51">
        <f t="shared" si="5"/>
        <v>47</v>
      </c>
      <c r="AF45" s="51">
        <v>47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89</v>
      </c>
      <c r="B46" s="49" t="s">
        <v>167</v>
      </c>
      <c r="C46" s="50" t="s">
        <v>168</v>
      </c>
      <c r="D46" s="51">
        <f t="shared" si="0"/>
        <v>1026</v>
      </c>
      <c r="E46" s="51">
        <v>0</v>
      </c>
      <c r="F46" s="51">
        <f t="shared" si="1"/>
        <v>1026</v>
      </c>
      <c r="G46" s="51">
        <v>0</v>
      </c>
      <c r="H46" s="51">
        <v>207</v>
      </c>
      <c r="I46" s="51">
        <v>0</v>
      </c>
      <c r="J46" s="51">
        <v>0</v>
      </c>
      <c r="K46" s="51">
        <v>819</v>
      </c>
      <c r="L46" s="51">
        <v>0</v>
      </c>
      <c r="M46" s="51">
        <f t="shared" si="2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3"/>
        <v>863</v>
      </c>
      <c r="V46" s="51">
        <v>0</v>
      </c>
      <c r="W46" s="51">
        <v>0</v>
      </c>
      <c r="X46" s="51">
        <v>44</v>
      </c>
      <c r="Y46" s="51">
        <v>0</v>
      </c>
      <c r="Z46" s="51">
        <v>0</v>
      </c>
      <c r="AA46" s="51">
        <v>819</v>
      </c>
      <c r="AB46" s="51">
        <f t="shared" si="4"/>
        <v>89</v>
      </c>
      <c r="AC46" s="51">
        <v>0</v>
      </c>
      <c r="AD46" s="51">
        <v>36</v>
      </c>
      <c r="AE46" s="51">
        <f t="shared" si="5"/>
        <v>53</v>
      </c>
      <c r="AF46" s="51">
        <v>0</v>
      </c>
      <c r="AG46" s="51">
        <v>53</v>
      </c>
      <c r="AH46" s="51">
        <v>0</v>
      </c>
      <c r="AI46" s="51">
        <v>0</v>
      </c>
      <c r="AJ46" s="51">
        <v>0</v>
      </c>
    </row>
    <row r="47" spans="1:36" ht="13.5">
      <c r="A47" s="26" t="s">
        <v>89</v>
      </c>
      <c r="B47" s="49" t="s">
        <v>169</v>
      </c>
      <c r="C47" s="50" t="s">
        <v>170</v>
      </c>
      <c r="D47" s="51">
        <f t="shared" si="0"/>
        <v>7638</v>
      </c>
      <c r="E47" s="51">
        <v>5881</v>
      </c>
      <c r="F47" s="51">
        <f aca="true" t="shared" si="6" ref="F47:F64">SUM(G47:K47)</f>
        <v>559</v>
      </c>
      <c r="G47" s="51">
        <v>0</v>
      </c>
      <c r="H47" s="51">
        <v>139</v>
      </c>
      <c r="I47" s="51">
        <v>0</v>
      </c>
      <c r="J47" s="51">
        <v>0</v>
      </c>
      <c r="K47" s="51">
        <v>420</v>
      </c>
      <c r="L47" s="51">
        <v>265</v>
      </c>
      <c r="M47" s="51">
        <f aca="true" t="shared" si="7" ref="M47:M64">SUM(N47:T47)</f>
        <v>933</v>
      </c>
      <c r="N47" s="51">
        <v>465</v>
      </c>
      <c r="O47" s="51">
        <v>200</v>
      </c>
      <c r="P47" s="51">
        <v>231</v>
      </c>
      <c r="Q47" s="51">
        <v>19</v>
      </c>
      <c r="R47" s="51">
        <v>0</v>
      </c>
      <c r="S47" s="51">
        <v>18</v>
      </c>
      <c r="T47" s="51">
        <v>0</v>
      </c>
      <c r="U47" s="51">
        <f aca="true" t="shared" si="8" ref="U47:U64">SUM(V47:AA47)</f>
        <v>6301</v>
      </c>
      <c r="V47" s="51">
        <v>5881</v>
      </c>
      <c r="W47" s="51">
        <v>0</v>
      </c>
      <c r="X47" s="51">
        <v>0</v>
      </c>
      <c r="Y47" s="51">
        <v>0</v>
      </c>
      <c r="Z47" s="51">
        <v>0</v>
      </c>
      <c r="AA47" s="51">
        <v>420</v>
      </c>
      <c r="AB47" s="51">
        <f aca="true" t="shared" si="9" ref="AB47:AB64">SUM(AC47:AE47)</f>
        <v>1782</v>
      </c>
      <c r="AC47" s="51">
        <v>265</v>
      </c>
      <c r="AD47" s="51">
        <v>1517</v>
      </c>
      <c r="AE47" s="51">
        <f aca="true" t="shared" si="10" ref="AE47:AE64">SUM(AF47:AJ47)</f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89</v>
      </c>
      <c r="B48" s="49" t="s">
        <v>171</v>
      </c>
      <c r="C48" s="50" t="s">
        <v>172</v>
      </c>
      <c r="D48" s="51">
        <f t="shared" si="0"/>
        <v>927</v>
      </c>
      <c r="E48" s="51">
        <v>569</v>
      </c>
      <c r="F48" s="51">
        <f t="shared" si="6"/>
        <v>72</v>
      </c>
      <c r="G48" s="51">
        <v>0</v>
      </c>
      <c r="H48" s="51">
        <v>72</v>
      </c>
      <c r="I48" s="51">
        <v>0</v>
      </c>
      <c r="J48" s="51">
        <v>0</v>
      </c>
      <c r="K48" s="51">
        <v>0</v>
      </c>
      <c r="L48" s="51">
        <v>0</v>
      </c>
      <c r="M48" s="51">
        <f t="shared" si="7"/>
        <v>286</v>
      </c>
      <c r="N48" s="51">
        <v>173</v>
      </c>
      <c r="O48" s="51">
        <v>35</v>
      </c>
      <c r="P48" s="51">
        <v>71</v>
      </c>
      <c r="Q48" s="51">
        <v>7</v>
      </c>
      <c r="R48" s="51">
        <v>0</v>
      </c>
      <c r="S48" s="51">
        <v>0</v>
      </c>
      <c r="T48" s="51">
        <v>0</v>
      </c>
      <c r="U48" s="51">
        <f t="shared" si="8"/>
        <v>578</v>
      </c>
      <c r="V48" s="51">
        <v>569</v>
      </c>
      <c r="W48" s="51">
        <v>0</v>
      </c>
      <c r="X48" s="51">
        <v>9</v>
      </c>
      <c r="Y48" s="51">
        <v>0</v>
      </c>
      <c r="Z48" s="51">
        <v>0</v>
      </c>
      <c r="AA48" s="51">
        <v>0</v>
      </c>
      <c r="AB48" s="51">
        <f t="shared" si="9"/>
        <v>40</v>
      </c>
      <c r="AC48" s="51">
        <v>0</v>
      </c>
      <c r="AD48" s="51">
        <v>5</v>
      </c>
      <c r="AE48" s="51">
        <f t="shared" si="10"/>
        <v>35</v>
      </c>
      <c r="AF48" s="51">
        <v>0</v>
      </c>
      <c r="AG48" s="51">
        <v>35</v>
      </c>
      <c r="AH48" s="51">
        <v>0</v>
      </c>
      <c r="AI48" s="51">
        <v>0</v>
      </c>
      <c r="AJ48" s="51">
        <v>0</v>
      </c>
    </row>
    <row r="49" spans="1:36" ht="13.5">
      <c r="A49" s="26" t="s">
        <v>89</v>
      </c>
      <c r="B49" s="49" t="s">
        <v>173</v>
      </c>
      <c r="C49" s="50" t="s">
        <v>174</v>
      </c>
      <c r="D49" s="51">
        <f t="shared" si="0"/>
        <v>1744</v>
      </c>
      <c r="E49" s="51">
        <v>1368</v>
      </c>
      <c r="F49" s="51">
        <f t="shared" si="6"/>
        <v>204</v>
      </c>
      <c r="G49" s="51">
        <v>21</v>
      </c>
      <c r="H49" s="51">
        <v>183</v>
      </c>
      <c r="I49" s="51">
        <v>0</v>
      </c>
      <c r="J49" s="51">
        <v>0</v>
      </c>
      <c r="K49" s="51">
        <v>0</v>
      </c>
      <c r="L49" s="51">
        <v>172</v>
      </c>
      <c r="M49" s="51">
        <f t="shared" si="7"/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1389</v>
      </c>
      <c r="V49" s="51">
        <v>1368</v>
      </c>
      <c r="W49" s="51">
        <v>21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309</v>
      </c>
      <c r="AC49" s="51">
        <v>172</v>
      </c>
      <c r="AD49" s="51">
        <v>137</v>
      </c>
      <c r="AE49" s="51">
        <f t="shared" si="10"/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89</v>
      </c>
      <c r="B50" s="49" t="s">
        <v>175</v>
      </c>
      <c r="C50" s="50" t="s">
        <v>176</v>
      </c>
      <c r="D50" s="51">
        <f t="shared" si="0"/>
        <v>7861</v>
      </c>
      <c r="E50" s="51">
        <v>6252</v>
      </c>
      <c r="F50" s="51">
        <f t="shared" si="6"/>
        <v>436</v>
      </c>
      <c r="G50" s="51">
        <v>103</v>
      </c>
      <c r="H50" s="51">
        <v>333</v>
      </c>
      <c r="I50" s="51">
        <v>0</v>
      </c>
      <c r="J50" s="51">
        <v>0</v>
      </c>
      <c r="K50" s="51">
        <v>0</v>
      </c>
      <c r="L50" s="51">
        <v>840</v>
      </c>
      <c r="M50" s="51">
        <f t="shared" si="7"/>
        <v>333</v>
      </c>
      <c r="N50" s="51">
        <v>0</v>
      </c>
      <c r="O50" s="51">
        <v>81</v>
      </c>
      <c r="P50" s="51">
        <v>251</v>
      </c>
      <c r="Q50" s="51">
        <v>0</v>
      </c>
      <c r="R50" s="51">
        <v>0</v>
      </c>
      <c r="S50" s="51">
        <v>0</v>
      </c>
      <c r="T50" s="51">
        <v>1</v>
      </c>
      <c r="U50" s="51">
        <f t="shared" si="8"/>
        <v>6355</v>
      </c>
      <c r="V50" s="51">
        <v>6252</v>
      </c>
      <c r="W50" s="51">
        <v>103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1497</v>
      </c>
      <c r="AC50" s="51">
        <v>840</v>
      </c>
      <c r="AD50" s="51">
        <v>628</v>
      </c>
      <c r="AE50" s="51">
        <f t="shared" si="10"/>
        <v>29</v>
      </c>
      <c r="AF50" s="51">
        <v>0</v>
      </c>
      <c r="AG50" s="51">
        <v>29</v>
      </c>
      <c r="AH50" s="51">
        <v>0</v>
      </c>
      <c r="AI50" s="51">
        <v>0</v>
      </c>
      <c r="AJ50" s="51">
        <v>0</v>
      </c>
    </row>
    <row r="51" spans="1:36" ht="13.5">
      <c r="A51" s="26" t="s">
        <v>89</v>
      </c>
      <c r="B51" s="49" t="s">
        <v>177</v>
      </c>
      <c r="C51" s="50" t="s">
        <v>178</v>
      </c>
      <c r="D51" s="51">
        <f t="shared" si="0"/>
        <v>3476</v>
      </c>
      <c r="E51" s="51">
        <v>2688</v>
      </c>
      <c r="F51" s="51">
        <f t="shared" si="6"/>
        <v>182</v>
      </c>
      <c r="G51" s="51">
        <v>85</v>
      </c>
      <c r="H51" s="51">
        <v>97</v>
      </c>
      <c r="I51" s="51">
        <v>0</v>
      </c>
      <c r="J51" s="51">
        <v>0</v>
      </c>
      <c r="K51" s="51">
        <v>0</v>
      </c>
      <c r="L51" s="51">
        <v>606</v>
      </c>
      <c r="M51" s="51">
        <f t="shared" si="7"/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f t="shared" si="8"/>
        <v>2773</v>
      </c>
      <c r="V51" s="51">
        <v>2688</v>
      </c>
      <c r="W51" s="51">
        <v>85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876</v>
      </c>
      <c r="AC51" s="51">
        <v>606</v>
      </c>
      <c r="AD51" s="51">
        <v>270</v>
      </c>
      <c r="AE51" s="51">
        <f t="shared" si="10"/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89</v>
      </c>
      <c r="B52" s="49" t="s">
        <v>179</v>
      </c>
      <c r="C52" s="50" t="s">
        <v>180</v>
      </c>
      <c r="D52" s="51">
        <f t="shared" si="0"/>
        <v>1198</v>
      </c>
      <c r="E52" s="51">
        <v>879</v>
      </c>
      <c r="F52" s="51">
        <f t="shared" si="6"/>
        <v>99</v>
      </c>
      <c r="G52" s="51">
        <v>20</v>
      </c>
      <c r="H52" s="51">
        <v>79</v>
      </c>
      <c r="I52" s="51">
        <v>0</v>
      </c>
      <c r="J52" s="51">
        <v>0</v>
      </c>
      <c r="K52" s="51">
        <v>0</v>
      </c>
      <c r="L52" s="51">
        <v>141</v>
      </c>
      <c r="M52" s="51">
        <f t="shared" si="7"/>
        <v>79</v>
      </c>
      <c r="N52" s="51">
        <v>0</v>
      </c>
      <c r="O52" s="51">
        <v>25</v>
      </c>
      <c r="P52" s="51">
        <v>54</v>
      </c>
      <c r="Q52" s="51">
        <v>0</v>
      </c>
      <c r="R52" s="51">
        <v>0</v>
      </c>
      <c r="S52" s="51">
        <v>0</v>
      </c>
      <c r="T52" s="51">
        <v>0</v>
      </c>
      <c r="U52" s="51">
        <f t="shared" si="8"/>
        <v>899</v>
      </c>
      <c r="V52" s="51">
        <v>879</v>
      </c>
      <c r="W52" s="51">
        <v>20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230</v>
      </c>
      <c r="AC52" s="51">
        <v>141</v>
      </c>
      <c r="AD52" s="51">
        <v>88</v>
      </c>
      <c r="AE52" s="51">
        <f t="shared" si="10"/>
        <v>1</v>
      </c>
      <c r="AF52" s="51">
        <v>0</v>
      </c>
      <c r="AG52" s="51">
        <v>1</v>
      </c>
      <c r="AH52" s="51">
        <v>0</v>
      </c>
      <c r="AI52" s="51">
        <v>0</v>
      </c>
      <c r="AJ52" s="51">
        <v>0</v>
      </c>
    </row>
    <row r="53" spans="1:36" ht="13.5">
      <c r="A53" s="26" t="s">
        <v>89</v>
      </c>
      <c r="B53" s="49" t="s">
        <v>181</v>
      </c>
      <c r="C53" s="50" t="s">
        <v>182</v>
      </c>
      <c r="D53" s="51">
        <f t="shared" si="0"/>
        <v>812</v>
      </c>
      <c r="E53" s="51">
        <v>611</v>
      </c>
      <c r="F53" s="51">
        <f t="shared" si="6"/>
        <v>170</v>
      </c>
      <c r="G53" s="51">
        <v>131</v>
      </c>
      <c r="H53" s="51">
        <v>39</v>
      </c>
      <c r="I53" s="51">
        <v>0</v>
      </c>
      <c r="J53" s="51">
        <v>0</v>
      </c>
      <c r="K53" s="51">
        <v>0</v>
      </c>
      <c r="L53" s="51">
        <v>0</v>
      </c>
      <c r="M53" s="51">
        <f t="shared" si="7"/>
        <v>31</v>
      </c>
      <c r="N53" s="51">
        <v>31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f t="shared" si="8"/>
        <v>612</v>
      </c>
      <c r="V53" s="51">
        <v>611</v>
      </c>
      <c r="W53" s="51">
        <v>1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233</v>
      </c>
      <c r="AC53" s="51">
        <v>0</v>
      </c>
      <c r="AD53" s="51">
        <v>148</v>
      </c>
      <c r="AE53" s="51">
        <f t="shared" si="10"/>
        <v>85</v>
      </c>
      <c r="AF53" s="51">
        <v>85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89</v>
      </c>
      <c r="B54" s="49" t="s">
        <v>183</v>
      </c>
      <c r="C54" s="50" t="s">
        <v>184</v>
      </c>
      <c r="D54" s="51">
        <f t="shared" si="0"/>
        <v>963</v>
      </c>
      <c r="E54" s="51">
        <v>777</v>
      </c>
      <c r="F54" s="51">
        <f t="shared" si="6"/>
        <v>80</v>
      </c>
      <c r="G54" s="51">
        <v>13</v>
      </c>
      <c r="H54" s="51">
        <v>67</v>
      </c>
      <c r="I54" s="51">
        <v>0</v>
      </c>
      <c r="J54" s="51">
        <v>0</v>
      </c>
      <c r="K54" s="51">
        <v>0</v>
      </c>
      <c r="L54" s="51">
        <v>106</v>
      </c>
      <c r="M54" s="51">
        <f t="shared" si="7"/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f t="shared" si="8"/>
        <v>790</v>
      </c>
      <c r="V54" s="51">
        <v>777</v>
      </c>
      <c r="W54" s="51">
        <v>13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184</v>
      </c>
      <c r="AC54" s="51">
        <v>106</v>
      </c>
      <c r="AD54" s="51">
        <v>78</v>
      </c>
      <c r="AE54" s="51">
        <f t="shared" si="10"/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89</v>
      </c>
      <c r="B55" s="49" t="s">
        <v>185</v>
      </c>
      <c r="C55" s="50" t="s">
        <v>186</v>
      </c>
      <c r="D55" s="51">
        <f t="shared" si="0"/>
        <v>888</v>
      </c>
      <c r="E55" s="51">
        <v>643</v>
      </c>
      <c r="F55" s="51">
        <f t="shared" si="6"/>
        <v>74</v>
      </c>
      <c r="G55" s="51">
        <v>15</v>
      </c>
      <c r="H55" s="51">
        <v>59</v>
      </c>
      <c r="I55" s="51">
        <v>0</v>
      </c>
      <c r="J55" s="51">
        <v>0</v>
      </c>
      <c r="K55" s="51">
        <v>0</v>
      </c>
      <c r="L55" s="51">
        <v>112</v>
      </c>
      <c r="M55" s="51">
        <f t="shared" si="7"/>
        <v>59</v>
      </c>
      <c r="N55" s="51">
        <v>0</v>
      </c>
      <c r="O55" s="51">
        <v>25</v>
      </c>
      <c r="P55" s="51">
        <v>34</v>
      </c>
      <c r="Q55" s="51">
        <v>0</v>
      </c>
      <c r="R55" s="51">
        <v>0</v>
      </c>
      <c r="S55" s="51">
        <v>0</v>
      </c>
      <c r="T55" s="51">
        <v>0</v>
      </c>
      <c r="U55" s="51">
        <f t="shared" si="8"/>
        <v>658</v>
      </c>
      <c r="V55" s="51">
        <v>643</v>
      </c>
      <c r="W55" s="51">
        <v>15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177</v>
      </c>
      <c r="AC55" s="51">
        <v>112</v>
      </c>
      <c r="AD55" s="51">
        <v>65</v>
      </c>
      <c r="AE55" s="51">
        <f t="shared" si="10"/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89</v>
      </c>
      <c r="B56" s="49" t="s">
        <v>187</v>
      </c>
      <c r="C56" s="50" t="s">
        <v>188</v>
      </c>
      <c r="D56" s="51">
        <f t="shared" si="0"/>
        <v>2572</v>
      </c>
      <c r="E56" s="51">
        <v>1894</v>
      </c>
      <c r="F56" s="51">
        <f t="shared" si="6"/>
        <v>353</v>
      </c>
      <c r="G56" s="51">
        <v>338</v>
      </c>
      <c r="H56" s="51">
        <v>15</v>
      </c>
      <c r="I56" s="51">
        <v>0</v>
      </c>
      <c r="J56" s="51">
        <v>0</v>
      </c>
      <c r="K56" s="51">
        <v>0</v>
      </c>
      <c r="L56" s="51">
        <v>7</v>
      </c>
      <c r="M56" s="51">
        <f t="shared" si="7"/>
        <v>318</v>
      </c>
      <c r="N56" s="51">
        <v>159</v>
      </c>
      <c r="O56" s="51">
        <v>0</v>
      </c>
      <c r="P56" s="51">
        <v>139</v>
      </c>
      <c r="Q56" s="51">
        <v>11</v>
      </c>
      <c r="R56" s="51">
        <v>9</v>
      </c>
      <c r="S56" s="51">
        <v>0</v>
      </c>
      <c r="T56" s="51">
        <v>0</v>
      </c>
      <c r="U56" s="51">
        <f t="shared" si="8"/>
        <v>1945</v>
      </c>
      <c r="V56" s="51">
        <v>1894</v>
      </c>
      <c r="W56" s="51">
        <v>48</v>
      </c>
      <c r="X56" s="51">
        <v>3</v>
      </c>
      <c r="Y56" s="51">
        <v>0</v>
      </c>
      <c r="Z56" s="51">
        <v>0</v>
      </c>
      <c r="AA56" s="51">
        <v>0</v>
      </c>
      <c r="AB56" s="51">
        <f t="shared" si="9"/>
        <v>293</v>
      </c>
      <c r="AC56" s="51">
        <v>7</v>
      </c>
      <c r="AD56" s="51">
        <v>175</v>
      </c>
      <c r="AE56" s="51">
        <f t="shared" si="10"/>
        <v>111</v>
      </c>
      <c r="AF56" s="51">
        <v>111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89</v>
      </c>
      <c r="B57" s="49" t="s">
        <v>189</v>
      </c>
      <c r="C57" s="50" t="s">
        <v>29</v>
      </c>
      <c r="D57" s="51">
        <f t="shared" si="0"/>
        <v>3003</v>
      </c>
      <c r="E57" s="51">
        <v>2253</v>
      </c>
      <c r="F57" s="51">
        <f t="shared" si="6"/>
        <v>544</v>
      </c>
      <c r="G57" s="51">
        <v>350</v>
      </c>
      <c r="H57" s="51">
        <v>194</v>
      </c>
      <c r="I57" s="51">
        <v>0</v>
      </c>
      <c r="J57" s="51">
        <v>0</v>
      </c>
      <c r="K57" s="51">
        <v>0</v>
      </c>
      <c r="L57" s="51">
        <v>0</v>
      </c>
      <c r="M57" s="51">
        <f t="shared" si="7"/>
        <v>206</v>
      </c>
      <c r="N57" s="51">
        <v>206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f t="shared" si="8"/>
        <v>2255</v>
      </c>
      <c r="V57" s="51">
        <v>2253</v>
      </c>
      <c r="W57" s="51">
        <v>2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624</v>
      </c>
      <c r="AC57" s="51">
        <v>0</v>
      </c>
      <c r="AD57" s="51">
        <v>396</v>
      </c>
      <c r="AE57" s="51">
        <f t="shared" si="10"/>
        <v>228</v>
      </c>
      <c r="AF57" s="51">
        <v>228</v>
      </c>
      <c r="AG57" s="51">
        <v>0</v>
      </c>
      <c r="AH57" s="51">
        <v>0</v>
      </c>
      <c r="AI57" s="51">
        <v>0</v>
      </c>
      <c r="AJ57" s="51">
        <v>0</v>
      </c>
    </row>
    <row r="58" spans="1:36" ht="13.5">
      <c r="A58" s="26" t="s">
        <v>89</v>
      </c>
      <c r="B58" s="49" t="s">
        <v>30</v>
      </c>
      <c r="C58" s="50" t="s">
        <v>31</v>
      </c>
      <c r="D58" s="51">
        <f t="shared" si="0"/>
        <v>1486</v>
      </c>
      <c r="E58" s="51">
        <v>1165</v>
      </c>
      <c r="F58" s="51">
        <f t="shared" si="6"/>
        <v>229</v>
      </c>
      <c r="G58" s="51">
        <v>143</v>
      </c>
      <c r="H58" s="51">
        <v>86</v>
      </c>
      <c r="I58" s="51">
        <v>0</v>
      </c>
      <c r="J58" s="51">
        <v>0</v>
      </c>
      <c r="K58" s="51">
        <v>0</v>
      </c>
      <c r="L58" s="51">
        <v>0</v>
      </c>
      <c r="M58" s="51">
        <f t="shared" si="7"/>
        <v>92</v>
      </c>
      <c r="N58" s="51">
        <v>92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f t="shared" si="8"/>
        <v>1165</v>
      </c>
      <c r="V58" s="51">
        <v>1165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161</v>
      </c>
      <c r="AC58" s="51">
        <v>0</v>
      </c>
      <c r="AD58" s="51">
        <v>161</v>
      </c>
      <c r="AE58" s="51">
        <f t="shared" si="10"/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89</v>
      </c>
      <c r="B59" s="49" t="s">
        <v>32</v>
      </c>
      <c r="C59" s="50" t="s">
        <v>33</v>
      </c>
      <c r="D59" s="51">
        <f t="shared" si="0"/>
        <v>624</v>
      </c>
      <c r="E59" s="51">
        <v>420</v>
      </c>
      <c r="F59" s="51">
        <f t="shared" si="6"/>
        <v>166</v>
      </c>
      <c r="G59" s="51">
        <v>100</v>
      </c>
      <c r="H59" s="51">
        <v>66</v>
      </c>
      <c r="I59" s="51">
        <v>0</v>
      </c>
      <c r="J59" s="51">
        <v>0</v>
      </c>
      <c r="K59" s="51">
        <v>0</v>
      </c>
      <c r="L59" s="51">
        <v>0</v>
      </c>
      <c r="M59" s="51">
        <f t="shared" si="7"/>
        <v>38</v>
      </c>
      <c r="N59" s="51">
        <v>38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420</v>
      </c>
      <c r="V59" s="51">
        <v>420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166</v>
      </c>
      <c r="AC59" s="51">
        <v>0</v>
      </c>
      <c r="AD59" s="51">
        <v>95</v>
      </c>
      <c r="AE59" s="51">
        <f t="shared" si="10"/>
        <v>71</v>
      </c>
      <c r="AF59" s="51">
        <v>71</v>
      </c>
      <c r="AG59" s="51">
        <v>0</v>
      </c>
      <c r="AH59" s="51">
        <v>0</v>
      </c>
      <c r="AI59" s="51">
        <v>0</v>
      </c>
      <c r="AJ59" s="51">
        <v>0</v>
      </c>
    </row>
    <row r="60" spans="1:36" ht="13.5">
      <c r="A60" s="26" t="s">
        <v>89</v>
      </c>
      <c r="B60" s="49" t="s">
        <v>34</v>
      </c>
      <c r="C60" s="50" t="s">
        <v>35</v>
      </c>
      <c r="D60" s="51">
        <f t="shared" si="0"/>
        <v>1068</v>
      </c>
      <c r="E60" s="51">
        <v>721</v>
      </c>
      <c r="F60" s="51">
        <f t="shared" si="6"/>
        <v>248</v>
      </c>
      <c r="G60" s="51">
        <v>150</v>
      </c>
      <c r="H60" s="51">
        <v>98</v>
      </c>
      <c r="I60" s="51">
        <v>0</v>
      </c>
      <c r="J60" s="51">
        <v>0</v>
      </c>
      <c r="K60" s="51">
        <v>0</v>
      </c>
      <c r="L60" s="51">
        <v>0</v>
      </c>
      <c r="M60" s="51">
        <f t="shared" si="7"/>
        <v>99</v>
      </c>
      <c r="N60" s="51">
        <v>99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8"/>
        <v>722</v>
      </c>
      <c r="V60" s="51">
        <v>721</v>
      </c>
      <c r="W60" s="51">
        <v>1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9"/>
        <v>268</v>
      </c>
      <c r="AC60" s="51">
        <v>0</v>
      </c>
      <c r="AD60" s="51">
        <v>170</v>
      </c>
      <c r="AE60" s="51">
        <f t="shared" si="10"/>
        <v>98</v>
      </c>
      <c r="AF60" s="51">
        <v>98</v>
      </c>
      <c r="AG60" s="51">
        <v>0</v>
      </c>
      <c r="AH60" s="51">
        <v>0</v>
      </c>
      <c r="AI60" s="51">
        <v>0</v>
      </c>
      <c r="AJ60" s="51">
        <v>0</v>
      </c>
    </row>
    <row r="61" spans="1:36" ht="13.5">
      <c r="A61" s="26" t="s">
        <v>89</v>
      </c>
      <c r="B61" s="49" t="s">
        <v>36</v>
      </c>
      <c r="C61" s="50" t="s">
        <v>37</v>
      </c>
      <c r="D61" s="51">
        <f t="shared" si="0"/>
        <v>1438</v>
      </c>
      <c r="E61" s="51">
        <v>969</v>
      </c>
      <c r="F61" s="51">
        <f t="shared" si="6"/>
        <v>218</v>
      </c>
      <c r="G61" s="51">
        <v>208</v>
      </c>
      <c r="H61" s="51">
        <v>10</v>
      </c>
      <c r="I61" s="51">
        <v>0</v>
      </c>
      <c r="J61" s="51">
        <v>0</v>
      </c>
      <c r="K61" s="51">
        <v>0</v>
      </c>
      <c r="L61" s="51">
        <v>0</v>
      </c>
      <c r="M61" s="51">
        <f t="shared" si="7"/>
        <v>251</v>
      </c>
      <c r="N61" s="51">
        <v>151</v>
      </c>
      <c r="O61" s="51">
        <v>0</v>
      </c>
      <c r="P61" s="51">
        <v>90</v>
      </c>
      <c r="Q61" s="51">
        <v>7</v>
      </c>
      <c r="R61" s="51">
        <v>3</v>
      </c>
      <c r="S61" s="51">
        <v>0</v>
      </c>
      <c r="T61" s="51">
        <v>0</v>
      </c>
      <c r="U61" s="51">
        <f t="shared" si="8"/>
        <v>1000</v>
      </c>
      <c r="V61" s="51">
        <v>969</v>
      </c>
      <c r="W61" s="51">
        <v>30</v>
      </c>
      <c r="X61" s="51">
        <v>1</v>
      </c>
      <c r="Y61" s="51">
        <v>0</v>
      </c>
      <c r="Z61" s="51">
        <v>0</v>
      </c>
      <c r="AA61" s="51">
        <v>0</v>
      </c>
      <c r="AB61" s="51">
        <f t="shared" si="9"/>
        <v>158</v>
      </c>
      <c r="AC61" s="51">
        <v>0</v>
      </c>
      <c r="AD61" s="51">
        <v>89</v>
      </c>
      <c r="AE61" s="51">
        <f t="shared" si="10"/>
        <v>69</v>
      </c>
      <c r="AF61" s="51">
        <v>69</v>
      </c>
      <c r="AG61" s="51">
        <v>0</v>
      </c>
      <c r="AH61" s="51">
        <v>0</v>
      </c>
      <c r="AI61" s="51">
        <v>0</v>
      </c>
      <c r="AJ61" s="51">
        <v>0</v>
      </c>
    </row>
    <row r="62" spans="1:36" ht="13.5">
      <c r="A62" s="26" t="s">
        <v>89</v>
      </c>
      <c r="B62" s="49" t="s">
        <v>38</v>
      </c>
      <c r="C62" s="50" t="s">
        <v>39</v>
      </c>
      <c r="D62" s="51">
        <f t="shared" si="0"/>
        <v>1177</v>
      </c>
      <c r="E62" s="51">
        <v>812</v>
      </c>
      <c r="F62" s="51">
        <f t="shared" si="6"/>
        <v>172</v>
      </c>
      <c r="G62" s="51">
        <v>164</v>
      </c>
      <c r="H62" s="51">
        <v>8</v>
      </c>
      <c r="I62" s="51">
        <v>0</v>
      </c>
      <c r="J62" s="51">
        <v>0</v>
      </c>
      <c r="K62" s="51">
        <v>0</v>
      </c>
      <c r="L62" s="51">
        <v>0</v>
      </c>
      <c r="M62" s="51">
        <f t="shared" si="7"/>
        <v>193</v>
      </c>
      <c r="N62" s="51">
        <v>108</v>
      </c>
      <c r="O62" s="51">
        <v>0</v>
      </c>
      <c r="P62" s="51">
        <v>76</v>
      </c>
      <c r="Q62" s="51">
        <v>7</v>
      </c>
      <c r="R62" s="51">
        <v>2</v>
      </c>
      <c r="S62" s="51">
        <v>0</v>
      </c>
      <c r="T62" s="51">
        <v>0</v>
      </c>
      <c r="U62" s="51">
        <f t="shared" si="8"/>
        <v>836</v>
      </c>
      <c r="V62" s="51">
        <v>812</v>
      </c>
      <c r="W62" s="51">
        <v>23</v>
      </c>
      <c r="X62" s="51">
        <v>1</v>
      </c>
      <c r="Y62" s="51">
        <v>0</v>
      </c>
      <c r="Z62" s="51">
        <v>0</v>
      </c>
      <c r="AA62" s="51">
        <v>0</v>
      </c>
      <c r="AB62" s="51">
        <f t="shared" si="9"/>
        <v>129</v>
      </c>
      <c r="AC62" s="51">
        <v>0</v>
      </c>
      <c r="AD62" s="51">
        <v>75</v>
      </c>
      <c r="AE62" s="51">
        <f t="shared" si="10"/>
        <v>54</v>
      </c>
      <c r="AF62" s="51">
        <v>54</v>
      </c>
      <c r="AG62" s="51">
        <v>0</v>
      </c>
      <c r="AH62" s="51">
        <v>0</v>
      </c>
      <c r="AI62" s="51">
        <v>0</v>
      </c>
      <c r="AJ62" s="51">
        <v>0</v>
      </c>
    </row>
    <row r="63" spans="1:36" ht="13.5">
      <c r="A63" s="26" t="s">
        <v>89</v>
      </c>
      <c r="B63" s="49" t="s">
        <v>40</v>
      </c>
      <c r="C63" s="50" t="s">
        <v>41</v>
      </c>
      <c r="D63" s="51">
        <f t="shared" si="0"/>
        <v>2763</v>
      </c>
      <c r="E63" s="51">
        <v>2408</v>
      </c>
      <c r="F63" s="51">
        <f t="shared" si="6"/>
        <v>340</v>
      </c>
      <c r="G63" s="51">
        <v>227</v>
      </c>
      <c r="H63" s="51">
        <v>113</v>
      </c>
      <c r="I63" s="51">
        <v>0</v>
      </c>
      <c r="J63" s="51">
        <v>0</v>
      </c>
      <c r="K63" s="51">
        <v>0</v>
      </c>
      <c r="L63" s="51">
        <v>15</v>
      </c>
      <c r="M63" s="51">
        <f t="shared" si="7"/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2438</v>
      </c>
      <c r="V63" s="51">
        <v>2408</v>
      </c>
      <c r="W63" s="51">
        <v>29</v>
      </c>
      <c r="X63" s="51">
        <v>1</v>
      </c>
      <c r="Y63" s="51">
        <v>0</v>
      </c>
      <c r="Z63" s="51">
        <v>0</v>
      </c>
      <c r="AA63" s="51">
        <v>0</v>
      </c>
      <c r="AB63" s="51">
        <f t="shared" si="9"/>
        <v>399</v>
      </c>
      <c r="AC63" s="51">
        <v>15</v>
      </c>
      <c r="AD63" s="51">
        <v>307</v>
      </c>
      <c r="AE63" s="51">
        <f t="shared" si="10"/>
        <v>77</v>
      </c>
      <c r="AF63" s="51">
        <v>68</v>
      </c>
      <c r="AG63" s="51">
        <v>9</v>
      </c>
      <c r="AH63" s="51">
        <v>0</v>
      </c>
      <c r="AI63" s="51">
        <v>0</v>
      </c>
      <c r="AJ63" s="51">
        <v>0</v>
      </c>
    </row>
    <row r="64" spans="1:36" ht="13.5">
      <c r="A64" s="26" t="s">
        <v>89</v>
      </c>
      <c r="B64" s="49" t="s">
        <v>42</v>
      </c>
      <c r="C64" s="50" t="s">
        <v>43</v>
      </c>
      <c r="D64" s="51">
        <f t="shared" si="0"/>
        <v>4731</v>
      </c>
      <c r="E64" s="51">
        <v>3521</v>
      </c>
      <c r="F64" s="51">
        <f t="shared" si="6"/>
        <v>487</v>
      </c>
      <c r="G64" s="51">
        <v>487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f t="shared" si="7"/>
        <v>723</v>
      </c>
      <c r="N64" s="51">
        <v>473</v>
      </c>
      <c r="O64" s="51">
        <v>0</v>
      </c>
      <c r="P64" s="51">
        <v>216</v>
      </c>
      <c r="Q64" s="51">
        <v>24</v>
      </c>
      <c r="R64" s="51">
        <v>10</v>
      </c>
      <c r="S64" s="51">
        <v>0</v>
      </c>
      <c r="T64" s="51">
        <v>0</v>
      </c>
      <c r="U64" s="51">
        <f t="shared" si="8"/>
        <v>3521</v>
      </c>
      <c r="V64" s="51">
        <v>3521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9"/>
        <v>481</v>
      </c>
      <c r="AC64" s="51">
        <v>0</v>
      </c>
      <c r="AD64" s="51">
        <v>276</v>
      </c>
      <c r="AE64" s="51">
        <f t="shared" si="10"/>
        <v>205</v>
      </c>
      <c r="AF64" s="51">
        <v>205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79" t="s">
        <v>86</v>
      </c>
      <c r="B65" s="80"/>
      <c r="C65" s="81"/>
      <c r="D65" s="51">
        <f aca="true" t="shared" si="11" ref="D65:AJ65">SUM(D7:D64)</f>
        <v>482465</v>
      </c>
      <c r="E65" s="51">
        <f t="shared" si="11"/>
        <v>377604</v>
      </c>
      <c r="F65" s="51">
        <f t="shared" si="11"/>
        <v>69383</v>
      </c>
      <c r="G65" s="51">
        <f t="shared" si="11"/>
        <v>24214</v>
      </c>
      <c r="H65" s="51">
        <f t="shared" si="11"/>
        <v>25958</v>
      </c>
      <c r="I65" s="51">
        <f t="shared" si="11"/>
        <v>4837</v>
      </c>
      <c r="J65" s="51">
        <f t="shared" si="11"/>
        <v>0</v>
      </c>
      <c r="K65" s="51">
        <f t="shared" si="11"/>
        <v>14374</v>
      </c>
      <c r="L65" s="51">
        <f t="shared" si="11"/>
        <v>12966</v>
      </c>
      <c r="M65" s="51">
        <f t="shared" si="11"/>
        <v>22512</v>
      </c>
      <c r="N65" s="51">
        <f t="shared" si="11"/>
        <v>13563</v>
      </c>
      <c r="O65" s="51">
        <f t="shared" si="11"/>
        <v>2637</v>
      </c>
      <c r="P65" s="51">
        <f t="shared" si="11"/>
        <v>5025</v>
      </c>
      <c r="Q65" s="51">
        <f t="shared" si="11"/>
        <v>631</v>
      </c>
      <c r="R65" s="51">
        <f t="shared" si="11"/>
        <v>259</v>
      </c>
      <c r="S65" s="51">
        <f t="shared" si="11"/>
        <v>229</v>
      </c>
      <c r="T65" s="51">
        <f t="shared" si="11"/>
        <v>168</v>
      </c>
      <c r="U65" s="51">
        <f t="shared" si="11"/>
        <v>398899</v>
      </c>
      <c r="V65" s="51">
        <f t="shared" si="11"/>
        <v>377604</v>
      </c>
      <c r="W65" s="51">
        <f t="shared" si="11"/>
        <v>6231</v>
      </c>
      <c r="X65" s="51">
        <f t="shared" si="11"/>
        <v>1513</v>
      </c>
      <c r="Y65" s="51">
        <f t="shared" si="11"/>
        <v>195</v>
      </c>
      <c r="Z65" s="51">
        <f t="shared" si="11"/>
        <v>0</v>
      </c>
      <c r="AA65" s="51">
        <f t="shared" si="11"/>
        <v>13356</v>
      </c>
      <c r="AB65" s="51">
        <f t="shared" si="11"/>
        <v>73378</v>
      </c>
      <c r="AC65" s="51">
        <f t="shared" si="11"/>
        <v>12966</v>
      </c>
      <c r="AD65" s="51">
        <f t="shared" si="11"/>
        <v>47043</v>
      </c>
      <c r="AE65" s="51">
        <f t="shared" si="11"/>
        <v>13369</v>
      </c>
      <c r="AF65" s="51">
        <f t="shared" si="11"/>
        <v>9131</v>
      </c>
      <c r="AG65" s="51">
        <f t="shared" si="11"/>
        <v>3220</v>
      </c>
      <c r="AH65" s="51">
        <f t="shared" si="11"/>
        <v>0</v>
      </c>
      <c r="AI65" s="51">
        <f t="shared" si="11"/>
        <v>0</v>
      </c>
      <c r="AJ65" s="51">
        <f t="shared" si="11"/>
        <v>1018</v>
      </c>
    </row>
  </sheetData>
  <mergeCells count="25">
    <mergeCell ref="A65:C6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50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53</v>
      </c>
      <c r="C2" s="62" t="s">
        <v>12</v>
      </c>
      <c r="D2" s="106" t="s">
        <v>206</v>
      </c>
      <c r="E2" s="104"/>
      <c r="F2" s="104"/>
      <c r="G2" s="104"/>
      <c r="H2" s="104"/>
      <c r="I2" s="104"/>
      <c r="J2" s="104"/>
      <c r="K2" s="105"/>
      <c r="L2" s="106" t="s">
        <v>212</v>
      </c>
      <c r="M2" s="104"/>
      <c r="N2" s="104"/>
      <c r="O2" s="104"/>
      <c r="P2" s="104"/>
      <c r="Q2" s="104"/>
      <c r="R2" s="104"/>
      <c r="S2" s="105"/>
      <c r="T2" s="100" t="s">
        <v>214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215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54</v>
      </c>
      <c r="G3" s="67" t="s">
        <v>19</v>
      </c>
      <c r="H3" s="67" t="s">
        <v>87</v>
      </c>
      <c r="I3" s="67" t="s">
        <v>88</v>
      </c>
      <c r="J3" s="99" t="s">
        <v>85</v>
      </c>
      <c r="K3" s="67" t="s">
        <v>55</v>
      </c>
      <c r="L3" s="63" t="s">
        <v>15</v>
      </c>
      <c r="M3" s="67" t="s">
        <v>18</v>
      </c>
      <c r="N3" s="67" t="s">
        <v>54</v>
      </c>
      <c r="O3" s="67" t="s">
        <v>19</v>
      </c>
      <c r="P3" s="67" t="s">
        <v>87</v>
      </c>
      <c r="Q3" s="67" t="s">
        <v>88</v>
      </c>
      <c r="R3" s="99" t="s">
        <v>85</v>
      </c>
      <c r="S3" s="67" t="s">
        <v>55</v>
      </c>
      <c r="T3" s="63" t="s">
        <v>15</v>
      </c>
      <c r="U3" s="67" t="s">
        <v>18</v>
      </c>
      <c r="V3" s="67" t="s">
        <v>54</v>
      </c>
      <c r="W3" s="67" t="s">
        <v>19</v>
      </c>
      <c r="X3" s="67" t="s">
        <v>87</v>
      </c>
      <c r="Y3" s="67" t="s">
        <v>88</v>
      </c>
      <c r="Z3" s="99" t="s">
        <v>85</v>
      </c>
      <c r="AA3" s="67" t="s">
        <v>55</v>
      </c>
      <c r="AB3" s="59" t="s">
        <v>216</v>
      </c>
      <c r="AC3" s="107"/>
      <c r="AD3" s="107"/>
      <c r="AE3" s="107"/>
      <c r="AF3" s="107"/>
      <c r="AG3" s="107"/>
      <c r="AH3" s="107"/>
      <c r="AI3" s="108"/>
      <c r="AJ3" s="59" t="s">
        <v>217</v>
      </c>
      <c r="AK3" s="83"/>
      <c r="AL3" s="83"/>
      <c r="AM3" s="83"/>
      <c r="AN3" s="83"/>
      <c r="AO3" s="83"/>
      <c r="AP3" s="83"/>
      <c r="AQ3" s="84"/>
      <c r="AR3" s="59" t="s">
        <v>218</v>
      </c>
      <c r="AS3" s="109"/>
      <c r="AT3" s="109"/>
      <c r="AU3" s="109"/>
      <c r="AV3" s="109"/>
      <c r="AW3" s="109"/>
      <c r="AX3" s="109"/>
      <c r="AY3" s="110"/>
      <c r="AZ3" s="59" t="s">
        <v>219</v>
      </c>
      <c r="BA3" s="107"/>
      <c r="BB3" s="107"/>
      <c r="BC3" s="107"/>
      <c r="BD3" s="107"/>
      <c r="BE3" s="107"/>
      <c r="BF3" s="107"/>
      <c r="BG3" s="108"/>
      <c r="BH3" s="59" t="s">
        <v>220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54</v>
      </c>
      <c r="BS3" s="67" t="s">
        <v>19</v>
      </c>
      <c r="BT3" s="67" t="s">
        <v>87</v>
      </c>
      <c r="BU3" s="67" t="s">
        <v>88</v>
      </c>
      <c r="BV3" s="99" t="s">
        <v>85</v>
      </c>
      <c r="BW3" s="67" t="s">
        <v>55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54</v>
      </c>
      <c r="AE4" s="67" t="s">
        <v>19</v>
      </c>
      <c r="AF4" s="67" t="s">
        <v>87</v>
      </c>
      <c r="AG4" s="67" t="s">
        <v>88</v>
      </c>
      <c r="AH4" s="99" t="s">
        <v>85</v>
      </c>
      <c r="AI4" s="67" t="s">
        <v>55</v>
      </c>
      <c r="AJ4" s="63" t="s">
        <v>15</v>
      </c>
      <c r="AK4" s="67" t="s">
        <v>18</v>
      </c>
      <c r="AL4" s="67" t="s">
        <v>54</v>
      </c>
      <c r="AM4" s="67" t="s">
        <v>19</v>
      </c>
      <c r="AN4" s="67" t="s">
        <v>87</v>
      </c>
      <c r="AO4" s="67" t="s">
        <v>88</v>
      </c>
      <c r="AP4" s="99" t="s">
        <v>85</v>
      </c>
      <c r="AQ4" s="67" t="s">
        <v>55</v>
      </c>
      <c r="AR4" s="63" t="s">
        <v>15</v>
      </c>
      <c r="AS4" s="67" t="s">
        <v>18</v>
      </c>
      <c r="AT4" s="67" t="s">
        <v>54</v>
      </c>
      <c r="AU4" s="67" t="s">
        <v>19</v>
      </c>
      <c r="AV4" s="67" t="s">
        <v>87</v>
      </c>
      <c r="AW4" s="67" t="s">
        <v>88</v>
      </c>
      <c r="AX4" s="99" t="s">
        <v>85</v>
      </c>
      <c r="AY4" s="67" t="s">
        <v>55</v>
      </c>
      <c r="AZ4" s="63" t="s">
        <v>15</v>
      </c>
      <c r="BA4" s="67" t="s">
        <v>18</v>
      </c>
      <c r="BB4" s="67" t="s">
        <v>54</v>
      </c>
      <c r="BC4" s="67" t="s">
        <v>19</v>
      </c>
      <c r="BD4" s="67" t="s">
        <v>87</v>
      </c>
      <c r="BE4" s="67" t="s">
        <v>88</v>
      </c>
      <c r="BF4" s="99" t="s">
        <v>85</v>
      </c>
      <c r="BG4" s="67" t="s">
        <v>55</v>
      </c>
      <c r="BH4" s="63" t="s">
        <v>15</v>
      </c>
      <c r="BI4" s="67" t="s">
        <v>18</v>
      </c>
      <c r="BJ4" s="67" t="s">
        <v>54</v>
      </c>
      <c r="BK4" s="67" t="s">
        <v>19</v>
      </c>
      <c r="BL4" s="67" t="s">
        <v>87</v>
      </c>
      <c r="BM4" s="67" t="s">
        <v>88</v>
      </c>
      <c r="BN4" s="99" t="s">
        <v>85</v>
      </c>
      <c r="BO4" s="67" t="s">
        <v>55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89</v>
      </c>
      <c r="B7" s="49" t="s">
        <v>90</v>
      </c>
      <c r="C7" s="50" t="s">
        <v>91</v>
      </c>
      <c r="D7" s="51">
        <f aca="true" t="shared" si="0" ref="D7:D64">SUM(E7:K7)</f>
        <v>14952</v>
      </c>
      <c r="E7" s="51">
        <f aca="true" t="shared" si="1" ref="E7:E46">M7+U7+BQ7</f>
        <v>7318</v>
      </c>
      <c r="F7" s="51">
        <f aca="true" t="shared" si="2" ref="F7:F46">N7+V7+BR7</f>
        <v>3991</v>
      </c>
      <c r="G7" s="51">
        <f aca="true" t="shared" si="3" ref="G7:G46">O7+W7+BS7</f>
        <v>2664</v>
      </c>
      <c r="H7" s="51">
        <f aca="true" t="shared" si="4" ref="H7:H46">P7+X7+BT7</f>
        <v>512</v>
      </c>
      <c r="I7" s="51">
        <f aca="true" t="shared" si="5" ref="I7:I46">Q7+Y7+BU7</f>
        <v>0</v>
      </c>
      <c r="J7" s="51">
        <f aca="true" t="shared" si="6" ref="J7:J46">R7+Z7+BV7</f>
        <v>72</v>
      </c>
      <c r="K7" s="51">
        <f aca="true" t="shared" si="7" ref="K7:K46">S7+AA7+BW7</f>
        <v>395</v>
      </c>
      <c r="L7" s="51">
        <f aca="true" t="shared" si="8" ref="L7:L46">SUM(M7:S7)</f>
        <v>315</v>
      </c>
      <c r="M7" s="51">
        <v>238</v>
      </c>
      <c r="N7" s="51">
        <v>14</v>
      </c>
      <c r="O7" s="51">
        <v>0</v>
      </c>
      <c r="P7" s="51">
        <v>63</v>
      </c>
      <c r="Q7" s="51">
        <v>0</v>
      </c>
      <c r="R7" s="51">
        <v>0</v>
      </c>
      <c r="S7" s="51">
        <v>0</v>
      </c>
      <c r="T7" s="51">
        <f aca="true" t="shared" si="9" ref="T7:T46">SUM(U7:AA7)</f>
        <v>7957</v>
      </c>
      <c r="U7" s="51">
        <f aca="true" t="shared" si="10" ref="U7:U46">AC7+AK7+AS7+BA7+BI7</f>
        <v>1305</v>
      </c>
      <c r="V7" s="51">
        <f aca="true" t="shared" si="11" ref="V7:V46">AD7+AL7+AT7+BB7+BJ7</f>
        <v>3757</v>
      </c>
      <c r="W7" s="51">
        <f aca="true" t="shared" si="12" ref="W7:W46">AE7+AM7+AU7+BC7+BK7</f>
        <v>2095</v>
      </c>
      <c r="X7" s="51">
        <f aca="true" t="shared" si="13" ref="X7:X46">AF7+AN7+AV7+BD7+BL7</f>
        <v>449</v>
      </c>
      <c r="Y7" s="51">
        <f aca="true" t="shared" si="14" ref="Y7:Y46">AG7+AO7+AW7+BE7+BM7</f>
        <v>0</v>
      </c>
      <c r="Z7" s="51">
        <f aca="true" t="shared" si="15" ref="Z7:Z46">AH7+AP7+AX7+BF7+BN7</f>
        <v>3</v>
      </c>
      <c r="AA7" s="51">
        <f aca="true" t="shared" si="16" ref="AA7:AA46">AI7+AQ7+AY7+BG7+BO7</f>
        <v>348</v>
      </c>
      <c r="AB7" s="51">
        <f aca="true" t="shared" si="17" ref="AB7:AB46">SUM(AC7:AI7)</f>
        <v>31</v>
      </c>
      <c r="AC7" s="51">
        <v>0</v>
      </c>
      <c r="AD7" s="51">
        <v>31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46">SUM(AK7:AQ7)</f>
        <v>1991</v>
      </c>
      <c r="AK7" s="51">
        <v>0</v>
      </c>
      <c r="AL7" s="51">
        <v>1991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46">SUM(AS7:AY7)</f>
        <v>5587</v>
      </c>
      <c r="AS7" s="51">
        <v>1305</v>
      </c>
      <c r="AT7" s="51">
        <v>1735</v>
      </c>
      <c r="AU7" s="51">
        <v>2095</v>
      </c>
      <c r="AV7" s="51">
        <v>449</v>
      </c>
      <c r="AW7" s="51">
        <v>0</v>
      </c>
      <c r="AX7" s="51">
        <v>3</v>
      </c>
      <c r="AY7" s="51">
        <v>0</v>
      </c>
      <c r="AZ7" s="51">
        <f aca="true" t="shared" si="20" ref="AZ7:AZ46">SUM(BA7:BG7)</f>
        <v>348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348</v>
      </c>
      <c r="BH7" s="51">
        <f aca="true" t="shared" si="21" ref="BH7:BH46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46">SUM(BQ7:BW7)</f>
        <v>6680</v>
      </c>
      <c r="BQ7" s="51">
        <v>5775</v>
      </c>
      <c r="BR7" s="51">
        <v>220</v>
      </c>
      <c r="BS7" s="51">
        <v>569</v>
      </c>
      <c r="BT7" s="51">
        <v>0</v>
      </c>
      <c r="BU7" s="51">
        <v>0</v>
      </c>
      <c r="BV7" s="51">
        <v>69</v>
      </c>
      <c r="BW7" s="51">
        <v>47</v>
      </c>
    </row>
    <row r="8" spans="1:75" ht="13.5">
      <c r="A8" s="26" t="s">
        <v>89</v>
      </c>
      <c r="B8" s="49" t="s">
        <v>92</v>
      </c>
      <c r="C8" s="50" t="s">
        <v>93</v>
      </c>
      <c r="D8" s="51">
        <f t="shared" si="0"/>
        <v>2219</v>
      </c>
      <c r="E8" s="51">
        <f t="shared" si="1"/>
        <v>1735</v>
      </c>
      <c r="F8" s="51">
        <f t="shared" si="2"/>
        <v>105</v>
      </c>
      <c r="G8" s="51">
        <f t="shared" si="3"/>
        <v>373</v>
      </c>
      <c r="H8" s="51">
        <f t="shared" si="4"/>
        <v>0</v>
      </c>
      <c r="I8" s="51">
        <f t="shared" si="5"/>
        <v>0</v>
      </c>
      <c r="J8" s="51">
        <f t="shared" si="6"/>
        <v>0</v>
      </c>
      <c r="K8" s="51">
        <f t="shared" si="7"/>
        <v>6</v>
      </c>
      <c r="L8" s="51">
        <f t="shared" si="8"/>
        <v>1587</v>
      </c>
      <c r="M8" s="51">
        <v>1255</v>
      </c>
      <c r="N8" s="51">
        <v>89</v>
      </c>
      <c r="O8" s="51">
        <v>237</v>
      </c>
      <c r="P8" s="51">
        <v>0</v>
      </c>
      <c r="Q8" s="51">
        <v>0</v>
      </c>
      <c r="R8" s="51">
        <v>0</v>
      </c>
      <c r="S8" s="51">
        <v>6</v>
      </c>
      <c r="T8" s="51">
        <f t="shared" si="9"/>
        <v>0</v>
      </c>
      <c r="U8" s="51">
        <f t="shared" si="10"/>
        <v>0</v>
      </c>
      <c r="V8" s="51">
        <f t="shared" si="11"/>
        <v>0</v>
      </c>
      <c r="W8" s="51">
        <f t="shared" si="12"/>
        <v>0</v>
      </c>
      <c r="X8" s="51">
        <f t="shared" si="13"/>
        <v>0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632</v>
      </c>
      <c r="BQ8" s="51">
        <v>480</v>
      </c>
      <c r="BR8" s="51">
        <v>16</v>
      </c>
      <c r="BS8" s="51">
        <v>136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89</v>
      </c>
      <c r="B9" s="49" t="s">
        <v>94</v>
      </c>
      <c r="C9" s="50" t="s">
        <v>95</v>
      </c>
      <c r="D9" s="51">
        <f t="shared" si="0"/>
        <v>3294</v>
      </c>
      <c r="E9" s="51">
        <f t="shared" si="1"/>
        <v>789</v>
      </c>
      <c r="F9" s="51">
        <f t="shared" si="2"/>
        <v>1035</v>
      </c>
      <c r="G9" s="51">
        <f t="shared" si="3"/>
        <v>431</v>
      </c>
      <c r="H9" s="51">
        <f t="shared" si="4"/>
        <v>0</v>
      </c>
      <c r="I9" s="51">
        <f t="shared" si="5"/>
        <v>0</v>
      </c>
      <c r="J9" s="51">
        <f t="shared" si="6"/>
        <v>0</v>
      </c>
      <c r="K9" s="51">
        <f t="shared" si="7"/>
        <v>1039</v>
      </c>
      <c r="L9" s="51">
        <f t="shared" si="8"/>
        <v>293</v>
      </c>
      <c r="M9" s="51">
        <v>293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2359</v>
      </c>
      <c r="U9" s="51">
        <f t="shared" si="10"/>
        <v>0</v>
      </c>
      <c r="V9" s="51">
        <f t="shared" si="11"/>
        <v>1004</v>
      </c>
      <c r="W9" s="51">
        <f t="shared" si="12"/>
        <v>317</v>
      </c>
      <c r="X9" s="51">
        <f t="shared" si="13"/>
        <v>0</v>
      </c>
      <c r="Y9" s="51">
        <f t="shared" si="14"/>
        <v>0</v>
      </c>
      <c r="Z9" s="51">
        <f t="shared" si="15"/>
        <v>0</v>
      </c>
      <c r="AA9" s="51">
        <f t="shared" si="16"/>
        <v>1038</v>
      </c>
      <c r="AB9" s="51">
        <f t="shared" si="17"/>
        <v>1482</v>
      </c>
      <c r="AC9" s="51">
        <v>0</v>
      </c>
      <c r="AD9" s="51">
        <v>444</v>
      </c>
      <c r="AE9" s="51">
        <v>0</v>
      </c>
      <c r="AF9" s="51">
        <v>0</v>
      </c>
      <c r="AG9" s="51">
        <v>0</v>
      </c>
      <c r="AH9" s="51">
        <v>0</v>
      </c>
      <c r="AI9" s="51">
        <v>1038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877</v>
      </c>
      <c r="AS9" s="51">
        <v>0</v>
      </c>
      <c r="AT9" s="51">
        <v>560</v>
      </c>
      <c r="AU9" s="51">
        <v>317</v>
      </c>
      <c r="AV9" s="51">
        <v>0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642</v>
      </c>
      <c r="BQ9" s="51">
        <v>496</v>
      </c>
      <c r="BR9" s="51">
        <v>31</v>
      </c>
      <c r="BS9" s="51">
        <v>114</v>
      </c>
      <c r="BT9" s="51">
        <v>0</v>
      </c>
      <c r="BU9" s="51">
        <v>0</v>
      </c>
      <c r="BV9" s="51">
        <v>0</v>
      </c>
      <c r="BW9" s="51">
        <v>1</v>
      </c>
    </row>
    <row r="10" spans="1:75" ht="13.5">
      <c r="A10" s="26" t="s">
        <v>89</v>
      </c>
      <c r="B10" s="49" t="s">
        <v>96</v>
      </c>
      <c r="C10" s="50" t="s">
        <v>97</v>
      </c>
      <c r="D10" s="51">
        <f t="shared" si="0"/>
        <v>4049</v>
      </c>
      <c r="E10" s="51">
        <f t="shared" si="1"/>
        <v>2449</v>
      </c>
      <c r="F10" s="51">
        <f t="shared" si="2"/>
        <v>844</v>
      </c>
      <c r="G10" s="51">
        <f t="shared" si="3"/>
        <v>597</v>
      </c>
      <c r="H10" s="51">
        <f t="shared" si="4"/>
        <v>69</v>
      </c>
      <c r="I10" s="51">
        <f t="shared" si="5"/>
        <v>7</v>
      </c>
      <c r="J10" s="51">
        <f t="shared" si="6"/>
        <v>83</v>
      </c>
      <c r="K10" s="51">
        <f t="shared" si="7"/>
        <v>0</v>
      </c>
      <c r="L10" s="51">
        <f t="shared" si="8"/>
        <v>2815</v>
      </c>
      <c r="M10" s="51">
        <v>1333</v>
      </c>
      <c r="N10" s="51">
        <v>805</v>
      </c>
      <c r="O10" s="51">
        <v>518</v>
      </c>
      <c r="P10" s="51">
        <v>69</v>
      </c>
      <c r="Q10" s="51">
        <v>7</v>
      </c>
      <c r="R10" s="51">
        <v>83</v>
      </c>
      <c r="S10" s="51">
        <v>0</v>
      </c>
      <c r="T10" s="51">
        <f t="shared" si="9"/>
        <v>0</v>
      </c>
      <c r="U10" s="51">
        <f t="shared" si="10"/>
        <v>0</v>
      </c>
      <c r="V10" s="51">
        <f t="shared" si="11"/>
        <v>0</v>
      </c>
      <c r="W10" s="51">
        <f t="shared" si="12"/>
        <v>0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1234</v>
      </c>
      <c r="BQ10" s="51">
        <v>1116</v>
      </c>
      <c r="BR10" s="51">
        <v>39</v>
      </c>
      <c r="BS10" s="51">
        <v>79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89</v>
      </c>
      <c r="B11" s="49" t="s">
        <v>98</v>
      </c>
      <c r="C11" s="50" t="s">
        <v>99</v>
      </c>
      <c r="D11" s="51">
        <f t="shared" si="0"/>
        <v>4551</v>
      </c>
      <c r="E11" s="51">
        <f t="shared" si="1"/>
        <v>2800</v>
      </c>
      <c r="F11" s="51">
        <f t="shared" si="2"/>
        <v>807</v>
      </c>
      <c r="G11" s="51">
        <f t="shared" si="3"/>
        <v>720</v>
      </c>
      <c r="H11" s="51">
        <f t="shared" si="4"/>
        <v>113</v>
      </c>
      <c r="I11" s="51">
        <f t="shared" si="5"/>
        <v>111</v>
      </c>
      <c r="J11" s="51">
        <f t="shared" si="6"/>
        <v>0</v>
      </c>
      <c r="K11" s="51">
        <f t="shared" si="7"/>
        <v>0</v>
      </c>
      <c r="L11" s="51">
        <f t="shared" si="8"/>
        <v>844</v>
      </c>
      <c r="M11" s="51">
        <v>35</v>
      </c>
      <c r="N11" s="51">
        <v>104</v>
      </c>
      <c r="O11" s="51">
        <v>705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523</v>
      </c>
      <c r="U11" s="51">
        <f t="shared" si="10"/>
        <v>0</v>
      </c>
      <c r="V11" s="51">
        <f t="shared" si="11"/>
        <v>299</v>
      </c>
      <c r="W11" s="51">
        <f t="shared" si="12"/>
        <v>0</v>
      </c>
      <c r="X11" s="51">
        <f t="shared" si="13"/>
        <v>113</v>
      </c>
      <c r="Y11" s="51">
        <f t="shared" si="14"/>
        <v>111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299</v>
      </c>
      <c r="AK11" s="51">
        <v>0</v>
      </c>
      <c r="AL11" s="51">
        <v>299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224</v>
      </c>
      <c r="AS11" s="51">
        <v>0</v>
      </c>
      <c r="AT11" s="51">
        <v>0</v>
      </c>
      <c r="AU11" s="51">
        <v>0</v>
      </c>
      <c r="AV11" s="51">
        <v>113</v>
      </c>
      <c r="AW11" s="51">
        <v>111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3184</v>
      </c>
      <c r="BQ11" s="51">
        <v>2765</v>
      </c>
      <c r="BR11" s="51">
        <v>404</v>
      </c>
      <c r="BS11" s="51">
        <v>15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89</v>
      </c>
      <c r="B12" s="49" t="s">
        <v>100</v>
      </c>
      <c r="C12" s="50" t="s">
        <v>101</v>
      </c>
      <c r="D12" s="51">
        <f t="shared" si="0"/>
        <v>6365</v>
      </c>
      <c r="E12" s="51">
        <f t="shared" si="1"/>
        <v>3978</v>
      </c>
      <c r="F12" s="51">
        <f t="shared" si="2"/>
        <v>918</v>
      </c>
      <c r="G12" s="51">
        <f t="shared" si="3"/>
        <v>1083</v>
      </c>
      <c r="H12" s="51">
        <f t="shared" si="4"/>
        <v>164</v>
      </c>
      <c r="I12" s="51">
        <f t="shared" si="5"/>
        <v>155</v>
      </c>
      <c r="J12" s="51">
        <f t="shared" si="6"/>
        <v>59</v>
      </c>
      <c r="K12" s="51">
        <f t="shared" si="7"/>
        <v>8</v>
      </c>
      <c r="L12" s="51">
        <f t="shared" si="8"/>
        <v>4202</v>
      </c>
      <c r="M12" s="51">
        <v>2509</v>
      </c>
      <c r="N12" s="51">
        <v>360</v>
      </c>
      <c r="O12" s="51">
        <v>961</v>
      </c>
      <c r="P12" s="51">
        <v>164</v>
      </c>
      <c r="Q12" s="51">
        <v>155</v>
      </c>
      <c r="R12" s="51">
        <v>53</v>
      </c>
      <c r="S12" s="51">
        <v>0</v>
      </c>
      <c r="T12" s="51">
        <f t="shared" si="9"/>
        <v>505</v>
      </c>
      <c r="U12" s="51">
        <f t="shared" si="10"/>
        <v>0</v>
      </c>
      <c r="V12" s="51">
        <f t="shared" si="11"/>
        <v>505</v>
      </c>
      <c r="W12" s="51">
        <f t="shared" si="12"/>
        <v>0</v>
      </c>
      <c r="X12" s="51">
        <f t="shared" si="13"/>
        <v>0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505</v>
      </c>
      <c r="AK12" s="51">
        <v>0</v>
      </c>
      <c r="AL12" s="51">
        <v>505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1658</v>
      </c>
      <c r="BQ12" s="51">
        <v>1469</v>
      </c>
      <c r="BR12" s="51">
        <v>53</v>
      </c>
      <c r="BS12" s="51">
        <v>122</v>
      </c>
      <c r="BT12" s="51">
        <v>0</v>
      </c>
      <c r="BU12" s="51">
        <v>0</v>
      </c>
      <c r="BV12" s="51">
        <v>6</v>
      </c>
      <c r="BW12" s="51">
        <v>8</v>
      </c>
    </row>
    <row r="13" spans="1:75" ht="13.5">
      <c r="A13" s="26" t="s">
        <v>89</v>
      </c>
      <c r="B13" s="49" t="s">
        <v>102</v>
      </c>
      <c r="C13" s="50" t="s">
        <v>103</v>
      </c>
      <c r="D13" s="51">
        <f t="shared" si="0"/>
        <v>1922</v>
      </c>
      <c r="E13" s="51">
        <f t="shared" si="1"/>
        <v>776</v>
      </c>
      <c r="F13" s="51">
        <f t="shared" si="2"/>
        <v>743</v>
      </c>
      <c r="G13" s="51">
        <f t="shared" si="3"/>
        <v>332</v>
      </c>
      <c r="H13" s="51">
        <f t="shared" si="4"/>
        <v>61</v>
      </c>
      <c r="I13" s="51">
        <f t="shared" si="5"/>
        <v>10</v>
      </c>
      <c r="J13" s="51">
        <f t="shared" si="6"/>
        <v>0</v>
      </c>
      <c r="K13" s="51">
        <f t="shared" si="7"/>
        <v>0</v>
      </c>
      <c r="L13" s="51">
        <f t="shared" si="8"/>
        <v>743</v>
      </c>
      <c r="M13" s="51">
        <v>743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9"/>
        <v>1097</v>
      </c>
      <c r="U13" s="51">
        <f t="shared" si="10"/>
        <v>0</v>
      </c>
      <c r="V13" s="51">
        <f t="shared" si="11"/>
        <v>695</v>
      </c>
      <c r="W13" s="51">
        <f t="shared" si="12"/>
        <v>331</v>
      </c>
      <c r="X13" s="51">
        <f t="shared" si="13"/>
        <v>61</v>
      </c>
      <c r="Y13" s="51">
        <f t="shared" si="14"/>
        <v>10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428</v>
      </c>
      <c r="AK13" s="51">
        <v>0</v>
      </c>
      <c r="AL13" s="51">
        <v>428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669</v>
      </c>
      <c r="AS13" s="51">
        <v>0</v>
      </c>
      <c r="AT13" s="51">
        <v>267</v>
      </c>
      <c r="AU13" s="51">
        <v>331</v>
      </c>
      <c r="AV13" s="51">
        <v>61</v>
      </c>
      <c r="AW13" s="51">
        <v>10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82</v>
      </c>
      <c r="BQ13" s="51">
        <v>33</v>
      </c>
      <c r="BR13" s="51">
        <v>48</v>
      </c>
      <c r="BS13" s="51">
        <v>1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89</v>
      </c>
      <c r="B14" s="49" t="s">
        <v>104</v>
      </c>
      <c r="C14" s="50" t="s">
        <v>105</v>
      </c>
      <c r="D14" s="51">
        <f t="shared" si="0"/>
        <v>1827</v>
      </c>
      <c r="E14" s="51">
        <f t="shared" si="1"/>
        <v>918</v>
      </c>
      <c r="F14" s="51">
        <f t="shared" si="2"/>
        <v>460</v>
      </c>
      <c r="G14" s="51">
        <f t="shared" si="3"/>
        <v>405</v>
      </c>
      <c r="H14" s="51">
        <f t="shared" si="4"/>
        <v>44</v>
      </c>
      <c r="I14" s="51">
        <f t="shared" si="5"/>
        <v>0</v>
      </c>
      <c r="J14" s="51">
        <f t="shared" si="6"/>
        <v>0</v>
      </c>
      <c r="K14" s="51">
        <f t="shared" si="7"/>
        <v>0</v>
      </c>
      <c r="L14" s="51">
        <f t="shared" si="8"/>
        <v>1322</v>
      </c>
      <c r="M14" s="51">
        <v>778</v>
      </c>
      <c r="N14" s="51">
        <v>158</v>
      </c>
      <c r="O14" s="51">
        <v>342</v>
      </c>
      <c r="P14" s="51">
        <v>44</v>
      </c>
      <c r="Q14" s="51">
        <v>0</v>
      </c>
      <c r="R14" s="51">
        <v>0</v>
      </c>
      <c r="S14" s="51">
        <v>0</v>
      </c>
      <c r="T14" s="51">
        <f t="shared" si="9"/>
        <v>301</v>
      </c>
      <c r="U14" s="51">
        <f t="shared" si="10"/>
        <v>0</v>
      </c>
      <c r="V14" s="51">
        <f t="shared" si="11"/>
        <v>301</v>
      </c>
      <c r="W14" s="51">
        <f t="shared" si="12"/>
        <v>0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301</v>
      </c>
      <c r="AK14" s="51">
        <v>0</v>
      </c>
      <c r="AL14" s="51">
        <v>301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204</v>
      </c>
      <c r="BQ14" s="51">
        <v>140</v>
      </c>
      <c r="BR14" s="51">
        <v>1</v>
      </c>
      <c r="BS14" s="51">
        <v>63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89</v>
      </c>
      <c r="B15" s="49" t="s">
        <v>106</v>
      </c>
      <c r="C15" s="50" t="s">
        <v>107</v>
      </c>
      <c r="D15" s="51">
        <f t="shared" si="0"/>
        <v>2969</v>
      </c>
      <c r="E15" s="51">
        <f t="shared" si="1"/>
        <v>1978</v>
      </c>
      <c r="F15" s="51">
        <f t="shared" si="2"/>
        <v>319</v>
      </c>
      <c r="G15" s="51">
        <f t="shared" si="3"/>
        <v>597</v>
      </c>
      <c r="H15" s="51">
        <f t="shared" si="4"/>
        <v>54</v>
      </c>
      <c r="I15" s="51">
        <f t="shared" si="5"/>
        <v>17</v>
      </c>
      <c r="J15" s="51">
        <f t="shared" si="6"/>
        <v>0</v>
      </c>
      <c r="K15" s="51">
        <f t="shared" si="7"/>
        <v>4</v>
      </c>
      <c r="L15" s="51">
        <f t="shared" si="8"/>
        <v>1429</v>
      </c>
      <c r="M15" s="51">
        <v>1375</v>
      </c>
      <c r="N15" s="51">
        <v>0</v>
      </c>
      <c r="O15" s="51">
        <v>0</v>
      </c>
      <c r="P15" s="51">
        <v>54</v>
      </c>
      <c r="Q15" s="51">
        <v>0</v>
      </c>
      <c r="R15" s="51">
        <v>0</v>
      </c>
      <c r="S15" s="51">
        <v>0</v>
      </c>
      <c r="T15" s="51">
        <f t="shared" si="9"/>
        <v>826</v>
      </c>
      <c r="U15" s="51">
        <f t="shared" si="10"/>
        <v>0</v>
      </c>
      <c r="V15" s="51">
        <f t="shared" si="11"/>
        <v>264</v>
      </c>
      <c r="W15" s="51">
        <f t="shared" si="12"/>
        <v>545</v>
      </c>
      <c r="X15" s="51">
        <f t="shared" si="13"/>
        <v>0</v>
      </c>
      <c r="Y15" s="51">
        <f t="shared" si="14"/>
        <v>17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826</v>
      </c>
      <c r="AS15" s="51">
        <v>0</v>
      </c>
      <c r="AT15" s="51">
        <v>264</v>
      </c>
      <c r="AU15" s="51">
        <v>545</v>
      </c>
      <c r="AV15" s="51">
        <v>0</v>
      </c>
      <c r="AW15" s="51">
        <v>17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714</v>
      </c>
      <c r="BQ15" s="51">
        <v>603</v>
      </c>
      <c r="BR15" s="51">
        <v>55</v>
      </c>
      <c r="BS15" s="51">
        <v>52</v>
      </c>
      <c r="BT15" s="51">
        <v>0</v>
      </c>
      <c r="BU15" s="51">
        <v>0</v>
      </c>
      <c r="BV15" s="51">
        <v>0</v>
      </c>
      <c r="BW15" s="51">
        <v>4</v>
      </c>
    </row>
    <row r="16" spans="1:75" ht="13.5">
      <c r="A16" s="26" t="s">
        <v>89</v>
      </c>
      <c r="B16" s="49" t="s">
        <v>108</v>
      </c>
      <c r="C16" s="50" t="s">
        <v>109</v>
      </c>
      <c r="D16" s="51">
        <f t="shared" si="0"/>
        <v>1136</v>
      </c>
      <c r="E16" s="51">
        <f t="shared" si="1"/>
        <v>574</v>
      </c>
      <c r="F16" s="51">
        <f t="shared" si="2"/>
        <v>271</v>
      </c>
      <c r="G16" s="51">
        <f t="shared" si="3"/>
        <v>270</v>
      </c>
      <c r="H16" s="51">
        <f t="shared" si="4"/>
        <v>21</v>
      </c>
      <c r="I16" s="51">
        <f t="shared" si="5"/>
        <v>0</v>
      </c>
      <c r="J16" s="51">
        <f t="shared" si="6"/>
        <v>0</v>
      </c>
      <c r="K16" s="51">
        <f t="shared" si="7"/>
        <v>0</v>
      </c>
      <c r="L16" s="51">
        <f t="shared" si="8"/>
        <v>592</v>
      </c>
      <c r="M16" s="51">
        <v>389</v>
      </c>
      <c r="N16" s="51">
        <v>14</v>
      </c>
      <c r="O16" s="51">
        <v>168</v>
      </c>
      <c r="P16" s="51">
        <v>21</v>
      </c>
      <c r="Q16" s="51">
        <v>0</v>
      </c>
      <c r="R16" s="51">
        <v>0</v>
      </c>
      <c r="S16" s="51">
        <v>0</v>
      </c>
      <c r="T16" s="51">
        <f t="shared" si="9"/>
        <v>251</v>
      </c>
      <c r="U16" s="51">
        <f t="shared" si="10"/>
        <v>0</v>
      </c>
      <c r="V16" s="51">
        <f t="shared" si="11"/>
        <v>251</v>
      </c>
      <c r="W16" s="51">
        <f t="shared" si="12"/>
        <v>0</v>
      </c>
      <c r="X16" s="51">
        <f t="shared" si="13"/>
        <v>0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251</v>
      </c>
      <c r="AK16" s="51">
        <v>0</v>
      </c>
      <c r="AL16" s="51">
        <v>251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293</v>
      </c>
      <c r="BQ16" s="51">
        <v>185</v>
      </c>
      <c r="BR16" s="51">
        <v>6</v>
      </c>
      <c r="BS16" s="51">
        <v>102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89</v>
      </c>
      <c r="B17" s="49" t="s">
        <v>110</v>
      </c>
      <c r="C17" s="50" t="s">
        <v>111</v>
      </c>
      <c r="D17" s="51">
        <f t="shared" si="0"/>
        <v>4896</v>
      </c>
      <c r="E17" s="51">
        <f t="shared" si="1"/>
        <v>1083</v>
      </c>
      <c r="F17" s="51">
        <f t="shared" si="2"/>
        <v>353</v>
      </c>
      <c r="G17" s="51">
        <f t="shared" si="3"/>
        <v>409</v>
      </c>
      <c r="H17" s="51">
        <f t="shared" si="4"/>
        <v>0</v>
      </c>
      <c r="I17" s="51">
        <f t="shared" si="5"/>
        <v>0</v>
      </c>
      <c r="J17" s="51">
        <f t="shared" si="6"/>
        <v>49</v>
      </c>
      <c r="K17" s="51">
        <f t="shared" si="7"/>
        <v>3002</v>
      </c>
      <c r="L17" s="51">
        <f t="shared" si="8"/>
        <v>863</v>
      </c>
      <c r="M17" s="51">
        <v>751</v>
      </c>
      <c r="N17" s="51">
        <v>0</v>
      </c>
      <c r="O17" s="51">
        <v>66</v>
      </c>
      <c r="P17" s="51">
        <v>0</v>
      </c>
      <c r="Q17" s="51">
        <v>0</v>
      </c>
      <c r="R17" s="51">
        <v>46</v>
      </c>
      <c r="S17" s="51">
        <v>0</v>
      </c>
      <c r="T17" s="51">
        <f t="shared" si="9"/>
        <v>3720</v>
      </c>
      <c r="U17" s="51">
        <f t="shared" si="10"/>
        <v>65</v>
      </c>
      <c r="V17" s="51">
        <f t="shared" si="11"/>
        <v>345</v>
      </c>
      <c r="W17" s="51">
        <f t="shared" si="12"/>
        <v>308</v>
      </c>
      <c r="X17" s="51">
        <f t="shared" si="13"/>
        <v>0</v>
      </c>
      <c r="Y17" s="51">
        <f t="shared" si="14"/>
        <v>0</v>
      </c>
      <c r="Z17" s="51">
        <f t="shared" si="15"/>
        <v>0</v>
      </c>
      <c r="AA17" s="51">
        <f t="shared" si="16"/>
        <v>3002</v>
      </c>
      <c r="AB17" s="51">
        <f t="shared" si="17"/>
        <v>3002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3002</v>
      </c>
      <c r="AJ17" s="51">
        <f t="shared" si="18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718</v>
      </c>
      <c r="AS17" s="51">
        <v>65</v>
      </c>
      <c r="AT17" s="51">
        <v>345</v>
      </c>
      <c r="AU17" s="51">
        <v>308</v>
      </c>
      <c r="AV17" s="51">
        <v>0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313</v>
      </c>
      <c r="BQ17" s="51">
        <v>267</v>
      </c>
      <c r="BR17" s="51">
        <v>8</v>
      </c>
      <c r="BS17" s="51">
        <v>35</v>
      </c>
      <c r="BT17" s="51">
        <v>0</v>
      </c>
      <c r="BU17" s="51">
        <v>0</v>
      </c>
      <c r="BV17" s="51">
        <v>3</v>
      </c>
      <c r="BW17" s="51">
        <v>0</v>
      </c>
    </row>
    <row r="18" spans="1:75" ht="13.5">
      <c r="A18" s="26" t="s">
        <v>89</v>
      </c>
      <c r="B18" s="49" t="s">
        <v>112</v>
      </c>
      <c r="C18" s="50" t="s">
        <v>113</v>
      </c>
      <c r="D18" s="51">
        <f t="shared" si="0"/>
        <v>1010</v>
      </c>
      <c r="E18" s="51">
        <f t="shared" si="1"/>
        <v>478</v>
      </c>
      <c r="F18" s="51">
        <f t="shared" si="2"/>
        <v>279</v>
      </c>
      <c r="G18" s="51">
        <f t="shared" si="3"/>
        <v>225</v>
      </c>
      <c r="H18" s="51">
        <f t="shared" si="4"/>
        <v>28</v>
      </c>
      <c r="I18" s="51">
        <f t="shared" si="5"/>
        <v>0</v>
      </c>
      <c r="J18" s="51">
        <f t="shared" si="6"/>
        <v>0</v>
      </c>
      <c r="K18" s="51">
        <f t="shared" si="7"/>
        <v>0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1010</v>
      </c>
      <c r="U18" s="51">
        <f t="shared" si="10"/>
        <v>478</v>
      </c>
      <c r="V18" s="51">
        <f t="shared" si="11"/>
        <v>279</v>
      </c>
      <c r="W18" s="51">
        <f t="shared" si="12"/>
        <v>225</v>
      </c>
      <c r="X18" s="51">
        <f t="shared" si="13"/>
        <v>28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194</v>
      </c>
      <c r="AK18" s="51">
        <v>0</v>
      </c>
      <c r="AL18" s="51">
        <v>194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816</v>
      </c>
      <c r="AS18" s="51">
        <v>478</v>
      </c>
      <c r="AT18" s="51">
        <v>85</v>
      </c>
      <c r="AU18" s="51">
        <v>225</v>
      </c>
      <c r="AV18" s="51">
        <v>28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89</v>
      </c>
      <c r="B19" s="49" t="s">
        <v>114</v>
      </c>
      <c r="C19" s="50" t="s">
        <v>115</v>
      </c>
      <c r="D19" s="51">
        <f t="shared" si="0"/>
        <v>1940</v>
      </c>
      <c r="E19" s="51">
        <f t="shared" si="1"/>
        <v>920</v>
      </c>
      <c r="F19" s="51">
        <f t="shared" si="2"/>
        <v>490</v>
      </c>
      <c r="G19" s="51">
        <f t="shared" si="3"/>
        <v>442</v>
      </c>
      <c r="H19" s="51">
        <f t="shared" si="4"/>
        <v>53</v>
      </c>
      <c r="I19" s="51">
        <f t="shared" si="5"/>
        <v>35</v>
      </c>
      <c r="J19" s="51">
        <f t="shared" si="6"/>
        <v>0</v>
      </c>
      <c r="K19" s="51">
        <f t="shared" si="7"/>
        <v>0</v>
      </c>
      <c r="L19" s="51">
        <f t="shared" si="8"/>
        <v>1205</v>
      </c>
      <c r="M19" s="51">
        <v>732</v>
      </c>
      <c r="N19" s="51">
        <v>0</v>
      </c>
      <c r="O19" s="51">
        <v>385</v>
      </c>
      <c r="P19" s="51">
        <v>53</v>
      </c>
      <c r="Q19" s="51">
        <v>35</v>
      </c>
      <c r="R19" s="51">
        <v>0</v>
      </c>
      <c r="S19" s="51">
        <v>0</v>
      </c>
      <c r="T19" s="51">
        <f t="shared" si="9"/>
        <v>484</v>
      </c>
      <c r="U19" s="51">
        <f t="shared" si="10"/>
        <v>0</v>
      </c>
      <c r="V19" s="51">
        <f t="shared" si="11"/>
        <v>484</v>
      </c>
      <c r="W19" s="51">
        <f t="shared" si="12"/>
        <v>0</v>
      </c>
      <c r="X19" s="51">
        <f t="shared" si="13"/>
        <v>0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484</v>
      </c>
      <c r="AK19" s="51">
        <v>0</v>
      </c>
      <c r="AL19" s="51">
        <v>484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251</v>
      </c>
      <c r="BQ19" s="51">
        <v>188</v>
      </c>
      <c r="BR19" s="51">
        <v>6</v>
      </c>
      <c r="BS19" s="51">
        <v>57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89</v>
      </c>
      <c r="B20" s="49" t="s">
        <v>116</v>
      </c>
      <c r="C20" s="50" t="s">
        <v>117</v>
      </c>
      <c r="D20" s="51">
        <f t="shared" si="0"/>
        <v>987</v>
      </c>
      <c r="E20" s="51">
        <f t="shared" si="1"/>
        <v>236</v>
      </c>
      <c r="F20" s="51">
        <f t="shared" si="2"/>
        <v>367</v>
      </c>
      <c r="G20" s="51">
        <f t="shared" si="3"/>
        <v>363</v>
      </c>
      <c r="H20" s="51">
        <f t="shared" si="4"/>
        <v>20</v>
      </c>
      <c r="I20" s="51">
        <f t="shared" si="5"/>
        <v>0</v>
      </c>
      <c r="J20" s="51">
        <f t="shared" si="6"/>
        <v>1</v>
      </c>
      <c r="K20" s="51">
        <f t="shared" si="7"/>
        <v>0</v>
      </c>
      <c r="L20" s="51">
        <f t="shared" si="8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731</v>
      </c>
      <c r="U20" s="51">
        <f t="shared" si="10"/>
        <v>22</v>
      </c>
      <c r="V20" s="51">
        <f t="shared" si="11"/>
        <v>356</v>
      </c>
      <c r="W20" s="51">
        <f t="shared" si="12"/>
        <v>333</v>
      </c>
      <c r="X20" s="51">
        <f t="shared" si="13"/>
        <v>20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139</v>
      </c>
      <c r="AK20" s="51">
        <v>0</v>
      </c>
      <c r="AL20" s="51">
        <v>139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592</v>
      </c>
      <c r="AS20" s="51">
        <v>22</v>
      </c>
      <c r="AT20" s="51">
        <v>217</v>
      </c>
      <c r="AU20" s="51">
        <v>333</v>
      </c>
      <c r="AV20" s="51">
        <v>20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256</v>
      </c>
      <c r="BQ20" s="51">
        <v>214</v>
      </c>
      <c r="BR20" s="51">
        <v>11</v>
      </c>
      <c r="BS20" s="51">
        <v>30</v>
      </c>
      <c r="BT20" s="51">
        <v>0</v>
      </c>
      <c r="BU20" s="51">
        <v>0</v>
      </c>
      <c r="BV20" s="51">
        <v>1</v>
      </c>
      <c r="BW20" s="51">
        <v>0</v>
      </c>
    </row>
    <row r="21" spans="1:75" ht="13.5">
      <c r="A21" s="26" t="s">
        <v>89</v>
      </c>
      <c r="B21" s="49" t="s">
        <v>118</v>
      </c>
      <c r="C21" s="50" t="s">
        <v>119</v>
      </c>
      <c r="D21" s="51">
        <f t="shared" si="0"/>
        <v>485</v>
      </c>
      <c r="E21" s="51">
        <f t="shared" si="1"/>
        <v>13</v>
      </c>
      <c r="F21" s="51">
        <f t="shared" si="2"/>
        <v>193</v>
      </c>
      <c r="G21" s="51">
        <f t="shared" si="3"/>
        <v>276</v>
      </c>
      <c r="H21" s="51">
        <f t="shared" si="4"/>
        <v>0</v>
      </c>
      <c r="I21" s="51">
        <f t="shared" si="5"/>
        <v>0</v>
      </c>
      <c r="J21" s="51">
        <f t="shared" si="6"/>
        <v>0</v>
      </c>
      <c r="K21" s="51">
        <f t="shared" si="7"/>
        <v>3</v>
      </c>
      <c r="L21" s="51">
        <f t="shared" si="8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385</v>
      </c>
      <c r="U21" s="51">
        <f t="shared" si="10"/>
        <v>0</v>
      </c>
      <c r="V21" s="51">
        <f t="shared" si="11"/>
        <v>191</v>
      </c>
      <c r="W21" s="51">
        <f t="shared" si="12"/>
        <v>191</v>
      </c>
      <c r="X21" s="51">
        <f t="shared" si="13"/>
        <v>0</v>
      </c>
      <c r="Y21" s="51">
        <f t="shared" si="14"/>
        <v>0</v>
      </c>
      <c r="Z21" s="51">
        <f t="shared" si="15"/>
        <v>0</v>
      </c>
      <c r="AA21" s="51">
        <f t="shared" si="16"/>
        <v>3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385</v>
      </c>
      <c r="AS21" s="51">
        <v>0</v>
      </c>
      <c r="AT21" s="51">
        <v>191</v>
      </c>
      <c r="AU21" s="51">
        <v>191</v>
      </c>
      <c r="AV21" s="51">
        <v>0</v>
      </c>
      <c r="AW21" s="51">
        <v>0</v>
      </c>
      <c r="AX21" s="51">
        <v>0</v>
      </c>
      <c r="AY21" s="51">
        <v>3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100</v>
      </c>
      <c r="BQ21" s="51">
        <v>13</v>
      </c>
      <c r="BR21" s="51">
        <v>2</v>
      </c>
      <c r="BS21" s="51">
        <v>85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89</v>
      </c>
      <c r="B22" s="49" t="s">
        <v>120</v>
      </c>
      <c r="C22" s="50" t="s">
        <v>121</v>
      </c>
      <c r="D22" s="51">
        <f t="shared" si="0"/>
        <v>865</v>
      </c>
      <c r="E22" s="51">
        <f t="shared" si="1"/>
        <v>330</v>
      </c>
      <c r="F22" s="51">
        <f t="shared" si="2"/>
        <v>254</v>
      </c>
      <c r="G22" s="51">
        <f t="shared" si="3"/>
        <v>250</v>
      </c>
      <c r="H22" s="51">
        <f t="shared" si="4"/>
        <v>22</v>
      </c>
      <c r="I22" s="51">
        <f t="shared" si="5"/>
        <v>0</v>
      </c>
      <c r="J22" s="51">
        <f t="shared" si="6"/>
        <v>0</v>
      </c>
      <c r="K22" s="51">
        <f t="shared" si="7"/>
        <v>9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784</v>
      </c>
      <c r="U22" s="51">
        <f t="shared" si="10"/>
        <v>302</v>
      </c>
      <c r="V22" s="51">
        <f t="shared" si="11"/>
        <v>251</v>
      </c>
      <c r="W22" s="51">
        <f t="shared" si="12"/>
        <v>200</v>
      </c>
      <c r="X22" s="51">
        <f t="shared" si="13"/>
        <v>22</v>
      </c>
      <c r="Y22" s="51">
        <f t="shared" si="14"/>
        <v>0</v>
      </c>
      <c r="Z22" s="51">
        <f t="shared" si="15"/>
        <v>0</v>
      </c>
      <c r="AA22" s="51">
        <f t="shared" si="16"/>
        <v>9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251</v>
      </c>
      <c r="AK22" s="51">
        <v>0</v>
      </c>
      <c r="AL22" s="51">
        <v>251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533</v>
      </c>
      <c r="AS22" s="51">
        <v>302</v>
      </c>
      <c r="AT22" s="51">
        <v>0</v>
      </c>
      <c r="AU22" s="51">
        <v>200</v>
      </c>
      <c r="AV22" s="51">
        <v>22</v>
      </c>
      <c r="AW22" s="51">
        <v>0</v>
      </c>
      <c r="AX22" s="51">
        <v>0</v>
      </c>
      <c r="AY22" s="51">
        <v>9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81</v>
      </c>
      <c r="BQ22" s="51">
        <v>28</v>
      </c>
      <c r="BR22" s="51">
        <v>3</v>
      </c>
      <c r="BS22" s="51">
        <v>50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89</v>
      </c>
      <c r="B23" s="49" t="s">
        <v>122</v>
      </c>
      <c r="C23" s="50" t="s">
        <v>123</v>
      </c>
      <c r="D23" s="51">
        <f t="shared" si="0"/>
        <v>590</v>
      </c>
      <c r="E23" s="51">
        <f t="shared" si="1"/>
        <v>110</v>
      </c>
      <c r="F23" s="51">
        <f t="shared" si="2"/>
        <v>360</v>
      </c>
      <c r="G23" s="51">
        <f t="shared" si="3"/>
        <v>111</v>
      </c>
      <c r="H23" s="51">
        <f t="shared" si="4"/>
        <v>5</v>
      </c>
      <c r="I23" s="51">
        <f t="shared" si="5"/>
        <v>0</v>
      </c>
      <c r="J23" s="51">
        <f t="shared" si="6"/>
        <v>0</v>
      </c>
      <c r="K23" s="51">
        <f t="shared" si="7"/>
        <v>4</v>
      </c>
      <c r="L23" s="51">
        <f t="shared" si="8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449</v>
      </c>
      <c r="U23" s="51">
        <f t="shared" si="10"/>
        <v>0</v>
      </c>
      <c r="V23" s="51">
        <f t="shared" si="11"/>
        <v>333</v>
      </c>
      <c r="W23" s="51">
        <f t="shared" si="12"/>
        <v>111</v>
      </c>
      <c r="X23" s="51">
        <f t="shared" si="13"/>
        <v>5</v>
      </c>
      <c r="Y23" s="51">
        <f t="shared" si="14"/>
        <v>0</v>
      </c>
      <c r="Z23" s="51">
        <f t="shared" si="15"/>
        <v>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333</v>
      </c>
      <c r="AK23" s="51">
        <v>0</v>
      </c>
      <c r="AL23" s="51">
        <v>333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116</v>
      </c>
      <c r="AS23" s="51">
        <v>0</v>
      </c>
      <c r="AT23" s="51">
        <v>0</v>
      </c>
      <c r="AU23" s="51">
        <v>111</v>
      </c>
      <c r="AV23" s="51">
        <v>5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141</v>
      </c>
      <c r="BQ23" s="51">
        <v>110</v>
      </c>
      <c r="BR23" s="51">
        <v>27</v>
      </c>
      <c r="BS23" s="51">
        <v>0</v>
      </c>
      <c r="BT23" s="51">
        <v>0</v>
      </c>
      <c r="BU23" s="51">
        <v>0</v>
      </c>
      <c r="BV23" s="51">
        <v>0</v>
      </c>
      <c r="BW23" s="51">
        <v>4</v>
      </c>
    </row>
    <row r="24" spans="1:75" ht="13.5">
      <c r="A24" s="26" t="s">
        <v>89</v>
      </c>
      <c r="B24" s="49" t="s">
        <v>124</v>
      </c>
      <c r="C24" s="50" t="s">
        <v>125</v>
      </c>
      <c r="D24" s="51">
        <f t="shared" si="0"/>
        <v>1806</v>
      </c>
      <c r="E24" s="51">
        <f t="shared" si="1"/>
        <v>577</v>
      </c>
      <c r="F24" s="51">
        <f t="shared" si="2"/>
        <v>514</v>
      </c>
      <c r="G24" s="51">
        <f t="shared" si="3"/>
        <v>569</v>
      </c>
      <c r="H24" s="51">
        <f t="shared" si="4"/>
        <v>99</v>
      </c>
      <c r="I24" s="51">
        <f t="shared" si="5"/>
        <v>0</v>
      </c>
      <c r="J24" s="51">
        <f t="shared" si="6"/>
        <v>28</v>
      </c>
      <c r="K24" s="51">
        <f t="shared" si="7"/>
        <v>19</v>
      </c>
      <c r="L24" s="51">
        <f t="shared" si="8"/>
        <v>1138</v>
      </c>
      <c r="M24" s="51">
        <v>577</v>
      </c>
      <c r="N24" s="51">
        <v>514</v>
      </c>
      <c r="O24" s="51">
        <v>0</v>
      </c>
      <c r="P24" s="51">
        <v>0</v>
      </c>
      <c r="Q24" s="51">
        <v>0</v>
      </c>
      <c r="R24" s="51">
        <v>28</v>
      </c>
      <c r="S24" s="51">
        <v>19</v>
      </c>
      <c r="T24" s="51">
        <f t="shared" si="9"/>
        <v>668</v>
      </c>
      <c r="U24" s="51">
        <f t="shared" si="10"/>
        <v>0</v>
      </c>
      <c r="V24" s="51">
        <f t="shared" si="11"/>
        <v>0</v>
      </c>
      <c r="W24" s="51">
        <f t="shared" si="12"/>
        <v>569</v>
      </c>
      <c r="X24" s="51">
        <f t="shared" si="13"/>
        <v>99</v>
      </c>
      <c r="Y24" s="51">
        <f t="shared" si="14"/>
        <v>0</v>
      </c>
      <c r="Z24" s="51">
        <f t="shared" si="15"/>
        <v>0</v>
      </c>
      <c r="AA24" s="51">
        <f t="shared" si="16"/>
        <v>0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668</v>
      </c>
      <c r="AS24" s="51">
        <v>0</v>
      </c>
      <c r="AT24" s="51">
        <v>0</v>
      </c>
      <c r="AU24" s="51">
        <v>569</v>
      </c>
      <c r="AV24" s="51">
        <v>99</v>
      </c>
      <c r="AW24" s="51">
        <v>0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89</v>
      </c>
      <c r="B25" s="49" t="s">
        <v>126</v>
      </c>
      <c r="C25" s="50" t="s">
        <v>127</v>
      </c>
      <c r="D25" s="51">
        <f t="shared" si="0"/>
        <v>188</v>
      </c>
      <c r="E25" s="51">
        <f t="shared" si="1"/>
        <v>0</v>
      </c>
      <c r="F25" s="51">
        <f t="shared" si="2"/>
        <v>117</v>
      </c>
      <c r="G25" s="51">
        <f t="shared" si="3"/>
        <v>69</v>
      </c>
      <c r="H25" s="51">
        <f t="shared" si="4"/>
        <v>2</v>
      </c>
      <c r="I25" s="51">
        <f t="shared" si="5"/>
        <v>0</v>
      </c>
      <c r="J25" s="51">
        <f t="shared" si="6"/>
        <v>0</v>
      </c>
      <c r="K25" s="51">
        <f t="shared" si="7"/>
        <v>0</v>
      </c>
      <c r="L25" s="51">
        <f t="shared" si="8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188</v>
      </c>
      <c r="U25" s="51">
        <f t="shared" si="10"/>
        <v>0</v>
      </c>
      <c r="V25" s="51">
        <f t="shared" si="11"/>
        <v>117</v>
      </c>
      <c r="W25" s="51">
        <f t="shared" si="12"/>
        <v>69</v>
      </c>
      <c r="X25" s="51">
        <f t="shared" si="13"/>
        <v>2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117</v>
      </c>
      <c r="AK25" s="51">
        <v>0</v>
      </c>
      <c r="AL25" s="51">
        <v>117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71</v>
      </c>
      <c r="AS25" s="51">
        <v>0</v>
      </c>
      <c r="AT25" s="51">
        <v>0</v>
      </c>
      <c r="AU25" s="51">
        <v>69</v>
      </c>
      <c r="AV25" s="51">
        <v>2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89</v>
      </c>
      <c r="B26" s="49" t="s">
        <v>128</v>
      </c>
      <c r="C26" s="50" t="s">
        <v>129</v>
      </c>
      <c r="D26" s="51">
        <f t="shared" si="0"/>
        <v>719</v>
      </c>
      <c r="E26" s="51">
        <f t="shared" si="1"/>
        <v>368</v>
      </c>
      <c r="F26" s="51">
        <f t="shared" si="2"/>
        <v>130</v>
      </c>
      <c r="G26" s="51">
        <f t="shared" si="3"/>
        <v>164</v>
      </c>
      <c r="H26" s="51">
        <f t="shared" si="4"/>
        <v>19</v>
      </c>
      <c r="I26" s="51">
        <f t="shared" si="5"/>
        <v>0</v>
      </c>
      <c r="J26" s="51">
        <f t="shared" si="6"/>
        <v>1</v>
      </c>
      <c r="K26" s="51">
        <f t="shared" si="7"/>
        <v>37</v>
      </c>
      <c r="L26" s="51">
        <f t="shared" si="8"/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9"/>
        <v>603</v>
      </c>
      <c r="U26" s="51">
        <f t="shared" si="10"/>
        <v>295</v>
      </c>
      <c r="V26" s="51">
        <f t="shared" si="11"/>
        <v>124</v>
      </c>
      <c r="W26" s="51">
        <f t="shared" si="12"/>
        <v>130</v>
      </c>
      <c r="X26" s="51">
        <f t="shared" si="13"/>
        <v>19</v>
      </c>
      <c r="Y26" s="51">
        <f t="shared" si="14"/>
        <v>0</v>
      </c>
      <c r="Z26" s="51">
        <f t="shared" si="15"/>
        <v>0</v>
      </c>
      <c r="AA26" s="51">
        <f t="shared" si="16"/>
        <v>35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149</v>
      </c>
      <c r="AK26" s="51">
        <v>0</v>
      </c>
      <c r="AL26" s="51">
        <v>124</v>
      </c>
      <c r="AM26" s="51">
        <v>0</v>
      </c>
      <c r="AN26" s="51">
        <v>0</v>
      </c>
      <c r="AO26" s="51">
        <v>0</v>
      </c>
      <c r="AP26" s="51">
        <v>0</v>
      </c>
      <c r="AQ26" s="51">
        <v>25</v>
      </c>
      <c r="AR26" s="51">
        <f t="shared" si="19"/>
        <v>454</v>
      </c>
      <c r="AS26" s="51">
        <v>295</v>
      </c>
      <c r="AT26" s="51">
        <v>0</v>
      </c>
      <c r="AU26" s="51">
        <v>130</v>
      </c>
      <c r="AV26" s="51">
        <v>19</v>
      </c>
      <c r="AW26" s="51">
        <v>0</v>
      </c>
      <c r="AX26" s="51">
        <v>0</v>
      </c>
      <c r="AY26" s="51">
        <v>10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116</v>
      </c>
      <c r="BQ26" s="51">
        <v>73</v>
      </c>
      <c r="BR26" s="51">
        <v>6</v>
      </c>
      <c r="BS26" s="51">
        <v>34</v>
      </c>
      <c r="BT26" s="51">
        <v>0</v>
      </c>
      <c r="BU26" s="51">
        <v>0</v>
      </c>
      <c r="BV26" s="51">
        <v>1</v>
      </c>
      <c r="BW26" s="51">
        <v>2</v>
      </c>
    </row>
    <row r="27" spans="1:75" ht="13.5">
      <c r="A27" s="26" t="s">
        <v>89</v>
      </c>
      <c r="B27" s="49" t="s">
        <v>130</v>
      </c>
      <c r="C27" s="50" t="s">
        <v>131</v>
      </c>
      <c r="D27" s="51">
        <f t="shared" si="0"/>
        <v>2492</v>
      </c>
      <c r="E27" s="51">
        <f t="shared" si="1"/>
        <v>1219</v>
      </c>
      <c r="F27" s="51">
        <f t="shared" si="2"/>
        <v>548</v>
      </c>
      <c r="G27" s="51">
        <f t="shared" si="3"/>
        <v>497</v>
      </c>
      <c r="H27" s="51">
        <f t="shared" si="4"/>
        <v>26</v>
      </c>
      <c r="I27" s="51">
        <f t="shared" si="5"/>
        <v>0</v>
      </c>
      <c r="J27" s="51">
        <f t="shared" si="6"/>
        <v>8</v>
      </c>
      <c r="K27" s="51">
        <f t="shared" si="7"/>
        <v>194</v>
      </c>
      <c r="L27" s="51">
        <f t="shared" si="8"/>
        <v>26</v>
      </c>
      <c r="M27" s="51">
        <v>0</v>
      </c>
      <c r="N27" s="51">
        <v>0</v>
      </c>
      <c r="O27" s="51">
        <v>0</v>
      </c>
      <c r="P27" s="51">
        <v>26</v>
      </c>
      <c r="Q27" s="51">
        <v>0</v>
      </c>
      <c r="R27" s="51">
        <v>0</v>
      </c>
      <c r="S27" s="51">
        <v>0</v>
      </c>
      <c r="T27" s="51">
        <f t="shared" si="9"/>
        <v>1837</v>
      </c>
      <c r="U27" s="51">
        <f t="shared" si="10"/>
        <v>716</v>
      </c>
      <c r="V27" s="51">
        <f t="shared" si="11"/>
        <v>532</v>
      </c>
      <c r="W27" s="51">
        <f t="shared" si="12"/>
        <v>393</v>
      </c>
      <c r="X27" s="51">
        <f t="shared" si="13"/>
        <v>0</v>
      </c>
      <c r="Y27" s="51">
        <f t="shared" si="14"/>
        <v>0</v>
      </c>
      <c r="Z27" s="51">
        <f t="shared" si="15"/>
        <v>2</v>
      </c>
      <c r="AA27" s="51">
        <f t="shared" si="16"/>
        <v>194</v>
      </c>
      <c r="AB27" s="51">
        <f t="shared" si="17"/>
        <v>15</v>
      </c>
      <c r="AC27" s="51">
        <v>0</v>
      </c>
      <c r="AD27" s="51">
        <v>15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1628</v>
      </c>
      <c r="AS27" s="51">
        <v>716</v>
      </c>
      <c r="AT27" s="51">
        <v>517</v>
      </c>
      <c r="AU27" s="51">
        <v>393</v>
      </c>
      <c r="AV27" s="51">
        <v>0</v>
      </c>
      <c r="AW27" s="51">
        <v>0</v>
      </c>
      <c r="AX27" s="51">
        <v>2</v>
      </c>
      <c r="AY27" s="51">
        <v>0</v>
      </c>
      <c r="AZ27" s="51">
        <f t="shared" si="20"/>
        <v>194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194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629</v>
      </c>
      <c r="BQ27" s="51">
        <v>503</v>
      </c>
      <c r="BR27" s="51">
        <v>16</v>
      </c>
      <c r="BS27" s="51">
        <v>104</v>
      </c>
      <c r="BT27" s="51">
        <v>0</v>
      </c>
      <c r="BU27" s="51">
        <v>0</v>
      </c>
      <c r="BV27" s="51">
        <v>6</v>
      </c>
      <c r="BW27" s="51">
        <v>0</v>
      </c>
    </row>
    <row r="28" spans="1:75" ht="13.5">
      <c r="A28" s="26" t="s">
        <v>89</v>
      </c>
      <c r="B28" s="49" t="s">
        <v>132</v>
      </c>
      <c r="C28" s="50" t="s">
        <v>133</v>
      </c>
      <c r="D28" s="51">
        <f t="shared" si="0"/>
        <v>2034</v>
      </c>
      <c r="E28" s="51">
        <f t="shared" si="1"/>
        <v>1032</v>
      </c>
      <c r="F28" s="51">
        <f t="shared" si="2"/>
        <v>461</v>
      </c>
      <c r="G28" s="51">
        <f t="shared" si="3"/>
        <v>372</v>
      </c>
      <c r="H28" s="51">
        <f t="shared" si="4"/>
        <v>31</v>
      </c>
      <c r="I28" s="51">
        <f t="shared" si="5"/>
        <v>0</v>
      </c>
      <c r="J28" s="51">
        <f t="shared" si="6"/>
        <v>2</v>
      </c>
      <c r="K28" s="51">
        <f t="shared" si="7"/>
        <v>136</v>
      </c>
      <c r="L28" s="51">
        <f t="shared" si="8"/>
        <v>31</v>
      </c>
      <c r="M28" s="51">
        <v>0</v>
      </c>
      <c r="N28" s="51">
        <v>0</v>
      </c>
      <c r="O28" s="51">
        <v>0</v>
      </c>
      <c r="P28" s="51">
        <v>31</v>
      </c>
      <c r="Q28" s="51">
        <v>0</v>
      </c>
      <c r="R28" s="51">
        <v>0</v>
      </c>
      <c r="S28" s="51">
        <v>0</v>
      </c>
      <c r="T28" s="51">
        <f t="shared" si="9"/>
        <v>1727</v>
      </c>
      <c r="U28" s="51">
        <f t="shared" si="10"/>
        <v>820</v>
      </c>
      <c r="V28" s="51">
        <f t="shared" si="11"/>
        <v>457</v>
      </c>
      <c r="W28" s="51">
        <f t="shared" si="12"/>
        <v>316</v>
      </c>
      <c r="X28" s="51">
        <f t="shared" si="13"/>
        <v>0</v>
      </c>
      <c r="Y28" s="51">
        <f t="shared" si="14"/>
        <v>0</v>
      </c>
      <c r="Z28" s="51">
        <f t="shared" si="15"/>
        <v>2</v>
      </c>
      <c r="AA28" s="51">
        <f t="shared" si="16"/>
        <v>132</v>
      </c>
      <c r="AB28" s="51">
        <f t="shared" si="17"/>
        <v>19</v>
      </c>
      <c r="AC28" s="51">
        <v>0</v>
      </c>
      <c r="AD28" s="51">
        <v>19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1576</v>
      </c>
      <c r="AS28" s="51">
        <v>820</v>
      </c>
      <c r="AT28" s="51">
        <v>438</v>
      </c>
      <c r="AU28" s="51">
        <v>316</v>
      </c>
      <c r="AV28" s="51">
        <v>0</v>
      </c>
      <c r="AW28" s="51">
        <v>0</v>
      </c>
      <c r="AX28" s="51">
        <v>2</v>
      </c>
      <c r="AY28" s="51">
        <v>0</v>
      </c>
      <c r="AZ28" s="51">
        <f t="shared" si="20"/>
        <v>132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132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276</v>
      </c>
      <c r="BQ28" s="51">
        <v>212</v>
      </c>
      <c r="BR28" s="51">
        <v>4</v>
      </c>
      <c r="BS28" s="51">
        <v>56</v>
      </c>
      <c r="BT28" s="51">
        <v>0</v>
      </c>
      <c r="BU28" s="51">
        <v>0</v>
      </c>
      <c r="BV28" s="51">
        <v>0</v>
      </c>
      <c r="BW28" s="51">
        <v>4</v>
      </c>
    </row>
    <row r="29" spans="1:75" ht="13.5">
      <c r="A29" s="26" t="s">
        <v>89</v>
      </c>
      <c r="B29" s="49" t="s">
        <v>134</v>
      </c>
      <c r="C29" s="50" t="s">
        <v>135</v>
      </c>
      <c r="D29" s="51">
        <f t="shared" si="0"/>
        <v>356</v>
      </c>
      <c r="E29" s="51">
        <f t="shared" si="1"/>
        <v>178</v>
      </c>
      <c r="F29" s="51">
        <f t="shared" si="2"/>
        <v>44</v>
      </c>
      <c r="G29" s="51">
        <f t="shared" si="3"/>
        <v>104</v>
      </c>
      <c r="H29" s="51">
        <f t="shared" si="4"/>
        <v>5</v>
      </c>
      <c r="I29" s="51">
        <f t="shared" si="5"/>
        <v>4</v>
      </c>
      <c r="J29" s="51">
        <f t="shared" si="6"/>
        <v>9</v>
      </c>
      <c r="K29" s="51">
        <f t="shared" si="7"/>
        <v>12</v>
      </c>
      <c r="L29" s="51">
        <f t="shared" si="8"/>
        <v>66</v>
      </c>
      <c r="M29" s="51">
        <v>7</v>
      </c>
      <c r="N29" s="51">
        <v>19</v>
      </c>
      <c r="O29" s="51">
        <v>27</v>
      </c>
      <c r="P29" s="51">
        <v>0</v>
      </c>
      <c r="Q29" s="51">
        <v>1</v>
      </c>
      <c r="R29" s="51">
        <v>0</v>
      </c>
      <c r="S29" s="51">
        <v>12</v>
      </c>
      <c r="T29" s="51">
        <f t="shared" si="9"/>
        <v>21</v>
      </c>
      <c r="U29" s="51">
        <f t="shared" si="10"/>
        <v>0</v>
      </c>
      <c r="V29" s="51">
        <f t="shared" si="11"/>
        <v>13</v>
      </c>
      <c r="W29" s="51">
        <f t="shared" si="12"/>
        <v>0</v>
      </c>
      <c r="X29" s="51">
        <f t="shared" si="13"/>
        <v>5</v>
      </c>
      <c r="Y29" s="51">
        <f t="shared" si="14"/>
        <v>3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13</v>
      </c>
      <c r="AK29" s="51">
        <v>0</v>
      </c>
      <c r="AL29" s="51">
        <v>13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8</v>
      </c>
      <c r="AS29" s="51">
        <v>0</v>
      </c>
      <c r="AT29" s="51">
        <v>0</v>
      </c>
      <c r="AU29" s="51">
        <v>0</v>
      </c>
      <c r="AV29" s="51">
        <v>5</v>
      </c>
      <c r="AW29" s="51">
        <v>3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269</v>
      </c>
      <c r="BQ29" s="51">
        <v>171</v>
      </c>
      <c r="BR29" s="51">
        <v>12</v>
      </c>
      <c r="BS29" s="51">
        <v>77</v>
      </c>
      <c r="BT29" s="51">
        <v>0</v>
      </c>
      <c r="BU29" s="51">
        <v>0</v>
      </c>
      <c r="BV29" s="51">
        <v>9</v>
      </c>
      <c r="BW29" s="51">
        <v>0</v>
      </c>
    </row>
    <row r="30" spans="1:75" ht="13.5">
      <c r="A30" s="26" t="s">
        <v>89</v>
      </c>
      <c r="B30" s="49" t="s">
        <v>136</v>
      </c>
      <c r="C30" s="50" t="s">
        <v>137</v>
      </c>
      <c r="D30" s="51">
        <f t="shared" si="0"/>
        <v>867</v>
      </c>
      <c r="E30" s="51">
        <f t="shared" si="1"/>
        <v>471</v>
      </c>
      <c r="F30" s="51">
        <f t="shared" si="2"/>
        <v>139</v>
      </c>
      <c r="G30" s="51">
        <f t="shared" si="3"/>
        <v>223</v>
      </c>
      <c r="H30" s="51">
        <f t="shared" si="4"/>
        <v>18</v>
      </c>
      <c r="I30" s="51">
        <f t="shared" si="5"/>
        <v>11</v>
      </c>
      <c r="J30" s="51">
        <f t="shared" si="6"/>
        <v>5</v>
      </c>
      <c r="K30" s="51">
        <f t="shared" si="7"/>
        <v>0</v>
      </c>
      <c r="L30" s="51">
        <f t="shared" si="8"/>
        <v>190</v>
      </c>
      <c r="M30" s="51">
        <v>5</v>
      </c>
      <c r="N30" s="51">
        <v>22</v>
      </c>
      <c r="O30" s="51">
        <v>163</v>
      </c>
      <c r="P30" s="51">
        <v>0</v>
      </c>
      <c r="Q30" s="51">
        <v>0</v>
      </c>
      <c r="R30" s="51">
        <v>0</v>
      </c>
      <c r="S30" s="51">
        <v>0</v>
      </c>
      <c r="T30" s="51">
        <f t="shared" si="9"/>
        <v>94</v>
      </c>
      <c r="U30" s="51">
        <f t="shared" si="10"/>
        <v>0</v>
      </c>
      <c r="V30" s="51">
        <f t="shared" si="11"/>
        <v>65</v>
      </c>
      <c r="W30" s="51">
        <f t="shared" si="12"/>
        <v>0</v>
      </c>
      <c r="X30" s="51">
        <f t="shared" si="13"/>
        <v>18</v>
      </c>
      <c r="Y30" s="51">
        <f t="shared" si="14"/>
        <v>11</v>
      </c>
      <c r="Z30" s="51">
        <f t="shared" si="15"/>
        <v>0</v>
      </c>
      <c r="AA30" s="51">
        <f t="shared" si="16"/>
        <v>0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65</v>
      </c>
      <c r="AK30" s="51">
        <v>0</v>
      </c>
      <c r="AL30" s="51">
        <v>65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29</v>
      </c>
      <c r="AS30" s="51">
        <v>0</v>
      </c>
      <c r="AT30" s="51">
        <v>0</v>
      </c>
      <c r="AU30" s="51">
        <v>0</v>
      </c>
      <c r="AV30" s="51">
        <v>18</v>
      </c>
      <c r="AW30" s="51">
        <v>11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583</v>
      </c>
      <c r="BQ30" s="51">
        <v>466</v>
      </c>
      <c r="BR30" s="51">
        <v>52</v>
      </c>
      <c r="BS30" s="51">
        <v>60</v>
      </c>
      <c r="BT30" s="51">
        <v>0</v>
      </c>
      <c r="BU30" s="51">
        <v>0</v>
      </c>
      <c r="BV30" s="51">
        <v>5</v>
      </c>
      <c r="BW30" s="51">
        <v>0</v>
      </c>
    </row>
    <row r="31" spans="1:75" ht="13.5">
      <c r="A31" s="26" t="s">
        <v>89</v>
      </c>
      <c r="B31" s="49" t="s">
        <v>138</v>
      </c>
      <c r="C31" s="50" t="s">
        <v>139</v>
      </c>
      <c r="D31" s="51">
        <f t="shared" si="0"/>
        <v>556</v>
      </c>
      <c r="E31" s="51">
        <f t="shared" si="1"/>
        <v>360</v>
      </c>
      <c r="F31" s="51">
        <f t="shared" si="2"/>
        <v>84</v>
      </c>
      <c r="G31" s="51">
        <f t="shared" si="3"/>
        <v>87</v>
      </c>
      <c r="H31" s="51">
        <f t="shared" si="4"/>
        <v>15</v>
      </c>
      <c r="I31" s="51">
        <f t="shared" si="5"/>
        <v>10</v>
      </c>
      <c r="J31" s="51">
        <f t="shared" si="6"/>
        <v>0</v>
      </c>
      <c r="K31" s="51">
        <f t="shared" si="7"/>
        <v>0</v>
      </c>
      <c r="L31" s="51">
        <f t="shared" si="8"/>
        <v>101</v>
      </c>
      <c r="M31" s="51">
        <v>2</v>
      </c>
      <c r="N31" s="51">
        <v>12</v>
      </c>
      <c r="O31" s="51">
        <v>87</v>
      </c>
      <c r="P31" s="51">
        <v>0</v>
      </c>
      <c r="Q31" s="51">
        <v>0</v>
      </c>
      <c r="R31" s="51">
        <v>0</v>
      </c>
      <c r="S31" s="51">
        <v>0</v>
      </c>
      <c r="T31" s="51">
        <f t="shared" si="9"/>
        <v>60</v>
      </c>
      <c r="U31" s="51">
        <f t="shared" si="10"/>
        <v>0</v>
      </c>
      <c r="V31" s="51">
        <f t="shared" si="11"/>
        <v>35</v>
      </c>
      <c r="W31" s="51">
        <f t="shared" si="12"/>
        <v>0</v>
      </c>
      <c r="X31" s="51">
        <f t="shared" si="13"/>
        <v>15</v>
      </c>
      <c r="Y31" s="51">
        <f t="shared" si="14"/>
        <v>10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35</v>
      </c>
      <c r="AK31" s="51">
        <v>0</v>
      </c>
      <c r="AL31" s="51">
        <v>35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25</v>
      </c>
      <c r="AS31" s="51">
        <v>0</v>
      </c>
      <c r="AT31" s="51">
        <v>0</v>
      </c>
      <c r="AU31" s="51">
        <v>0</v>
      </c>
      <c r="AV31" s="51">
        <v>15</v>
      </c>
      <c r="AW31" s="51">
        <v>10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395</v>
      </c>
      <c r="BQ31" s="51">
        <v>358</v>
      </c>
      <c r="BR31" s="51">
        <v>37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89</v>
      </c>
      <c r="B32" s="49" t="s">
        <v>140</v>
      </c>
      <c r="C32" s="50" t="s">
        <v>141</v>
      </c>
      <c r="D32" s="51">
        <f t="shared" si="0"/>
        <v>152</v>
      </c>
      <c r="E32" s="51">
        <f t="shared" si="1"/>
        <v>47</v>
      </c>
      <c r="F32" s="51">
        <f t="shared" si="2"/>
        <v>44</v>
      </c>
      <c r="G32" s="51">
        <f t="shared" si="3"/>
        <v>51</v>
      </c>
      <c r="H32" s="51">
        <f t="shared" si="4"/>
        <v>5</v>
      </c>
      <c r="I32" s="51">
        <f t="shared" si="5"/>
        <v>4</v>
      </c>
      <c r="J32" s="51">
        <f t="shared" si="6"/>
        <v>0</v>
      </c>
      <c r="K32" s="51">
        <f t="shared" si="7"/>
        <v>1</v>
      </c>
      <c r="L32" s="51">
        <f t="shared" si="8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9"/>
        <v>93</v>
      </c>
      <c r="U32" s="51">
        <f t="shared" si="10"/>
        <v>2</v>
      </c>
      <c r="V32" s="51">
        <f t="shared" si="11"/>
        <v>42</v>
      </c>
      <c r="W32" s="51">
        <f t="shared" si="12"/>
        <v>40</v>
      </c>
      <c r="X32" s="51">
        <f t="shared" si="13"/>
        <v>5</v>
      </c>
      <c r="Y32" s="51">
        <f t="shared" si="14"/>
        <v>4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17</v>
      </c>
      <c r="AK32" s="51">
        <v>0</v>
      </c>
      <c r="AL32" s="51">
        <v>17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76</v>
      </c>
      <c r="AS32" s="51">
        <v>2</v>
      </c>
      <c r="AT32" s="51">
        <v>25</v>
      </c>
      <c r="AU32" s="51">
        <v>40</v>
      </c>
      <c r="AV32" s="51">
        <v>5</v>
      </c>
      <c r="AW32" s="51">
        <v>4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59</v>
      </c>
      <c r="BQ32" s="51">
        <v>45</v>
      </c>
      <c r="BR32" s="51">
        <v>2</v>
      </c>
      <c r="BS32" s="51">
        <v>11</v>
      </c>
      <c r="BT32" s="51">
        <v>0</v>
      </c>
      <c r="BU32" s="51">
        <v>0</v>
      </c>
      <c r="BV32" s="51">
        <v>0</v>
      </c>
      <c r="BW32" s="51">
        <v>1</v>
      </c>
    </row>
    <row r="33" spans="1:75" ht="13.5">
      <c r="A33" s="26" t="s">
        <v>89</v>
      </c>
      <c r="B33" s="49" t="s">
        <v>142</v>
      </c>
      <c r="C33" s="50" t="s">
        <v>143</v>
      </c>
      <c r="D33" s="51">
        <f t="shared" si="0"/>
        <v>217</v>
      </c>
      <c r="E33" s="51">
        <f t="shared" si="1"/>
        <v>110</v>
      </c>
      <c r="F33" s="51">
        <f t="shared" si="2"/>
        <v>39</v>
      </c>
      <c r="G33" s="51">
        <f t="shared" si="3"/>
        <v>63</v>
      </c>
      <c r="H33" s="51">
        <f t="shared" si="4"/>
        <v>4</v>
      </c>
      <c r="I33" s="51">
        <f t="shared" si="5"/>
        <v>1</v>
      </c>
      <c r="J33" s="51">
        <f t="shared" si="6"/>
        <v>0</v>
      </c>
      <c r="K33" s="51">
        <f t="shared" si="7"/>
        <v>0</v>
      </c>
      <c r="L33" s="51">
        <f t="shared" si="8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9"/>
        <v>217</v>
      </c>
      <c r="U33" s="51">
        <f t="shared" si="10"/>
        <v>110</v>
      </c>
      <c r="V33" s="51">
        <f t="shared" si="11"/>
        <v>39</v>
      </c>
      <c r="W33" s="51">
        <f t="shared" si="12"/>
        <v>63</v>
      </c>
      <c r="X33" s="51">
        <f t="shared" si="13"/>
        <v>4</v>
      </c>
      <c r="Y33" s="51">
        <f t="shared" si="14"/>
        <v>1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217</v>
      </c>
      <c r="AS33" s="51">
        <v>110</v>
      </c>
      <c r="AT33" s="51">
        <v>39</v>
      </c>
      <c r="AU33" s="51">
        <v>63</v>
      </c>
      <c r="AV33" s="51">
        <v>4</v>
      </c>
      <c r="AW33" s="51">
        <v>1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89</v>
      </c>
      <c r="B34" s="49" t="s">
        <v>144</v>
      </c>
      <c r="C34" s="50" t="s">
        <v>145</v>
      </c>
      <c r="D34" s="51">
        <f t="shared" si="0"/>
        <v>960</v>
      </c>
      <c r="E34" s="51">
        <f t="shared" si="1"/>
        <v>587</v>
      </c>
      <c r="F34" s="51">
        <f t="shared" si="2"/>
        <v>120</v>
      </c>
      <c r="G34" s="51">
        <f t="shared" si="3"/>
        <v>96</v>
      </c>
      <c r="H34" s="51">
        <f t="shared" si="4"/>
        <v>18</v>
      </c>
      <c r="I34" s="51">
        <f t="shared" si="5"/>
        <v>33</v>
      </c>
      <c r="J34" s="51">
        <f t="shared" si="6"/>
        <v>0</v>
      </c>
      <c r="K34" s="51">
        <f t="shared" si="7"/>
        <v>106</v>
      </c>
      <c r="L34" s="51">
        <f t="shared" si="8"/>
        <v>533</v>
      </c>
      <c r="M34" s="51">
        <v>296</v>
      </c>
      <c r="N34" s="51">
        <v>21</v>
      </c>
      <c r="O34" s="51">
        <v>61</v>
      </c>
      <c r="P34" s="51">
        <v>18</v>
      </c>
      <c r="Q34" s="51">
        <v>33</v>
      </c>
      <c r="R34" s="51">
        <v>0</v>
      </c>
      <c r="S34" s="51">
        <v>104</v>
      </c>
      <c r="T34" s="51">
        <f t="shared" si="9"/>
        <v>83</v>
      </c>
      <c r="U34" s="51">
        <f t="shared" si="10"/>
        <v>0</v>
      </c>
      <c r="V34" s="51">
        <f t="shared" si="11"/>
        <v>83</v>
      </c>
      <c r="W34" s="51">
        <f t="shared" si="12"/>
        <v>0</v>
      </c>
      <c r="X34" s="51">
        <f t="shared" si="13"/>
        <v>0</v>
      </c>
      <c r="Y34" s="51">
        <f t="shared" si="14"/>
        <v>0</v>
      </c>
      <c r="Z34" s="51">
        <f t="shared" si="15"/>
        <v>0</v>
      </c>
      <c r="AA34" s="51">
        <f t="shared" si="16"/>
        <v>0</v>
      </c>
      <c r="AB34" s="51">
        <f t="shared" si="17"/>
        <v>83</v>
      </c>
      <c r="AC34" s="51">
        <v>0</v>
      </c>
      <c r="AD34" s="51">
        <v>83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344</v>
      </c>
      <c r="BQ34" s="51">
        <v>291</v>
      </c>
      <c r="BR34" s="51">
        <v>16</v>
      </c>
      <c r="BS34" s="51">
        <v>35</v>
      </c>
      <c r="BT34" s="51">
        <v>0</v>
      </c>
      <c r="BU34" s="51">
        <v>0</v>
      </c>
      <c r="BV34" s="51">
        <v>0</v>
      </c>
      <c r="BW34" s="51">
        <v>2</v>
      </c>
    </row>
    <row r="35" spans="1:75" ht="13.5">
      <c r="A35" s="26" t="s">
        <v>89</v>
      </c>
      <c r="B35" s="49" t="s">
        <v>146</v>
      </c>
      <c r="C35" s="50" t="s">
        <v>147</v>
      </c>
      <c r="D35" s="51">
        <f t="shared" si="0"/>
        <v>775</v>
      </c>
      <c r="E35" s="51">
        <f t="shared" si="1"/>
        <v>481</v>
      </c>
      <c r="F35" s="51">
        <f t="shared" si="2"/>
        <v>153</v>
      </c>
      <c r="G35" s="51">
        <f t="shared" si="3"/>
        <v>128</v>
      </c>
      <c r="H35" s="51">
        <f t="shared" si="4"/>
        <v>12</v>
      </c>
      <c r="I35" s="51">
        <f t="shared" si="5"/>
        <v>1</v>
      </c>
      <c r="J35" s="51">
        <f t="shared" si="6"/>
        <v>0</v>
      </c>
      <c r="K35" s="51">
        <f t="shared" si="7"/>
        <v>0</v>
      </c>
      <c r="L35" s="51">
        <f t="shared" si="8"/>
        <v>349</v>
      </c>
      <c r="M35" s="51">
        <v>214</v>
      </c>
      <c r="N35" s="51">
        <v>26</v>
      </c>
      <c r="O35" s="51">
        <v>96</v>
      </c>
      <c r="P35" s="51">
        <v>12</v>
      </c>
      <c r="Q35" s="51">
        <v>1</v>
      </c>
      <c r="R35" s="51">
        <v>0</v>
      </c>
      <c r="S35" s="51">
        <v>0</v>
      </c>
      <c r="T35" s="51">
        <f t="shared" si="9"/>
        <v>114</v>
      </c>
      <c r="U35" s="51">
        <f t="shared" si="10"/>
        <v>0</v>
      </c>
      <c r="V35" s="51">
        <f t="shared" si="11"/>
        <v>114</v>
      </c>
      <c r="W35" s="51">
        <f t="shared" si="12"/>
        <v>0</v>
      </c>
      <c r="X35" s="51">
        <f t="shared" si="13"/>
        <v>0</v>
      </c>
      <c r="Y35" s="51">
        <f t="shared" si="14"/>
        <v>0</v>
      </c>
      <c r="Z35" s="51">
        <f t="shared" si="15"/>
        <v>0</v>
      </c>
      <c r="AA35" s="51">
        <f t="shared" si="16"/>
        <v>0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114</v>
      </c>
      <c r="AK35" s="51">
        <v>0</v>
      </c>
      <c r="AL35" s="51">
        <v>114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312</v>
      </c>
      <c r="BQ35" s="51">
        <v>267</v>
      </c>
      <c r="BR35" s="51">
        <v>13</v>
      </c>
      <c r="BS35" s="51">
        <v>32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89</v>
      </c>
      <c r="B36" s="49" t="s">
        <v>148</v>
      </c>
      <c r="C36" s="50" t="s">
        <v>149</v>
      </c>
      <c r="D36" s="51">
        <f t="shared" si="0"/>
        <v>806</v>
      </c>
      <c r="E36" s="51">
        <f t="shared" si="1"/>
        <v>365</v>
      </c>
      <c r="F36" s="51">
        <f t="shared" si="2"/>
        <v>144</v>
      </c>
      <c r="G36" s="51">
        <f t="shared" si="3"/>
        <v>199</v>
      </c>
      <c r="H36" s="51">
        <f t="shared" si="4"/>
        <v>13</v>
      </c>
      <c r="I36" s="51">
        <f t="shared" si="5"/>
        <v>2</v>
      </c>
      <c r="J36" s="51">
        <f t="shared" si="6"/>
        <v>0</v>
      </c>
      <c r="K36" s="51">
        <f t="shared" si="7"/>
        <v>83</v>
      </c>
      <c r="L36" s="51">
        <f t="shared" si="8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9"/>
        <v>451</v>
      </c>
      <c r="U36" s="51">
        <f t="shared" si="10"/>
        <v>51</v>
      </c>
      <c r="V36" s="51">
        <f t="shared" si="11"/>
        <v>131</v>
      </c>
      <c r="W36" s="51">
        <f t="shared" si="12"/>
        <v>176</v>
      </c>
      <c r="X36" s="51">
        <f t="shared" si="13"/>
        <v>13</v>
      </c>
      <c r="Y36" s="51">
        <f t="shared" si="14"/>
        <v>2</v>
      </c>
      <c r="Z36" s="51">
        <f t="shared" si="15"/>
        <v>0</v>
      </c>
      <c r="AA36" s="51">
        <f t="shared" si="16"/>
        <v>78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52</v>
      </c>
      <c r="AK36" s="51">
        <v>0</v>
      </c>
      <c r="AL36" s="51">
        <v>52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399</v>
      </c>
      <c r="AS36" s="51">
        <v>51</v>
      </c>
      <c r="AT36" s="51">
        <v>79</v>
      </c>
      <c r="AU36" s="51">
        <v>176</v>
      </c>
      <c r="AV36" s="51">
        <v>13</v>
      </c>
      <c r="AW36" s="51">
        <v>2</v>
      </c>
      <c r="AX36" s="51">
        <v>0</v>
      </c>
      <c r="AY36" s="51">
        <v>78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355</v>
      </c>
      <c r="BQ36" s="51">
        <v>314</v>
      </c>
      <c r="BR36" s="51">
        <v>13</v>
      </c>
      <c r="BS36" s="51">
        <v>23</v>
      </c>
      <c r="BT36" s="51">
        <v>0</v>
      </c>
      <c r="BU36" s="51">
        <v>0</v>
      </c>
      <c r="BV36" s="51">
        <v>0</v>
      </c>
      <c r="BW36" s="51">
        <v>5</v>
      </c>
    </row>
    <row r="37" spans="1:75" ht="13.5">
      <c r="A37" s="26" t="s">
        <v>89</v>
      </c>
      <c r="B37" s="49" t="s">
        <v>150</v>
      </c>
      <c r="C37" s="50" t="s">
        <v>151</v>
      </c>
      <c r="D37" s="51">
        <f t="shared" si="0"/>
        <v>207</v>
      </c>
      <c r="E37" s="51">
        <f t="shared" si="1"/>
        <v>76</v>
      </c>
      <c r="F37" s="51">
        <f t="shared" si="2"/>
        <v>68</v>
      </c>
      <c r="G37" s="51">
        <f t="shared" si="3"/>
        <v>61</v>
      </c>
      <c r="H37" s="51">
        <f t="shared" si="4"/>
        <v>1</v>
      </c>
      <c r="I37" s="51">
        <f t="shared" si="5"/>
        <v>0</v>
      </c>
      <c r="J37" s="51">
        <f t="shared" si="6"/>
        <v>0</v>
      </c>
      <c r="K37" s="51">
        <f t="shared" si="7"/>
        <v>1</v>
      </c>
      <c r="L37" s="51">
        <f t="shared" si="8"/>
        <v>111</v>
      </c>
      <c r="M37" s="51">
        <v>30</v>
      </c>
      <c r="N37" s="51">
        <v>33</v>
      </c>
      <c r="O37" s="51">
        <v>47</v>
      </c>
      <c r="P37" s="51">
        <v>1</v>
      </c>
      <c r="Q37" s="51">
        <v>0</v>
      </c>
      <c r="R37" s="51">
        <v>0</v>
      </c>
      <c r="S37" s="51">
        <v>0</v>
      </c>
      <c r="T37" s="51">
        <f t="shared" si="9"/>
        <v>26</v>
      </c>
      <c r="U37" s="51">
        <f t="shared" si="10"/>
        <v>0</v>
      </c>
      <c r="V37" s="51">
        <f t="shared" si="11"/>
        <v>26</v>
      </c>
      <c r="W37" s="51">
        <f t="shared" si="12"/>
        <v>0</v>
      </c>
      <c r="X37" s="51">
        <f t="shared" si="13"/>
        <v>0</v>
      </c>
      <c r="Y37" s="51">
        <f t="shared" si="14"/>
        <v>0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26</v>
      </c>
      <c r="AK37" s="51">
        <v>0</v>
      </c>
      <c r="AL37" s="51">
        <v>26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19"/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70</v>
      </c>
      <c r="BQ37" s="51">
        <v>46</v>
      </c>
      <c r="BR37" s="51">
        <v>9</v>
      </c>
      <c r="BS37" s="51">
        <v>14</v>
      </c>
      <c r="BT37" s="51">
        <v>0</v>
      </c>
      <c r="BU37" s="51">
        <v>0</v>
      </c>
      <c r="BV37" s="51">
        <v>0</v>
      </c>
      <c r="BW37" s="51">
        <v>1</v>
      </c>
    </row>
    <row r="38" spans="1:75" ht="13.5">
      <c r="A38" s="26" t="s">
        <v>89</v>
      </c>
      <c r="B38" s="49" t="s">
        <v>152</v>
      </c>
      <c r="C38" s="50" t="s">
        <v>153</v>
      </c>
      <c r="D38" s="51">
        <f t="shared" si="0"/>
        <v>558</v>
      </c>
      <c r="E38" s="51">
        <f t="shared" si="1"/>
        <v>283</v>
      </c>
      <c r="F38" s="51">
        <f t="shared" si="2"/>
        <v>77</v>
      </c>
      <c r="G38" s="51">
        <f t="shared" si="3"/>
        <v>162</v>
      </c>
      <c r="H38" s="51">
        <f t="shared" si="4"/>
        <v>10</v>
      </c>
      <c r="I38" s="51">
        <f t="shared" si="5"/>
        <v>0</v>
      </c>
      <c r="J38" s="51">
        <f t="shared" si="6"/>
        <v>0</v>
      </c>
      <c r="K38" s="51">
        <f t="shared" si="7"/>
        <v>26</v>
      </c>
      <c r="L38" s="51">
        <f t="shared" si="8"/>
        <v>26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26</v>
      </c>
      <c r="T38" s="51">
        <f t="shared" si="9"/>
        <v>152</v>
      </c>
      <c r="U38" s="51">
        <f t="shared" si="10"/>
        <v>1</v>
      </c>
      <c r="V38" s="51">
        <f t="shared" si="11"/>
        <v>48</v>
      </c>
      <c r="W38" s="51">
        <f t="shared" si="12"/>
        <v>93</v>
      </c>
      <c r="X38" s="51">
        <f t="shared" si="13"/>
        <v>10</v>
      </c>
      <c r="Y38" s="51">
        <f t="shared" si="14"/>
        <v>0</v>
      </c>
      <c r="Z38" s="51">
        <f t="shared" si="15"/>
        <v>0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152</v>
      </c>
      <c r="AS38" s="51">
        <v>1</v>
      </c>
      <c r="AT38" s="51">
        <v>48</v>
      </c>
      <c r="AU38" s="51">
        <v>93</v>
      </c>
      <c r="AV38" s="51">
        <v>10</v>
      </c>
      <c r="AW38" s="51">
        <v>0</v>
      </c>
      <c r="AX38" s="51">
        <v>0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380</v>
      </c>
      <c r="BQ38" s="51">
        <v>282</v>
      </c>
      <c r="BR38" s="51">
        <v>29</v>
      </c>
      <c r="BS38" s="51">
        <v>69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89</v>
      </c>
      <c r="B39" s="49" t="s">
        <v>154</v>
      </c>
      <c r="C39" s="50" t="s">
        <v>155</v>
      </c>
      <c r="D39" s="51">
        <f t="shared" si="0"/>
        <v>171</v>
      </c>
      <c r="E39" s="51">
        <f t="shared" si="1"/>
        <v>79</v>
      </c>
      <c r="F39" s="51">
        <f t="shared" si="2"/>
        <v>39</v>
      </c>
      <c r="G39" s="51">
        <f t="shared" si="3"/>
        <v>53</v>
      </c>
      <c r="H39" s="51">
        <f t="shared" si="4"/>
        <v>0</v>
      </c>
      <c r="I39" s="51">
        <f t="shared" si="5"/>
        <v>0</v>
      </c>
      <c r="J39" s="51">
        <f t="shared" si="6"/>
        <v>0</v>
      </c>
      <c r="K39" s="51">
        <f t="shared" si="7"/>
        <v>0</v>
      </c>
      <c r="L39" s="51">
        <f t="shared" si="8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9"/>
        <v>57</v>
      </c>
      <c r="U39" s="51">
        <f t="shared" si="10"/>
        <v>0</v>
      </c>
      <c r="V39" s="51">
        <f t="shared" si="11"/>
        <v>19</v>
      </c>
      <c r="W39" s="51">
        <f t="shared" si="12"/>
        <v>38</v>
      </c>
      <c r="X39" s="51">
        <f t="shared" si="13"/>
        <v>0</v>
      </c>
      <c r="Y39" s="51">
        <f t="shared" si="14"/>
        <v>0</v>
      </c>
      <c r="Z39" s="51">
        <f t="shared" si="15"/>
        <v>0</v>
      </c>
      <c r="AA39" s="51">
        <f t="shared" si="16"/>
        <v>0</v>
      </c>
      <c r="AB39" s="51">
        <f t="shared" si="17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18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19"/>
        <v>57</v>
      </c>
      <c r="AS39" s="51">
        <v>0</v>
      </c>
      <c r="AT39" s="51">
        <v>19</v>
      </c>
      <c r="AU39" s="51">
        <v>38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114</v>
      </c>
      <c r="BQ39" s="51">
        <v>79</v>
      </c>
      <c r="BR39" s="51">
        <v>20</v>
      </c>
      <c r="BS39" s="51">
        <v>15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89</v>
      </c>
      <c r="B40" s="49" t="s">
        <v>156</v>
      </c>
      <c r="C40" s="50" t="s">
        <v>157</v>
      </c>
      <c r="D40" s="51">
        <f t="shared" si="0"/>
        <v>728</v>
      </c>
      <c r="E40" s="51">
        <f t="shared" si="1"/>
        <v>287</v>
      </c>
      <c r="F40" s="51">
        <f t="shared" si="2"/>
        <v>151</v>
      </c>
      <c r="G40" s="51">
        <f t="shared" si="3"/>
        <v>276</v>
      </c>
      <c r="H40" s="51">
        <f t="shared" si="4"/>
        <v>13</v>
      </c>
      <c r="I40" s="51">
        <f t="shared" si="5"/>
        <v>1</v>
      </c>
      <c r="J40" s="51">
        <f t="shared" si="6"/>
        <v>0</v>
      </c>
      <c r="K40" s="51">
        <f t="shared" si="7"/>
        <v>0</v>
      </c>
      <c r="L40" s="51">
        <f t="shared" si="8"/>
        <v>20</v>
      </c>
      <c r="M40" s="51">
        <v>2</v>
      </c>
      <c r="N40" s="51">
        <v>17</v>
      </c>
      <c r="O40" s="51">
        <v>0</v>
      </c>
      <c r="P40" s="51">
        <v>0</v>
      </c>
      <c r="Q40" s="51">
        <v>1</v>
      </c>
      <c r="R40" s="51">
        <v>0</v>
      </c>
      <c r="S40" s="51">
        <v>0</v>
      </c>
      <c r="T40" s="51">
        <f t="shared" si="9"/>
        <v>344</v>
      </c>
      <c r="U40" s="51">
        <f t="shared" si="10"/>
        <v>0</v>
      </c>
      <c r="V40" s="51">
        <f t="shared" si="11"/>
        <v>131</v>
      </c>
      <c r="W40" s="51">
        <f t="shared" si="12"/>
        <v>200</v>
      </c>
      <c r="X40" s="51">
        <f t="shared" si="13"/>
        <v>13</v>
      </c>
      <c r="Y40" s="51">
        <f t="shared" si="14"/>
        <v>0</v>
      </c>
      <c r="Z40" s="51">
        <f t="shared" si="15"/>
        <v>0</v>
      </c>
      <c r="AA40" s="51">
        <f t="shared" si="16"/>
        <v>0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344</v>
      </c>
      <c r="AK40" s="51">
        <v>0</v>
      </c>
      <c r="AL40" s="51">
        <v>131</v>
      </c>
      <c r="AM40" s="51">
        <v>200</v>
      </c>
      <c r="AN40" s="51">
        <v>13</v>
      </c>
      <c r="AO40" s="51">
        <v>0</v>
      </c>
      <c r="AP40" s="51">
        <v>0</v>
      </c>
      <c r="AQ40" s="51">
        <v>0</v>
      </c>
      <c r="AR40" s="51">
        <f t="shared" si="19"/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364</v>
      </c>
      <c r="BQ40" s="51">
        <v>285</v>
      </c>
      <c r="BR40" s="51">
        <v>3</v>
      </c>
      <c r="BS40" s="51">
        <v>76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89</v>
      </c>
      <c r="B41" s="49" t="s">
        <v>158</v>
      </c>
      <c r="C41" s="50" t="s">
        <v>159</v>
      </c>
      <c r="D41" s="51">
        <f t="shared" si="0"/>
        <v>226</v>
      </c>
      <c r="E41" s="51">
        <f t="shared" si="1"/>
        <v>1</v>
      </c>
      <c r="F41" s="51">
        <f t="shared" si="2"/>
        <v>93</v>
      </c>
      <c r="G41" s="51">
        <f t="shared" si="3"/>
        <v>126</v>
      </c>
      <c r="H41" s="51">
        <f t="shared" si="4"/>
        <v>5</v>
      </c>
      <c r="I41" s="51">
        <f t="shared" si="5"/>
        <v>1</v>
      </c>
      <c r="J41" s="51">
        <f t="shared" si="6"/>
        <v>0</v>
      </c>
      <c r="K41" s="51">
        <f t="shared" si="7"/>
        <v>0</v>
      </c>
      <c r="L41" s="51">
        <f t="shared" si="8"/>
        <v>14</v>
      </c>
      <c r="M41" s="51">
        <v>1</v>
      </c>
      <c r="N41" s="51">
        <v>12</v>
      </c>
      <c r="O41" s="51">
        <v>0</v>
      </c>
      <c r="P41" s="51">
        <v>0</v>
      </c>
      <c r="Q41" s="51">
        <v>1</v>
      </c>
      <c r="R41" s="51">
        <v>0</v>
      </c>
      <c r="S41" s="51">
        <v>0</v>
      </c>
      <c r="T41" s="51">
        <f t="shared" si="9"/>
        <v>212</v>
      </c>
      <c r="U41" s="51">
        <f t="shared" si="10"/>
        <v>0</v>
      </c>
      <c r="V41" s="51">
        <f t="shared" si="11"/>
        <v>81</v>
      </c>
      <c r="W41" s="51">
        <f t="shared" si="12"/>
        <v>126</v>
      </c>
      <c r="X41" s="51">
        <f t="shared" si="13"/>
        <v>5</v>
      </c>
      <c r="Y41" s="51">
        <f t="shared" si="14"/>
        <v>0</v>
      </c>
      <c r="Z41" s="51">
        <f t="shared" si="15"/>
        <v>0</v>
      </c>
      <c r="AA41" s="51">
        <f t="shared" si="16"/>
        <v>0</v>
      </c>
      <c r="AB41" s="51">
        <f t="shared" si="17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212</v>
      </c>
      <c r="AK41" s="51">
        <v>0</v>
      </c>
      <c r="AL41" s="51">
        <v>81</v>
      </c>
      <c r="AM41" s="51">
        <v>126</v>
      </c>
      <c r="AN41" s="51">
        <v>5</v>
      </c>
      <c r="AO41" s="51">
        <v>0</v>
      </c>
      <c r="AP41" s="51">
        <v>0</v>
      </c>
      <c r="AQ41" s="51">
        <v>0</v>
      </c>
      <c r="AR41" s="51">
        <f t="shared" si="19"/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20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89</v>
      </c>
      <c r="B42" s="49" t="s">
        <v>160</v>
      </c>
      <c r="C42" s="50" t="s">
        <v>84</v>
      </c>
      <c r="D42" s="51">
        <f t="shared" si="0"/>
        <v>343</v>
      </c>
      <c r="E42" s="51">
        <f t="shared" si="1"/>
        <v>1</v>
      </c>
      <c r="F42" s="51">
        <f t="shared" si="2"/>
        <v>153</v>
      </c>
      <c r="G42" s="51">
        <f t="shared" si="3"/>
        <v>177</v>
      </c>
      <c r="H42" s="51">
        <f t="shared" si="4"/>
        <v>11</v>
      </c>
      <c r="I42" s="51">
        <f t="shared" si="5"/>
        <v>0</v>
      </c>
      <c r="J42" s="51">
        <f t="shared" si="6"/>
        <v>1</v>
      </c>
      <c r="K42" s="51">
        <f t="shared" si="7"/>
        <v>0</v>
      </c>
      <c r="L42" s="51">
        <f t="shared" si="8"/>
        <v>27</v>
      </c>
      <c r="M42" s="51">
        <v>1</v>
      </c>
      <c r="N42" s="51">
        <v>25</v>
      </c>
      <c r="O42" s="51">
        <v>0</v>
      </c>
      <c r="P42" s="51">
        <v>0</v>
      </c>
      <c r="Q42" s="51">
        <v>0</v>
      </c>
      <c r="R42" s="51">
        <v>1</v>
      </c>
      <c r="S42" s="51">
        <v>0</v>
      </c>
      <c r="T42" s="51">
        <f t="shared" si="9"/>
        <v>316</v>
      </c>
      <c r="U42" s="51">
        <f t="shared" si="10"/>
        <v>0</v>
      </c>
      <c r="V42" s="51">
        <f t="shared" si="11"/>
        <v>128</v>
      </c>
      <c r="W42" s="51">
        <f t="shared" si="12"/>
        <v>177</v>
      </c>
      <c r="X42" s="51">
        <f t="shared" si="13"/>
        <v>11</v>
      </c>
      <c r="Y42" s="51">
        <f t="shared" si="14"/>
        <v>0</v>
      </c>
      <c r="Z42" s="51">
        <f t="shared" si="15"/>
        <v>0</v>
      </c>
      <c r="AA42" s="51">
        <f t="shared" si="16"/>
        <v>0</v>
      </c>
      <c r="AB42" s="51">
        <f t="shared" si="17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18"/>
        <v>316</v>
      </c>
      <c r="AK42" s="51">
        <v>0</v>
      </c>
      <c r="AL42" s="51">
        <v>128</v>
      </c>
      <c r="AM42" s="51">
        <v>177</v>
      </c>
      <c r="AN42" s="51">
        <v>11</v>
      </c>
      <c r="AO42" s="51">
        <v>0</v>
      </c>
      <c r="AP42" s="51">
        <v>0</v>
      </c>
      <c r="AQ42" s="51">
        <v>0</v>
      </c>
      <c r="AR42" s="51">
        <f t="shared" si="19"/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20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1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2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89</v>
      </c>
      <c r="B43" s="49" t="s">
        <v>161</v>
      </c>
      <c r="C43" s="50" t="s">
        <v>162</v>
      </c>
      <c r="D43" s="51">
        <f t="shared" si="0"/>
        <v>319</v>
      </c>
      <c r="E43" s="51">
        <f t="shared" si="1"/>
        <v>78</v>
      </c>
      <c r="F43" s="51">
        <f t="shared" si="2"/>
        <v>85</v>
      </c>
      <c r="G43" s="51">
        <f t="shared" si="3"/>
        <v>148</v>
      </c>
      <c r="H43" s="51">
        <f t="shared" si="4"/>
        <v>7</v>
      </c>
      <c r="I43" s="51">
        <f t="shared" si="5"/>
        <v>1</v>
      </c>
      <c r="J43" s="51">
        <f t="shared" si="6"/>
        <v>0</v>
      </c>
      <c r="K43" s="51">
        <f t="shared" si="7"/>
        <v>0</v>
      </c>
      <c r="L43" s="51">
        <f t="shared" si="8"/>
        <v>13</v>
      </c>
      <c r="M43" s="51">
        <v>1</v>
      </c>
      <c r="N43" s="51">
        <v>11</v>
      </c>
      <c r="O43" s="51">
        <v>0</v>
      </c>
      <c r="P43" s="51">
        <v>0</v>
      </c>
      <c r="Q43" s="51">
        <v>1</v>
      </c>
      <c r="R43" s="51">
        <v>0</v>
      </c>
      <c r="S43" s="51">
        <v>0</v>
      </c>
      <c r="T43" s="51">
        <f t="shared" si="9"/>
        <v>184</v>
      </c>
      <c r="U43" s="51">
        <f t="shared" si="10"/>
        <v>0</v>
      </c>
      <c r="V43" s="51">
        <f t="shared" si="11"/>
        <v>72</v>
      </c>
      <c r="W43" s="51">
        <f t="shared" si="12"/>
        <v>105</v>
      </c>
      <c r="X43" s="51">
        <f t="shared" si="13"/>
        <v>7</v>
      </c>
      <c r="Y43" s="51">
        <f t="shared" si="14"/>
        <v>0</v>
      </c>
      <c r="Z43" s="51">
        <f t="shared" si="15"/>
        <v>0</v>
      </c>
      <c r="AA43" s="51">
        <f t="shared" si="16"/>
        <v>0</v>
      </c>
      <c r="AB43" s="51">
        <f t="shared" si="17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18"/>
        <v>184</v>
      </c>
      <c r="AK43" s="51">
        <v>0</v>
      </c>
      <c r="AL43" s="51">
        <v>72</v>
      </c>
      <c r="AM43" s="51">
        <v>105</v>
      </c>
      <c r="AN43" s="51">
        <v>7</v>
      </c>
      <c r="AO43" s="51">
        <v>0</v>
      </c>
      <c r="AP43" s="51">
        <v>0</v>
      </c>
      <c r="AQ43" s="51">
        <v>0</v>
      </c>
      <c r="AR43" s="51">
        <f t="shared" si="19"/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20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1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2"/>
        <v>122</v>
      </c>
      <c r="BQ43" s="51">
        <v>77</v>
      </c>
      <c r="BR43" s="51">
        <v>2</v>
      </c>
      <c r="BS43" s="51">
        <v>43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89</v>
      </c>
      <c r="B44" s="49" t="s">
        <v>163</v>
      </c>
      <c r="C44" s="50" t="s">
        <v>164</v>
      </c>
      <c r="D44" s="51">
        <f t="shared" si="0"/>
        <v>271</v>
      </c>
      <c r="E44" s="51">
        <f t="shared" si="1"/>
        <v>120</v>
      </c>
      <c r="F44" s="51">
        <f t="shared" si="2"/>
        <v>56</v>
      </c>
      <c r="G44" s="51">
        <f t="shared" si="3"/>
        <v>92</v>
      </c>
      <c r="H44" s="51">
        <f t="shared" si="4"/>
        <v>3</v>
      </c>
      <c r="I44" s="51">
        <f t="shared" si="5"/>
        <v>0</v>
      </c>
      <c r="J44" s="51">
        <f t="shared" si="6"/>
        <v>0</v>
      </c>
      <c r="K44" s="51">
        <f t="shared" si="7"/>
        <v>0</v>
      </c>
      <c r="L44" s="51">
        <f t="shared" si="8"/>
        <v>7</v>
      </c>
      <c r="M44" s="51">
        <v>0</v>
      </c>
      <c r="N44" s="51">
        <v>7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9"/>
        <v>117</v>
      </c>
      <c r="U44" s="51">
        <f t="shared" si="10"/>
        <v>0</v>
      </c>
      <c r="V44" s="51">
        <f t="shared" si="11"/>
        <v>45</v>
      </c>
      <c r="W44" s="51">
        <f t="shared" si="12"/>
        <v>69</v>
      </c>
      <c r="X44" s="51">
        <f t="shared" si="13"/>
        <v>3</v>
      </c>
      <c r="Y44" s="51">
        <f t="shared" si="14"/>
        <v>0</v>
      </c>
      <c r="Z44" s="51">
        <f t="shared" si="15"/>
        <v>0</v>
      </c>
      <c r="AA44" s="51">
        <f t="shared" si="16"/>
        <v>0</v>
      </c>
      <c r="AB44" s="51">
        <f t="shared" si="17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18"/>
        <v>117</v>
      </c>
      <c r="AK44" s="51">
        <v>0</v>
      </c>
      <c r="AL44" s="51">
        <v>45</v>
      </c>
      <c r="AM44" s="51">
        <v>69</v>
      </c>
      <c r="AN44" s="51">
        <v>3</v>
      </c>
      <c r="AO44" s="51">
        <v>0</v>
      </c>
      <c r="AP44" s="51">
        <v>0</v>
      </c>
      <c r="AQ44" s="51">
        <v>0</v>
      </c>
      <c r="AR44" s="51">
        <f t="shared" si="19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20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1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2"/>
        <v>147</v>
      </c>
      <c r="BQ44" s="51">
        <v>120</v>
      </c>
      <c r="BR44" s="51">
        <v>4</v>
      </c>
      <c r="BS44" s="51">
        <v>23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89</v>
      </c>
      <c r="B45" s="49" t="s">
        <v>165</v>
      </c>
      <c r="C45" s="50" t="s">
        <v>166</v>
      </c>
      <c r="D45" s="51">
        <f t="shared" si="0"/>
        <v>180</v>
      </c>
      <c r="E45" s="51">
        <f t="shared" si="1"/>
        <v>55</v>
      </c>
      <c r="F45" s="51">
        <f t="shared" si="2"/>
        <v>40</v>
      </c>
      <c r="G45" s="51">
        <f t="shared" si="3"/>
        <v>82</v>
      </c>
      <c r="H45" s="51">
        <f t="shared" si="4"/>
        <v>3</v>
      </c>
      <c r="I45" s="51">
        <f t="shared" si="5"/>
        <v>0</v>
      </c>
      <c r="J45" s="51">
        <f t="shared" si="6"/>
        <v>0</v>
      </c>
      <c r="K45" s="51">
        <f t="shared" si="7"/>
        <v>0</v>
      </c>
      <c r="L45" s="51">
        <f t="shared" si="8"/>
        <v>9</v>
      </c>
      <c r="M45" s="51">
        <v>1</v>
      </c>
      <c r="N45" s="51">
        <v>8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9"/>
        <v>87</v>
      </c>
      <c r="U45" s="51">
        <f t="shared" si="10"/>
        <v>0</v>
      </c>
      <c r="V45" s="51">
        <f t="shared" si="11"/>
        <v>26</v>
      </c>
      <c r="W45" s="51">
        <f t="shared" si="12"/>
        <v>58</v>
      </c>
      <c r="X45" s="51">
        <f t="shared" si="13"/>
        <v>3</v>
      </c>
      <c r="Y45" s="51">
        <f t="shared" si="14"/>
        <v>0</v>
      </c>
      <c r="Z45" s="51">
        <f t="shared" si="15"/>
        <v>0</v>
      </c>
      <c r="AA45" s="51">
        <f t="shared" si="16"/>
        <v>0</v>
      </c>
      <c r="AB45" s="51">
        <f t="shared" si="17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18"/>
        <v>87</v>
      </c>
      <c r="AK45" s="51">
        <v>0</v>
      </c>
      <c r="AL45" s="51">
        <v>26</v>
      </c>
      <c r="AM45" s="51">
        <v>58</v>
      </c>
      <c r="AN45" s="51">
        <v>3</v>
      </c>
      <c r="AO45" s="51">
        <v>0</v>
      </c>
      <c r="AP45" s="51">
        <v>0</v>
      </c>
      <c r="AQ45" s="51">
        <v>0</v>
      </c>
      <c r="AR45" s="51">
        <f t="shared" si="19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20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1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2"/>
        <v>84</v>
      </c>
      <c r="BQ45" s="51">
        <v>54</v>
      </c>
      <c r="BR45" s="51">
        <v>6</v>
      </c>
      <c r="BS45" s="51">
        <v>24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89</v>
      </c>
      <c r="B46" s="49" t="s">
        <v>167</v>
      </c>
      <c r="C46" s="50" t="s">
        <v>168</v>
      </c>
      <c r="D46" s="51">
        <f t="shared" si="0"/>
        <v>392</v>
      </c>
      <c r="E46" s="51">
        <f t="shared" si="1"/>
        <v>135</v>
      </c>
      <c r="F46" s="51">
        <f t="shared" si="2"/>
        <v>108</v>
      </c>
      <c r="G46" s="51">
        <f t="shared" si="3"/>
        <v>75</v>
      </c>
      <c r="H46" s="51">
        <f t="shared" si="4"/>
        <v>0</v>
      </c>
      <c r="I46" s="51">
        <f t="shared" si="5"/>
        <v>0</v>
      </c>
      <c r="J46" s="51">
        <f t="shared" si="6"/>
        <v>0</v>
      </c>
      <c r="K46" s="51">
        <f t="shared" si="7"/>
        <v>74</v>
      </c>
      <c r="L46" s="51">
        <f t="shared" si="8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9"/>
        <v>216</v>
      </c>
      <c r="U46" s="51">
        <f t="shared" si="10"/>
        <v>0</v>
      </c>
      <c r="V46" s="51">
        <f t="shared" si="11"/>
        <v>102</v>
      </c>
      <c r="W46" s="51">
        <f t="shared" si="12"/>
        <v>40</v>
      </c>
      <c r="X46" s="51">
        <f t="shared" si="13"/>
        <v>0</v>
      </c>
      <c r="Y46" s="51">
        <f t="shared" si="14"/>
        <v>0</v>
      </c>
      <c r="Z46" s="51">
        <f t="shared" si="15"/>
        <v>0</v>
      </c>
      <c r="AA46" s="51">
        <f t="shared" si="16"/>
        <v>74</v>
      </c>
      <c r="AB46" s="51">
        <f t="shared" si="17"/>
        <v>106</v>
      </c>
      <c r="AC46" s="51">
        <v>0</v>
      </c>
      <c r="AD46" s="51">
        <v>32</v>
      </c>
      <c r="AE46" s="51">
        <v>0</v>
      </c>
      <c r="AF46" s="51">
        <v>0</v>
      </c>
      <c r="AG46" s="51">
        <v>0</v>
      </c>
      <c r="AH46" s="51">
        <v>0</v>
      </c>
      <c r="AI46" s="51">
        <v>74</v>
      </c>
      <c r="AJ46" s="51">
        <f t="shared" si="18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19"/>
        <v>110</v>
      </c>
      <c r="AS46" s="51">
        <v>0</v>
      </c>
      <c r="AT46" s="51">
        <v>70</v>
      </c>
      <c r="AU46" s="51">
        <v>40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20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1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2"/>
        <v>176</v>
      </c>
      <c r="BQ46" s="51">
        <v>135</v>
      </c>
      <c r="BR46" s="51">
        <v>6</v>
      </c>
      <c r="BS46" s="51">
        <v>35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89</v>
      </c>
      <c r="B47" s="49" t="s">
        <v>169</v>
      </c>
      <c r="C47" s="50" t="s">
        <v>170</v>
      </c>
      <c r="D47" s="51">
        <f t="shared" si="0"/>
        <v>1137</v>
      </c>
      <c r="E47" s="51">
        <f aca="true" t="shared" si="23" ref="E47:E64">M47+U47+BQ47</f>
        <v>496</v>
      </c>
      <c r="F47" s="51">
        <f aca="true" t="shared" si="24" ref="F47:F64">N47+V47+BR47</f>
        <v>340</v>
      </c>
      <c r="G47" s="51">
        <f aca="true" t="shared" si="25" ref="G47:G64">O47+W47+BS47</f>
        <v>264</v>
      </c>
      <c r="H47" s="51">
        <f aca="true" t="shared" si="26" ref="H47:H64">P47+X47+BT47</f>
        <v>19</v>
      </c>
      <c r="I47" s="51">
        <f aca="true" t="shared" si="27" ref="I47:I64">Q47+Y47+BU47</f>
        <v>0</v>
      </c>
      <c r="J47" s="51">
        <f aca="true" t="shared" si="28" ref="J47:J64">R47+Z47+BV47</f>
        <v>18</v>
      </c>
      <c r="K47" s="51">
        <f aca="true" t="shared" si="29" ref="K47:K64">S47+AA47+BW47</f>
        <v>0</v>
      </c>
      <c r="L47" s="51">
        <f aca="true" t="shared" si="30" ref="L47:L64">SUM(M47:S47)</f>
        <v>933</v>
      </c>
      <c r="M47" s="51">
        <v>465</v>
      </c>
      <c r="N47" s="51">
        <v>200</v>
      </c>
      <c r="O47" s="51">
        <v>231</v>
      </c>
      <c r="P47" s="51">
        <v>19</v>
      </c>
      <c r="Q47" s="51">
        <v>0</v>
      </c>
      <c r="R47" s="51">
        <v>18</v>
      </c>
      <c r="S47" s="51">
        <v>0</v>
      </c>
      <c r="T47" s="51">
        <f aca="true" t="shared" si="31" ref="T47:T64">SUM(U47:AA47)</f>
        <v>139</v>
      </c>
      <c r="U47" s="51">
        <f aca="true" t="shared" si="32" ref="U47:U64">AC47+AK47+AS47+BA47+BI47</f>
        <v>0</v>
      </c>
      <c r="V47" s="51">
        <f aca="true" t="shared" si="33" ref="V47:V64">AD47+AL47+AT47+BB47+BJ47</f>
        <v>139</v>
      </c>
      <c r="W47" s="51">
        <f aca="true" t="shared" si="34" ref="W47:W64">AE47+AM47+AU47+BC47+BK47</f>
        <v>0</v>
      </c>
      <c r="X47" s="51">
        <f aca="true" t="shared" si="35" ref="X47:X64">AF47+AN47+AV47+BD47+BL47</f>
        <v>0</v>
      </c>
      <c r="Y47" s="51">
        <f aca="true" t="shared" si="36" ref="Y47:Y64">AG47+AO47+AW47+BE47+BM47</f>
        <v>0</v>
      </c>
      <c r="Z47" s="51">
        <f aca="true" t="shared" si="37" ref="Z47:Z64">AH47+AP47+AX47+BF47+BN47</f>
        <v>0</v>
      </c>
      <c r="AA47" s="51">
        <f aca="true" t="shared" si="38" ref="AA47:AA64">AI47+AQ47+AY47+BG47+BO47</f>
        <v>0</v>
      </c>
      <c r="AB47" s="51">
        <f aca="true" t="shared" si="39" ref="AB47:AB64">SUM(AC47:AI47)</f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aca="true" t="shared" si="40" ref="AJ47:AJ64">SUM(AK47:AQ47)</f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aca="true" t="shared" si="41" ref="AR47:AR64">SUM(AS47:AY47)</f>
        <v>139</v>
      </c>
      <c r="AS47" s="51">
        <v>0</v>
      </c>
      <c r="AT47" s="51">
        <v>139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aca="true" t="shared" si="42" ref="AZ47:AZ64">SUM(BA47:BG47)</f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aca="true" t="shared" si="43" ref="BH47:BH64">SUM(BI47:BO47)</f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aca="true" t="shared" si="44" ref="BP47:BP64">SUM(BQ47:BW47)</f>
        <v>65</v>
      </c>
      <c r="BQ47" s="51">
        <v>31</v>
      </c>
      <c r="BR47" s="51">
        <v>1</v>
      </c>
      <c r="BS47" s="51">
        <v>33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89</v>
      </c>
      <c r="B48" s="49" t="s">
        <v>171</v>
      </c>
      <c r="C48" s="50" t="s">
        <v>172</v>
      </c>
      <c r="D48" s="51">
        <f t="shared" si="0"/>
        <v>329</v>
      </c>
      <c r="E48" s="51">
        <f t="shared" si="23"/>
        <v>181</v>
      </c>
      <c r="F48" s="51">
        <f t="shared" si="24"/>
        <v>36</v>
      </c>
      <c r="G48" s="51">
        <f t="shared" si="25"/>
        <v>77</v>
      </c>
      <c r="H48" s="51">
        <f t="shared" si="26"/>
        <v>7</v>
      </c>
      <c r="I48" s="51">
        <f t="shared" si="27"/>
        <v>0</v>
      </c>
      <c r="J48" s="51">
        <f t="shared" si="28"/>
        <v>0</v>
      </c>
      <c r="K48" s="51">
        <f t="shared" si="29"/>
        <v>28</v>
      </c>
      <c r="L48" s="51">
        <f t="shared" si="30"/>
        <v>286</v>
      </c>
      <c r="M48" s="51">
        <v>173</v>
      </c>
      <c r="N48" s="51">
        <v>35</v>
      </c>
      <c r="O48" s="51">
        <v>71</v>
      </c>
      <c r="P48" s="51">
        <v>7</v>
      </c>
      <c r="Q48" s="51">
        <v>0</v>
      </c>
      <c r="R48" s="51">
        <v>0</v>
      </c>
      <c r="S48" s="51">
        <v>0</v>
      </c>
      <c r="T48" s="51">
        <f t="shared" si="31"/>
        <v>28</v>
      </c>
      <c r="U48" s="51">
        <f t="shared" si="32"/>
        <v>0</v>
      </c>
      <c r="V48" s="51">
        <f t="shared" si="33"/>
        <v>0</v>
      </c>
      <c r="W48" s="51">
        <f t="shared" si="34"/>
        <v>0</v>
      </c>
      <c r="X48" s="51">
        <f t="shared" si="35"/>
        <v>0</v>
      </c>
      <c r="Y48" s="51">
        <f t="shared" si="36"/>
        <v>0</v>
      </c>
      <c r="Z48" s="51">
        <f t="shared" si="37"/>
        <v>0</v>
      </c>
      <c r="AA48" s="51">
        <f t="shared" si="38"/>
        <v>28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28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28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15</v>
      </c>
      <c r="BQ48" s="51">
        <v>8</v>
      </c>
      <c r="BR48" s="51">
        <v>1</v>
      </c>
      <c r="BS48" s="51">
        <v>6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89</v>
      </c>
      <c r="B49" s="49" t="s">
        <v>173</v>
      </c>
      <c r="C49" s="50" t="s">
        <v>174</v>
      </c>
      <c r="D49" s="51">
        <f t="shared" si="0"/>
        <v>183</v>
      </c>
      <c r="E49" s="51">
        <f t="shared" si="23"/>
        <v>61</v>
      </c>
      <c r="F49" s="51">
        <f t="shared" si="24"/>
        <v>55</v>
      </c>
      <c r="G49" s="51">
        <f t="shared" si="25"/>
        <v>65</v>
      </c>
      <c r="H49" s="51">
        <f t="shared" si="26"/>
        <v>0</v>
      </c>
      <c r="I49" s="51">
        <f t="shared" si="27"/>
        <v>0</v>
      </c>
      <c r="J49" s="51">
        <f t="shared" si="28"/>
        <v>0</v>
      </c>
      <c r="K49" s="51">
        <f t="shared" si="29"/>
        <v>2</v>
      </c>
      <c r="L49" s="51">
        <f t="shared" si="30"/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183</v>
      </c>
      <c r="U49" s="51">
        <f t="shared" si="32"/>
        <v>61</v>
      </c>
      <c r="V49" s="51">
        <f t="shared" si="33"/>
        <v>55</v>
      </c>
      <c r="W49" s="51">
        <f t="shared" si="34"/>
        <v>65</v>
      </c>
      <c r="X49" s="51">
        <f t="shared" si="35"/>
        <v>0</v>
      </c>
      <c r="Y49" s="51">
        <f t="shared" si="36"/>
        <v>0</v>
      </c>
      <c r="Z49" s="51">
        <f t="shared" si="37"/>
        <v>0</v>
      </c>
      <c r="AA49" s="51">
        <f t="shared" si="38"/>
        <v>2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183</v>
      </c>
      <c r="AS49" s="51">
        <v>61</v>
      </c>
      <c r="AT49" s="51">
        <v>55</v>
      </c>
      <c r="AU49" s="51">
        <v>65</v>
      </c>
      <c r="AV49" s="51">
        <v>0</v>
      </c>
      <c r="AW49" s="51">
        <v>0</v>
      </c>
      <c r="AX49" s="51">
        <v>0</v>
      </c>
      <c r="AY49" s="51">
        <v>2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89</v>
      </c>
      <c r="B50" s="49" t="s">
        <v>175</v>
      </c>
      <c r="C50" s="50" t="s">
        <v>176</v>
      </c>
      <c r="D50" s="51">
        <f t="shared" si="0"/>
        <v>610</v>
      </c>
      <c r="E50" s="51">
        <f t="shared" si="23"/>
        <v>190</v>
      </c>
      <c r="F50" s="51">
        <f t="shared" si="24"/>
        <v>108</v>
      </c>
      <c r="G50" s="51">
        <f t="shared" si="25"/>
        <v>310</v>
      </c>
      <c r="H50" s="51">
        <f t="shared" si="26"/>
        <v>0</v>
      </c>
      <c r="I50" s="51">
        <f t="shared" si="27"/>
        <v>0</v>
      </c>
      <c r="J50" s="51">
        <f t="shared" si="28"/>
        <v>1</v>
      </c>
      <c r="K50" s="51">
        <f t="shared" si="29"/>
        <v>1</v>
      </c>
      <c r="L50" s="51">
        <f t="shared" si="30"/>
        <v>333</v>
      </c>
      <c r="M50" s="51">
        <v>0</v>
      </c>
      <c r="N50" s="51">
        <v>81</v>
      </c>
      <c r="O50" s="51">
        <v>251</v>
      </c>
      <c r="P50" s="51">
        <v>0</v>
      </c>
      <c r="Q50" s="51">
        <v>0</v>
      </c>
      <c r="R50" s="51">
        <v>0</v>
      </c>
      <c r="S50" s="51">
        <v>1</v>
      </c>
      <c r="T50" s="51">
        <f t="shared" si="31"/>
        <v>0</v>
      </c>
      <c r="U50" s="51">
        <f t="shared" si="32"/>
        <v>0</v>
      </c>
      <c r="V50" s="51">
        <f t="shared" si="33"/>
        <v>0</v>
      </c>
      <c r="W50" s="51">
        <f t="shared" si="34"/>
        <v>0</v>
      </c>
      <c r="X50" s="51">
        <f t="shared" si="35"/>
        <v>0</v>
      </c>
      <c r="Y50" s="51">
        <f t="shared" si="36"/>
        <v>0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277</v>
      </c>
      <c r="BQ50" s="51">
        <v>190</v>
      </c>
      <c r="BR50" s="51">
        <v>27</v>
      </c>
      <c r="BS50" s="51">
        <v>59</v>
      </c>
      <c r="BT50" s="51">
        <v>0</v>
      </c>
      <c r="BU50" s="51">
        <v>0</v>
      </c>
      <c r="BV50" s="51">
        <v>1</v>
      </c>
      <c r="BW50" s="51">
        <v>0</v>
      </c>
    </row>
    <row r="51" spans="1:75" ht="13.5">
      <c r="A51" s="26" t="s">
        <v>89</v>
      </c>
      <c r="B51" s="49" t="s">
        <v>177</v>
      </c>
      <c r="C51" s="50" t="s">
        <v>178</v>
      </c>
      <c r="D51" s="51">
        <f t="shared" si="0"/>
        <v>352</v>
      </c>
      <c r="E51" s="51">
        <f t="shared" si="23"/>
        <v>231</v>
      </c>
      <c r="F51" s="51">
        <f t="shared" si="24"/>
        <v>42</v>
      </c>
      <c r="G51" s="51">
        <f t="shared" si="25"/>
        <v>79</v>
      </c>
      <c r="H51" s="51">
        <f t="shared" si="26"/>
        <v>0</v>
      </c>
      <c r="I51" s="51">
        <f t="shared" si="27"/>
        <v>0</v>
      </c>
      <c r="J51" s="51">
        <f t="shared" si="28"/>
        <v>0</v>
      </c>
      <c r="K51" s="51">
        <f t="shared" si="29"/>
        <v>0</v>
      </c>
      <c r="L51" s="51">
        <f t="shared" si="30"/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f t="shared" si="31"/>
        <v>97</v>
      </c>
      <c r="U51" s="51">
        <f t="shared" si="32"/>
        <v>19</v>
      </c>
      <c r="V51" s="51">
        <f t="shared" si="33"/>
        <v>22</v>
      </c>
      <c r="W51" s="51">
        <f t="shared" si="34"/>
        <v>56</v>
      </c>
      <c r="X51" s="51">
        <f t="shared" si="35"/>
        <v>0</v>
      </c>
      <c r="Y51" s="51">
        <f t="shared" si="36"/>
        <v>0</v>
      </c>
      <c r="Z51" s="51">
        <f t="shared" si="37"/>
        <v>0</v>
      </c>
      <c r="AA51" s="51">
        <f t="shared" si="38"/>
        <v>0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97</v>
      </c>
      <c r="AS51" s="51">
        <v>19</v>
      </c>
      <c r="AT51" s="51">
        <v>22</v>
      </c>
      <c r="AU51" s="51">
        <v>56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255</v>
      </c>
      <c r="BQ51" s="51">
        <v>212</v>
      </c>
      <c r="BR51" s="51">
        <v>20</v>
      </c>
      <c r="BS51" s="51">
        <v>23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89</v>
      </c>
      <c r="B52" s="49" t="s">
        <v>179</v>
      </c>
      <c r="C52" s="50" t="s">
        <v>180</v>
      </c>
      <c r="D52" s="51">
        <f t="shared" si="0"/>
        <v>79</v>
      </c>
      <c r="E52" s="51">
        <f t="shared" si="23"/>
        <v>0</v>
      </c>
      <c r="F52" s="51">
        <f t="shared" si="24"/>
        <v>25</v>
      </c>
      <c r="G52" s="51">
        <f t="shared" si="25"/>
        <v>54</v>
      </c>
      <c r="H52" s="51">
        <f t="shared" si="26"/>
        <v>0</v>
      </c>
      <c r="I52" s="51">
        <f t="shared" si="27"/>
        <v>0</v>
      </c>
      <c r="J52" s="51">
        <f t="shared" si="28"/>
        <v>0</v>
      </c>
      <c r="K52" s="51">
        <f t="shared" si="29"/>
        <v>0</v>
      </c>
      <c r="L52" s="51">
        <f t="shared" si="30"/>
        <v>79</v>
      </c>
      <c r="M52" s="51">
        <v>0</v>
      </c>
      <c r="N52" s="51">
        <v>25</v>
      </c>
      <c r="O52" s="51">
        <v>54</v>
      </c>
      <c r="P52" s="51">
        <v>0</v>
      </c>
      <c r="Q52" s="51">
        <v>0</v>
      </c>
      <c r="R52" s="51">
        <v>0</v>
      </c>
      <c r="S52" s="51">
        <v>0</v>
      </c>
      <c r="T52" s="51">
        <f t="shared" si="31"/>
        <v>0</v>
      </c>
      <c r="U52" s="51">
        <f t="shared" si="32"/>
        <v>0</v>
      </c>
      <c r="V52" s="51">
        <f t="shared" si="33"/>
        <v>0</v>
      </c>
      <c r="W52" s="51">
        <f t="shared" si="34"/>
        <v>0</v>
      </c>
      <c r="X52" s="51">
        <f t="shared" si="35"/>
        <v>0</v>
      </c>
      <c r="Y52" s="51">
        <f t="shared" si="36"/>
        <v>0</v>
      </c>
      <c r="Z52" s="51">
        <f t="shared" si="37"/>
        <v>0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89</v>
      </c>
      <c r="B53" s="49" t="s">
        <v>181</v>
      </c>
      <c r="C53" s="50" t="s">
        <v>182</v>
      </c>
      <c r="D53" s="51">
        <f t="shared" si="0"/>
        <v>115</v>
      </c>
      <c r="E53" s="51">
        <f t="shared" si="23"/>
        <v>31</v>
      </c>
      <c r="F53" s="51">
        <f t="shared" si="24"/>
        <v>67</v>
      </c>
      <c r="G53" s="51">
        <f t="shared" si="25"/>
        <v>15</v>
      </c>
      <c r="H53" s="51">
        <f t="shared" si="26"/>
        <v>1</v>
      </c>
      <c r="I53" s="51">
        <f t="shared" si="27"/>
        <v>1</v>
      </c>
      <c r="J53" s="51">
        <f t="shared" si="28"/>
        <v>0</v>
      </c>
      <c r="K53" s="51">
        <f t="shared" si="29"/>
        <v>0</v>
      </c>
      <c r="L53" s="51">
        <f t="shared" si="30"/>
        <v>31</v>
      </c>
      <c r="M53" s="51">
        <v>31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f t="shared" si="31"/>
        <v>84</v>
      </c>
      <c r="U53" s="51">
        <f t="shared" si="32"/>
        <v>0</v>
      </c>
      <c r="V53" s="51">
        <f t="shared" si="33"/>
        <v>67</v>
      </c>
      <c r="W53" s="51">
        <f t="shared" si="34"/>
        <v>15</v>
      </c>
      <c r="X53" s="51">
        <f t="shared" si="35"/>
        <v>1</v>
      </c>
      <c r="Y53" s="51">
        <f t="shared" si="36"/>
        <v>1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45</v>
      </c>
      <c r="AK53" s="51">
        <v>0</v>
      </c>
      <c r="AL53" s="51">
        <v>45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39</v>
      </c>
      <c r="AS53" s="51">
        <v>0</v>
      </c>
      <c r="AT53" s="51">
        <v>22</v>
      </c>
      <c r="AU53" s="51">
        <v>15</v>
      </c>
      <c r="AV53" s="51">
        <v>1</v>
      </c>
      <c r="AW53" s="51">
        <v>1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89</v>
      </c>
      <c r="B54" s="49" t="s">
        <v>183</v>
      </c>
      <c r="C54" s="50" t="s">
        <v>184</v>
      </c>
      <c r="D54" s="51">
        <f t="shared" si="0"/>
        <v>137</v>
      </c>
      <c r="E54" s="51">
        <f t="shared" si="23"/>
        <v>23</v>
      </c>
      <c r="F54" s="51">
        <f t="shared" si="24"/>
        <v>27</v>
      </c>
      <c r="G54" s="51">
        <f t="shared" si="25"/>
        <v>87</v>
      </c>
      <c r="H54" s="51">
        <f t="shared" si="26"/>
        <v>0</v>
      </c>
      <c r="I54" s="51">
        <f t="shared" si="27"/>
        <v>0</v>
      </c>
      <c r="J54" s="51">
        <f t="shared" si="28"/>
        <v>0</v>
      </c>
      <c r="K54" s="51">
        <f t="shared" si="29"/>
        <v>0</v>
      </c>
      <c r="L54" s="51">
        <f t="shared" si="30"/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f t="shared" si="31"/>
        <v>67</v>
      </c>
      <c r="U54" s="51">
        <f t="shared" si="32"/>
        <v>0</v>
      </c>
      <c r="V54" s="51">
        <f t="shared" si="33"/>
        <v>24</v>
      </c>
      <c r="W54" s="51">
        <f t="shared" si="34"/>
        <v>43</v>
      </c>
      <c r="X54" s="51">
        <f t="shared" si="35"/>
        <v>0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67</v>
      </c>
      <c r="AS54" s="51">
        <v>0</v>
      </c>
      <c r="AT54" s="51">
        <v>24</v>
      </c>
      <c r="AU54" s="51">
        <v>43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70</v>
      </c>
      <c r="BQ54" s="51">
        <v>23</v>
      </c>
      <c r="BR54" s="51">
        <v>3</v>
      </c>
      <c r="BS54" s="51">
        <v>44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89</v>
      </c>
      <c r="B55" s="49" t="s">
        <v>185</v>
      </c>
      <c r="C55" s="50" t="s">
        <v>186</v>
      </c>
      <c r="D55" s="51">
        <f t="shared" si="0"/>
        <v>118</v>
      </c>
      <c r="E55" s="51">
        <f t="shared" si="23"/>
        <v>0</v>
      </c>
      <c r="F55" s="51">
        <f t="shared" si="24"/>
        <v>50</v>
      </c>
      <c r="G55" s="51">
        <f t="shared" si="25"/>
        <v>68</v>
      </c>
      <c r="H55" s="51">
        <f t="shared" si="26"/>
        <v>0</v>
      </c>
      <c r="I55" s="51">
        <f t="shared" si="27"/>
        <v>0</v>
      </c>
      <c r="J55" s="51">
        <f t="shared" si="28"/>
        <v>0</v>
      </c>
      <c r="K55" s="51">
        <f t="shared" si="29"/>
        <v>0</v>
      </c>
      <c r="L55" s="51">
        <f t="shared" si="30"/>
        <v>59</v>
      </c>
      <c r="M55" s="51">
        <v>0</v>
      </c>
      <c r="N55" s="51">
        <v>25</v>
      </c>
      <c r="O55" s="51">
        <v>34</v>
      </c>
      <c r="P55" s="51">
        <v>0</v>
      </c>
      <c r="Q55" s="51">
        <v>0</v>
      </c>
      <c r="R55" s="51">
        <v>0</v>
      </c>
      <c r="S55" s="51">
        <v>0</v>
      </c>
      <c r="T55" s="51">
        <f t="shared" si="31"/>
        <v>59</v>
      </c>
      <c r="U55" s="51">
        <f t="shared" si="32"/>
        <v>0</v>
      </c>
      <c r="V55" s="51">
        <f t="shared" si="33"/>
        <v>25</v>
      </c>
      <c r="W55" s="51">
        <f t="shared" si="34"/>
        <v>34</v>
      </c>
      <c r="X55" s="51">
        <f t="shared" si="35"/>
        <v>0</v>
      </c>
      <c r="Y55" s="51">
        <f t="shared" si="36"/>
        <v>0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59</v>
      </c>
      <c r="AS55" s="51">
        <v>0</v>
      </c>
      <c r="AT55" s="51">
        <v>25</v>
      </c>
      <c r="AU55" s="51">
        <v>34</v>
      </c>
      <c r="AV55" s="51">
        <v>0</v>
      </c>
      <c r="AW55" s="51">
        <v>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89</v>
      </c>
      <c r="B56" s="49" t="s">
        <v>187</v>
      </c>
      <c r="C56" s="50" t="s">
        <v>188</v>
      </c>
      <c r="D56" s="51">
        <f t="shared" si="0"/>
        <v>495</v>
      </c>
      <c r="E56" s="51">
        <f t="shared" si="23"/>
        <v>159</v>
      </c>
      <c r="F56" s="51">
        <f t="shared" si="24"/>
        <v>177</v>
      </c>
      <c r="G56" s="51">
        <f t="shared" si="25"/>
        <v>139</v>
      </c>
      <c r="H56" s="51">
        <f t="shared" si="26"/>
        <v>11</v>
      </c>
      <c r="I56" s="51">
        <f t="shared" si="27"/>
        <v>9</v>
      </c>
      <c r="J56" s="51">
        <f t="shared" si="28"/>
        <v>0</v>
      </c>
      <c r="K56" s="51">
        <f t="shared" si="29"/>
        <v>0</v>
      </c>
      <c r="L56" s="51">
        <f t="shared" si="30"/>
        <v>318</v>
      </c>
      <c r="M56" s="51">
        <v>159</v>
      </c>
      <c r="N56" s="51">
        <v>0</v>
      </c>
      <c r="O56" s="51">
        <v>139</v>
      </c>
      <c r="P56" s="51">
        <v>11</v>
      </c>
      <c r="Q56" s="51">
        <v>9</v>
      </c>
      <c r="R56" s="51">
        <v>0</v>
      </c>
      <c r="S56" s="51">
        <v>0</v>
      </c>
      <c r="T56" s="51">
        <f t="shared" si="31"/>
        <v>177</v>
      </c>
      <c r="U56" s="51">
        <f t="shared" si="32"/>
        <v>0</v>
      </c>
      <c r="V56" s="51">
        <f t="shared" si="33"/>
        <v>177</v>
      </c>
      <c r="W56" s="51">
        <f t="shared" si="34"/>
        <v>0</v>
      </c>
      <c r="X56" s="51">
        <f t="shared" si="35"/>
        <v>0</v>
      </c>
      <c r="Y56" s="51">
        <f t="shared" si="36"/>
        <v>0</v>
      </c>
      <c r="Z56" s="51">
        <f t="shared" si="37"/>
        <v>0</v>
      </c>
      <c r="AA56" s="51">
        <f t="shared" si="38"/>
        <v>0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177</v>
      </c>
      <c r="AK56" s="51">
        <v>0</v>
      </c>
      <c r="AL56" s="51">
        <v>177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89</v>
      </c>
      <c r="B57" s="49" t="s">
        <v>189</v>
      </c>
      <c r="C57" s="50" t="s">
        <v>29</v>
      </c>
      <c r="D57" s="51">
        <f t="shared" si="0"/>
        <v>520</v>
      </c>
      <c r="E57" s="51">
        <f t="shared" si="23"/>
        <v>206</v>
      </c>
      <c r="F57" s="51">
        <f t="shared" si="24"/>
        <v>197</v>
      </c>
      <c r="G57" s="51">
        <f t="shared" si="25"/>
        <v>105</v>
      </c>
      <c r="H57" s="51">
        <f t="shared" si="26"/>
        <v>9</v>
      </c>
      <c r="I57" s="51">
        <f t="shared" si="27"/>
        <v>3</v>
      </c>
      <c r="J57" s="51">
        <f t="shared" si="28"/>
        <v>0</v>
      </c>
      <c r="K57" s="51">
        <f t="shared" si="29"/>
        <v>0</v>
      </c>
      <c r="L57" s="51">
        <f t="shared" si="30"/>
        <v>206</v>
      </c>
      <c r="M57" s="51">
        <v>206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f t="shared" si="31"/>
        <v>314</v>
      </c>
      <c r="U57" s="51">
        <f t="shared" si="32"/>
        <v>0</v>
      </c>
      <c r="V57" s="51">
        <f t="shared" si="33"/>
        <v>197</v>
      </c>
      <c r="W57" s="51">
        <f t="shared" si="34"/>
        <v>105</v>
      </c>
      <c r="X57" s="51">
        <f t="shared" si="35"/>
        <v>9</v>
      </c>
      <c r="Y57" s="51">
        <f t="shared" si="36"/>
        <v>3</v>
      </c>
      <c r="Z57" s="51">
        <f t="shared" si="37"/>
        <v>0</v>
      </c>
      <c r="AA57" s="51">
        <f t="shared" si="38"/>
        <v>0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120</v>
      </c>
      <c r="AK57" s="51">
        <v>0</v>
      </c>
      <c r="AL57" s="51">
        <v>120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194</v>
      </c>
      <c r="AS57" s="51">
        <v>0</v>
      </c>
      <c r="AT57" s="51">
        <v>77</v>
      </c>
      <c r="AU57" s="51">
        <v>105</v>
      </c>
      <c r="AV57" s="51">
        <v>9</v>
      </c>
      <c r="AW57" s="51">
        <v>3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89</v>
      </c>
      <c r="B58" s="49" t="s">
        <v>30</v>
      </c>
      <c r="C58" s="50" t="s">
        <v>31</v>
      </c>
      <c r="D58" s="51">
        <f t="shared" si="0"/>
        <v>227</v>
      </c>
      <c r="E58" s="51">
        <f t="shared" si="23"/>
        <v>92</v>
      </c>
      <c r="F58" s="51">
        <f t="shared" si="24"/>
        <v>81</v>
      </c>
      <c r="G58" s="51">
        <f t="shared" si="25"/>
        <v>48</v>
      </c>
      <c r="H58" s="51">
        <f t="shared" si="26"/>
        <v>4</v>
      </c>
      <c r="I58" s="51">
        <f t="shared" si="27"/>
        <v>2</v>
      </c>
      <c r="J58" s="51">
        <f t="shared" si="28"/>
        <v>0</v>
      </c>
      <c r="K58" s="51">
        <f t="shared" si="29"/>
        <v>0</v>
      </c>
      <c r="L58" s="51">
        <f t="shared" si="30"/>
        <v>92</v>
      </c>
      <c r="M58" s="51">
        <v>92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f t="shared" si="31"/>
        <v>135</v>
      </c>
      <c r="U58" s="51">
        <f t="shared" si="32"/>
        <v>0</v>
      </c>
      <c r="V58" s="51">
        <f t="shared" si="33"/>
        <v>81</v>
      </c>
      <c r="W58" s="51">
        <f t="shared" si="34"/>
        <v>48</v>
      </c>
      <c r="X58" s="51">
        <f t="shared" si="35"/>
        <v>4</v>
      </c>
      <c r="Y58" s="51">
        <f t="shared" si="36"/>
        <v>2</v>
      </c>
      <c r="Z58" s="51">
        <f t="shared" si="37"/>
        <v>0</v>
      </c>
      <c r="AA58" s="51">
        <f t="shared" si="38"/>
        <v>0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49</v>
      </c>
      <c r="AK58" s="51">
        <v>0</v>
      </c>
      <c r="AL58" s="51">
        <v>49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86</v>
      </c>
      <c r="AS58" s="51">
        <v>0</v>
      </c>
      <c r="AT58" s="51">
        <v>32</v>
      </c>
      <c r="AU58" s="51">
        <v>48</v>
      </c>
      <c r="AV58" s="51">
        <v>4</v>
      </c>
      <c r="AW58" s="51">
        <v>2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89</v>
      </c>
      <c r="B59" s="49" t="s">
        <v>32</v>
      </c>
      <c r="C59" s="50" t="s">
        <v>33</v>
      </c>
      <c r="D59" s="51">
        <f t="shared" si="0"/>
        <v>133</v>
      </c>
      <c r="E59" s="51">
        <f t="shared" si="23"/>
        <v>38</v>
      </c>
      <c r="F59" s="51">
        <f t="shared" si="24"/>
        <v>57</v>
      </c>
      <c r="G59" s="51">
        <f t="shared" si="25"/>
        <v>36</v>
      </c>
      <c r="H59" s="51">
        <f t="shared" si="26"/>
        <v>1</v>
      </c>
      <c r="I59" s="51">
        <f t="shared" si="27"/>
        <v>1</v>
      </c>
      <c r="J59" s="51">
        <f t="shared" si="28"/>
        <v>0</v>
      </c>
      <c r="K59" s="51">
        <f t="shared" si="29"/>
        <v>0</v>
      </c>
      <c r="L59" s="51">
        <f t="shared" si="30"/>
        <v>38</v>
      </c>
      <c r="M59" s="51">
        <v>38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95</v>
      </c>
      <c r="U59" s="51">
        <f t="shared" si="32"/>
        <v>0</v>
      </c>
      <c r="V59" s="51">
        <f t="shared" si="33"/>
        <v>57</v>
      </c>
      <c r="W59" s="51">
        <f t="shared" si="34"/>
        <v>36</v>
      </c>
      <c r="X59" s="51">
        <f t="shared" si="35"/>
        <v>1</v>
      </c>
      <c r="Y59" s="51">
        <f t="shared" si="36"/>
        <v>1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29</v>
      </c>
      <c r="AK59" s="51">
        <v>0</v>
      </c>
      <c r="AL59" s="51">
        <v>29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66</v>
      </c>
      <c r="AS59" s="51">
        <v>0</v>
      </c>
      <c r="AT59" s="51">
        <v>28</v>
      </c>
      <c r="AU59" s="51">
        <v>36</v>
      </c>
      <c r="AV59" s="51">
        <v>1</v>
      </c>
      <c r="AW59" s="51">
        <v>1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89</v>
      </c>
      <c r="B60" s="49" t="s">
        <v>34</v>
      </c>
      <c r="C60" s="50" t="s">
        <v>35</v>
      </c>
      <c r="D60" s="51">
        <f t="shared" si="0"/>
        <v>248</v>
      </c>
      <c r="E60" s="51">
        <f t="shared" si="23"/>
        <v>99</v>
      </c>
      <c r="F60" s="51">
        <f t="shared" si="24"/>
        <v>99</v>
      </c>
      <c r="G60" s="51">
        <f t="shared" si="25"/>
        <v>43</v>
      </c>
      <c r="H60" s="51">
        <f t="shared" si="26"/>
        <v>5</v>
      </c>
      <c r="I60" s="51">
        <f t="shared" si="27"/>
        <v>2</v>
      </c>
      <c r="J60" s="51">
        <f t="shared" si="28"/>
        <v>0</v>
      </c>
      <c r="K60" s="51">
        <f t="shared" si="29"/>
        <v>0</v>
      </c>
      <c r="L60" s="51">
        <f t="shared" si="30"/>
        <v>99</v>
      </c>
      <c r="M60" s="51">
        <v>99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31"/>
        <v>149</v>
      </c>
      <c r="U60" s="51">
        <f t="shared" si="32"/>
        <v>0</v>
      </c>
      <c r="V60" s="51">
        <f t="shared" si="33"/>
        <v>99</v>
      </c>
      <c r="W60" s="51">
        <f t="shared" si="34"/>
        <v>43</v>
      </c>
      <c r="X60" s="51">
        <f t="shared" si="35"/>
        <v>5</v>
      </c>
      <c r="Y60" s="51">
        <f t="shared" si="36"/>
        <v>2</v>
      </c>
      <c r="Z60" s="51">
        <f t="shared" si="37"/>
        <v>0</v>
      </c>
      <c r="AA60" s="51">
        <f t="shared" si="38"/>
        <v>0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51</v>
      </c>
      <c r="AK60" s="51">
        <v>0</v>
      </c>
      <c r="AL60" s="51">
        <v>51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41"/>
        <v>98</v>
      </c>
      <c r="AS60" s="51">
        <v>0</v>
      </c>
      <c r="AT60" s="51">
        <v>48</v>
      </c>
      <c r="AU60" s="51">
        <v>43</v>
      </c>
      <c r="AV60" s="51">
        <v>5</v>
      </c>
      <c r="AW60" s="51">
        <v>2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89</v>
      </c>
      <c r="B61" s="49" t="s">
        <v>36</v>
      </c>
      <c r="C61" s="50" t="s">
        <v>37</v>
      </c>
      <c r="D61" s="51">
        <f t="shared" si="0"/>
        <v>360</v>
      </c>
      <c r="E61" s="51">
        <f t="shared" si="23"/>
        <v>151</v>
      </c>
      <c r="F61" s="51">
        <f t="shared" si="24"/>
        <v>109</v>
      </c>
      <c r="G61" s="51">
        <f t="shared" si="25"/>
        <v>90</v>
      </c>
      <c r="H61" s="51">
        <f t="shared" si="26"/>
        <v>7</v>
      </c>
      <c r="I61" s="51">
        <f t="shared" si="27"/>
        <v>3</v>
      </c>
      <c r="J61" s="51">
        <f t="shared" si="28"/>
        <v>0</v>
      </c>
      <c r="K61" s="51">
        <f t="shared" si="29"/>
        <v>0</v>
      </c>
      <c r="L61" s="51">
        <f t="shared" si="30"/>
        <v>251</v>
      </c>
      <c r="M61" s="51">
        <v>151</v>
      </c>
      <c r="N61" s="51">
        <v>0</v>
      </c>
      <c r="O61" s="51">
        <v>90</v>
      </c>
      <c r="P61" s="51">
        <v>7</v>
      </c>
      <c r="Q61" s="51">
        <v>3</v>
      </c>
      <c r="R61" s="51">
        <v>0</v>
      </c>
      <c r="S61" s="51">
        <v>0</v>
      </c>
      <c r="T61" s="51">
        <f t="shared" si="31"/>
        <v>109</v>
      </c>
      <c r="U61" s="51">
        <f t="shared" si="32"/>
        <v>0</v>
      </c>
      <c r="V61" s="51">
        <f t="shared" si="33"/>
        <v>109</v>
      </c>
      <c r="W61" s="51">
        <f t="shared" si="34"/>
        <v>0</v>
      </c>
      <c r="X61" s="51">
        <f t="shared" si="35"/>
        <v>0</v>
      </c>
      <c r="Y61" s="51">
        <f t="shared" si="36"/>
        <v>0</v>
      </c>
      <c r="Z61" s="51">
        <f t="shared" si="37"/>
        <v>0</v>
      </c>
      <c r="AA61" s="51">
        <f t="shared" si="38"/>
        <v>0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109</v>
      </c>
      <c r="AK61" s="51">
        <v>0</v>
      </c>
      <c r="AL61" s="51">
        <v>109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89</v>
      </c>
      <c r="B62" s="49" t="s">
        <v>38</v>
      </c>
      <c r="C62" s="50" t="s">
        <v>39</v>
      </c>
      <c r="D62" s="51">
        <f t="shared" si="0"/>
        <v>280</v>
      </c>
      <c r="E62" s="51">
        <f t="shared" si="23"/>
        <v>108</v>
      </c>
      <c r="F62" s="51">
        <f t="shared" si="24"/>
        <v>87</v>
      </c>
      <c r="G62" s="51">
        <f t="shared" si="25"/>
        <v>76</v>
      </c>
      <c r="H62" s="51">
        <f t="shared" si="26"/>
        <v>7</v>
      </c>
      <c r="I62" s="51">
        <f t="shared" si="27"/>
        <v>2</v>
      </c>
      <c r="J62" s="51">
        <f t="shared" si="28"/>
        <v>0</v>
      </c>
      <c r="K62" s="51">
        <f t="shared" si="29"/>
        <v>0</v>
      </c>
      <c r="L62" s="51">
        <f t="shared" si="30"/>
        <v>193</v>
      </c>
      <c r="M62" s="51">
        <v>108</v>
      </c>
      <c r="N62" s="51">
        <v>0</v>
      </c>
      <c r="O62" s="51">
        <v>76</v>
      </c>
      <c r="P62" s="51">
        <v>7</v>
      </c>
      <c r="Q62" s="51">
        <v>2</v>
      </c>
      <c r="R62" s="51">
        <v>0</v>
      </c>
      <c r="S62" s="51">
        <v>0</v>
      </c>
      <c r="T62" s="51">
        <f t="shared" si="31"/>
        <v>87</v>
      </c>
      <c r="U62" s="51">
        <f t="shared" si="32"/>
        <v>0</v>
      </c>
      <c r="V62" s="51">
        <f t="shared" si="33"/>
        <v>87</v>
      </c>
      <c r="W62" s="51">
        <f t="shared" si="34"/>
        <v>0</v>
      </c>
      <c r="X62" s="51">
        <f t="shared" si="35"/>
        <v>0</v>
      </c>
      <c r="Y62" s="51">
        <f t="shared" si="36"/>
        <v>0</v>
      </c>
      <c r="Z62" s="51">
        <f t="shared" si="37"/>
        <v>0</v>
      </c>
      <c r="AA62" s="51">
        <f t="shared" si="38"/>
        <v>0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87</v>
      </c>
      <c r="AK62" s="51">
        <v>0</v>
      </c>
      <c r="AL62" s="51">
        <v>87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89</v>
      </c>
      <c r="B63" s="49" t="s">
        <v>40</v>
      </c>
      <c r="C63" s="50" t="s">
        <v>41</v>
      </c>
      <c r="D63" s="51">
        <f t="shared" si="0"/>
        <v>284</v>
      </c>
      <c r="E63" s="51">
        <f t="shared" si="23"/>
        <v>25</v>
      </c>
      <c r="F63" s="51">
        <f t="shared" si="24"/>
        <v>131</v>
      </c>
      <c r="G63" s="51">
        <f t="shared" si="25"/>
        <v>119</v>
      </c>
      <c r="H63" s="51">
        <f t="shared" si="26"/>
        <v>9</v>
      </c>
      <c r="I63" s="51">
        <f t="shared" si="27"/>
        <v>0</v>
      </c>
      <c r="J63" s="51">
        <f t="shared" si="28"/>
        <v>0</v>
      </c>
      <c r="K63" s="51">
        <f t="shared" si="29"/>
        <v>0</v>
      </c>
      <c r="L63" s="51">
        <f t="shared" si="30"/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233</v>
      </c>
      <c r="U63" s="51">
        <f t="shared" si="32"/>
        <v>0</v>
      </c>
      <c r="V63" s="51">
        <f t="shared" si="33"/>
        <v>130</v>
      </c>
      <c r="W63" s="51">
        <f t="shared" si="34"/>
        <v>94</v>
      </c>
      <c r="X63" s="51">
        <f t="shared" si="35"/>
        <v>9</v>
      </c>
      <c r="Y63" s="51">
        <f t="shared" si="36"/>
        <v>0</v>
      </c>
      <c r="Z63" s="51">
        <f t="shared" si="37"/>
        <v>0</v>
      </c>
      <c r="AA63" s="51">
        <f t="shared" si="38"/>
        <v>0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130</v>
      </c>
      <c r="AK63" s="51">
        <v>0</v>
      </c>
      <c r="AL63" s="51">
        <v>130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103</v>
      </c>
      <c r="AS63" s="51">
        <v>0</v>
      </c>
      <c r="AT63" s="51">
        <v>0</v>
      </c>
      <c r="AU63" s="51">
        <v>94</v>
      </c>
      <c r="AV63" s="51">
        <v>9</v>
      </c>
      <c r="AW63" s="51">
        <v>0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51</v>
      </c>
      <c r="BQ63" s="51">
        <v>25</v>
      </c>
      <c r="BR63" s="51">
        <v>1</v>
      </c>
      <c r="BS63" s="51">
        <v>25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89</v>
      </c>
      <c r="B64" s="49" t="s">
        <v>42</v>
      </c>
      <c r="C64" s="50" t="s">
        <v>43</v>
      </c>
      <c r="D64" s="51">
        <f t="shared" si="0"/>
        <v>1040</v>
      </c>
      <c r="E64" s="51">
        <f t="shared" si="23"/>
        <v>502</v>
      </c>
      <c r="F64" s="51">
        <f t="shared" si="24"/>
        <v>257</v>
      </c>
      <c r="G64" s="51">
        <f t="shared" si="25"/>
        <v>247</v>
      </c>
      <c r="H64" s="51">
        <f t="shared" si="26"/>
        <v>24</v>
      </c>
      <c r="I64" s="51">
        <f t="shared" si="27"/>
        <v>10</v>
      </c>
      <c r="J64" s="51">
        <f t="shared" si="28"/>
        <v>0</v>
      </c>
      <c r="K64" s="51">
        <f t="shared" si="29"/>
        <v>0</v>
      </c>
      <c r="L64" s="51">
        <f t="shared" si="30"/>
        <v>723</v>
      </c>
      <c r="M64" s="51">
        <v>473</v>
      </c>
      <c r="N64" s="51">
        <v>0</v>
      </c>
      <c r="O64" s="51">
        <v>216</v>
      </c>
      <c r="P64" s="51">
        <v>24</v>
      </c>
      <c r="Q64" s="51">
        <v>10</v>
      </c>
      <c r="R64" s="51">
        <v>0</v>
      </c>
      <c r="S64" s="51">
        <v>0</v>
      </c>
      <c r="T64" s="51">
        <f t="shared" si="31"/>
        <v>256</v>
      </c>
      <c r="U64" s="51">
        <f t="shared" si="32"/>
        <v>0</v>
      </c>
      <c r="V64" s="51">
        <f t="shared" si="33"/>
        <v>256</v>
      </c>
      <c r="W64" s="51">
        <f t="shared" si="34"/>
        <v>0</v>
      </c>
      <c r="X64" s="51">
        <f t="shared" si="35"/>
        <v>0</v>
      </c>
      <c r="Y64" s="51">
        <f t="shared" si="36"/>
        <v>0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256</v>
      </c>
      <c r="AK64" s="51">
        <v>0</v>
      </c>
      <c r="AL64" s="51">
        <v>256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61</v>
      </c>
      <c r="BQ64" s="51">
        <v>29</v>
      </c>
      <c r="BR64" s="51">
        <v>1</v>
      </c>
      <c r="BS64" s="51">
        <v>31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79" t="s">
        <v>86</v>
      </c>
      <c r="B65" s="80"/>
      <c r="C65" s="81"/>
      <c r="D65" s="51">
        <f>SUM(D7:D64)</f>
        <v>76027</v>
      </c>
      <c r="E65" s="51">
        <f aca="true" t="shared" si="45" ref="E65:BP65">SUM(E7:E64)</f>
        <v>35988</v>
      </c>
      <c r="F65" s="51">
        <f t="shared" si="45"/>
        <v>17141</v>
      </c>
      <c r="G65" s="51">
        <f t="shared" si="45"/>
        <v>15344</v>
      </c>
      <c r="H65" s="51">
        <f t="shared" si="45"/>
        <v>1590</v>
      </c>
      <c r="I65" s="51">
        <f t="shared" si="45"/>
        <v>437</v>
      </c>
      <c r="J65" s="51">
        <f t="shared" si="45"/>
        <v>337</v>
      </c>
      <c r="K65" s="51">
        <f t="shared" si="45"/>
        <v>5190</v>
      </c>
      <c r="L65" s="51">
        <f t="shared" si="45"/>
        <v>22512</v>
      </c>
      <c r="M65" s="51">
        <f t="shared" si="45"/>
        <v>13563</v>
      </c>
      <c r="N65" s="51">
        <f t="shared" si="45"/>
        <v>2637</v>
      </c>
      <c r="O65" s="51">
        <f t="shared" si="45"/>
        <v>5025</v>
      </c>
      <c r="P65" s="51">
        <f t="shared" si="45"/>
        <v>631</v>
      </c>
      <c r="Q65" s="51">
        <f t="shared" si="45"/>
        <v>259</v>
      </c>
      <c r="R65" s="51">
        <f t="shared" si="45"/>
        <v>229</v>
      </c>
      <c r="S65" s="51">
        <f t="shared" si="45"/>
        <v>168</v>
      </c>
      <c r="T65" s="51">
        <f t="shared" si="45"/>
        <v>31461</v>
      </c>
      <c r="U65" s="51">
        <f t="shared" si="45"/>
        <v>4247</v>
      </c>
      <c r="V65" s="51">
        <f t="shared" si="45"/>
        <v>13270</v>
      </c>
      <c r="W65" s="51">
        <f t="shared" si="45"/>
        <v>7857</v>
      </c>
      <c r="X65" s="51">
        <f t="shared" si="45"/>
        <v>959</v>
      </c>
      <c r="Y65" s="51">
        <f t="shared" si="45"/>
        <v>178</v>
      </c>
      <c r="Z65" s="51">
        <f t="shared" si="45"/>
        <v>7</v>
      </c>
      <c r="AA65" s="51">
        <f t="shared" si="45"/>
        <v>4943</v>
      </c>
      <c r="AB65" s="51">
        <f t="shared" si="45"/>
        <v>4738</v>
      </c>
      <c r="AC65" s="51">
        <f t="shared" si="45"/>
        <v>0</v>
      </c>
      <c r="AD65" s="51">
        <f t="shared" si="45"/>
        <v>624</v>
      </c>
      <c r="AE65" s="51">
        <f t="shared" si="45"/>
        <v>0</v>
      </c>
      <c r="AF65" s="51">
        <f t="shared" si="45"/>
        <v>0</v>
      </c>
      <c r="AG65" s="51">
        <f t="shared" si="45"/>
        <v>0</v>
      </c>
      <c r="AH65" s="51">
        <f t="shared" si="45"/>
        <v>0</v>
      </c>
      <c r="AI65" s="51">
        <f t="shared" si="45"/>
        <v>4114</v>
      </c>
      <c r="AJ65" s="51">
        <f t="shared" si="45"/>
        <v>8077</v>
      </c>
      <c r="AK65" s="51">
        <f t="shared" si="45"/>
        <v>0</v>
      </c>
      <c r="AL65" s="51">
        <f t="shared" si="45"/>
        <v>7275</v>
      </c>
      <c r="AM65" s="51">
        <f t="shared" si="45"/>
        <v>735</v>
      </c>
      <c r="AN65" s="51">
        <f t="shared" si="45"/>
        <v>42</v>
      </c>
      <c r="AO65" s="51">
        <f t="shared" si="45"/>
        <v>0</v>
      </c>
      <c r="AP65" s="51">
        <f t="shared" si="45"/>
        <v>0</v>
      </c>
      <c r="AQ65" s="51">
        <f t="shared" si="45"/>
        <v>25</v>
      </c>
      <c r="AR65" s="51">
        <f t="shared" si="45"/>
        <v>17972</v>
      </c>
      <c r="AS65" s="51">
        <f t="shared" si="45"/>
        <v>4247</v>
      </c>
      <c r="AT65" s="51">
        <f t="shared" si="45"/>
        <v>5371</v>
      </c>
      <c r="AU65" s="51">
        <f t="shared" si="45"/>
        <v>7122</v>
      </c>
      <c r="AV65" s="51">
        <f t="shared" si="45"/>
        <v>917</v>
      </c>
      <c r="AW65" s="51">
        <f t="shared" si="45"/>
        <v>178</v>
      </c>
      <c r="AX65" s="51">
        <f t="shared" si="45"/>
        <v>7</v>
      </c>
      <c r="AY65" s="51">
        <f t="shared" si="45"/>
        <v>130</v>
      </c>
      <c r="AZ65" s="51">
        <f t="shared" si="45"/>
        <v>674</v>
      </c>
      <c r="BA65" s="51">
        <f t="shared" si="45"/>
        <v>0</v>
      </c>
      <c r="BB65" s="51">
        <f t="shared" si="45"/>
        <v>0</v>
      </c>
      <c r="BC65" s="51">
        <f t="shared" si="45"/>
        <v>0</v>
      </c>
      <c r="BD65" s="51">
        <f t="shared" si="45"/>
        <v>0</v>
      </c>
      <c r="BE65" s="51">
        <f t="shared" si="45"/>
        <v>0</v>
      </c>
      <c r="BF65" s="51">
        <f t="shared" si="45"/>
        <v>0</v>
      </c>
      <c r="BG65" s="51">
        <f t="shared" si="45"/>
        <v>674</v>
      </c>
      <c r="BH65" s="51">
        <f t="shared" si="45"/>
        <v>0</v>
      </c>
      <c r="BI65" s="51">
        <f t="shared" si="45"/>
        <v>0</v>
      </c>
      <c r="BJ65" s="51">
        <f t="shared" si="45"/>
        <v>0</v>
      </c>
      <c r="BK65" s="51">
        <f t="shared" si="45"/>
        <v>0</v>
      </c>
      <c r="BL65" s="51">
        <f t="shared" si="45"/>
        <v>0</v>
      </c>
      <c r="BM65" s="51">
        <f t="shared" si="45"/>
        <v>0</v>
      </c>
      <c r="BN65" s="51">
        <f t="shared" si="45"/>
        <v>0</v>
      </c>
      <c r="BO65" s="51">
        <f t="shared" si="45"/>
        <v>0</v>
      </c>
      <c r="BP65" s="51">
        <f t="shared" si="45"/>
        <v>22054</v>
      </c>
      <c r="BQ65" s="51">
        <f aca="true" t="shared" si="46" ref="BQ65:BW65">SUM(BQ7:BQ64)</f>
        <v>18178</v>
      </c>
      <c r="BR65" s="51">
        <f t="shared" si="46"/>
        <v>1234</v>
      </c>
      <c r="BS65" s="51">
        <f t="shared" si="46"/>
        <v>2462</v>
      </c>
      <c r="BT65" s="51">
        <f t="shared" si="46"/>
        <v>0</v>
      </c>
      <c r="BU65" s="51">
        <f t="shared" si="46"/>
        <v>0</v>
      </c>
      <c r="BV65" s="51">
        <f t="shared" si="46"/>
        <v>101</v>
      </c>
      <c r="BW65" s="51">
        <f t="shared" si="46"/>
        <v>79</v>
      </c>
    </row>
  </sheetData>
  <mergeCells count="85">
    <mergeCell ref="A65:C6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2004-03-03T00:05:55Z</dcterms:modified>
  <cp:category/>
  <cp:version/>
  <cp:contentType/>
  <cp:contentStatus/>
</cp:coreProperties>
</file>