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'ごみ処理概要'!$A$2:$AQ$74</definedName>
    <definedName name="_xlnm.Print_Area" localSheetId="2">'ごみ処理量内訳'!$A$2:$AJ$74</definedName>
    <definedName name="_xlnm.Print_Area" localSheetId="1">'ごみ搬入量内訳'!$A$2:$AH$74</definedName>
    <definedName name="_xlnm.Print_Area" localSheetId="3">'資源化量内訳'!$A$2:$BW$74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<sst xmlns="http://schemas.openxmlformats.org/spreadsheetml/2006/main" count="1277" uniqueCount="239">
  <si>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</si>
  <si>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</si>
  <si>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</si>
  <si>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</si>
  <si>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</si>
  <si>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</si>
  <si>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</si>
  <si>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</si>
  <si>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</si>
  <si>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</si>
  <si>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</si>
  <si>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</si>
  <si>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</si>
  <si>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</si>
  <si>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</si>
  <si>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</si>
  <si>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</si>
  <si>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</si>
  <si>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</si>
  <si>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</si>
  <si>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</si>
  <si>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</si>
  <si>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</si>
  <si>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</si>
  <si>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</si>
  <si>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</si>
  <si>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</si>
  <si>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</si>
  <si>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</si>
  <si>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</si>
  <si>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</si>
  <si>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</si>
  <si>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</si>
  <si>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</si>
  <si>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</si>
  <si>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</si>
  <si>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</si>
  <si>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</si>
  <si>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</si>
  <si>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</si>
  <si>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</si>
  <si>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</si>
  <si>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</si>
  <si>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</si>
  <si>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</si>
  <si>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</si>
  <si>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</si>
  <si>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</si>
  <si>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</si>
  <si>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</si>
  <si>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</si>
  <si>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</si>
  <si>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</si>
  <si>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</si>
  <si>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</si>
  <si>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</si>
  <si>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</si>
  <si>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</si>
  <si>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</si>
  <si>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</si>
  <si>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</si>
  <si>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</si>
  <si>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</si>
  <si>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</si>
  <si>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</si>
  <si>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</si>
  <si>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</si>
  <si>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</si>
  <si>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</si>
  <si>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</si>
  <si>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</si>
  <si>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</si>
  <si>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</si>
  <si>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</si>
  <si>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</si>
  <si>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</si>
  <si>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</si>
  <si>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</si>
  <si>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</si>
  <si>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</si>
  <si>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三厩村</t>
  </si>
  <si>
    <t>布類</t>
  </si>
  <si>
    <t>青森県合計</t>
  </si>
  <si>
    <t>ﾍﾟｯﾄﾎﾞﾄﾙ</t>
  </si>
  <si>
    <t>ﾌﾟﾗｽﾁｯｸ類</t>
  </si>
  <si>
    <t>02206</t>
  </si>
  <si>
    <t>十和田市</t>
  </si>
  <si>
    <t>02207</t>
  </si>
  <si>
    <t>三沢市</t>
  </si>
  <si>
    <t>02208</t>
  </si>
  <si>
    <t>むつ市</t>
  </si>
  <si>
    <t>02301</t>
  </si>
  <si>
    <t>平内町</t>
  </si>
  <si>
    <t>02302</t>
  </si>
  <si>
    <t>蟹田町</t>
  </si>
  <si>
    <t>02303</t>
  </si>
  <si>
    <t>今別町</t>
  </si>
  <si>
    <t>02304</t>
  </si>
  <si>
    <t>蓬田村</t>
  </si>
  <si>
    <t>02305</t>
  </si>
  <si>
    <t>平舘村</t>
  </si>
  <si>
    <t>02306</t>
  </si>
  <si>
    <t>02321</t>
  </si>
  <si>
    <t>鯵ケ沢町</t>
  </si>
  <si>
    <t>02322</t>
  </si>
  <si>
    <t>木造町</t>
  </si>
  <si>
    <t>02323</t>
  </si>
  <si>
    <t>深浦町</t>
  </si>
  <si>
    <t>02324</t>
  </si>
  <si>
    <t>森田村</t>
  </si>
  <si>
    <t>02325</t>
  </si>
  <si>
    <t>岩崎村</t>
  </si>
  <si>
    <t>02326</t>
  </si>
  <si>
    <t>柏村</t>
  </si>
  <si>
    <t>02327</t>
  </si>
  <si>
    <t>稲垣村</t>
  </si>
  <si>
    <t>02328</t>
  </si>
  <si>
    <t>車力村</t>
  </si>
  <si>
    <t>02341</t>
  </si>
  <si>
    <t>岩木町</t>
  </si>
  <si>
    <t>02342</t>
  </si>
  <si>
    <t>相馬村</t>
  </si>
  <si>
    <t>02343</t>
  </si>
  <si>
    <t>西目屋村</t>
  </si>
  <si>
    <t>02361</t>
  </si>
  <si>
    <t>藤崎町</t>
  </si>
  <si>
    <t>02362</t>
  </si>
  <si>
    <t>大鰐町</t>
  </si>
  <si>
    <t>02363</t>
  </si>
  <si>
    <t>尾上町</t>
  </si>
  <si>
    <t>02364</t>
  </si>
  <si>
    <t>浪岡町</t>
  </si>
  <si>
    <t>02365</t>
  </si>
  <si>
    <t>平賀町</t>
  </si>
  <si>
    <t>02366</t>
  </si>
  <si>
    <t>常盤村</t>
  </si>
  <si>
    <t>02367</t>
  </si>
  <si>
    <t>田舎館村</t>
  </si>
  <si>
    <t>02368</t>
  </si>
  <si>
    <t>碇ケ関村</t>
  </si>
  <si>
    <t>02381</t>
  </si>
  <si>
    <t>板柳町</t>
  </si>
  <si>
    <t>02382</t>
  </si>
  <si>
    <t>金木町</t>
  </si>
  <si>
    <t>02383</t>
  </si>
  <si>
    <t>中里町</t>
  </si>
  <si>
    <t>02384</t>
  </si>
  <si>
    <t>鶴田町</t>
  </si>
  <si>
    <t>02385</t>
  </si>
  <si>
    <t>市浦村</t>
  </si>
  <si>
    <t>02386</t>
  </si>
  <si>
    <t>小泊村</t>
  </si>
  <si>
    <t>02401</t>
  </si>
  <si>
    <t>野辺地町</t>
  </si>
  <si>
    <t>02402</t>
  </si>
  <si>
    <t>七戸町</t>
  </si>
  <si>
    <t>02403</t>
  </si>
  <si>
    <t>百石町</t>
  </si>
  <si>
    <t>02404</t>
  </si>
  <si>
    <t>十和田湖町</t>
  </si>
  <si>
    <t>02405</t>
  </si>
  <si>
    <t>六戸町</t>
  </si>
  <si>
    <t>02406</t>
  </si>
  <si>
    <t>横浜町</t>
  </si>
  <si>
    <t>02407</t>
  </si>
  <si>
    <t>上北町</t>
  </si>
  <si>
    <t>02408</t>
  </si>
  <si>
    <t>東北町</t>
  </si>
  <si>
    <t>02409</t>
  </si>
  <si>
    <t>天間林村</t>
  </si>
  <si>
    <t>02410</t>
  </si>
  <si>
    <t>下田町</t>
  </si>
  <si>
    <t>02411</t>
  </si>
  <si>
    <t>六ケ所村</t>
  </si>
  <si>
    <t>02421</t>
  </si>
  <si>
    <t>川内町</t>
  </si>
  <si>
    <t>02422</t>
  </si>
  <si>
    <t>大畑町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</si>
  <si>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</si>
  <si>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</si>
  <si>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</si>
  <si>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</si>
  <si>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</si>
  <si>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</si>
  <si>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</si>
  <si>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</si>
  <si>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02427</t>
  </si>
  <si>
    <t>脇野沢村</t>
  </si>
  <si>
    <t>02441</t>
  </si>
  <si>
    <t>三戸町</t>
  </si>
  <si>
    <t>02442</t>
  </si>
  <si>
    <t>五戸町</t>
  </si>
  <si>
    <t>02443</t>
  </si>
  <si>
    <t>田子町</t>
  </si>
  <si>
    <t>02444</t>
  </si>
  <si>
    <t>名川町</t>
  </si>
  <si>
    <t>02445</t>
  </si>
  <si>
    <t>南部町</t>
  </si>
  <si>
    <t>02446</t>
  </si>
  <si>
    <t>階上町</t>
  </si>
  <si>
    <t>02447</t>
  </si>
  <si>
    <t>福地村</t>
  </si>
  <si>
    <t>02448</t>
  </si>
  <si>
    <t>南郷村</t>
  </si>
  <si>
    <t>02449</t>
  </si>
  <si>
    <t>倉石村</t>
  </si>
  <si>
    <t>02450</t>
  </si>
  <si>
    <t>新郷村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</si>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</sst>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45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67</v>
      </c>
      <c r="B2" s="62" t="s">
        <v>68</v>
      </c>
      <c r="C2" s="67" t="s">
        <v>69</v>
      </c>
      <c r="D2" s="59" t="s">
        <v>209</v>
      </c>
      <c r="E2" s="60"/>
      <c r="F2" s="59" t="s">
        <v>210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211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212</v>
      </c>
      <c r="AF2" s="59" t="s">
        <v>213</v>
      </c>
      <c r="AG2" s="77"/>
      <c r="AH2" s="77"/>
      <c r="AI2" s="77"/>
      <c r="AJ2" s="77"/>
      <c r="AK2" s="77"/>
      <c r="AL2" s="78"/>
      <c r="AM2" s="71" t="s">
        <v>214</v>
      </c>
      <c r="AN2" s="59" t="s">
        <v>215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216</v>
      </c>
      <c r="F3" s="67" t="s">
        <v>217</v>
      </c>
      <c r="G3" s="67" t="s">
        <v>218</v>
      </c>
      <c r="H3" s="67" t="s">
        <v>219</v>
      </c>
      <c r="I3" s="14" t="s">
        <v>15</v>
      </c>
      <c r="J3" s="71" t="s">
        <v>220</v>
      </c>
      <c r="K3" s="71" t="s">
        <v>221</v>
      </c>
      <c r="L3" s="71" t="s">
        <v>222</v>
      </c>
      <c r="M3" s="70"/>
      <c r="N3" s="67" t="s">
        <v>223</v>
      </c>
      <c r="O3" s="67" t="s">
        <v>55</v>
      </c>
      <c r="P3" s="82" t="s">
        <v>16</v>
      </c>
      <c r="Q3" s="83"/>
      <c r="R3" s="83"/>
      <c r="S3" s="83"/>
      <c r="T3" s="83"/>
      <c r="U3" s="84"/>
      <c r="V3" s="16" t="s">
        <v>231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70</v>
      </c>
      <c r="AG3" s="67" t="s">
        <v>23</v>
      </c>
      <c r="AH3" s="67" t="s">
        <v>71</v>
      </c>
      <c r="AI3" s="67" t="s">
        <v>72</v>
      </c>
      <c r="AJ3" s="67" t="s">
        <v>73</v>
      </c>
      <c r="AK3" s="67" t="s">
        <v>74</v>
      </c>
      <c r="AL3" s="14" t="s">
        <v>17</v>
      </c>
      <c r="AM3" s="76"/>
      <c r="AN3" s="67" t="s">
        <v>75</v>
      </c>
      <c r="AO3" s="67" t="s">
        <v>76</v>
      </c>
      <c r="AP3" s="67" t="s">
        <v>77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78</v>
      </c>
      <c r="R4" s="8" t="s">
        <v>79</v>
      </c>
      <c r="S4" s="8" t="s">
        <v>225</v>
      </c>
      <c r="T4" s="8" t="s">
        <v>226</v>
      </c>
      <c r="U4" s="8" t="s">
        <v>227</v>
      </c>
      <c r="V4" s="14" t="s">
        <v>15</v>
      </c>
      <c r="W4" s="8" t="s">
        <v>18</v>
      </c>
      <c r="X4" s="8" t="s">
        <v>50</v>
      </c>
      <c r="Y4" s="8" t="s">
        <v>19</v>
      </c>
      <c r="Z4" s="20" t="s">
        <v>57</v>
      </c>
      <c r="AA4" s="8" t="s">
        <v>20</v>
      </c>
      <c r="AB4" s="20" t="s">
        <v>81</v>
      </c>
      <c r="AC4" s="8" t="s">
        <v>51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228</v>
      </c>
      <c r="G6" s="24" t="s">
        <v>228</v>
      </c>
      <c r="H6" s="24" t="s">
        <v>228</v>
      </c>
      <c r="I6" s="24" t="s">
        <v>228</v>
      </c>
      <c r="J6" s="25" t="s">
        <v>22</v>
      </c>
      <c r="K6" s="25" t="s">
        <v>22</v>
      </c>
      <c r="L6" s="25" t="s">
        <v>22</v>
      </c>
      <c r="M6" s="24" t="s">
        <v>228</v>
      </c>
      <c r="N6" s="24" t="s">
        <v>228</v>
      </c>
      <c r="O6" s="24" t="s">
        <v>228</v>
      </c>
      <c r="P6" s="24" t="s">
        <v>228</v>
      </c>
      <c r="Q6" s="24" t="s">
        <v>228</v>
      </c>
      <c r="R6" s="24" t="s">
        <v>228</v>
      </c>
      <c r="S6" s="24" t="s">
        <v>228</v>
      </c>
      <c r="T6" s="24" t="s">
        <v>228</v>
      </c>
      <c r="U6" s="24" t="s">
        <v>228</v>
      </c>
      <c r="V6" s="24" t="s">
        <v>228</v>
      </c>
      <c r="W6" s="24" t="s">
        <v>228</v>
      </c>
      <c r="X6" s="24" t="s">
        <v>228</v>
      </c>
      <c r="Y6" s="24" t="s">
        <v>228</v>
      </c>
      <c r="Z6" s="24" t="s">
        <v>228</v>
      </c>
      <c r="AA6" s="24" t="s">
        <v>228</v>
      </c>
      <c r="AB6" s="24" t="s">
        <v>228</v>
      </c>
      <c r="AC6" s="24" t="s">
        <v>228</v>
      </c>
      <c r="AD6" s="24" t="s">
        <v>228</v>
      </c>
      <c r="AE6" s="24" t="s">
        <v>229</v>
      </c>
      <c r="AF6" s="24" t="s">
        <v>228</v>
      </c>
      <c r="AG6" s="24" t="s">
        <v>228</v>
      </c>
      <c r="AH6" s="24" t="s">
        <v>228</v>
      </c>
      <c r="AI6" s="24" t="s">
        <v>228</v>
      </c>
      <c r="AJ6" s="24" t="s">
        <v>228</v>
      </c>
      <c r="AK6" s="24" t="s">
        <v>228</v>
      </c>
      <c r="AL6" s="24" t="s">
        <v>228</v>
      </c>
      <c r="AM6" s="24" t="s">
        <v>229</v>
      </c>
      <c r="AN6" s="24" t="s">
        <v>228</v>
      </c>
      <c r="AO6" s="24" t="s">
        <v>228</v>
      </c>
      <c r="AP6" s="24" t="s">
        <v>228</v>
      </c>
      <c r="AQ6" s="24" t="s">
        <v>228</v>
      </c>
    </row>
    <row r="7" spans="1:43" ht="13.5">
      <c r="A7" s="26" t="s">
        <v>29</v>
      </c>
      <c r="B7" s="49" t="s">
        <v>30</v>
      </c>
      <c r="C7" s="50" t="s">
        <v>31</v>
      </c>
      <c r="D7" s="51">
        <v>299537</v>
      </c>
      <c r="E7" s="51">
        <v>299537</v>
      </c>
      <c r="F7" s="51">
        <f>'ごみ搬入量内訳'!H7</f>
        <v>157780</v>
      </c>
      <c r="G7" s="51">
        <f>'ごみ搬入量内訳'!AG7</f>
        <v>18710</v>
      </c>
      <c r="H7" s="51">
        <f>'ごみ搬入量内訳'!AH7</f>
        <v>0</v>
      </c>
      <c r="I7" s="51">
        <f aca="true" t="shared" si="0" ref="I7:I50">SUM(F7:H7)</f>
        <v>176490</v>
      </c>
      <c r="J7" s="51">
        <f aca="true" t="shared" si="1" ref="J7:J50">I7/D7/365*1000000</f>
        <v>1614.272181985339</v>
      </c>
      <c r="K7" s="51">
        <f>('ごみ搬入量内訳'!E7+'ごみ搬入量内訳'!AH7)/'ごみ処理概要'!D7/365*1000000</f>
        <v>848.771123982625</v>
      </c>
      <c r="L7" s="51">
        <f>'ごみ搬入量内訳'!F7/'ごみ処理概要'!D7/365*1000000</f>
        <v>765.5010580027139</v>
      </c>
      <c r="M7" s="51">
        <f>'資源化量内訳'!BP7</f>
        <v>3668</v>
      </c>
      <c r="N7" s="51">
        <f>'ごみ処理量内訳'!E7</f>
        <v>93895</v>
      </c>
      <c r="O7" s="51">
        <f>'ごみ処理量内訳'!L7</f>
        <v>72970</v>
      </c>
      <c r="P7" s="51">
        <f aca="true" t="shared" si="2" ref="P7:P50">SUM(Q7:U7)</f>
        <v>9625</v>
      </c>
      <c r="Q7" s="51">
        <f>'ごみ処理量内訳'!G7</f>
        <v>3604</v>
      </c>
      <c r="R7" s="51">
        <f>'ごみ処理量内訳'!H7</f>
        <v>6021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50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50">N7+O7+P7+V7</f>
        <v>176490</v>
      </c>
      <c r="AE7" s="52">
        <f aca="true" t="shared" si="5" ref="AE7:AE50">(N7+P7+V7)/AD7*100</f>
        <v>58.65488129639073</v>
      </c>
      <c r="AF7" s="51">
        <f>'資源化量内訳'!AB7</f>
        <v>0</v>
      </c>
      <c r="AG7" s="51">
        <f>'資源化量内訳'!AJ7</f>
        <v>851</v>
      </c>
      <c r="AH7" s="51">
        <f>'資源化量内訳'!AR7</f>
        <v>6021</v>
      </c>
      <c r="AI7" s="51">
        <f>'資源化量内訳'!AZ7</f>
        <v>0</v>
      </c>
      <c r="AJ7" s="51">
        <f>'資源化量内訳'!BH7</f>
        <v>0</v>
      </c>
      <c r="AK7" s="51" t="s">
        <v>208</v>
      </c>
      <c r="AL7" s="51">
        <f aca="true" t="shared" si="6" ref="AL7:AL50">SUM(AF7:AJ7)</f>
        <v>6872</v>
      </c>
      <c r="AM7" s="52">
        <f aca="true" t="shared" si="7" ref="AM7:AM50">(V7+AL7+M7)/(M7+AD7)*100</f>
        <v>5.850420186724986</v>
      </c>
      <c r="AN7" s="51">
        <f>'ごみ処理量内訳'!AC7</f>
        <v>72970</v>
      </c>
      <c r="AO7" s="51">
        <f>'ごみ処理量内訳'!AD7</f>
        <v>14329</v>
      </c>
      <c r="AP7" s="51">
        <f>'ごみ処理量内訳'!AE7</f>
        <v>1534</v>
      </c>
      <c r="AQ7" s="51">
        <f aca="true" t="shared" si="8" ref="AQ7:AQ50">SUM(AN7:AP7)</f>
        <v>88833</v>
      </c>
    </row>
    <row r="8" spans="1:43" ht="13.5">
      <c r="A8" s="26" t="s">
        <v>29</v>
      </c>
      <c r="B8" s="49" t="s">
        <v>32</v>
      </c>
      <c r="C8" s="50" t="s">
        <v>33</v>
      </c>
      <c r="D8" s="51">
        <v>177778</v>
      </c>
      <c r="E8" s="51">
        <v>177778</v>
      </c>
      <c r="F8" s="51">
        <f>'ごみ搬入量内訳'!H8</f>
        <v>87587</v>
      </c>
      <c r="G8" s="51">
        <f>'ごみ搬入量内訳'!AG8</f>
        <v>3332</v>
      </c>
      <c r="H8" s="51">
        <f>'ごみ搬入量内訳'!AH8</f>
        <v>2831</v>
      </c>
      <c r="I8" s="51">
        <f t="shared" si="0"/>
        <v>93750</v>
      </c>
      <c r="J8" s="51">
        <f t="shared" si="1"/>
        <v>1444.7755912907849</v>
      </c>
      <c r="K8" s="51">
        <f>('ごみ搬入量内訳'!E8+'ごみ搬入量内訳'!AH8)/'ごみ処理概要'!D8/365*1000000</f>
        <v>816.9493212791018</v>
      </c>
      <c r="L8" s="51">
        <f>'ごみ搬入量内訳'!F8/'ごみ処理概要'!D8/365*1000000</f>
        <v>627.8262700116829</v>
      </c>
      <c r="M8" s="51">
        <f>'資源化量内訳'!BP8</f>
        <v>2307</v>
      </c>
      <c r="N8" s="51">
        <f>'ごみ処理量内訳'!E8</f>
        <v>72263</v>
      </c>
      <c r="O8" s="51">
        <f>'ごみ処理量内訳'!L8</f>
        <v>10632</v>
      </c>
      <c r="P8" s="51">
        <f t="shared" si="2"/>
        <v>8024</v>
      </c>
      <c r="Q8" s="51">
        <f>'ごみ処理量内訳'!G8</f>
        <v>0</v>
      </c>
      <c r="R8" s="51">
        <f>'ごみ処理量内訳'!H8</f>
        <v>8024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0</v>
      </c>
      <c r="W8" s="51">
        <f>'資源化量内訳'!M8</f>
        <v>0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90919</v>
      </c>
      <c r="AE8" s="52">
        <f t="shared" si="5"/>
        <v>88.30607463786447</v>
      </c>
      <c r="AF8" s="51">
        <f>'資源化量内訳'!AB8</f>
        <v>0</v>
      </c>
      <c r="AG8" s="51">
        <f>'資源化量内訳'!AJ8</f>
        <v>0</v>
      </c>
      <c r="AH8" s="51">
        <f>'資源化量内訳'!AR8</f>
        <v>7082</v>
      </c>
      <c r="AI8" s="51">
        <f>'資源化量内訳'!AZ8</f>
        <v>0</v>
      </c>
      <c r="AJ8" s="51">
        <f>'資源化量内訳'!BH8</f>
        <v>0</v>
      </c>
      <c r="AK8" s="51" t="s">
        <v>208</v>
      </c>
      <c r="AL8" s="51">
        <f t="shared" si="6"/>
        <v>7082</v>
      </c>
      <c r="AM8" s="52">
        <f t="shared" si="7"/>
        <v>10.071224765623324</v>
      </c>
      <c r="AN8" s="51">
        <f>'ごみ処理量内訳'!AC8</f>
        <v>10632</v>
      </c>
      <c r="AO8" s="51">
        <f>'ごみ処理量内訳'!AD8</f>
        <v>8273</v>
      </c>
      <c r="AP8" s="51">
        <f>'ごみ処理量内訳'!AE8</f>
        <v>942</v>
      </c>
      <c r="AQ8" s="51">
        <f t="shared" si="8"/>
        <v>19847</v>
      </c>
    </row>
    <row r="9" spans="1:43" ht="13.5">
      <c r="A9" s="26" t="s">
        <v>29</v>
      </c>
      <c r="B9" s="49" t="s">
        <v>34</v>
      </c>
      <c r="C9" s="50" t="s">
        <v>35</v>
      </c>
      <c r="D9" s="51">
        <v>245096</v>
      </c>
      <c r="E9" s="51">
        <v>245096</v>
      </c>
      <c r="F9" s="51">
        <f>'ごみ搬入量内訳'!H9</f>
        <v>104748</v>
      </c>
      <c r="G9" s="51">
        <f>'ごみ搬入量内訳'!AG9</f>
        <v>12400</v>
      </c>
      <c r="H9" s="51">
        <f>'ごみ搬入量内訳'!AH9</f>
        <v>0</v>
      </c>
      <c r="I9" s="51">
        <f t="shared" si="0"/>
        <v>117148</v>
      </c>
      <c r="J9" s="51">
        <f t="shared" si="1"/>
        <v>1309.5008676499585</v>
      </c>
      <c r="K9" s="51">
        <f>('ごみ搬入量内訳'!E9+'ごみ搬入量内訳'!AH9)/'ごみ処理概要'!D9/365*1000000</f>
        <v>778.4928332247559</v>
      </c>
      <c r="L9" s="51">
        <f>'ごみ搬入量内訳'!F9/'ごみ処理概要'!D9/365*1000000</f>
        <v>531.0080344252026</v>
      </c>
      <c r="M9" s="51">
        <f>'資源化量内訳'!BP9</f>
        <v>763</v>
      </c>
      <c r="N9" s="51">
        <f>'ごみ処理量内訳'!E9</f>
        <v>88700</v>
      </c>
      <c r="O9" s="51">
        <f>'ごみ処理量内訳'!L9</f>
        <v>6371</v>
      </c>
      <c r="P9" s="51">
        <f t="shared" si="2"/>
        <v>22077</v>
      </c>
      <c r="Q9" s="51">
        <f>'ごみ処理量内訳'!G9</f>
        <v>0</v>
      </c>
      <c r="R9" s="51">
        <f>'ごみ処理量内訳'!H9</f>
        <v>22077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0</v>
      </c>
      <c r="W9" s="51">
        <f>'資源化量内訳'!M9</f>
        <v>0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117148</v>
      </c>
      <c r="AE9" s="52">
        <f t="shared" si="5"/>
        <v>94.56158022330727</v>
      </c>
      <c r="AF9" s="51">
        <f>'資源化量内訳'!AB9</f>
        <v>175</v>
      </c>
      <c r="AG9" s="51">
        <f>'資源化量内訳'!AJ9</f>
        <v>0</v>
      </c>
      <c r="AH9" s="51">
        <f>'資源化量内訳'!AR9</f>
        <v>12947</v>
      </c>
      <c r="AI9" s="51">
        <f>'資源化量内訳'!AZ9</f>
        <v>0</v>
      </c>
      <c r="AJ9" s="51">
        <f>'資源化量内訳'!BH9</f>
        <v>0</v>
      </c>
      <c r="AK9" s="51" t="s">
        <v>208</v>
      </c>
      <c r="AL9" s="51">
        <f t="shared" si="6"/>
        <v>13122</v>
      </c>
      <c r="AM9" s="52">
        <f t="shared" si="7"/>
        <v>11.775830923323523</v>
      </c>
      <c r="AN9" s="51">
        <f>'ごみ処理量内訳'!AC9</f>
        <v>6371</v>
      </c>
      <c r="AO9" s="51">
        <f>'ごみ処理量内訳'!AD9</f>
        <v>9815</v>
      </c>
      <c r="AP9" s="51">
        <f>'ごみ処理量内訳'!AE9</f>
        <v>5862</v>
      </c>
      <c r="AQ9" s="51">
        <f t="shared" si="8"/>
        <v>22048</v>
      </c>
    </row>
    <row r="10" spans="1:43" ht="13.5">
      <c r="A10" s="26" t="s">
        <v>29</v>
      </c>
      <c r="B10" s="49" t="s">
        <v>36</v>
      </c>
      <c r="C10" s="50" t="s">
        <v>37</v>
      </c>
      <c r="D10" s="51">
        <v>40121</v>
      </c>
      <c r="E10" s="51">
        <v>40121</v>
      </c>
      <c r="F10" s="51">
        <f>'ごみ搬入量内訳'!H10</f>
        <v>13702</v>
      </c>
      <c r="G10" s="51">
        <f>'ごみ搬入量内訳'!AG10</f>
        <v>941</v>
      </c>
      <c r="H10" s="51">
        <f>'ごみ搬入量内訳'!AH10</f>
        <v>0</v>
      </c>
      <c r="I10" s="51">
        <f t="shared" si="0"/>
        <v>14643</v>
      </c>
      <c r="J10" s="51">
        <f t="shared" si="1"/>
        <v>999.9204461299091</v>
      </c>
      <c r="K10" s="51">
        <f>('ごみ搬入量内訳'!E10+'ごみ搬入量内訳'!AH10)/'ごみ処理概要'!D10/365*1000000</f>
        <v>736.5390925327597</v>
      </c>
      <c r="L10" s="51">
        <f>'ごみ搬入量内訳'!F10/'ごみ処理概要'!D10/365*1000000</f>
        <v>263.3813535971494</v>
      </c>
      <c r="M10" s="51">
        <f>'資源化量内訳'!BP10</f>
        <v>634</v>
      </c>
      <c r="N10" s="51">
        <f>'ごみ処理量内訳'!E10</f>
        <v>10954</v>
      </c>
      <c r="O10" s="51">
        <f>'ごみ処理量内訳'!L10</f>
        <v>499</v>
      </c>
      <c r="P10" s="51">
        <f t="shared" si="2"/>
        <v>2604</v>
      </c>
      <c r="Q10" s="51">
        <f>'ごみ処理量内訳'!G10</f>
        <v>2604</v>
      </c>
      <c r="R10" s="51">
        <f>'ごみ処理量内訳'!H10</f>
        <v>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586</v>
      </c>
      <c r="W10" s="51">
        <f>'資源化量内訳'!M10</f>
        <v>284</v>
      </c>
      <c r="X10" s="51">
        <f>'資源化量内訳'!N10</f>
        <v>30</v>
      </c>
      <c r="Y10" s="51">
        <f>'資源化量内訳'!O10</f>
        <v>176</v>
      </c>
      <c r="Z10" s="51">
        <f>'資源化量内訳'!P10</f>
        <v>44</v>
      </c>
      <c r="AA10" s="51">
        <f>'資源化量内訳'!Q10</f>
        <v>52</v>
      </c>
      <c r="AB10" s="51">
        <f>'資源化量内訳'!R10</f>
        <v>0</v>
      </c>
      <c r="AC10" s="51">
        <f>'資源化量内訳'!S10</f>
        <v>0</v>
      </c>
      <c r="AD10" s="51">
        <f t="shared" si="4"/>
        <v>14643</v>
      </c>
      <c r="AE10" s="52">
        <f t="shared" si="5"/>
        <v>96.59222836850373</v>
      </c>
      <c r="AF10" s="51">
        <f>'資源化量内訳'!AB10</f>
        <v>0</v>
      </c>
      <c r="AG10" s="51">
        <f>'資源化量内訳'!AJ10</f>
        <v>751</v>
      </c>
      <c r="AH10" s="51">
        <f>'資源化量内訳'!AR10</f>
        <v>0</v>
      </c>
      <c r="AI10" s="51">
        <f>'資源化量内訳'!AZ10</f>
        <v>0</v>
      </c>
      <c r="AJ10" s="51">
        <f>'資源化量内訳'!BH10</f>
        <v>0</v>
      </c>
      <c r="AK10" s="51" t="s">
        <v>208</v>
      </c>
      <c r="AL10" s="51">
        <f t="shared" si="6"/>
        <v>751</v>
      </c>
      <c r="AM10" s="52">
        <f t="shared" si="7"/>
        <v>12.901747725338744</v>
      </c>
      <c r="AN10" s="51">
        <f>'ごみ処理量内訳'!AC10</f>
        <v>499</v>
      </c>
      <c r="AO10" s="51">
        <f>'ごみ処理量内訳'!AD10</f>
        <v>1633</v>
      </c>
      <c r="AP10" s="51">
        <f>'ごみ処理量内訳'!AE10</f>
        <v>1549</v>
      </c>
      <c r="AQ10" s="51">
        <f t="shared" si="8"/>
        <v>3681</v>
      </c>
    </row>
    <row r="11" spans="1:43" ht="13.5">
      <c r="A11" s="26" t="s">
        <v>29</v>
      </c>
      <c r="B11" s="49" t="s">
        <v>38</v>
      </c>
      <c r="C11" s="50" t="s">
        <v>39</v>
      </c>
      <c r="D11" s="51">
        <v>50637</v>
      </c>
      <c r="E11" s="51">
        <v>50637</v>
      </c>
      <c r="F11" s="51">
        <f>'ごみ搬入量内訳'!H11</f>
        <v>19934</v>
      </c>
      <c r="G11" s="51">
        <f>'ごみ搬入量内訳'!AG11</f>
        <v>858</v>
      </c>
      <c r="H11" s="51">
        <f>'ごみ搬入量内訳'!AH11</f>
        <v>0</v>
      </c>
      <c r="I11" s="51">
        <f t="shared" si="0"/>
        <v>20792</v>
      </c>
      <c r="J11" s="51">
        <f t="shared" si="1"/>
        <v>1124.955735166851</v>
      </c>
      <c r="K11" s="51">
        <f>('ごみ搬入量内訳'!E11+'ごみ搬入量内訳'!AH11)/'ごみ処理概要'!D11/365*1000000</f>
        <v>758.0141328245278</v>
      </c>
      <c r="L11" s="51">
        <f>'ごみ搬入量内訳'!F11/'ごみ処理概要'!D11/365*1000000</f>
        <v>366.9416023423232</v>
      </c>
      <c r="M11" s="51">
        <f>'資源化量内訳'!BP11</f>
        <v>123</v>
      </c>
      <c r="N11" s="51">
        <f>'ごみ処理量内訳'!E11</f>
        <v>16249</v>
      </c>
      <c r="O11" s="51">
        <f>'ごみ処理量内訳'!L11</f>
        <v>3510</v>
      </c>
      <c r="P11" s="51">
        <f t="shared" si="2"/>
        <v>658</v>
      </c>
      <c r="Q11" s="51">
        <f>'ごみ処理量内訳'!G11</f>
        <v>141</v>
      </c>
      <c r="R11" s="51">
        <f>'ごみ処理量内訳'!H11</f>
        <v>517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375</v>
      </c>
      <c r="W11" s="51">
        <f>'資源化量内訳'!M11</f>
        <v>0</v>
      </c>
      <c r="X11" s="51">
        <f>'資源化量内訳'!N11</f>
        <v>375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20792</v>
      </c>
      <c r="AE11" s="52">
        <f t="shared" si="5"/>
        <v>83.11850711812235</v>
      </c>
      <c r="AF11" s="51">
        <f>'資源化量内訳'!AB11</f>
        <v>0</v>
      </c>
      <c r="AG11" s="51">
        <f>'資源化量内訳'!AJ11</f>
        <v>99</v>
      </c>
      <c r="AH11" s="51">
        <f>'資源化量内訳'!AR11</f>
        <v>517</v>
      </c>
      <c r="AI11" s="51">
        <f>'資源化量内訳'!AZ11</f>
        <v>0</v>
      </c>
      <c r="AJ11" s="51">
        <f>'資源化量内訳'!BH11</f>
        <v>0</v>
      </c>
      <c r="AK11" s="51" t="s">
        <v>208</v>
      </c>
      <c r="AL11" s="51">
        <f t="shared" si="6"/>
        <v>616</v>
      </c>
      <c r="AM11" s="52">
        <f t="shared" si="7"/>
        <v>5.326320822376285</v>
      </c>
      <c r="AN11" s="51">
        <f>'ごみ処理量内訳'!AC11</f>
        <v>3510</v>
      </c>
      <c r="AO11" s="51">
        <f>'ごみ処理量内訳'!AD11</f>
        <v>2134</v>
      </c>
      <c r="AP11" s="51">
        <f>'ごみ処理量内訳'!AE11</f>
        <v>42</v>
      </c>
      <c r="AQ11" s="51">
        <f t="shared" si="8"/>
        <v>5686</v>
      </c>
    </row>
    <row r="12" spans="1:43" ht="13.5">
      <c r="A12" s="26" t="s">
        <v>29</v>
      </c>
      <c r="B12" s="49" t="s">
        <v>85</v>
      </c>
      <c r="C12" s="50" t="s">
        <v>86</v>
      </c>
      <c r="D12" s="51">
        <v>63771</v>
      </c>
      <c r="E12" s="51">
        <v>63771</v>
      </c>
      <c r="F12" s="51">
        <f>'ごみ搬入量内訳'!H12</f>
        <v>20460</v>
      </c>
      <c r="G12" s="51">
        <f>'ごみ搬入量内訳'!AG12</f>
        <v>3745</v>
      </c>
      <c r="H12" s="51">
        <f>'ごみ搬入量内訳'!AH12</f>
        <v>0</v>
      </c>
      <c r="I12" s="51">
        <f t="shared" si="0"/>
        <v>24205</v>
      </c>
      <c r="J12" s="51">
        <f t="shared" si="1"/>
        <v>1039.8938152632184</v>
      </c>
      <c r="K12" s="51">
        <f>('ごみ搬入量内訳'!E12+'ごみ搬入量内訳'!AH12)/'ごみ処理概要'!D12/365*1000000</f>
        <v>666.5115740546815</v>
      </c>
      <c r="L12" s="51">
        <f>'ごみ搬入量内訳'!F12/'ごみ処理概要'!D12/365*1000000</f>
        <v>373.3822412085366</v>
      </c>
      <c r="M12" s="51">
        <f>'資源化量内訳'!BP12</f>
        <v>897</v>
      </c>
      <c r="N12" s="51">
        <f>'ごみ処理量内訳'!E12</f>
        <v>19281</v>
      </c>
      <c r="O12" s="51">
        <f>'ごみ処理量内訳'!L12</f>
        <v>1007</v>
      </c>
      <c r="P12" s="51">
        <f t="shared" si="2"/>
        <v>3215</v>
      </c>
      <c r="Q12" s="51">
        <f>'ごみ処理量内訳'!G12</f>
        <v>2099</v>
      </c>
      <c r="R12" s="51">
        <f>'ごみ処理量内訳'!H12</f>
        <v>1116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702</v>
      </c>
      <c r="W12" s="51">
        <f>'資源化量内訳'!M12</f>
        <v>702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24205</v>
      </c>
      <c r="AE12" s="52">
        <f t="shared" si="5"/>
        <v>95.83970254079736</v>
      </c>
      <c r="AF12" s="51">
        <f>'資源化量内訳'!AB12</f>
        <v>0</v>
      </c>
      <c r="AG12" s="51">
        <f>'資源化量内訳'!AJ12</f>
        <v>1022</v>
      </c>
      <c r="AH12" s="51">
        <f>'資源化量内訳'!AR12</f>
        <v>779</v>
      </c>
      <c r="AI12" s="51">
        <f>'資源化量内訳'!AZ12</f>
        <v>0</v>
      </c>
      <c r="AJ12" s="51">
        <f>'資源化量内訳'!BH12</f>
        <v>0</v>
      </c>
      <c r="AK12" s="51" t="s">
        <v>208</v>
      </c>
      <c r="AL12" s="51">
        <f t="shared" si="6"/>
        <v>1801</v>
      </c>
      <c r="AM12" s="52">
        <f t="shared" si="7"/>
        <v>13.544737471117841</v>
      </c>
      <c r="AN12" s="51">
        <f>'ごみ処理量内訳'!AC12</f>
        <v>1007</v>
      </c>
      <c r="AO12" s="51">
        <f>'ごみ処理量内訳'!AD12</f>
        <v>2482</v>
      </c>
      <c r="AP12" s="51">
        <f>'ごみ処理量内訳'!AE12</f>
        <v>1233</v>
      </c>
      <c r="AQ12" s="51">
        <f t="shared" si="8"/>
        <v>4722</v>
      </c>
    </row>
    <row r="13" spans="1:43" ht="13.5">
      <c r="A13" s="26" t="s">
        <v>29</v>
      </c>
      <c r="B13" s="49" t="s">
        <v>87</v>
      </c>
      <c r="C13" s="50" t="s">
        <v>88</v>
      </c>
      <c r="D13" s="51">
        <v>44388</v>
      </c>
      <c r="E13" s="51">
        <v>44388</v>
      </c>
      <c r="F13" s="51">
        <f>'ごみ搬入量内訳'!H13</f>
        <v>17980</v>
      </c>
      <c r="G13" s="51">
        <f>'ごみ搬入量内訳'!AG13</f>
        <v>5298</v>
      </c>
      <c r="H13" s="51">
        <f>'ごみ搬入量内訳'!AH13</f>
        <v>0</v>
      </c>
      <c r="I13" s="51">
        <f t="shared" si="0"/>
        <v>23278</v>
      </c>
      <c r="J13" s="51">
        <f t="shared" si="1"/>
        <v>1436.769903256588</v>
      </c>
      <c r="K13" s="51">
        <f>('ごみ搬入量内訳'!E13+'ごみ搬入量内訳'!AH13)/'ごみ処理概要'!D13/365*1000000</f>
        <v>886.8248977571377</v>
      </c>
      <c r="L13" s="51">
        <f>'ごみ搬入量内訳'!F13/'ごみ処理概要'!D13/365*1000000</f>
        <v>549.9450054994501</v>
      </c>
      <c r="M13" s="51">
        <f>'資源化量内訳'!BP13</f>
        <v>221</v>
      </c>
      <c r="N13" s="51">
        <f>'ごみ処理量内訳'!E13</f>
        <v>12783</v>
      </c>
      <c r="O13" s="51">
        <f>'ごみ処理量内訳'!L13</f>
        <v>7121</v>
      </c>
      <c r="P13" s="51">
        <f t="shared" si="2"/>
        <v>2424</v>
      </c>
      <c r="Q13" s="51">
        <f>'ごみ処理量内訳'!G13</f>
        <v>1776</v>
      </c>
      <c r="R13" s="51">
        <f>'ごみ処理量内訳'!H13</f>
        <v>648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950</v>
      </c>
      <c r="W13" s="51">
        <f>'資源化量内訳'!M13</f>
        <v>621</v>
      </c>
      <c r="X13" s="51">
        <f>'資源化量内訳'!N13</f>
        <v>278</v>
      </c>
      <c r="Y13" s="51">
        <f>'資源化量内訳'!O13</f>
        <v>9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42</v>
      </c>
      <c r="AC13" s="51">
        <f>'資源化量内訳'!S13</f>
        <v>0</v>
      </c>
      <c r="AD13" s="51">
        <f t="shared" si="4"/>
        <v>23278</v>
      </c>
      <c r="AE13" s="52">
        <f t="shared" si="5"/>
        <v>69.4088839247358</v>
      </c>
      <c r="AF13" s="51">
        <f>'資源化量内訳'!AB13</f>
        <v>0</v>
      </c>
      <c r="AG13" s="51">
        <f>'資源化量内訳'!AJ13</f>
        <v>0</v>
      </c>
      <c r="AH13" s="51">
        <f>'資源化量内訳'!AR13</f>
        <v>216</v>
      </c>
      <c r="AI13" s="51">
        <f>'資源化量内訳'!AZ13</f>
        <v>0</v>
      </c>
      <c r="AJ13" s="51">
        <f>'資源化量内訳'!BH13</f>
        <v>0</v>
      </c>
      <c r="AK13" s="51" t="s">
        <v>208</v>
      </c>
      <c r="AL13" s="51">
        <f t="shared" si="6"/>
        <v>216</v>
      </c>
      <c r="AM13" s="52">
        <f t="shared" si="7"/>
        <v>5.902378824630835</v>
      </c>
      <c r="AN13" s="51">
        <f>'ごみ処理量内訳'!AC13</f>
        <v>7121</v>
      </c>
      <c r="AO13" s="51">
        <f>'ごみ処理量内訳'!AD13</f>
        <v>1806</v>
      </c>
      <c r="AP13" s="51">
        <f>'ごみ処理量内訳'!AE13</f>
        <v>1471</v>
      </c>
      <c r="AQ13" s="51">
        <f t="shared" si="8"/>
        <v>10398</v>
      </c>
    </row>
    <row r="14" spans="1:43" ht="13.5">
      <c r="A14" s="26" t="s">
        <v>29</v>
      </c>
      <c r="B14" s="49" t="s">
        <v>89</v>
      </c>
      <c r="C14" s="50" t="s">
        <v>90</v>
      </c>
      <c r="D14" s="51">
        <v>51199</v>
      </c>
      <c r="E14" s="51">
        <v>51199</v>
      </c>
      <c r="F14" s="51">
        <f>'ごみ搬入量内訳'!H14</f>
        <v>12977</v>
      </c>
      <c r="G14" s="51">
        <f>'ごみ搬入量内訳'!AG14</f>
        <v>10089</v>
      </c>
      <c r="H14" s="51">
        <f>'ごみ搬入量内訳'!AH14</f>
        <v>298</v>
      </c>
      <c r="I14" s="51">
        <f t="shared" si="0"/>
        <v>23364</v>
      </c>
      <c r="J14" s="51">
        <f t="shared" si="1"/>
        <v>1250.2384598158087</v>
      </c>
      <c r="K14" s="51">
        <f>('ごみ搬入量内訳'!E14+'ごみ搬入量内訳'!AH14)/'ごみ処理概要'!D14/365*1000000</f>
        <v>710.3627612589821</v>
      </c>
      <c r="L14" s="51">
        <f>'ごみ搬入量内訳'!F14/'ごみ処理概要'!D14/365*1000000</f>
        <v>539.8756985568265</v>
      </c>
      <c r="M14" s="51">
        <f>'資源化量内訳'!BP14</f>
        <v>2148</v>
      </c>
      <c r="N14" s="51">
        <f>'ごみ処理量内訳'!E14</f>
        <v>12832</v>
      </c>
      <c r="O14" s="51">
        <f>'ごみ処理量内訳'!L14</f>
        <v>9514</v>
      </c>
      <c r="P14" s="51">
        <f t="shared" si="2"/>
        <v>0</v>
      </c>
      <c r="Q14" s="51">
        <f>'ごみ処理量内訳'!G14</f>
        <v>0</v>
      </c>
      <c r="R14" s="51">
        <f>'ごみ処理量内訳'!H14</f>
        <v>0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720</v>
      </c>
      <c r="W14" s="51">
        <f>'資源化量内訳'!M14</f>
        <v>190</v>
      </c>
      <c r="X14" s="51">
        <f>'資源化量内訳'!N14</f>
        <v>530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23066</v>
      </c>
      <c r="AE14" s="52">
        <f t="shared" si="5"/>
        <v>58.753143154426425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0</v>
      </c>
      <c r="AI14" s="51">
        <f>'資源化量内訳'!AZ14</f>
        <v>0</v>
      </c>
      <c r="AJ14" s="51">
        <f>'資源化量内訳'!BH14</f>
        <v>0</v>
      </c>
      <c r="AK14" s="51" t="s">
        <v>208</v>
      </c>
      <c r="AL14" s="51">
        <f t="shared" si="6"/>
        <v>0</v>
      </c>
      <c r="AM14" s="52">
        <f t="shared" si="7"/>
        <v>11.37463314031887</v>
      </c>
      <c r="AN14" s="51">
        <f>'ごみ処理量内訳'!AC14</f>
        <v>9514</v>
      </c>
      <c r="AO14" s="51">
        <f>'ごみ処理量内訳'!AD14</f>
        <v>1842</v>
      </c>
      <c r="AP14" s="51">
        <f>'ごみ処理量内訳'!AE14</f>
        <v>0</v>
      </c>
      <c r="AQ14" s="51">
        <f t="shared" si="8"/>
        <v>11356</v>
      </c>
    </row>
    <row r="15" spans="1:43" ht="13.5">
      <c r="A15" s="26" t="s">
        <v>29</v>
      </c>
      <c r="B15" s="49" t="s">
        <v>91</v>
      </c>
      <c r="C15" s="50" t="s">
        <v>92</v>
      </c>
      <c r="D15" s="51">
        <v>15258</v>
      </c>
      <c r="E15" s="51">
        <v>15258</v>
      </c>
      <c r="F15" s="51">
        <f>'ごみ搬入量内訳'!H15</f>
        <v>5372</v>
      </c>
      <c r="G15" s="51">
        <f>'ごみ搬入量内訳'!AG15</f>
        <v>1485</v>
      </c>
      <c r="H15" s="51">
        <f>'ごみ搬入量内訳'!AH15</f>
        <v>0</v>
      </c>
      <c r="I15" s="51">
        <f t="shared" si="0"/>
        <v>6857</v>
      </c>
      <c r="J15" s="51">
        <f t="shared" si="1"/>
        <v>1231.242716598703</v>
      </c>
      <c r="K15" s="51">
        <f>('ごみ搬入量内訳'!E15+'ごみ搬入量内訳'!AH15)/'ごみ処理概要'!D15/365*1000000</f>
        <v>1026.0056705038633</v>
      </c>
      <c r="L15" s="51">
        <f>'ごみ搬入量内訳'!F15/'ごみ処理概要'!D15/365*1000000</f>
        <v>205.23704609483997</v>
      </c>
      <c r="M15" s="51">
        <f>'資源化量内訳'!BP15</f>
        <v>0</v>
      </c>
      <c r="N15" s="51">
        <f>'ごみ処理量内訳'!E15</f>
        <v>4802</v>
      </c>
      <c r="O15" s="51">
        <f>'ごみ処理量内訳'!L15</f>
        <v>1896</v>
      </c>
      <c r="P15" s="51">
        <f t="shared" si="2"/>
        <v>85</v>
      </c>
      <c r="Q15" s="51">
        <f>'ごみ処理量内訳'!G15</f>
        <v>0</v>
      </c>
      <c r="R15" s="51">
        <f>'ごみ処理量内訳'!H15</f>
        <v>85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74</v>
      </c>
      <c r="W15" s="51">
        <f>'資源化量内訳'!M15</f>
        <v>6</v>
      </c>
      <c r="X15" s="51">
        <f>'資源化量内訳'!N15</f>
        <v>24</v>
      </c>
      <c r="Y15" s="51">
        <f>'資源化量内訳'!O15</f>
        <v>41</v>
      </c>
      <c r="Z15" s="51">
        <f>'資源化量内訳'!P15</f>
        <v>2</v>
      </c>
      <c r="AA15" s="51">
        <f>'資源化量内訳'!Q15</f>
        <v>1</v>
      </c>
      <c r="AB15" s="51">
        <f>'資源化量内訳'!R15</f>
        <v>0</v>
      </c>
      <c r="AC15" s="51">
        <f>'資源化量内訳'!S15</f>
        <v>0</v>
      </c>
      <c r="AD15" s="51">
        <f t="shared" si="4"/>
        <v>6857</v>
      </c>
      <c r="AE15" s="52">
        <f t="shared" si="5"/>
        <v>72.34942394633221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85</v>
      </c>
      <c r="AI15" s="51">
        <f>'資源化量内訳'!AZ15</f>
        <v>0</v>
      </c>
      <c r="AJ15" s="51">
        <f>'資源化量内訳'!BH15</f>
        <v>0</v>
      </c>
      <c r="AK15" s="51" t="s">
        <v>208</v>
      </c>
      <c r="AL15" s="51">
        <f t="shared" si="6"/>
        <v>85</v>
      </c>
      <c r="AM15" s="52">
        <f t="shared" si="7"/>
        <v>2.3187983082980894</v>
      </c>
      <c r="AN15" s="51">
        <f>'ごみ処理量内訳'!AC15</f>
        <v>1896</v>
      </c>
      <c r="AO15" s="51">
        <f>'ごみ処理量内訳'!AD15</f>
        <v>989</v>
      </c>
      <c r="AP15" s="51">
        <f>'ごみ処理量内訳'!AE15</f>
        <v>0</v>
      </c>
      <c r="AQ15" s="51">
        <f t="shared" si="8"/>
        <v>2885</v>
      </c>
    </row>
    <row r="16" spans="1:43" ht="13.5">
      <c r="A16" s="26" t="s">
        <v>29</v>
      </c>
      <c r="B16" s="49" t="s">
        <v>93</v>
      </c>
      <c r="C16" s="50" t="s">
        <v>94</v>
      </c>
      <c r="D16" s="51">
        <v>4247</v>
      </c>
      <c r="E16" s="51">
        <v>4247</v>
      </c>
      <c r="F16" s="51">
        <f>'ごみ搬入量内訳'!H16</f>
        <v>1285</v>
      </c>
      <c r="G16" s="51">
        <f>'ごみ搬入量内訳'!AG16</f>
        <v>211</v>
      </c>
      <c r="H16" s="51">
        <f>'ごみ搬入量内訳'!AH16</f>
        <v>0</v>
      </c>
      <c r="I16" s="51">
        <f t="shared" si="0"/>
        <v>1496</v>
      </c>
      <c r="J16" s="51">
        <f t="shared" si="1"/>
        <v>965.0647838441962</v>
      </c>
      <c r="K16" s="51">
        <f>('ごみ搬入量内訳'!E16+'ごみ搬入量内訳'!AH16)/'ごみ処理概要'!D16/365*1000000</f>
        <v>769.6004593089078</v>
      </c>
      <c r="L16" s="51">
        <f>'ごみ搬入量内訳'!F16/'ごみ処理概要'!D16/365*1000000</f>
        <v>195.46432453528837</v>
      </c>
      <c r="M16" s="51">
        <f>'資源化量内訳'!BP16</f>
        <v>0</v>
      </c>
      <c r="N16" s="51">
        <f>'ごみ処理量内訳'!E16</f>
        <v>1062</v>
      </c>
      <c r="O16" s="51">
        <f>'ごみ処理量内訳'!L16</f>
        <v>361</v>
      </c>
      <c r="P16" s="51">
        <f t="shared" si="2"/>
        <v>73</v>
      </c>
      <c r="Q16" s="51">
        <f>'ごみ処理量内訳'!G16</f>
        <v>0</v>
      </c>
      <c r="R16" s="51">
        <f>'ごみ処理量内訳'!H16</f>
        <v>73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1496</v>
      </c>
      <c r="AE16" s="52">
        <f t="shared" si="5"/>
        <v>75.86898395721924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73</v>
      </c>
      <c r="AI16" s="51">
        <f>'資源化量内訳'!AZ16</f>
        <v>0</v>
      </c>
      <c r="AJ16" s="51">
        <f>'資源化量内訳'!BH16</f>
        <v>0</v>
      </c>
      <c r="AK16" s="51" t="s">
        <v>208</v>
      </c>
      <c r="AL16" s="51">
        <f t="shared" si="6"/>
        <v>73</v>
      </c>
      <c r="AM16" s="52">
        <f t="shared" si="7"/>
        <v>4.879679144385027</v>
      </c>
      <c r="AN16" s="51">
        <f>'ごみ処理量内訳'!AC16</f>
        <v>361</v>
      </c>
      <c r="AO16" s="51">
        <f>'ごみ処理量内訳'!AD16</f>
        <v>318</v>
      </c>
      <c r="AP16" s="51">
        <f>'ごみ処理量内訳'!AE16</f>
        <v>0</v>
      </c>
      <c r="AQ16" s="51">
        <f t="shared" si="8"/>
        <v>679</v>
      </c>
    </row>
    <row r="17" spans="1:43" ht="13.5">
      <c r="A17" s="26" t="s">
        <v>29</v>
      </c>
      <c r="B17" s="49" t="s">
        <v>95</v>
      </c>
      <c r="C17" s="50" t="s">
        <v>96</v>
      </c>
      <c r="D17" s="51">
        <v>4539</v>
      </c>
      <c r="E17" s="51">
        <v>4539</v>
      </c>
      <c r="F17" s="51">
        <f>'ごみ搬入量内訳'!H17</f>
        <v>1586</v>
      </c>
      <c r="G17" s="51">
        <f>'ごみ搬入量内訳'!AG17</f>
        <v>36</v>
      </c>
      <c r="H17" s="51">
        <f>'ごみ搬入量内訳'!AH17</f>
        <v>0</v>
      </c>
      <c r="I17" s="51">
        <f t="shared" si="0"/>
        <v>1622</v>
      </c>
      <c r="J17" s="51">
        <f t="shared" si="1"/>
        <v>979.0340639873004</v>
      </c>
      <c r="K17" s="51">
        <f>('ごみ搬入量内訳'!E17+'ごみ搬入量内訳'!AH17)/'ごみ処理概要'!D17/365*1000000</f>
        <v>957.3045779801838</v>
      </c>
      <c r="L17" s="51">
        <f>'ごみ搬入量内訳'!F17/'ごみ処理概要'!D17/365*1000000</f>
        <v>21.72948600711641</v>
      </c>
      <c r="M17" s="51">
        <f>'資源化量内訳'!BP17</f>
        <v>0</v>
      </c>
      <c r="N17" s="51">
        <f>'ごみ処理量内訳'!E17</f>
        <v>1438</v>
      </c>
      <c r="O17" s="51">
        <f>'ごみ処理量内訳'!L17</f>
        <v>2</v>
      </c>
      <c r="P17" s="51">
        <f t="shared" si="2"/>
        <v>42</v>
      </c>
      <c r="Q17" s="51">
        <f>'ごみ処理量内訳'!G17</f>
        <v>0</v>
      </c>
      <c r="R17" s="51">
        <f>'ごみ処理量内訳'!H17</f>
        <v>42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140</v>
      </c>
      <c r="W17" s="51">
        <f>'資源化量内訳'!M17</f>
        <v>0</v>
      </c>
      <c r="X17" s="51">
        <f>'資源化量内訳'!N17</f>
        <v>140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1622</v>
      </c>
      <c r="AE17" s="52">
        <f t="shared" si="5"/>
        <v>99.8766954377312</v>
      </c>
      <c r="AF17" s="51">
        <f>'資源化量内訳'!AB17</f>
        <v>0</v>
      </c>
      <c r="AG17" s="51">
        <f>'資源化量内訳'!AJ17</f>
        <v>0</v>
      </c>
      <c r="AH17" s="51">
        <f>'資源化量内訳'!AR17</f>
        <v>42</v>
      </c>
      <c r="AI17" s="51">
        <f>'資源化量内訳'!AZ17</f>
        <v>0</v>
      </c>
      <c r="AJ17" s="51">
        <f>'資源化量内訳'!BH17</f>
        <v>0</v>
      </c>
      <c r="AK17" s="51" t="s">
        <v>208</v>
      </c>
      <c r="AL17" s="51">
        <f t="shared" si="6"/>
        <v>42</v>
      </c>
      <c r="AM17" s="52">
        <f t="shared" si="7"/>
        <v>11.22071516646116</v>
      </c>
      <c r="AN17" s="51">
        <f>'ごみ処理量内訳'!AC17</f>
        <v>2</v>
      </c>
      <c r="AO17" s="51">
        <f>'ごみ処理量内訳'!AD17</f>
        <v>248</v>
      </c>
      <c r="AP17" s="51">
        <f>'ごみ処理量内訳'!AE17</f>
        <v>0</v>
      </c>
      <c r="AQ17" s="51">
        <f t="shared" si="8"/>
        <v>250</v>
      </c>
    </row>
    <row r="18" spans="1:43" ht="13.5">
      <c r="A18" s="26" t="s">
        <v>29</v>
      </c>
      <c r="B18" s="49" t="s">
        <v>97</v>
      </c>
      <c r="C18" s="50" t="s">
        <v>98</v>
      </c>
      <c r="D18" s="51">
        <v>3643</v>
      </c>
      <c r="E18" s="51">
        <v>3643</v>
      </c>
      <c r="F18" s="51">
        <f>'ごみ搬入量内訳'!H18</f>
        <v>968</v>
      </c>
      <c r="G18" s="51">
        <f>'ごみ搬入量内訳'!AG18</f>
        <v>33</v>
      </c>
      <c r="H18" s="51">
        <f>'ごみ搬入量内訳'!AH18</f>
        <v>0</v>
      </c>
      <c r="I18" s="51">
        <f t="shared" si="0"/>
        <v>1001</v>
      </c>
      <c r="J18" s="51">
        <f t="shared" si="1"/>
        <v>752.8042145003177</v>
      </c>
      <c r="K18" s="51">
        <f>('ごみ搬入量内訳'!E18+'ごみ搬入量内訳'!AH18)/'ごみ処理概要'!D18/365*1000000</f>
        <v>676.0948939418439</v>
      </c>
      <c r="L18" s="51">
        <f>'ごみ搬入量内訳'!F18/'ごみ処理概要'!D18/365*1000000</f>
        <v>76.70932055847395</v>
      </c>
      <c r="M18" s="51">
        <f>'資源化量内訳'!BP18</f>
        <v>0</v>
      </c>
      <c r="N18" s="51">
        <f>'ごみ処理量内訳'!E18</f>
        <v>652</v>
      </c>
      <c r="O18" s="51">
        <f>'ごみ処理量内訳'!L18</f>
        <v>287</v>
      </c>
      <c r="P18" s="51">
        <f t="shared" si="2"/>
        <v>62</v>
      </c>
      <c r="Q18" s="51">
        <f>'ごみ処理量内訳'!G18</f>
        <v>0</v>
      </c>
      <c r="R18" s="51">
        <f>'ごみ処理量内訳'!H18</f>
        <v>62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1001</v>
      </c>
      <c r="AE18" s="52">
        <f t="shared" si="5"/>
        <v>71.32867132867133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62</v>
      </c>
      <c r="AI18" s="51">
        <f>'資源化量内訳'!AZ18</f>
        <v>0</v>
      </c>
      <c r="AJ18" s="51">
        <f>'資源化量内訳'!BH18</f>
        <v>0</v>
      </c>
      <c r="AK18" s="51" t="s">
        <v>208</v>
      </c>
      <c r="AL18" s="51">
        <f t="shared" si="6"/>
        <v>62</v>
      </c>
      <c r="AM18" s="52">
        <f t="shared" si="7"/>
        <v>6.193806193806194</v>
      </c>
      <c r="AN18" s="51">
        <f>'ごみ処理量内訳'!AC18</f>
        <v>287</v>
      </c>
      <c r="AO18" s="51">
        <f>'ごみ処理量内訳'!AD18</f>
        <v>227</v>
      </c>
      <c r="AP18" s="51">
        <f>'ごみ処理量内訳'!AE18</f>
        <v>0</v>
      </c>
      <c r="AQ18" s="51">
        <f t="shared" si="8"/>
        <v>514</v>
      </c>
    </row>
    <row r="19" spans="1:43" ht="13.5">
      <c r="A19" s="26" t="s">
        <v>29</v>
      </c>
      <c r="B19" s="49" t="s">
        <v>99</v>
      </c>
      <c r="C19" s="50" t="s">
        <v>100</v>
      </c>
      <c r="D19" s="51">
        <v>2370</v>
      </c>
      <c r="E19" s="51">
        <v>2370</v>
      </c>
      <c r="F19" s="51">
        <f>'ごみ搬入量内訳'!H19</f>
        <v>551</v>
      </c>
      <c r="G19" s="51">
        <f>'ごみ搬入量内訳'!AG19</f>
        <v>187</v>
      </c>
      <c r="H19" s="51">
        <f>'ごみ搬入量内訳'!AH19</f>
        <v>0</v>
      </c>
      <c r="I19" s="51">
        <f t="shared" si="0"/>
        <v>738</v>
      </c>
      <c r="J19" s="51">
        <f t="shared" si="1"/>
        <v>853.1298768857291</v>
      </c>
      <c r="K19" s="51">
        <f>('ごみ搬入量内訳'!E19+'ごみ搬入量内訳'!AH19)/'ごみ処理概要'!D19/365*1000000</f>
        <v>557.1932258250968</v>
      </c>
      <c r="L19" s="51">
        <f>'ごみ搬入量内訳'!F19/'ごみ処理概要'!D19/365*1000000</f>
        <v>295.93665106063236</v>
      </c>
      <c r="M19" s="51">
        <f>'資源化量内訳'!BP19</f>
        <v>0</v>
      </c>
      <c r="N19" s="51">
        <f>'ごみ処理量内訳'!E19</f>
        <v>355</v>
      </c>
      <c r="O19" s="51">
        <f>'ごみ処理量内訳'!L19</f>
        <v>342</v>
      </c>
      <c r="P19" s="51">
        <f t="shared" si="2"/>
        <v>41</v>
      </c>
      <c r="Q19" s="51">
        <f>'ごみ処理量内訳'!G19</f>
        <v>0</v>
      </c>
      <c r="R19" s="51">
        <f>'ごみ処理量内訳'!H19</f>
        <v>41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738</v>
      </c>
      <c r="AE19" s="52">
        <f t="shared" si="5"/>
        <v>53.65853658536586</v>
      </c>
      <c r="AF19" s="51">
        <f>'資源化量内訳'!AB19</f>
        <v>0</v>
      </c>
      <c r="AG19" s="51">
        <f>'資源化量内訳'!AJ19</f>
        <v>0</v>
      </c>
      <c r="AH19" s="51">
        <f>'資源化量内訳'!AR19</f>
        <v>41</v>
      </c>
      <c r="AI19" s="51">
        <f>'資源化量内訳'!AZ19</f>
        <v>0</v>
      </c>
      <c r="AJ19" s="51">
        <f>'資源化量内訳'!BH19</f>
        <v>0</v>
      </c>
      <c r="AK19" s="51" t="s">
        <v>208</v>
      </c>
      <c r="AL19" s="51">
        <f t="shared" si="6"/>
        <v>41</v>
      </c>
      <c r="AM19" s="52">
        <f t="shared" si="7"/>
        <v>5.555555555555555</v>
      </c>
      <c r="AN19" s="51">
        <f>'ごみ処理量内訳'!AC19</f>
        <v>342</v>
      </c>
      <c r="AO19" s="51">
        <f>'ごみ処理量内訳'!AD19</f>
        <v>108</v>
      </c>
      <c r="AP19" s="51">
        <f>'ごみ処理量内訳'!AE19</f>
        <v>0</v>
      </c>
      <c r="AQ19" s="51">
        <f t="shared" si="8"/>
        <v>450</v>
      </c>
    </row>
    <row r="20" spans="1:43" ht="13.5">
      <c r="A20" s="26" t="s">
        <v>29</v>
      </c>
      <c r="B20" s="49" t="s">
        <v>101</v>
      </c>
      <c r="C20" s="50" t="s">
        <v>80</v>
      </c>
      <c r="D20" s="51">
        <v>2832</v>
      </c>
      <c r="E20" s="51">
        <v>2832</v>
      </c>
      <c r="F20" s="51">
        <f>'ごみ搬入量内訳'!H20</f>
        <v>860</v>
      </c>
      <c r="G20" s="51">
        <f>'ごみ搬入量内訳'!AG20</f>
        <v>20</v>
      </c>
      <c r="H20" s="51">
        <f>'ごみ搬入量内訳'!AH20</f>
        <v>0</v>
      </c>
      <c r="I20" s="51">
        <f t="shared" si="0"/>
        <v>880</v>
      </c>
      <c r="J20" s="51">
        <f t="shared" si="1"/>
        <v>851.3272966488662</v>
      </c>
      <c r="K20" s="51">
        <f>('ごみ搬入量内訳'!E20+'ごみ搬入量内訳'!AH20)/'ごみ処理概要'!D20/365*1000000</f>
        <v>831.9789489977557</v>
      </c>
      <c r="L20" s="51">
        <f>'ごみ搬入量内訳'!F20/'ごみ処理概要'!D20/365*1000000</f>
        <v>19.348347651110597</v>
      </c>
      <c r="M20" s="51">
        <f>'資源化量内訳'!BP20</f>
        <v>0</v>
      </c>
      <c r="N20" s="51">
        <f>'ごみ処理量内訳'!E20</f>
        <v>767</v>
      </c>
      <c r="O20" s="51">
        <f>'ごみ処理量内訳'!L20</f>
        <v>1</v>
      </c>
      <c r="P20" s="51">
        <f t="shared" si="2"/>
        <v>28</v>
      </c>
      <c r="Q20" s="51">
        <f>'ごみ処理量内訳'!G20</f>
        <v>0</v>
      </c>
      <c r="R20" s="51">
        <f>'ごみ処理量内訳'!H20</f>
        <v>28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84</v>
      </c>
      <c r="W20" s="51">
        <f>'資源化量内訳'!M20</f>
        <v>0</v>
      </c>
      <c r="X20" s="51">
        <f>'資源化量内訳'!N20</f>
        <v>84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880</v>
      </c>
      <c r="AE20" s="52">
        <f t="shared" si="5"/>
        <v>99.88636363636364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28</v>
      </c>
      <c r="AI20" s="51">
        <f>'資源化量内訳'!AZ20</f>
        <v>0</v>
      </c>
      <c r="AJ20" s="51">
        <f>'資源化量内訳'!BH20</f>
        <v>0</v>
      </c>
      <c r="AK20" s="51" t="s">
        <v>208</v>
      </c>
      <c r="AL20" s="51">
        <f t="shared" si="6"/>
        <v>28</v>
      </c>
      <c r="AM20" s="52">
        <f t="shared" si="7"/>
        <v>12.727272727272727</v>
      </c>
      <c r="AN20" s="51">
        <f>'ごみ処理量内訳'!AC20</f>
        <v>1</v>
      </c>
      <c r="AO20" s="51">
        <f>'ごみ処理量内訳'!AD20</f>
        <v>133</v>
      </c>
      <c r="AP20" s="51">
        <f>'ごみ処理量内訳'!AE20</f>
        <v>0</v>
      </c>
      <c r="AQ20" s="51">
        <f t="shared" si="8"/>
        <v>134</v>
      </c>
    </row>
    <row r="21" spans="1:43" ht="13.5">
      <c r="A21" s="26" t="s">
        <v>29</v>
      </c>
      <c r="B21" s="49" t="s">
        <v>102</v>
      </c>
      <c r="C21" s="50" t="s">
        <v>103</v>
      </c>
      <c r="D21" s="51">
        <v>14364</v>
      </c>
      <c r="E21" s="51">
        <v>14364</v>
      </c>
      <c r="F21" s="51">
        <f>'ごみ搬入量内訳'!H21</f>
        <v>4403</v>
      </c>
      <c r="G21" s="51">
        <f>'ごみ搬入量内訳'!AG21</f>
        <v>168</v>
      </c>
      <c r="H21" s="51">
        <f>'ごみ搬入量内訳'!AH21</f>
        <v>0</v>
      </c>
      <c r="I21" s="51">
        <f t="shared" si="0"/>
        <v>4571</v>
      </c>
      <c r="J21" s="51">
        <f t="shared" si="1"/>
        <v>871.8523859115063</v>
      </c>
      <c r="K21" s="51">
        <f>('ごみ搬入量内訳'!E21+'ごみ搬入量内訳'!AH21)/'ごみ処理概要'!D21/365*1000000</f>
        <v>657.6563173535055</v>
      </c>
      <c r="L21" s="51">
        <f>'ごみ搬入量内訳'!F21/'ごみ処理概要'!D21/365*1000000</f>
        <v>214.19606855800077</v>
      </c>
      <c r="M21" s="51">
        <f>'資源化量内訳'!BP21</f>
        <v>0</v>
      </c>
      <c r="N21" s="51">
        <f>'ごみ処理量内訳'!E21</f>
        <v>4025</v>
      </c>
      <c r="O21" s="51">
        <f>'ごみ処理量内訳'!L21</f>
        <v>242</v>
      </c>
      <c r="P21" s="51">
        <f t="shared" si="2"/>
        <v>304</v>
      </c>
      <c r="Q21" s="51">
        <f>'ごみ処理量内訳'!G21</f>
        <v>34</v>
      </c>
      <c r="R21" s="51">
        <f>'ごみ処理量内訳'!H21</f>
        <v>270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4571</v>
      </c>
      <c r="AE21" s="52">
        <f t="shared" si="5"/>
        <v>94.70575366440603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270</v>
      </c>
      <c r="AI21" s="51">
        <f>'資源化量内訳'!AZ21</f>
        <v>0</v>
      </c>
      <c r="AJ21" s="51">
        <f>'資源化量内訳'!BH21</f>
        <v>0</v>
      </c>
      <c r="AK21" s="51" t="s">
        <v>208</v>
      </c>
      <c r="AL21" s="51">
        <f t="shared" si="6"/>
        <v>270</v>
      </c>
      <c r="AM21" s="52">
        <f t="shared" si="7"/>
        <v>5.906803762852767</v>
      </c>
      <c r="AN21" s="51">
        <f>'ごみ処理量内訳'!AC21</f>
        <v>242</v>
      </c>
      <c r="AO21" s="51">
        <f>'ごみ処理量内訳'!AD21</f>
        <v>438</v>
      </c>
      <c r="AP21" s="51">
        <f>'ごみ処理量内訳'!AE21</f>
        <v>32</v>
      </c>
      <c r="AQ21" s="51">
        <f t="shared" si="8"/>
        <v>712</v>
      </c>
    </row>
    <row r="22" spans="1:43" ht="13.5">
      <c r="A22" s="26" t="s">
        <v>29</v>
      </c>
      <c r="B22" s="49" t="s">
        <v>104</v>
      </c>
      <c r="C22" s="50" t="s">
        <v>105</v>
      </c>
      <c r="D22" s="51">
        <v>19618</v>
      </c>
      <c r="E22" s="51">
        <v>19618</v>
      </c>
      <c r="F22" s="51">
        <f>'ごみ搬入量内訳'!H22</f>
        <v>3763</v>
      </c>
      <c r="G22" s="51">
        <f>'ごみ搬入量内訳'!AG22</f>
        <v>73</v>
      </c>
      <c r="H22" s="51">
        <f>'ごみ搬入量内訳'!AH22</f>
        <v>0</v>
      </c>
      <c r="I22" s="51">
        <f t="shared" si="0"/>
        <v>3836</v>
      </c>
      <c r="J22" s="51">
        <f t="shared" si="1"/>
        <v>535.7115425168666</v>
      </c>
      <c r="K22" s="51">
        <f>('ごみ搬入量内訳'!E22+'ごみ搬入量内訳'!AH22)/'ごみ処理概要'!D22/365*1000000</f>
        <v>418.26279192857555</v>
      </c>
      <c r="L22" s="51">
        <f>'ごみ搬入量内訳'!F22/'ごみ処理概要'!D22/365*1000000</f>
        <v>117.44875058829116</v>
      </c>
      <c r="M22" s="51">
        <f>'資源化量内訳'!BP22</f>
        <v>0</v>
      </c>
      <c r="N22" s="51">
        <f>'ごみ処理量内訳'!E22</f>
        <v>2795</v>
      </c>
      <c r="O22" s="51">
        <f>'ごみ処理量内訳'!L22</f>
        <v>509</v>
      </c>
      <c r="P22" s="51">
        <f t="shared" si="2"/>
        <v>0</v>
      </c>
      <c r="Q22" s="51">
        <f>'ごみ処理量内訳'!G22</f>
        <v>0</v>
      </c>
      <c r="R22" s="51">
        <f>'ごみ処理量内訳'!H22</f>
        <v>0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532</v>
      </c>
      <c r="W22" s="51">
        <f>'資源化量内訳'!M22</f>
        <v>38</v>
      </c>
      <c r="X22" s="51">
        <f>'資源化量内訳'!N22</f>
        <v>200</v>
      </c>
      <c r="Y22" s="51">
        <f>'資源化量内訳'!O22</f>
        <v>217</v>
      </c>
      <c r="Z22" s="51">
        <f>'資源化量内訳'!P22</f>
        <v>21</v>
      </c>
      <c r="AA22" s="51">
        <f>'資源化量内訳'!Q22</f>
        <v>56</v>
      </c>
      <c r="AB22" s="51">
        <f>'資源化量内訳'!R22</f>
        <v>0</v>
      </c>
      <c r="AC22" s="51">
        <f>'資源化量内訳'!S22</f>
        <v>0</v>
      </c>
      <c r="AD22" s="51">
        <f t="shared" si="4"/>
        <v>3836</v>
      </c>
      <c r="AE22" s="52">
        <f t="shared" si="5"/>
        <v>86.73096976016684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0</v>
      </c>
      <c r="AI22" s="51">
        <f>'資源化量内訳'!AZ22</f>
        <v>0</v>
      </c>
      <c r="AJ22" s="51">
        <f>'資源化量内訳'!BH22</f>
        <v>0</v>
      </c>
      <c r="AK22" s="51" t="s">
        <v>208</v>
      </c>
      <c r="AL22" s="51">
        <f t="shared" si="6"/>
        <v>0</v>
      </c>
      <c r="AM22" s="52">
        <f t="shared" si="7"/>
        <v>13.86861313868613</v>
      </c>
      <c r="AN22" s="51">
        <f>'ごみ処理量内訳'!AC22</f>
        <v>509</v>
      </c>
      <c r="AO22" s="51">
        <f>'ごみ処理量内訳'!AD22</f>
        <v>272</v>
      </c>
      <c r="AP22" s="51">
        <f>'ごみ処理量内訳'!AE22</f>
        <v>0</v>
      </c>
      <c r="AQ22" s="51">
        <f t="shared" si="8"/>
        <v>781</v>
      </c>
    </row>
    <row r="23" spans="1:43" ht="13.5">
      <c r="A23" s="26" t="s">
        <v>29</v>
      </c>
      <c r="B23" s="49" t="s">
        <v>106</v>
      </c>
      <c r="C23" s="50" t="s">
        <v>107</v>
      </c>
      <c r="D23" s="51">
        <v>9202</v>
      </c>
      <c r="E23" s="51">
        <v>9105</v>
      </c>
      <c r="F23" s="51">
        <f>'ごみ搬入量内訳'!H23</f>
        <v>2522</v>
      </c>
      <c r="G23" s="51">
        <f>'ごみ搬入量内訳'!AG23</f>
        <v>176</v>
      </c>
      <c r="H23" s="51">
        <f>'ごみ搬入量内訳'!AH23</f>
        <v>23</v>
      </c>
      <c r="I23" s="51">
        <f t="shared" si="0"/>
        <v>2721</v>
      </c>
      <c r="J23" s="51">
        <f t="shared" si="1"/>
        <v>810.1276375296616</v>
      </c>
      <c r="K23" s="51">
        <f>('ごみ搬入量内訳'!E23+'ごみ搬入量内訳'!AH23)/'ごみ処理概要'!D23/365*1000000</f>
        <v>712.7694098662292</v>
      </c>
      <c r="L23" s="51">
        <f>'ごみ搬入量内訳'!F23/'ごみ処理概要'!D23/365*1000000</f>
        <v>97.35822766343232</v>
      </c>
      <c r="M23" s="51">
        <f>'資源化量内訳'!BP23</f>
        <v>0</v>
      </c>
      <c r="N23" s="51">
        <f>'ごみ処理量内訳'!E23</f>
        <v>2103</v>
      </c>
      <c r="O23" s="51">
        <f>'ごみ処理量内訳'!L23</f>
        <v>234</v>
      </c>
      <c r="P23" s="51">
        <f t="shared" si="2"/>
        <v>361</v>
      </c>
      <c r="Q23" s="51">
        <f>'ごみ処理量内訳'!G23</f>
        <v>109</v>
      </c>
      <c r="R23" s="51">
        <f>'ごみ処理量内訳'!H23</f>
        <v>252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2698</v>
      </c>
      <c r="AE23" s="52">
        <f t="shared" si="5"/>
        <v>91.32690882134915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252</v>
      </c>
      <c r="AI23" s="51">
        <f>'資源化量内訳'!AZ23</f>
        <v>0</v>
      </c>
      <c r="AJ23" s="51">
        <f>'資源化量内訳'!BH23</f>
        <v>0</v>
      </c>
      <c r="AK23" s="51" t="s">
        <v>208</v>
      </c>
      <c r="AL23" s="51">
        <f t="shared" si="6"/>
        <v>252</v>
      </c>
      <c r="AM23" s="52">
        <f t="shared" si="7"/>
        <v>9.34025203854707</v>
      </c>
      <c r="AN23" s="51">
        <f>'ごみ処理量内訳'!AC23</f>
        <v>234</v>
      </c>
      <c r="AO23" s="51">
        <f>'ごみ処理量内訳'!AD23</f>
        <v>226</v>
      </c>
      <c r="AP23" s="51">
        <f>'ごみ処理量内訳'!AE23</f>
        <v>101</v>
      </c>
      <c r="AQ23" s="51">
        <f t="shared" si="8"/>
        <v>561</v>
      </c>
    </row>
    <row r="24" spans="1:43" ht="13.5">
      <c r="A24" s="26" t="s">
        <v>29</v>
      </c>
      <c r="B24" s="49" t="s">
        <v>108</v>
      </c>
      <c r="C24" s="50" t="s">
        <v>109</v>
      </c>
      <c r="D24" s="51">
        <v>5240</v>
      </c>
      <c r="E24" s="51">
        <v>5240</v>
      </c>
      <c r="F24" s="51">
        <f>'ごみ搬入量内訳'!H24</f>
        <v>1090</v>
      </c>
      <c r="G24" s="51">
        <f>'ごみ搬入量内訳'!AG24</f>
        <v>19</v>
      </c>
      <c r="H24" s="51">
        <f>'ごみ搬入量内訳'!AH24</f>
        <v>0</v>
      </c>
      <c r="I24" s="51">
        <f t="shared" si="0"/>
        <v>1109</v>
      </c>
      <c r="J24" s="51">
        <f t="shared" si="1"/>
        <v>579.8389626686187</v>
      </c>
      <c r="K24" s="51">
        <f>('ごみ搬入量内訳'!E24+'ごみ搬入量内訳'!AH24)/'ごみ処理概要'!D24/365*1000000</f>
        <v>411.4817525881</v>
      </c>
      <c r="L24" s="51">
        <f>'ごみ搬入量内訳'!F24/'ごみ処理概要'!D24/365*1000000</f>
        <v>168.35721008051866</v>
      </c>
      <c r="M24" s="51">
        <f>'資源化量内訳'!BP24</f>
        <v>0</v>
      </c>
      <c r="N24" s="51">
        <f>'ごみ処理量内訳'!E24</f>
        <v>806</v>
      </c>
      <c r="O24" s="51">
        <f>'ごみ処理量内訳'!L24</f>
        <v>115</v>
      </c>
      <c r="P24" s="51">
        <f t="shared" si="2"/>
        <v>0</v>
      </c>
      <c r="Q24" s="51">
        <f>'ごみ処理量内訳'!G24</f>
        <v>0</v>
      </c>
      <c r="R24" s="51">
        <f>'ごみ処理量内訳'!H24</f>
        <v>0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188</v>
      </c>
      <c r="W24" s="51">
        <f>'資源化量内訳'!M24</f>
        <v>72</v>
      </c>
      <c r="X24" s="51">
        <f>'資源化量内訳'!N24</f>
        <v>29</v>
      </c>
      <c r="Y24" s="51">
        <f>'資源化量内訳'!O24</f>
        <v>69</v>
      </c>
      <c r="Z24" s="51">
        <f>'資源化量内訳'!P24</f>
        <v>5</v>
      </c>
      <c r="AA24" s="51">
        <f>'資源化量内訳'!Q24</f>
        <v>13</v>
      </c>
      <c r="AB24" s="51">
        <f>'資源化量内訳'!R24</f>
        <v>0</v>
      </c>
      <c r="AC24" s="51">
        <f>'資源化量内訳'!S24</f>
        <v>0</v>
      </c>
      <c r="AD24" s="51">
        <f t="shared" si="4"/>
        <v>1109</v>
      </c>
      <c r="AE24" s="52">
        <f t="shared" si="5"/>
        <v>89.6302975653742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0</v>
      </c>
      <c r="AI24" s="51">
        <f>'資源化量内訳'!AZ24</f>
        <v>0</v>
      </c>
      <c r="AJ24" s="51">
        <f>'資源化量内訳'!BH24</f>
        <v>0</v>
      </c>
      <c r="AK24" s="51" t="s">
        <v>208</v>
      </c>
      <c r="AL24" s="51">
        <f t="shared" si="6"/>
        <v>0</v>
      </c>
      <c r="AM24" s="52">
        <f t="shared" si="7"/>
        <v>16.952209197475206</v>
      </c>
      <c r="AN24" s="51">
        <f>'ごみ処理量内訳'!AC24</f>
        <v>115</v>
      </c>
      <c r="AO24" s="51">
        <f>'ごみ処理量内訳'!AD24</f>
        <v>76</v>
      </c>
      <c r="AP24" s="51">
        <f>'ごみ処理量内訳'!AE24</f>
        <v>0</v>
      </c>
      <c r="AQ24" s="51">
        <f t="shared" si="8"/>
        <v>191</v>
      </c>
    </row>
    <row r="25" spans="1:43" ht="13.5">
      <c r="A25" s="26" t="s">
        <v>29</v>
      </c>
      <c r="B25" s="49" t="s">
        <v>110</v>
      </c>
      <c r="C25" s="50" t="s">
        <v>111</v>
      </c>
      <c r="D25" s="51">
        <v>2919</v>
      </c>
      <c r="E25" s="51">
        <v>2919</v>
      </c>
      <c r="F25" s="51">
        <f>'ごみ搬入量内訳'!H25</f>
        <v>779</v>
      </c>
      <c r="G25" s="51">
        <f>'ごみ搬入量内訳'!AG25</f>
        <v>13</v>
      </c>
      <c r="H25" s="51">
        <f>'ごみ搬入量内訳'!AH25</f>
        <v>0</v>
      </c>
      <c r="I25" s="51">
        <f t="shared" si="0"/>
        <v>792</v>
      </c>
      <c r="J25" s="51">
        <f t="shared" si="1"/>
        <v>743.3583465908291</v>
      </c>
      <c r="K25" s="51">
        <f>('ごみ搬入量内訳'!E25+'ごみ搬入量内訳'!AH25)/'ごみ処理概要'!D25/365*1000000</f>
        <v>743.3583465908291</v>
      </c>
      <c r="L25" s="51">
        <f>'ごみ搬入量内訳'!F25/'ごみ処理概要'!D25/365*1000000</f>
        <v>0</v>
      </c>
      <c r="M25" s="51">
        <f>'資源化量内訳'!BP25</f>
        <v>0</v>
      </c>
      <c r="N25" s="51">
        <f>'ごみ処理量内訳'!E25</f>
        <v>655</v>
      </c>
      <c r="O25" s="51">
        <f>'ごみ処理量内訳'!L25</f>
        <v>13</v>
      </c>
      <c r="P25" s="51">
        <f t="shared" si="2"/>
        <v>30</v>
      </c>
      <c r="Q25" s="51">
        <f>'ごみ処理量内訳'!G25</f>
        <v>30</v>
      </c>
      <c r="R25" s="51">
        <f>'ごみ処理量内訳'!H25</f>
        <v>0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94</v>
      </c>
      <c r="W25" s="51">
        <f>'資源化量内訳'!M25</f>
        <v>13</v>
      </c>
      <c r="X25" s="51">
        <f>'資源化量内訳'!N25</f>
        <v>26</v>
      </c>
      <c r="Y25" s="51">
        <f>'資源化量内訳'!O25</f>
        <v>38</v>
      </c>
      <c r="Z25" s="51">
        <f>'資源化量内訳'!P25</f>
        <v>7</v>
      </c>
      <c r="AA25" s="51">
        <f>'資源化量内訳'!Q25</f>
        <v>9</v>
      </c>
      <c r="AB25" s="51">
        <f>'資源化量内訳'!R25</f>
        <v>0</v>
      </c>
      <c r="AC25" s="51">
        <f>'資源化量内訳'!S25</f>
        <v>1</v>
      </c>
      <c r="AD25" s="51">
        <f t="shared" si="4"/>
        <v>792</v>
      </c>
      <c r="AE25" s="52">
        <f t="shared" si="5"/>
        <v>98.35858585858585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0</v>
      </c>
      <c r="AI25" s="51">
        <f>'資源化量内訳'!AZ25</f>
        <v>0</v>
      </c>
      <c r="AJ25" s="51">
        <f>'資源化量内訳'!BH25</f>
        <v>0</v>
      </c>
      <c r="AK25" s="51" t="s">
        <v>208</v>
      </c>
      <c r="AL25" s="51">
        <f t="shared" si="6"/>
        <v>0</v>
      </c>
      <c r="AM25" s="52">
        <f t="shared" si="7"/>
        <v>11.868686868686869</v>
      </c>
      <c r="AN25" s="51">
        <f>'ごみ処理量内訳'!AC25</f>
        <v>13</v>
      </c>
      <c r="AO25" s="51">
        <f>'ごみ処理量内訳'!AD25</f>
        <v>13</v>
      </c>
      <c r="AP25" s="51">
        <f>'ごみ処理量内訳'!AE25</f>
        <v>21</v>
      </c>
      <c r="AQ25" s="51">
        <f t="shared" si="8"/>
        <v>47</v>
      </c>
    </row>
    <row r="26" spans="1:43" ht="13.5">
      <c r="A26" s="26" t="s">
        <v>29</v>
      </c>
      <c r="B26" s="49" t="s">
        <v>112</v>
      </c>
      <c r="C26" s="50" t="s">
        <v>113</v>
      </c>
      <c r="D26" s="51">
        <v>5253</v>
      </c>
      <c r="E26" s="51">
        <v>5253</v>
      </c>
      <c r="F26" s="51">
        <f>'ごみ搬入量内訳'!H26</f>
        <v>2680</v>
      </c>
      <c r="G26" s="51">
        <f>'ごみ搬入量内訳'!AG26</f>
        <v>30</v>
      </c>
      <c r="H26" s="51">
        <f>'ごみ搬入量内訳'!AH26</f>
        <v>0</v>
      </c>
      <c r="I26" s="51">
        <f t="shared" si="0"/>
        <v>2710</v>
      </c>
      <c r="J26" s="51">
        <f t="shared" si="1"/>
        <v>1413.4128182460643</v>
      </c>
      <c r="K26" s="51">
        <f>('ごみ搬入量内訳'!E26+'ごみ搬入量内訳'!AH26)/'ごみ処理概要'!D26/365*1000000</f>
        <v>597.7015091180773</v>
      </c>
      <c r="L26" s="51">
        <f>'ごみ搬入量内訳'!F26/'ごみ処理概要'!D26/365*1000000</f>
        <v>815.7113091279869</v>
      </c>
      <c r="M26" s="51">
        <f>'資源化量内訳'!BP26</f>
        <v>0</v>
      </c>
      <c r="N26" s="51">
        <f>'ごみ処理量内訳'!E26</f>
        <v>2297</v>
      </c>
      <c r="O26" s="51">
        <f>'ごみ処理量内訳'!L26</f>
        <v>195</v>
      </c>
      <c r="P26" s="51">
        <f t="shared" si="2"/>
        <v>0</v>
      </c>
      <c r="Q26" s="51">
        <f>'ごみ処理量内訳'!G26</f>
        <v>0</v>
      </c>
      <c r="R26" s="51">
        <f>'ごみ処理量内訳'!H26</f>
        <v>0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218</v>
      </c>
      <c r="W26" s="51">
        <f>'資源化量内訳'!M26</f>
        <v>7</v>
      </c>
      <c r="X26" s="51">
        <f>'資源化量内訳'!N26</f>
        <v>110</v>
      </c>
      <c r="Y26" s="51">
        <f>'資源化量内訳'!O26</f>
        <v>94</v>
      </c>
      <c r="Z26" s="51">
        <f>'資源化量内訳'!P26</f>
        <v>7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2710</v>
      </c>
      <c r="AE26" s="52">
        <f t="shared" si="5"/>
        <v>92.80442804428044</v>
      </c>
      <c r="AF26" s="51">
        <f>'資源化量内訳'!AB26</f>
        <v>0</v>
      </c>
      <c r="AG26" s="51">
        <f>'資源化量内訳'!AJ26</f>
        <v>0</v>
      </c>
      <c r="AH26" s="51">
        <f>'資源化量内訳'!AR26</f>
        <v>0</v>
      </c>
      <c r="AI26" s="51">
        <f>'資源化量内訳'!AZ26</f>
        <v>0</v>
      </c>
      <c r="AJ26" s="51">
        <f>'資源化量内訳'!BH26</f>
        <v>0</v>
      </c>
      <c r="AK26" s="51" t="s">
        <v>208</v>
      </c>
      <c r="AL26" s="51">
        <f t="shared" si="6"/>
        <v>0</v>
      </c>
      <c r="AM26" s="52">
        <f t="shared" si="7"/>
        <v>8.044280442804428</v>
      </c>
      <c r="AN26" s="51">
        <f>'ごみ処理量内訳'!AC26</f>
        <v>195</v>
      </c>
      <c r="AO26" s="51">
        <f>'ごみ処理量内訳'!AD26</f>
        <v>208</v>
      </c>
      <c r="AP26" s="51">
        <f>'ごみ処理量内訳'!AE26</f>
        <v>0</v>
      </c>
      <c r="AQ26" s="51">
        <f t="shared" si="8"/>
        <v>403</v>
      </c>
    </row>
    <row r="27" spans="1:43" ht="13.5">
      <c r="A27" s="26" t="s">
        <v>29</v>
      </c>
      <c r="B27" s="49" t="s">
        <v>114</v>
      </c>
      <c r="C27" s="50" t="s">
        <v>115</v>
      </c>
      <c r="D27" s="51">
        <v>5274</v>
      </c>
      <c r="E27" s="51">
        <v>5274</v>
      </c>
      <c r="F27" s="51">
        <f>'ごみ搬入量内訳'!H27</f>
        <v>893</v>
      </c>
      <c r="G27" s="51">
        <f>'ごみ搬入量内訳'!AG27</f>
        <v>75</v>
      </c>
      <c r="H27" s="51">
        <f>'ごみ搬入量内訳'!AH27</f>
        <v>0</v>
      </c>
      <c r="I27" s="51">
        <f t="shared" si="0"/>
        <v>968</v>
      </c>
      <c r="J27" s="51">
        <f t="shared" si="1"/>
        <v>502.85453062581496</v>
      </c>
      <c r="K27" s="51">
        <f>('ごみ搬入量内訳'!E27+'ごみ搬入量内訳'!AH27)/'ごみ処理概要'!D27/365*1000000</f>
        <v>485.19228471540407</v>
      </c>
      <c r="L27" s="51">
        <f>'ごみ搬入量内訳'!F27/'ごみ処理概要'!D27/365*1000000</f>
        <v>17.662245910410856</v>
      </c>
      <c r="M27" s="51">
        <f>'資源化量内訳'!BP27</f>
        <v>0</v>
      </c>
      <c r="N27" s="51">
        <f>'ごみ処理量内訳'!E27</f>
        <v>722</v>
      </c>
      <c r="O27" s="51">
        <f>'ごみ処理量内訳'!L27</f>
        <v>51</v>
      </c>
      <c r="P27" s="51">
        <f t="shared" si="2"/>
        <v>0</v>
      </c>
      <c r="Q27" s="51">
        <f>'ごみ処理量内訳'!G27</f>
        <v>0</v>
      </c>
      <c r="R27" s="51">
        <f>'ごみ処理量内訳'!H27</f>
        <v>0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195</v>
      </c>
      <c r="W27" s="51">
        <f>'資源化量内訳'!M27</f>
        <v>0</v>
      </c>
      <c r="X27" s="51">
        <f>'資源化量内訳'!N27</f>
        <v>90</v>
      </c>
      <c r="Y27" s="51">
        <f>'資源化量内訳'!O27</f>
        <v>97</v>
      </c>
      <c r="Z27" s="51">
        <f>'資源化量内訳'!P27</f>
        <v>8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968</v>
      </c>
      <c r="AE27" s="52">
        <f t="shared" si="5"/>
        <v>94.73140495867769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0</v>
      </c>
      <c r="AI27" s="51">
        <f>'資源化量内訳'!AZ27</f>
        <v>0</v>
      </c>
      <c r="AJ27" s="51">
        <f>'資源化量内訳'!BH27</f>
        <v>0</v>
      </c>
      <c r="AK27" s="51" t="s">
        <v>208</v>
      </c>
      <c r="AL27" s="51">
        <f t="shared" si="6"/>
        <v>0</v>
      </c>
      <c r="AM27" s="52">
        <f t="shared" si="7"/>
        <v>20.144628099173552</v>
      </c>
      <c r="AN27" s="51">
        <f>'ごみ処理量内訳'!AC27</f>
        <v>51</v>
      </c>
      <c r="AO27" s="51">
        <f>'ごみ処理量内訳'!AD27</f>
        <v>75</v>
      </c>
      <c r="AP27" s="51">
        <f>'ごみ処理量内訳'!AE27</f>
        <v>0</v>
      </c>
      <c r="AQ27" s="51">
        <f t="shared" si="8"/>
        <v>126</v>
      </c>
    </row>
    <row r="28" spans="1:43" ht="13.5">
      <c r="A28" s="26" t="s">
        <v>29</v>
      </c>
      <c r="B28" s="49" t="s">
        <v>116</v>
      </c>
      <c r="C28" s="50" t="s">
        <v>117</v>
      </c>
      <c r="D28" s="51">
        <v>6087</v>
      </c>
      <c r="E28" s="51">
        <v>6087</v>
      </c>
      <c r="F28" s="51">
        <f>'ごみ搬入量内訳'!H28</f>
        <v>1331</v>
      </c>
      <c r="G28" s="51">
        <f>'ごみ搬入量内訳'!AG28</f>
        <v>35</v>
      </c>
      <c r="H28" s="51">
        <f>'ごみ搬入量内訳'!AH28</f>
        <v>0</v>
      </c>
      <c r="I28" s="51">
        <f t="shared" si="0"/>
        <v>1366</v>
      </c>
      <c r="J28" s="51">
        <f t="shared" si="1"/>
        <v>614.8292678535662</v>
      </c>
      <c r="K28" s="51">
        <f>('ごみ搬入量内訳'!E28+'ごみ搬入量内訳'!AH28)/'ごみ処理概要'!D28/365*1000000</f>
        <v>592.7746308661397</v>
      </c>
      <c r="L28" s="51">
        <f>'ごみ搬入量内訳'!F28/'ごみ処理概要'!D28/365*1000000</f>
        <v>22.05463698742661</v>
      </c>
      <c r="M28" s="51">
        <f>'資源化量内訳'!BP28</f>
        <v>0</v>
      </c>
      <c r="N28" s="51">
        <f>'ごみ処理量内訳'!E28</f>
        <v>1080</v>
      </c>
      <c r="O28" s="51">
        <f>'ごみ処理量内訳'!L28</f>
        <v>81</v>
      </c>
      <c r="P28" s="51">
        <f t="shared" si="2"/>
        <v>0</v>
      </c>
      <c r="Q28" s="51">
        <f>'ごみ処理量内訳'!G28</f>
        <v>0</v>
      </c>
      <c r="R28" s="51">
        <f>'ごみ処理量内訳'!H28</f>
        <v>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205</v>
      </c>
      <c r="W28" s="51">
        <f>'資源化量内訳'!M28</f>
        <v>95</v>
      </c>
      <c r="X28" s="51">
        <f>'資源化量内訳'!N28</f>
        <v>100</v>
      </c>
      <c r="Y28" s="51">
        <f>'資源化量内訳'!O28</f>
        <v>10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1366</v>
      </c>
      <c r="AE28" s="52">
        <f t="shared" si="5"/>
        <v>94.07027818448024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0</v>
      </c>
      <c r="AI28" s="51">
        <f>'資源化量内訳'!AZ28</f>
        <v>0</v>
      </c>
      <c r="AJ28" s="51">
        <f>'資源化量内訳'!BH28</f>
        <v>0</v>
      </c>
      <c r="AK28" s="51" t="s">
        <v>208</v>
      </c>
      <c r="AL28" s="51">
        <f t="shared" si="6"/>
        <v>0</v>
      </c>
      <c r="AM28" s="52">
        <f t="shared" si="7"/>
        <v>15.00732064421669</v>
      </c>
      <c r="AN28" s="51">
        <f>'ごみ処理量内訳'!AC28</f>
        <v>81</v>
      </c>
      <c r="AO28" s="51">
        <f>'ごみ処理量内訳'!AD28</f>
        <v>122</v>
      </c>
      <c r="AP28" s="51">
        <f>'ごみ処理量内訳'!AE28</f>
        <v>0</v>
      </c>
      <c r="AQ28" s="51">
        <f t="shared" si="8"/>
        <v>203</v>
      </c>
    </row>
    <row r="29" spans="1:43" ht="13.5">
      <c r="A29" s="26" t="s">
        <v>29</v>
      </c>
      <c r="B29" s="49" t="s">
        <v>118</v>
      </c>
      <c r="C29" s="50" t="s">
        <v>119</v>
      </c>
      <c r="D29" s="51">
        <v>12745</v>
      </c>
      <c r="E29" s="51">
        <v>12745</v>
      </c>
      <c r="F29" s="51">
        <f>'ごみ搬入量内訳'!H29</f>
        <v>3410</v>
      </c>
      <c r="G29" s="51">
        <f>'ごみ搬入量内訳'!AG29</f>
        <v>140</v>
      </c>
      <c r="H29" s="51">
        <f>'ごみ搬入量内訳'!AH29</f>
        <v>110</v>
      </c>
      <c r="I29" s="51">
        <f t="shared" si="0"/>
        <v>3660</v>
      </c>
      <c r="J29" s="51">
        <f t="shared" si="1"/>
        <v>786.7710678912493</v>
      </c>
      <c r="K29" s="51">
        <f>('ごみ搬入量内訳'!E29+'ごみ搬入量内訳'!AH29)/'ごみ処理概要'!D29/365*1000000</f>
        <v>680.3635054305475</v>
      </c>
      <c r="L29" s="51">
        <f>'ごみ搬入量内訳'!F29/'ごみ処理概要'!D29/365*1000000</f>
        <v>106.40756246070175</v>
      </c>
      <c r="M29" s="51">
        <f>'資源化量内訳'!BP29</f>
        <v>221</v>
      </c>
      <c r="N29" s="51">
        <f>'ごみ処理量内訳'!E29</f>
        <v>2734</v>
      </c>
      <c r="O29" s="51">
        <f>'ごみ処理量内訳'!L29</f>
        <v>71</v>
      </c>
      <c r="P29" s="51">
        <f t="shared" si="2"/>
        <v>713</v>
      </c>
      <c r="Q29" s="51">
        <f>'ごみ処理量内訳'!G29</f>
        <v>0</v>
      </c>
      <c r="R29" s="51">
        <f>'ごみ処理量内訳'!H29</f>
        <v>80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633</v>
      </c>
      <c r="V29" s="51">
        <f t="shared" si="3"/>
        <v>32</v>
      </c>
      <c r="W29" s="51">
        <f>'資源化量内訳'!M29</f>
        <v>0</v>
      </c>
      <c r="X29" s="51">
        <f>'資源化量内訳'!N29</f>
        <v>32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3550</v>
      </c>
      <c r="AE29" s="52">
        <f t="shared" si="5"/>
        <v>98</v>
      </c>
      <c r="AF29" s="51">
        <f>'資源化量内訳'!AB29</f>
        <v>0</v>
      </c>
      <c r="AG29" s="51">
        <f>'資源化量内訳'!AJ29</f>
        <v>0</v>
      </c>
      <c r="AH29" s="51">
        <f>'資源化量内訳'!AR29</f>
        <v>80</v>
      </c>
      <c r="AI29" s="51">
        <f>'資源化量内訳'!AZ29</f>
        <v>0</v>
      </c>
      <c r="AJ29" s="51">
        <f>'資源化量内訳'!BH29</f>
        <v>0</v>
      </c>
      <c r="AK29" s="51" t="s">
        <v>208</v>
      </c>
      <c r="AL29" s="51">
        <f t="shared" si="6"/>
        <v>80</v>
      </c>
      <c r="AM29" s="52">
        <f t="shared" si="7"/>
        <v>8.83054892601432</v>
      </c>
      <c r="AN29" s="51">
        <f>'ごみ処理量内訳'!AC29</f>
        <v>71</v>
      </c>
      <c r="AO29" s="51">
        <f>'ごみ処理量内訳'!AD29</f>
        <v>319</v>
      </c>
      <c r="AP29" s="51">
        <f>'ごみ処理量内訳'!AE29</f>
        <v>633</v>
      </c>
      <c r="AQ29" s="51">
        <f t="shared" si="8"/>
        <v>1023</v>
      </c>
    </row>
    <row r="30" spans="1:43" ht="13.5">
      <c r="A30" s="26" t="s">
        <v>29</v>
      </c>
      <c r="B30" s="49" t="s">
        <v>120</v>
      </c>
      <c r="C30" s="50" t="s">
        <v>121</v>
      </c>
      <c r="D30" s="51">
        <v>3938</v>
      </c>
      <c r="E30" s="51">
        <v>3938</v>
      </c>
      <c r="F30" s="51">
        <f>'ごみ搬入量内訳'!H30</f>
        <v>1082</v>
      </c>
      <c r="G30" s="51">
        <f>'ごみ搬入量内訳'!AG30</f>
        <v>47</v>
      </c>
      <c r="H30" s="51">
        <f>'ごみ搬入量内訳'!AH30</f>
        <v>28</v>
      </c>
      <c r="I30" s="51">
        <f t="shared" si="0"/>
        <v>1157</v>
      </c>
      <c r="J30" s="51">
        <f t="shared" si="1"/>
        <v>804.9423600047309</v>
      </c>
      <c r="K30" s="51">
        <f>('ごみ搬入量内訳'!E30+'ごみ搬入量内訳'!AH30)/'ごみ処理概要'!D30/365*1000000</f>
        <v>701.2808114820818</v>
      </c>
      <c r="L30" s="51">
        <f>'ごみ搬入量内訳'!F30/'ごみ処理概要'!D30/365*1000000</f>
        <v>103.66154852264901</v>
      </c>
      <c r="M30" s="51">
        <f>'資源化量内訳'!BP30</f>
        <v>20</v>
      </c>
      <c r="N30" s="51">
        <f>'ごみ処理量内訳'!E30</f>
        <v>893</v>
      </c>
      <c r="O30" s="51">
        <f>'ごみ処理量内訳'!L30</f>
        <v>17</v>
      </c>
      <c r="P30" s="51">
        <f t="shared" si="2"/>
        <v>204</v>
      </c>
      <c r="Q30" s="51">
        <f>'ごみ処理量内訳'!G30</f>
        <v>0</v>
      </c>
      <c r="R30" s="51">
        <f>'ごみ処理量内訳'!H30</f>
        <v>54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150</v>
      </c>
      <c r="V30" s="51">
        <f t="shared" si="3"/>
        <v>15</v>
      </c>
      <c r="W30" s="51">
        <f>'資源化量内訳'!M30</f>
        <v>0</v>
      </c>
      <c r="X30" s="51">
        <f>'資源化量内訳'!N30</f>
        <v>15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1129</v>
      </c>
      <c r="AE30" s="52">
        <f t="shared" si="5"/>
        <v>98.49424269264836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54</v>
      </c>
      <c r="AI30" s="51">
        <f>'資源化量内訳'!AZ30</f>
        <v>0</v>
      </c>
      <c r="AJ30" s="51">
        <f>'資源化量内訳'!BH30</f>
        <v>0</v>
      </c>
      <c r="AK30" s="51" t="s">
        <v>208</v>
      </c>
      <c r="AL30" s="51">
        <f t="shared" si="6"/>
        <v>54</v>
      </c>
      <c r="AM30" s="52">
        <f t="shared" si="7"/>
        <v>7.745865970409051</v>
      </c>
      <c r="AN30" s="51">
        <f>'ごみ処理量内訳'!AC30</f>
        <v>17</v>
      </c>
      <c r="AO30" s="51">
        <f>'ごみ処理量内訳'!AD30</f>
        <v>104</v>
      </c>
      <c r="AP30" s="51">
        <f>'ごみ処理量内訳'!AE30</f>
        <v>150</v>
      </c>
      <c r="AQ30" s="51">
        <f t="shared" si="8"/>
        <v>271</v>
      </c>
    </row>
    <row r="31" spans="1:43" ht="13.5">
      <c r="A31" s="26" t="s">
        <v>29</v>
      </c>
      <c r="B31" s="49" t="s">
        <v>122</v>
      </c>
      <c r="C31" s="50" t="s">
        <v>123</v>
      </c>
      <c r="D31" s="51">
        <v>2058</v>
      </c>
      <c r="E31" s="51">
        <v>2058</v>
      </c>
      <c r="F31" s="51">
        <f>'ごみ搬入量内訳'!H31</f>
        <v>762</v>
      </c>
      <c r="G31" s="51">
        <f>'ごみ搬入量内訳'!AG31</f>
        <v>19</v>
      </c>
      <c r="H31" s="51">
        <f>'ごみ搬入量内訳'!AH31</f>
        <v>0</v>
      </c>
      <c r="I31" s="51">
        <f t="shared" si="0"/>
        <v>781</v>
      </c>
      <c r="J31" s="51">
        <f t="shared" si="1"/>
        <v>1039.7113835749562</v>
      </c>
      <c r="K31" s="51">
        <f>('ごみ搬入量内訳'!E31+'ごみ搬入量内訳'!AH31)/'ごみ処理概要'!D31/365*1000000</f>
        <v>927.8858314362927</v>
      </c>
      <c r="L31" s="51">
        <f>'ごみ搬入量内訳'!F31/'ごみ処理概要'!D31/365*1000000</f>
        <v>111.82555213866368</v>
      </c>
      <c r="M31" s="51">
        <f>'資源化量内訳'!BP31</f>
        <v>0</v>
      </c>
      <c r="N31" s="51">
        <f>'ごみ処理量内訳'!E31</f>
        <v>629</v>
      </c>
      <c r="O31" s="51">
        <f>'ごみ処理量内訳'!L31</f>
        <v>12</v>
      </c>
      <c r="P31" s="51">
        <f t="shared" si="2"/>
        <v>134</v>
      </c>
      <c r="Q31" s="51">
        <f>'ごみ処理量内訳'!G31</f>
        <v>0</v>
      </c>
      <c r="R31" s="51">
        <f>'ごみ処理量内訳'!H31</f>
        <v>29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105</v>
      </c>
      <c r="V31" s="51">
        <f t="shared" si="3"/>
        <v>6</v>
      </c>
      <c r="W31" s="51">
        <f>'資源化量内訳'!M31</f>
        <v>0</v>
      </c>
      <c r="X31" s="51">
        <f>'資源化量内訳'!N31</f>
        <v>6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781</v>
      </c>
      <c r="AE31" s="52">
        <f t="shared" si="5"/>
        <v>98.46350832266324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29</v>
      </c>
      <c r="AI31" s="51">
        <f>'資源化量内訳'!AZ31</f>
        <v>0</v>
      </c>
      <c r="AJ31" s="51">
        <f>'資源化量内訳'!BH31</f>
        <v>0</v>
      </c>
      <c r="AK31" s="51" t="s">
        <v>208</v>
      </c>
      <c r="AL31" s="51">
        <f t="shared" si="6"/>
        <v>29</v>
      </c>
      <c r="AM31" s="52">
        <f t="shared" si="7"/>
        <v>4.481434058898848</v>
      </c>
      <c r="AN31" s="51">
        <f>'ごみ処理量内訳'!AC31</f>
        <v>12</v>
      </c>
      <c r="AO31" s="51">
        <f>'ごみ処理量内訳'!AD31</f>
        <v>74</v>
      </c>
      <c r="AP31" s="51">
        <f>'ごみ処理量内訳'!AE31</f>
        <v>105</v>
      </c>
      <c r="AQ31" s="51">
        <f t="shared" si="8"/>
        <v>191</v>
      </c>
    </row>
    <row r="32" spans="1:43" ht="13.5">
      <c r="A32" s="26" t="s">
        <v>29</v>
      </c>
      <c r="B32" s="49" t="s">
        <v>124</v>
      </c>
      <c r="C32" s="50" t="s">
        <v>125</v>
      </c>
      <c r="D32" s="51">
        <v>10605</v>
      </c>
      <c r="E32" s="51">
        <v>10605</v>
      </c>
      <c r="F32" s="51">
        <f>'ごみ搬入量内訳'!H32</f>
        <v>4487</v>
      </c>
      <c r="G32" s="51">
        <f>'ごみ搬入量内訳'!AG32</f>
        <v>19</v>
      </c>
      <c r="H32" s="51">
        <f>'ごみ搬入量内訳'!AH32</f>
        <v>0</v>
      </c>
      <c r="I32" s="51">
        <f t="shared" si="0"/>
        <v>4506</v>
      </c>
      <c r="J32" s="51">
        <f t="shared" si="1"/>
        <v>1164.0929259266436</v>
      </c>
      <c r="K32" s="51">
        <f>('ごみ搬入量内訳'!E32+'ごみ搬入量内訳'!AH32)/'ごみ処理概要'!D32/365*1000000</f>
        <v>1093.8236680810937</v>
      </c>
      <c r="L32" s="51">
        <f>'ごみ搬入量内訳'!F32/'ごみ処理概要'!D32/365*1000000</f>
        <v>70.26925784554972</v>
      </c>
      <c r="M32" s="51">
        <f>'資源化量内訳'!BP32</f>
        <v>106</v>
      </c>
      <c r="N32" s="51">
        <f>'ごみ処理量内訳'!E32</f>
        <v>3428</v>
      </c>
      <c r="O32" s="51">
        <f>'ごみ処理量内訳'!L32</f>
        <v>21</v>
      </c>
      <c r="P32" s="51">
        <f t="shared" si="2"/>
        <v>1057</v>
      </c>
      <c r="Q32" s="51">
        <f>'ごみ処理量内訳'!G32</f>
        <v>0</v>
      </c>
      <c r="R32" s="51">
        <f>'ごみ処理量内訳'!H32</f>
        <v>111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946</v>
      </c>
      <c r="V32" s="51">
        <f t="shared" si="3"/>
        <v>0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4506</v>
      </c>
      <c r="AE32" s="52">
        <f t="shared" si="5"/>
        <v>99.53395472703063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111</v>
      </c>
      <c r="AI32" s="51">
        <f>'資源化量内訳'!AZ32</f>
        <v>0</v>
      </c>
      <c r="AJ32" s="51">
        <f>'資源化量内訳'!BH32</f>
        <v>0</v>
      </c>
      <c r="AK32" s="51" t="s">
        <v>208</v>
      </c>
      <c r="AL32" s="51">
        <f t="shared" si="6"/>
        <v>111</v>
      </c>
      <c r="AM32" s="52">
        <f t="shared" si="7"/>
        <v>4.705117085862966</v>
      </c>
      <c r="AN32" s="51">
        <f>'ごみ処理量内訳'!AC32</f>
        <v>21</v>
      </c>
      <c r="AO32" s="51">
        <f>'ごみ処理量内訳'!AD32</f>
        <v>372</v>
      </c>
      <c r="AP32" s="51">
        <f>'ごみ処理量内訳'!AE32</f>
        <v>946</v>
      </c>
      <c r="AQ32" s="51">
        <f t="shared" si="8"/>
        <v>1339</v>
      </c>
    </row>
    <row r="33" spans="1:43" ht="13.5">
      <c r="A33" s="26" t="s">
        <v>29</v>
      </c>
      <c r="B33" s="49" t="s">
        <v>126</v>
      </c>
      <c r="C33" s="50" t="s">
        <v>127</v>
      </c>
      <c r="D33" s="51">
        <v>13362</v>
      </c>
      <c r="E33" s="51">
        <v>13362</v>
      </c>
      <c r="F33" s="51">
        <f>'ごみ搬入量内訳'!H33</f>
        <v>5802</v>
      </c>
      <c r="G33" s="51">
        <f>'ごみ搬入量内訳'!AG33</f>
        <v>259</v>
      </c>
      <c r="H33" s="51">
        <f>'ごみ搬入量内訳'!AH33</f>
        <v>0</v>
      </c>
      <c r="I33" s="51">
        <f t="shared" si="0"/>
        <v>6061</v>
      </c>
      <c r="J33" s="51">
        <f t="shared" si="1"/>
        <v>1242.7390699038162</v>
      </c>
      <c r="K33" s="51">
        <f>('ごみ搬入量内訳'!E33+'ごみ搬入量内訳'!AH33)/'ごみ処理概要'!D33/365*1000000</f>
        <v>990.7466071234518</v>
      </c>
      <c r="L33" s="51">
        <f>'ごみ搬入量内訳'!F33/'ごみ処理概要'!D33/365*1000000</f>
        <v>251.9924627803647</v>
      </c>
      <c r="M33" s="51">
        <f>'資源化量内訳'!BP33</f>
        <v>0</v>
      </c>
      <c r="N33" s="51">
        <f>'ごみ処理量内訳'!E33</f>
        <v>4425</v>
      </c>
      <c r="O33" s="51">
        <f>'ごみ処理量内訳'!L33</f>
        <v>1507</v>
      </c>
      <c r="P33" s="51">
        <f t="shared" si="2"/>
        <v>129</v>
      </c>
      <c r="Q33" s="51">
        <f>'ごみ処理量内訳'!G33</f>
        <v>0</v>
      </c>
      <c r="R33" s="51">
        <f>'ごみ処理量内訳'!H33</f>
        <v>129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6061</v>
      </c>
      <c r="AE33" s="52">
        <f t="shared" si="5"/>
        <v>75.1361161524501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129</v>
      </c>
      <c r="AI33" s="51">
        <f>'資源化量内訳'!AZ33</f>
        <v>0</v>
      </c>
      <c r="AJ33" s="51">
        <f>'資源化量内訳'!BH33</f>
        <v>0</v>
      </c>
      <c r="AK33" s="51" t="s">
        <v>208</v>
      </c>
      <c r="AL33" s="51">
        <f t="shared" si="6"/>
        <v>129</v>
      </c>
      <c r="AM33" s="52">
        <f t="shared" si="7"/>
        <v>2.128361656492328</v>
      </c>
      <c r="AN33" s="51">
        <f>'ごみ処理量内訳'!AC33</f>
        <v>1507</v>
      </c>
      <c r="AO33" s="51">
        <f>'ごみ処理量内訳'!AD33</f>
        <v>379</v>
      </c>
      <c r="AP33" s="51">
        <f>'ごみ処理量内訳'!AE33</f>
        <v>0</v>
      </c>
      <c r="AQ33" s="51">
        <f t="shared" si="8"/>
        <v>1886</v>
      </c>
    </row>
    <row r="34" spans="1:43" ht="13.5">
      <c r="A34" s="26" t="s">
        <v>29</v>
      </c>
      <c r="B34" s="49" t="s">
        <v>128</v>
      </c>
      <c r="C34" s="50" t="s">
        <v>129</v>
      </c>
      <c r="D34" s="51">
        <v>10438</v>
      </c>
      <c r="E34" s="51">
        <v>10438</v>
      </c>
      <c r="F34" s="51">
        <f>'ごみ搬入量内訳'!H34</f>
        <v>3456</v>
      </c>
      <c r="G34" s="51">
        <f>'ごみ搬入量内訳'!AG34</f>
        <v>134</v>
      </c>
      <c r="H34" s="51">
        <f>'ごみ搬入量内訳'!AH34</f>
        <v>0</v>
      </c>
      <c r="I34" s="51">
        <f t="shared" si="0"/>
        <v>3590</v>
      </c>
      <c r="J34" s="51">
        <f t="shared" si="1"/>
        <v>942.289369453551</v>
      </c>
      <c r="K34" s="51">
        <f>('ごみ搬入量内訳'!E34+'ごみ搬入量内訳'!AH34)/'ごみ処理概要'!D34/365*1000000</f>
        <v>655.1404641103239</v>
      </c>
      <c r="L34" s="51">
        <f>'ごみ搬入量内訳'!F34/'ごみ処理概要'!D34/365*1000000</f>
        <v>287.1489053432269</v>
      </c>
      <c r="M34" s="51">
        <f>'資源化量内訳'!BP34</f>
        <v>167</v>
      </c>
      <c r="N34" s="51">
        <f>'ごみ処理量内訳'!E34</f>
        <v>2768</v>
      </c>
      <c r="O34" s="51">
        <f>'ごみ処理量内訳'!L34</f>
        <v>71</v>
      </c>
      <c r="P34" s="51">
        <f t="shared" si="2"/>
        <v>616</v>
      </c>
      <c r="Q34" s="51">
        <f>'ごみ処理量内訳'!G34</f>
        <v>616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135</v>
      </c>
      <c r="W34" s="51">
        <f>'資源化量内訳'!M34</f>
        <v>58</v>
      </c>
      <c r="X34" s="51">
        <f>'資源化量内訳'!N34</f>
        <v>0</v>
      </c>
      <c r="Y34" s="51">
        <f>'資源化量内訳'!O34</f>
        <v>52</v>
      </c>
      <c r="Z34" s="51">
        <f>'資源化量内訳'!P34</f>
        <v>11</v>
      </c>
      <c r="AA34" s="51">
        <f>'資源化量内訳'!Q34</f>
        <v>14</v>
      </c>
      <c r="AB34" s="51">
        <f>'資源化量内訳'!R34</f>
        <v>0</v>
      </c>
      <c r="AC34" s="51">
        <f>'資源化量内訳'!S34</f>
        <v>0</v>
      </c>
      <c r="AD34" s="51">
        <f t="shared" si="4"/>
        <v>3590</v>
      </c>
      <c r="AE34" s="52">
        <f t="shared" si="5"/>
        <v>98.02228412256268</v>
      </c>
      <c r="AF34" s="51">
        <f>'資源化量内訳'!AB34</f>
        <v>0</v>
      </c>
      <c r="AG34" s="51">
        <f>'資源化量内訳'!AJ34</f>
        <v>178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0</v>
      </c>
      <c r="AK34" s="51" t="s">
        <v>208</v>
      </c>
      <c r="AL34" s="51">
        <f t="shared" si="6"/>
        <v>178</v>
      </c>
      <c r="AM34" s="52">
        <f t="shared" si="7"/>
        <v>12.776151184455683</v>
      </c>
      <c r="AN34" s="51">
        <f>'ごみ処理量内訳'!AC34</f>
        <v>71</v>
      </c>
      <c r="AO34" s="51">
        <f>'ごみ処理量内訳'!AD34</f>
        <v>413</v>
      </c>
      <c r="AP34" s="51">
        <f>'ごみ処理量内訳'!AE34</f>
        <v>366</v>
      </c>
      <c r="AQ34" s="51">
        <f t="shared" si="8"/>
        <v>850</v>
      </c>
    </row>
    <row r="35" spans="1:43" ht="13.5">
      <c r="A35" s="26" t="s">
        <v>29</v>
      </c>
      <c r="B35" s="49" t="s">
        <v>130</v>
      </c>
      <c r="C35" s="50" t="s">
        <v>131</v>
      </c>
      <c r="D35" s="51">
        <v>21442</v>
      </c>
      <c r="E35" s="51">
        <v>21442</v>
      </c>
      <c r="F35" s="51">
        <f>'ごみ搬入量内訳'!H35</f>
        <v>6205</v>
      </c>
      <c r="G35" s="51">
        <f>'ごみ搬入量内訳'!AG35</f>
        <v>380</v>
      </c>
      <c r="H35" s="51">
        <f>'ごみ搬入量内訳'!AH35</f>
        <v>0</v>
      </c>
      <c r="I35" s="51">
        <f t="shared" si="0"/>
        <v>6585</v>
      </c>
      <c r="J35" s="51">
        <f t="shared" si="1"/>
        <v>841.3905368161066</v>
      </c>
      <c r="K35" s="51">
        <f>('ごみ搬入量内訳'!E35+'ごみ搬入量内訳'!AH35)/'ごみ処理概要'!D35/365*1000000</f>
        <v>632.6081317807964</v>
      </c>
      <c r="L35" s="51">
        <f>'ごみ搬入量内訳'!F35/'ごみ処理概要'!D35/365*1000000</f>
        <v>208.7824050353103</v>
      </c>
      <c r="M35" s="51">
        <f>'資源化量内訳'!BP35</f>
        <v>324</v>
      </c>
      <c r="N35" s="51">
        <f>'ごみ処理量内訳'!E35</f>
        <v>4848</v>
      </c>
      <c r="O35" s="51">
        <f>'ごみ処理量内訳'!L35</f>
        <v>304</v>
      </c>
      <c r="P35" s="51">
        <f t="shared" si="2"/>
        <v>1202</v>
      </c>
      <c r="Q35" s="51">
        <f>'ごみ処理量内訳'!G35</f>
        <v>1202</v>
      </c>
      <c r="R35" s="51">
        <f>'ごみ処理量内訳'!H35</f>
        <v>0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231</v>
      </c>
      <c r="W35" s="51">
        <f>'資源化量内訳'!M35</f>
        <v>126</v>
      </c>
      <c r="X35" s="51">
        <f>'資源化量内訳'!N35</f>
        <v>0</v>
      </c>
      <c r="Y35" s="51">
        <f>'資源化量内訳'!O35</f>
        <v>71</v>
      </c>
      <c r="Z35" s="51">
        <f>'資源化量内訳'!P35</f>
        <v>17</v>
      </c>
      <c r="AA35" s="51">
        <f>'資源化量内訳'!Q35</f>
        <v>17</v>
      </c>
      <c r="AB35" s="51">
        <f>'資源化量内訳'!R35</f>
        <v>0</v>
      </c>
      <c r="AC35" s="51">
        <f>'資源化量内訳'!S35</f>
        <v>0</v>
      </c>
      <c r="AD35" s="51">
        <f t="shared" si="4"/>
        <v>6585</v>
      </c>
      <c r="AE35" s="52">
        <f t="shared" si="5"/>
        <v>95.38344722854973</v>
      </c>
      <c r="AF35" s="51">
        <f>'資源化量内訳'!AB35</f>
        <v>0</v>
      </c>
      <c r="AG35" s="51">
        <f>'資源化量内訳'!AJ35</f>
        <v>346</v>
      </c>
      <c r="AH35" s="51">
        <f>'資源化量内訳'!AR35</f>
        <v>0</v>
      </c>
      <c r="AI35" s="51">
        <f>'資源化量内訳'!AZ35</f>
        <v>0</v>
      </c>
      <c r="AJ35" s="51">
        <f>'資源化量内訳'!BH35</f>
        <v>0</v>
      </c>
      <c r="AK35" s="51" t="s">
        <v>208</v>
      </c>
      <c r="AL35" s="51">
        <f t="shared" si="6"/>
        <v>346</v>
      </c>
      <c r="AM35" s="52">
        <f t="shared" si="7"/>
        <v>13.040961065277173</v>
      </c>
      <c r="AN35" s="51">
        <f>'ごみ処理量内訳'!AC35</f>
        <v>304</v>
      </c>
      <c r="AO35" s="51">
        <f>'ごみ処理量内訳'!AD35</f>
        <v>723</v>
      </c>
      <c r="AP35" s="51">
        <f>'ごみ処理量内訳'!AE35</f>
        <v>715</v>
      </c>
      <c r="AQ35" s="51">
        <f t="shared" si="8"/>
        <v>1742</v>
      </c>
    </row>
    <row r="36" spans="1:43" ht="13.5">
      <c r="A36" s="26" t="s">
        <v>29</v>
      </c>
      <c r="B36" s="49" t="s">
        <v>132</v>
      </c>
      <c r="C36" s="50" t="s">
        <v>133</v>
      </c>
      <c r="D36" s="51">
        <v>23063</v>
      </c>
      <c r="E36" s="51">
        <v>23063</v>
      </c>
      <c r="F36" s="51">
        <f>'ごみ搬入量内訳'!H36</f>
        <v>7709</v>
      </c>
      <c r="G36" s="51">
        <f>'ごみ搬入量内訳'!AG36</f>
        <v>668</v>
      </c>
      <c r="H36" s="51">
        <f>'ごみ搬入量内訳'!AH36</f>
        <v>0</v>
      </c>
      <c r="I36" s="51">
        <f t="shared" si="0"/>
        <v>8377</v>
      </c>
      <c r="J36" s="51">
        <f t="shared" si="1"/>
        <v>995.130075510855</v>
      </c>
      <c r="K36" s="51">
        <f>('ごみ搬入量内訳'!E36+'ごみ搬入量内訳'!AH36)/'ごみ処理概要'!D36/365*1000000</f>
        <v>696.6029321709029</v>
      </c>
      <c r="L36" s="51">
        <f>'ごみ搬入量内訳'!F36/'ごみ処理概要'!D36/365*1000000</f>
        <v>298.5271433399521</v>
      </c>
      <c r="M36" s="51">
        <f>'資源化量内訳'!BP36</f>
        <v>424</v>
      </c>
      <c r="N36" s="51">
        <f>'ごみ処理量内訳'!E36</f>
        <v>6847</v>
      </c>
      <c r="O36" s="51">
        <f>'ごみ処理量内訳'!L36</f>
        <v>1290</v>
      </c>
      <c r="P36" s="51">
        <f t="shared" si="2"/>
        <v>240</v>
      </c>
      <c r="Q36" s="51">
        <f>'ごみ処理量内訳'!G36</f>
        <v>0</v>
      </c>
      <c r="R36" s="51">
        <f>'ごみ処理量内訳'!H36</f>
        <v>240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8377</v>
      </c>
      <c r="AE36" s="52">
        <f t="shared" si="5"/>
        <v>84.60069237197088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240</v>
      </c>
      <c r="AI36" s="51">
        <f>'資源化量内訳'!AZ36</f>
        <v>0</v>
      </c>
      <c r="AJ36" s="51">
        <f>'資源化量内訳'!BH36</f>
        <v>0</v>
      </c>
      <c r="AK36" s="51" t="s">
        <v>208</v>
      </c>
      <c r="AL36" s="51">
        <f t="shared" si="6"/>
        <v>240</v>
      </c>
      <c r="AM36" s="52">
        <f t="shared" si="7"/>
        <v>7.544597204863083</v>
      </c>
      <c r="AN36" s="51">
        <f>'ごみ処理量内訳'!AC36</f>
        <v>1290</v>
      </c>
      <c r="AO36" s="51">
        <f>'ごみ処理量内訳'!AD36</f>
        <v>561</v>
      </c>
      <c r="AP36" s="51">
        <f>'ごみ処理量内訳'!AE36</f>
        <v>0</v>
      </c>
      <c r="AQ36" s="51">
        <f t="shared" si="8"/>
        <v>1851</v>
      </c>
    </row>
    <row r="37" spans="1:43" ht="13.5">
      <c r="A37" s="26" t="s">
        <v>29</v>
      </c>
      <c r="B37" s="49" t="s">
        <v>134</v>
      </c>
      <c r="C37" s="50" t="s">
        <v>135</v>
      </c>
      <c r="D37" s="51">
        <v>6340</v>
      </c>
      <c r="E37" s="51">
        <v>6340</v>
      </c>
      <c r="F37" s="51">
        <f>'ごみ搬入量内訳'!H37</f>
        <v>1698</v>
      </c>
      <c r="G37" s="51">
        <f>'ごみ搬入量内訳'!AG37</f>
        <v>99</v>
      </c>
      <c r="H37" s="51">
        <f>'ごみ搬入量内訳'!AH37</f>
        <v>0</v>
      </c>
      <c r="I37" s="51">
        <f t="shared" si="0"/>
        <v>1797</v>
      </c>
      <c r="J37" s="51">
        <f t="shared" si="1"/>
        <v>776.5437967244285</v>
      </c>
      <c r="K37" s="51">
        <f>('ごみ搬入量内訳'!E37+'ごみ搬入量内訳'!AH37)/'ごみ処理概要'!D37/365*1000000</f>
        <v>590.2942828745516</v>
      </c>
      <c r="L37" s="51">
        <f>'ごみ搬入量内訳'!F37/'ごみ処理概要'!D37/365*1000000</f>
        <v>186.24951384987685</v>
      </c>
      <c r="M37" s="51">
        <f>'資源化量内訳'!BP37</f>
        <v>167</v>
      </c>
      <c r="N37" s="51">
        <f>'ごみ処理量内訳'!E37</f>
        <v>1274</v>
      </c>
      <c r="O37" s="51">
        <f>'ごみ処理量内訳'!L37</f>
        <v>67</v>
      </c>
      <c r="P37" s="51">
        <f t="shared" si="2"/>
        <v>406</v>
      </c>
      <c r="Q37" s="51">
        <f>'ごみ処理量内訳'!G37</f>
        <v>406</v>
      </c>
      <c r="R37" s="51">
        <f>'ごみ処理量内訳'!H37</f>
        <v>0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50</v>
      </c>
      <c r="W37" s="51">
        <f>'資源化量内訳'!M37</f>
        <v>19</v>
      </c>
      <c r="X37" s="51">
        <f>'資源化量内訳'!N37</f>
        <v>0</v>
      </c>
      <c r="Y37" s="51">
        <f>'資源化量内訳'!O37</f>
        <v>22</v>
      </c>
      <c r="Z37" s="51">
        <f>'資源化量内訳'!P37</f>
        <v>4</v>
      </c>
      <c r="AA37" s="51">
        <f>'資源化量内訳'!Q37</f>
        <v>5</v>
      </c>
      <c r="AB37" s="51">
        <f>'資源化量内訳'!R37</f>
        <v>0</v>
      </c>
      <c r="AC37" s="51">
        <f>'資源化量内訳'!S37</f>
        <v>0</v>
      </c>
      <c r="AD37" s="51">
        <f t="shared" si="4"/>
        <v>1797</v>
      </c>
      <c r="AE37" s="52">
        <f t="shared" si="5"/>
        <v>96.27156371730662</v>
      </c>
      <c r="AF37" s="51">
        <f>'資源化量内訳'!AB37</f>
        <v>0</v>
      </c>
      <c r="AG37" s="51">
        <f>'資源化量内訳'!AJ37</f>
        <v>118</v>
      </c>
      <c r="AH37" s="51">
        <f>'資源化量内訳'!AR37</f>
        <v>0</v>
      </c>
      <c r="AI37" s="51">
        <f>'資源化量内訳'!AZ37</f>
        <v>0</v>
      </c>
      <c r="AJ37" s="51">
        <f>'資源化量内訳'!BH37</f>
        <v>0</v>
      </c>
      <c r="AK37" s="51" t="s">
        <v>208</v>
      </c>
      <c r="AL37" s="51">
        <f t="shared" si="6"/>
        <v>118</v>
      </c>
      <c r="AM37" s="52">
        <f t="shared" si="7"/>
        <v>17.05702647657841</v>
      </c>
      <c r="AN37" s="51">
        <f>'ごみ処理量内訳'!AC37</f>
        <v>67</v>
      </c>
      <c r="AO37" s="51">
        <f>'ごみ処理量内訳'!AD37</f>
        <v>190</v>
      </c>
      <c r="AP37" s="51">
        <f>'ごみ処理量内訳'!AE37</f>
        <v>241</v>
      </c>
      <c r="AQ37" s="51">
        <f t="shared" si="8"/>
        <v>498</v>
      </c>
    </row>
    <row r="38" spans="1:43" ht="13.5">
      <c r="A38" s="26" t="s">
        <v>29</v>
      </c>
      <c r="B38" s="49" t="s">
        <v>136</v>
      </c>
      <c r="C38" s="50" t="s">
        <v>137</v>
      </c>
      <c r="D38" s="51">
        <v>9120</v>
      </c>
      <c r="E38" s="51">
        <v>9120</v>
      </c>
      <c r="F38" s="51">
        <f>'ごみ搬入量内訳'!H38</f>
        <v>2541</v>
      </c>
      <c r="G38" s="51">
        <f>'ごみ搬入量内訳'!AG38</f>
        <v>46</v>
      </c>
      <c r="H38" s="51">
        <f>'ごみ搬入量内訳'!AH38</f>
        <v>0</v>
      </c>
      <c r="I38" s="51">
        <f t="shared" si="0"/>
        <v>2587</v>
      </c>
      <c r="J38" s="51">
        <f t="shared" si="1"/>
        <v>777.1569334294641</v>
      </c>
      <c r="K38" s="51">
        <f>('ごみ搬入量内訳'!E38+'ごみ搬入量内訳'!AH38)/'ごみ処理概要'!D38/365*1000000</f>
        <v>635.0636866137947</v>
      </c>
      <c r="L38" s="51">
        <f>'ごみ搬入量内訳'!F38/'ごみ処理概要'!D38/365*1000000</f>
        <v>142.09324681566932</v>
      </c>
      <c r="M38" s="51">
        <f>'資源化量内訳'!BP38</f>
        <v>22</v>
      </c>
      <c r="N38" s="51">
        <f>'ごみ処理量内訳'!E38</f>
        <v>1938</v>
      </c>
      <c r="O38" s="51">
        <f>'ごみ処理量内訳'!L38</f>
        <v>21</v>
      </c>
      <c r="P38" s="51">
        <f t="shared" si="2"/>
        <v>486</v>
      </c>
      <c r="Q38" s="51">
        <f>'ごみ処理量内訳'!G38</f>
        <v>486</v>
      </c>
      <c r="R38" s="51">
        <f>'ごみ処理量内訳'!H38</f>
        <v>0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142</v>
      </c>
      <c r="W38" s="51">
        <f>'資源化量内訳'!M38</f>
        <v>26</v>
      </c>
      <c r="X38" s="51">
        <f>'資源化量内訳'!N38</f>
        <v>72</v>
      </c>
      <c r="Y38" s="51">
        <f>'資源化量内訳'!O38</f>
        <v>28</v>
      </c>
      <c r="Z38" s="51">
        <f>'資源化量内訳'!P38</f>
        <v>7</v>
      </c>
      <c r="AA38" s="51">
        <f>'資源化量内訳'!Q38</f>
        <v>9</v>
      </c>
      <c r="AB38" s="51">
        <f>'資源化量内訳'!R38</f>
        <v>0</v>
      </c>
      <c r="AC38" s="51">
        <f>'資源化量内訳'!S38</f>
        <v>0</v>
      </c>
      <c r="AD38" s="51">
        <f t="shared" si="4"/>
        <v>2587</v>
      </c>
      <c r="AE38" s="52">
        <f t="shared" si="5"/>
        <v>99.18824893699265</v>
      </c>
      <c r="AF38" s="51">
        <f>'資源化量内訳'!AB38</f>
        <v>0</v>
      </c>
      <c r="AG38" s="51">
        <f>'資源化量内訳'!AJ38</f>
        <v>140</v>
      </c>
      <c r="AH38" s="51">
        <f>'資源化量内訳'!AR38</f>
        <v>0</v>
      </c>
      <c r="AI38" s="51">
        <f>'資源化量内訳'!AZ38</f>
        <v>0</v>
      </c>
      <c r="AJ38" s="51">
        <f>'資源化量内訳'!BH38</f>
        <v>0</v>
      </c>
      <c r="AK38" s="51" t="s">
        <v>208</v>
      </c>
      <c r="AL38" s="51">
        <f t="shared" si="6"/>
        <v>140</v>
      </c>
      <c r="AM38" s="52">
        <f t="shared" si="7"/>
        <v>11.65197393637409</v>
      </c>
      <c r="AN38" s="51">
        <f>'ごみ処理量内訳'!AC38</f>
        <v>21</v>
      </c>
      <c r="AO38" s="51">
        <f>'ごみ処理量内訳'!AD38</f>
        <v>288</v>
      </c>
      <c r="AP38" s="51">
        <f>'ごみ処理量内訳'!AE38</f>
        <v>289</v>
      </c>
      <c r="AQ38" s="51">
        <f t="shared" si="8"/>
        <v>598</v>
      </c>
    </row>
    <row r="39" spans="1:43" ht="13.5">
      <c r="A39" s="26" t="s">
        <v>29</v>
      </c>
      <c r="B39" s="49" t="s">
        <v>138</v>
      </c>
      <c r="C39" s="50" t="s">
        <v>139</v>
      </c>
      <c r="D39" s="51">
        <v>3513</v>
      </c>
      <c r="E39" s="51">
        <v>3513</v>
      </c>
      <c r="F39" s="51">
        <f>'ごみ搬入量内訳'!H39</f>
        <v>1707</v>
      </c>
      <c r="G39" s="51">
        <f>'ごみ搬入量内訳'!AG39</f>
        <v>11</v>
      </c>
      <c r="H39" s="51">
        <f>'ごみ搬入量内訳'!AH39</f>
        <v>0</v>
      </c>
      <c r="I39" s="51">
        <f t="shared" si="0"/>
        <v>1718</v>
      </c>
      <c r="J39" s="51">
        <f t="shared" si="1"/>
        <v>1339.8375505461127</v>
      </c>
      <c r="K39" s="51">
        <f>('ごみ搬入量内訳'!E39+'ごみ搬入量内訳'!AH39)/'ごみ処理概要'!D39/365*1000000</f>
        <v>1331.2588467882504</v>
      </c>
      <c r="L39" s="51">
        <f>'ごみ搬入量内訳'!F39/'ごみ処理概要'!D39/365*1000000</f>
        <v>8.578703757862186</v>
      </c>
      <c r="M39" s="51">
        <f>'資源化量内訳'!BP39</f>
        <v>0</v>
      </c>
      <c r="N39" s="51">
        <f>'ごみ処理量内訳'!E39</f>
        <v>1212</v>
      </c>
      <c r="O39" s="51">
        <f>'ごみ処理量内訳'!L39</f>
        <v>441</v>
      </c>
      <c r="P39" s="51">
        <f t="shared" si="2"/>
        <v>65</v>
      </c>
      <c r="Q39" s="51">
        <f>'ごみ処理量内訳'!G39</f>
        <v>0</v>
      </c>
      <c r="R39" s="51">
        <f>'ごみ処理量内訳'!H39</f>
        <v>65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1718</v>
      </c>
      <c r="AE39" s="52">
        <f t="shared" si="5"/>
        <v>74.33061699650757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65</v>
      </c>
      <c r="AI39" s="51">
        <f>'資源化量内訳'!AZ39</f>
        <v>0</v>
      </c>
      <c r="AJ39" s="51">
        <f>'資源化量内訳'!BH39</f>
        <v>0</v>
      </c>
      <c r="AK39" s="51" t="s">
        <v>208</v>
      </c>
      <c r="AL39" s="51">
        <f t="shared" si="6"/>
        <v>65</v>
      </c>
      <c r="AM39" s="52">
        <f t="shared" si="7"/>
        <v>3.783469150174622</v>
      </c>
      <c r="AN39" s="51">
        <f>'ごみ処理量内訳'!AC39</f>
        <v>441</v>
      </c>
      <c r="AO39" s="51">
        <f>'ごみ処理量内訳'!AD39</f>
        <v>133</v>
      </c>
      <c r="AP39" s="51">
        <f>'ごみ処理量内訳'!AE39</f>
        <v>0</v>
      </c>
      <c r="AQ39" s="51">
        <f t="shared" si="8"/>
        <v>574</v>
      </c>
    </row>
    <row r="40" spans="1:43" ht="13.5">
      <c r="A40" s="26" t="s">
        <v>29</v>
      </c>
      <c r="B40" s="49" t="s">
        <v>140</v>
      </c>
      <c r="C40" s="50" t="s">
        <v>141</v>
      </c>
      <c r="D40" s="51">
        <v>17147</v>
      </c>
      <c r="E40" s="51">
        <v>17147</v>
      </c>
      <c r="F40" s="51">
        <f>'ごみ搬入量内訳'!H40</f>
        <v>4380</v>
      </c>
      <c r="G40" s="51">
        <f>'ごみ搬入量内訳'!AG40</f>
        <v>1</v>
      </c>
      <c r="H40" s="51">
        <f>'ごみ搬入量内訳'!AH40</f>
        <v>0</v>
      </c>
      <c r="I40" s="51">
        <f t="shared" si="0"/>
        <v>4381</v>
      </c>
      <c r="J40" s="51">
        <f t="shared" si="1"/>
        <v>699.9906529438033</v>
      </c>
      <c r="K40" s="51">
        <f>('ごみ搬入量内訳'!E40+'ごみ搬入量内訳'!AH40)/'ごみ処理概要'!D40/365*1000000</f>
        <v>587.5064211080496</v>
      </c>
      <c r="L40" s="51">
        <f>'ごみ搬入量内訳'!F40/'ごみ処理概要'!D40/365*1000000</f>
        <v>112.48423183575386</v>
      </c>
      <c r="M40" s="51">
        <f>'資源化量内訳'!BP40</f>
        <v>196</v>
      </c>
      <c r="N40" s="51">
        <f>'ごみ処理量内訳'!E40</f>
        <v>3968</v>
      </c>
      <c r="O40" s="51">
        <f>'ごみ処理量内訳'!L40</f>
        <v>161</v>
      </c>
      <c r="P40" s="51">
        <f t="shared" si="2"/>
        <v>252</v>
      </c>
      <c r="Q40" s="51">
        <f>'ごみ処理量内訳'!G40</f>
        <v>0</v>
      </c>
      <c r="R40" s="51">
        <f>'ごみ処理量内訳'!H40</f>
        <v>252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4381</v>
      </c>
      <c r="AE40" s="52">
        <f t="shared" si="5"/>
        <v>96.32503994521798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252</v>
      </c>
      <c r="AI40" s="51">
        <f>'資源化量内訳'!AZ40</f>
        <v>0</v>
      </c>
      <c r="AJ40" s="51">
        <f>'資源化量内訳'!BH40</f>
        <v>0</v>
      </c>
      <c r="AK40" s="51" t="s">
        <v>208</v>
      </c>
      <c r="AL40" s="51">
        <f t="shared" si="6"/>
        <v>252</v>
      </c>
      <c r="AM40" s="52">
        <f t="shared" si="7"/>
        <v>9.78807078872624</v>
      </c>
      <c r="AN40" s="51">
        <f>'ごみ処理量内訳'!AC40</f>
        <v>161</v>
      </c>
      <c r="AO40" s="51">
        <f>'ごみ処理量内訳'!AD40</f>
        <v>346</v>
      </c>
      <c r="AP40" s="51">
        <f>'ごみ処理量内訳'!AE40</f>
        <v>0</v>
      </c>
      <c r="AQ40" s="51">
        <f t="shared" si="8"/>
        <v>507</v>
      </c>
    </row>
    <row r="41" spans="1:43" ht="13.5">
      <c r="A41" s="26" t="s">
        <v>29</v>
      </c>
      <c r="B41" s="49" t="s">
        <v>142</v>
      </c>
      <c r="C41" s="50" t="s">
        <v>143</v>
      </c>
      <c r="D41" s="51">
        <v>11995</v>
      </c>
      <c r="E41" s="51">
        <v>11995</v>
      </c>
      <c r="F41" s="51">
        <f>'ごみ搬入量内訳'!H41</f>
        <v>3781</v>
      </c>
      <c r="G41" s="51">
        <f>'ごみ搬入量内訳'!AG41</f>
        <v>389</v>
      </c>
      <c r="H41" s="51">
        <f>'ごみ搬入量内訳'!AH41</f>
        <v>0</v>
      </c>
      <c r="I41" s="51">
        <f t="shared" si="0"/>
        <v>4170</v>
      </c>
      <c r="J41" s="51">
        <f t="shared" si="1"/>
        <v>952.4516493744541</v>
      </c>
      <c r="K41" s="51">
        <f>('ごみ搬入量内訳'!E41+'ごみ搬入量内訳'!AH41)/'ごみ処理概要'!D41/365*1000000</f>
        <v>666.259343219492</v>
      </c>
      <c r="L41" s="51">
        <f>'ごみ搬入量内訳'!F41/'ごみ処理概要'!D41/365*1000000</f>
        <v>286.19230615496184</v>
      </c>
      <c r="M41" s="51">
        <f>'資源化量内訳'!BP41</f>
        <v>133</v>
      </c>
      <c r="N41" s="51">
        <f>'ごみ処理量内訳'!E41</f>
        <v>2913</v>
      </c>
      <c r="O41" s="51">
        <f>'ごみ処理量内訳'!L41</f>
        <v>971</v>
      </c>
      <c r="P41" s="51">
        <f t="shared" si="2"/>
        <v>0</v>
      </c>
      <c r="Q41" s="51">
        <f>'ごみ処理量内訳'!G41</f>
        <v>0</v>
      </c>
      <c r="R41" s="51">
        <f>'ごみ処理量内訳'!H41</f>
        <v>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286</v>
      </c>
      <c r="W41" s="51">
        <f>'資源化量内訳'!M41</f>
        <v>0</v>
      </c>
      <c r="X41" s="51">
        <f>'資源化量内訳'!N41</f>
        <v>105</v>
      </c>
      <c r="Y41" s="51">
        <f>'資源化量内訳'!O41</f>
        <v>164</v>
      </c>
      <c r="Z41" s="51">
        <f>'資源化量内訳'!P41</f>
        <v>17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4170</v>
      </c>
      <c r="AE41" s="52">
        <f t="shared" si="5"/>
        <v>76.71462829736211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0</v>
      </c>
      <c r="AI41" s="51">
        <f>'資源化量内訳'!AZ41</f>
        <v>0</v>
      </c>
      <c r="AJ41" s="51">
        <f>'資源化量内訳'!BH41</f>
        <v>0</v>
      </c>
      <c r="AK41" s="51" t="s">
        <v>208</v>
      </c>
      <c r="AL41" s="51">
        <f t="shared" si="6"/>
        <v>0</v>
      </c>
      <c r="AM41" s="52">
        <f t="shared" si="7"/>
        <v>9.73739251684871</v>
      </c>
      <c r="AN41" s="51">
        <f>'ごみ処理量内訳'!AC41</f>
        <v>971</v>
      </c>
      <c r="AO41" s="51">
        <f>'ごみ処理量内訳'!AD41</f>
        <v>280</v>
      </c>
      <c r="AP41" s="51">
        <f>'ごみ処理量内訳'!AE41</f>
        <v>0</v>
      </c>
      <c r="AQ41" s="51">
        <f t="shared" si="8"/>
        <v>1251</v>
      </c>
    </row>
    <row r="42" spans="1:43" ht="13.5">
      <c r="A42" s="26" t="s">
        <v>29</v>
      </c>
      <c r="B42" s="49" t="s">
        <v>144</v>
      </c>
      <c r="C42" s="50" t="s">
        <v>145</v>
      </c>
      <c r="D42" s="51">
        <v>11510</v>
      </c>
      <c r="E42" s="51">
        <v>11510</v>
      </c>
      <c r="F42" s="51">
        <f>'ごみ搬入量内訳'!H42</f>
        <v>3008</v>
      </c>
      <c r="G42" s="51">
        <f>'ごみ搬入量内訳'!AG42</f>
        <v>314</v>
      </c>
      <c r="H42" s="51">
        <f>'ごみ搬入量内訳'!AH42</f>
        <v>0</v>
      </c>
      <c r="I42" s="51">
        <f t="shared" si="0"/>
        <v>3322</v>
      </c>
      <c r="J42" s="51">
        <f t="shared" si="1"/>
        <v>790.7358699403734</v>
      </c>
      <c r="K42" s="51">
        <f>('ごみ搬入量内訳'!E42+'ごみ搬入量内訳'!AH42)/'ごみ処理概要'!D42/365*1000000</f>
        <v>693.619604156005</v>
      </c>
      <c r="L42" s="51">
        <f>'ごみ搬入量内訳'!F42/'ごみ処理概要'!D42/365*1000000</f>
        <v>97.11626578436857</v>
      </c>
      <c r="M42" s="51">
        <f>'資源化量内訳'!BP42</f>
        <v>0</v>
      </c>
      <c r="N42" s="51">
        <f>'ごみ処理量内訳'!E42</f>
        <v>2296</v>
      </c>
      <c r="O42" s="51">
        <f>'ごみ処理量内訳'!L42</f>
        <v>845</v>
      </c>
      <c r="P42" s="51">
        <f t="shared" si="2"/>
        <v>99</v>
      </c>
      <c r="Q42" s="51">
        <f>'ごみ処理量内訳'!G42</f>
        <v>0</v>
      </c>
      <c r="R42" s="51">
        <f>'ごみ処理量内訳'!H42</f>
        <v>99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82</v>
      </c>
      <c r="W42" s="51">
        <f>'資源化量内訳'!M42</f>
        <v>0</v>
      </c>
      <c r="X42" s="51">
        <f>'資源化量内訳'!N42</f>
        <v>82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3322</v>
      </c>
      <c r="AE42" s="52">
        <f t="shared" si="5"/>
        <v>74.56351595424444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99</v>
      </c>
      <c r="AI42" s="51">
        <f>'資源化量内訳'!AZ42</f>
        <v>0</v>
      </c>
      <c r="AJ42" s="51">
        <f>'資源化量内訳'!BH42</f>
        <v>0</v>
      </c>
      <c r="AK42" s="51" t="s">
        <v>208</v>
      </c>
      <c r="AL42" s="51">
        <f t="shared" si="6"/>
        <v>99</v>
      </c>
      <c r="AM42" s="52">
        <f t="shared" si="7"/>
        <v>5.4485249849488255</v>
      </c>
      <c r="AN42" s="51">
        <f>'ごみ処理量内訳'!AC42</f>
        <v>845</v>
      </c>
      <c r="AO42" s="51">
        <f>'ごみ処理量内訳'!AD42</f>
        <v>216</v>
      </c>
      <c r="AP42" s="51">
        <f>'ごみ処理量内訳'!AE42</f>
        <v>0</v>
      </c>
      <c r="AQ42" s="51">
        <f t="shared" si="8"/>
        <v>1061</v>
      </c>
    </row>
    <row r="43" spans="1:43" ht="13.5">
      <c r="A43" s="26" t="s">
        <v>29</v>
      </c>
      <c r="B43" s="49" t="s">
        <v>146</v>
      </c>
      <c r="C43" s="50" t="s">
        <v>147</v>
      </c>
      <c r="D43" s="51">
        <v>15971</v>
      </c>
      <c r="E43" s="51">
        <v>15971</v>
      </c>
      <c r="F43" s="51">
        <f>'ごみ搬入量内訳'!H43</f>
        <v>4217</v>
      </c>
      <c r="G43" s="51">
        <f>'ごみ搬入量内訳'!AG43</f>
        <v>4</v>
      </c>
      <c r="H43" s="51">
        <f>'ごみ搬入量内訳'!AH43</f>
        <v>0</v>
      </c>
      <c r="I43" s="51">
        <f t="shared" si="0"/>
        <v>4221</v>
      </c>
      <c r="J43" s="51">
        <f t="shared" si="1"/>
        <v>724.0863791649762</v>
      </c>
      <c r="K43" s="51">
        <f>('ごみ搬入量内訳'!E43+'ごみ搬入量内訳'!AH43)/'ごみ処理概要'!D43/365*1000000</f>
        <v>552.0279479158716</v>
      </c>
      <c r="L43" s="51">
        <f>'ごみ搬入量内訳'!F43/'ごみ処理概要'!D43/365*1000000</f>
        <v>172.05843124910473</v>
      </c>
      <c r="M43" s="51">
        <f>'資源化量内訳'!BP43</f>
        <v>181</v>
      </c>
      <c r="N43" s="51">
        <f>'ごみ処理量内訳'!E43</f>
        <v>3418</v>
      </c>
      <c r="O43" s="51">
        <f>'ごみ処理量内訳'!L43</f>
        <v>505</v>
      </c>
      <c r="P43" s="51">
        <f t="shared" si="2"/>
        <v>0</v>
      </c>
      <c r="Q43" s="51">
        <f>'ごみ処理量内訳'!G43</f>
        <v>0</v>
      </c>
      <c r="R43" s="51">
        <f>'ごみ処理量内訳'!H43</f>
        <v>0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298</v>
      </c>
      <c r="W43" s="51">
        <f>'資源化量内訳'!M43</f>
        <v>0</v>
      </c>
      <c r="X43" s="51">
        <f>'資源化量内訳'!N43</f>
        <v>134</v>
      </c>
      <c r="Y43" s="51">
        <f>'資源化量内訳'!O43</f>
        <v>144</v>
      </c>
      <c r="Z43" s="51">
        <f>'資源化量内訳'!P43</f>
        <v>20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4"/>
        <v>4221</v>
      </c>
      <c r="AE43" s="52">
        <f t="shared" si="5"/>
        <v>88.03601042407013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0</v>
      </c>
      <c r="AI43" s="51">
        <f>'資源化量内訳'!AZ43</f>
        <v>0</v>
      </c>
      <c r="AJ43" s="51">
        <f>'資源化量内訳'!BH43</f>
        <v>0</v>
      </c>
      <c r="AK43" s="51" t="s">
        <v>208</v>
      </c>
      <c r="AL43" s="51">
        <f t="shared" si="6"/>
        <v>0</v>
      </c>
      <c r="AM43" s="52">
        <f t="shared" si="7"/>
        <v>10.881417537482962</v>
      </c>
      <c r="AN43" s="51">
        <f>'ごみ処理量内訳'!AC43</f>
        <v>505</v>
      </c>
      <c r="AO43" s="51">
        <f>'ごみ処理量内訳'!AD43</f>
        <v>588</v>
      </c>
      <c r="AP43" s="51">
        <f>'ごみ処理量内訳'!AE43</f>
        <v>0</v>
      </c>
      <c r="AQ43" s="51">
        <f t="shared" si="8"/>
        <v>1093</v>
      </c>
    </row>
    <row r="44" spans="1:43" ht="13.5">
      <c r="A44" s="26" t="s">
        <v>29</v>
      </c>
      <c r="B44" s="49" t="s">
        <v>148</v>
      </c>
      <c r="C44" s="50" t="s">
        <v>149</v>
      </c>
      <c r="D44" s="51">
        <v>3110</v>
      </c>
      <c r="E44" s="51">
        <v>3110</v>
      </c>
      <c r="F44" s="51">
        <f>'ごみ搬入量内訳'!H44</f>
        <v>792</v>
      </c>
      <c r="G44" s="51">
        <f>'ごみ搬入量内訳'!AG44</f>
        <v>775</v>
      </c>
      <c r="H44" s="51">
        <f>'ごみ搬入量内訳'!AH44</f>
        <v>0</v>
      </c>
      <c r="I44" s="51">
        <f t="shared" si="0"/>
        <v>1567</v>
      </c>
      <c r="J44" s="51">
        <f t="shared" si="1"/>
        <v>1380.4343038364975</v>
      </c>
      <c r="K44" s="51">
        <f>('ごみ搬入量内訳'!E44+'ごみ搬入量内訳'!AH44)/'ごみ処理概要'!D44/365*1000000</f>
        <v>834.2509800466898</v>
      </c>
      <c r="L44" s="51">
        <f>'ごみ搬入量内訳'!F44/'ごみ処理概要'!D44/365*1000000</f>
        <v>546.1833237898076</v>
      </c>
      <c r="M44" s="51">
        <f>'資源化量内訳'!BP44</f>
        <v>0</v>
      </c>
      <c r="N44" s="51">
        <f>'ごみ処理量内訳'!E44</f>
        <v>536</v>
      </c>
      <c r="O44" s="51">
        <f>'ごみ処理量内訳'!L44</f>
        <v>941</v>
      </c>
      <c r="P44" s="51">
        <f t="shared" si="2"/>
        <v>90</v>
      </c>
      <c r="Q44" s="51">
        <f>'ごみ処理量内訳'!G44</f>
        <v>0</v>
      </c>
      <c r="R44" s="51">
        <f>'ごみ処理量内訳'!H44</f>
        <v>90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4"/>
        <v>1567</v>
      </c>
      <c r="AE44" s="52">
        <f t="shared" si="5"/>
        <v>39.948947032546265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90</v>
      </c>
      <c r="AI44" s="51">
        <f>'資源化量内訳'!AZ44</f>
        <v>0</v>
      </c>
      <c r="AJ44" s="51">
        <f>'資源化量内訳'!BH44</f>
        <v>0</v>
      </c>
      <c r="AK44" s="51" t="s">
        <v>208</v>
      </c>
      <c r="AL44" s="51">
        <f t="shared" si="6"/>
        <v>90</v>
      </c>
      <c r="AM44" s="52">
        <f t="shared" si="7"/>
        <v>5.74345883854499</v>
      </c>
      <c r="AN44" s="51">
        <f>'ごみ処理量内訳'!AC44</f>
        <v>941</v>
      </c>
      <c r="AO44" s="51">
        <f>'ごみ処理量内訳'!AD44</f>
        <v>52</v>
      </c>
      <c r="AP44" s="51">
        <f>'ごみ処理量内訳'!AE44</f>
        <v>0</v>
      </c>
      <c r="AQ44" s="51">
        <f t="shared" si="8"/>
        <v>993</v>
      </c>
    </row>
    <row r="45" spans="1:43" ht="13.5">
      <c r="A45" s="26" t="s">
        <v>29</v>
      </c>
      <c r="B45" s="49" t="s">
        <v>150</v>
      </c>
      <c r="C45" s="50" t="s">
        <v>151</v>
      </c>
      <c r="D45" s="51">
        <v>4449</v>
      </c>
      <c r="E45" s="51">
        <v>4449</v>
      </c>
      <c r="F45" s="51">
        <f>'ごみ搬入量内訳'!H45</f>
        <v>1212</v>
      </c>
      <c r="G45" s="51">
        <f>'ごみ搬入量内訳'!AG45</f>
        <v>76</v>
      </c>
      <c r="H45" s="51">
        <f>'ごみ搬入量内訳'!AH45</f>
        <v>0</v>
      </c>
      <c r="I45" s="51">
        <f t="shared" si="0"/>
        <v>1288</v>
      </c>
      <c r="J45" s="51">
        <f t="shared" si="1"/>
        <v>793.1596141352375</v>
      </c>
      <c r="K45" s="51">
        <f>('ごみ搬入量内訳'!E45+'ごみ搬入量内訳'!AH45)/'ごみ処理概要'!D45/365*1000000</f>
        <v>746.3582704440277</v>
      </c>
      <c r="L45" s="51">
        <f>'ごみ搬入量内訳'!F45/'ごみ処理概要'!D45/365*1000000</f>
        <v>46.80134369120966</v>
      </c>
      <c r="M45" s="51">
        <f>'資源化量内訳'!BP45</f>
        <v>0</v>
      </c>
      <c r="N45" s="51">
        <f>'ごみ処理量内訳'!E45</f>
        <v>833</v>
      </c>
      <c r="O45" s="51">
        <f>'ごみ処理量内訳'!L45</f>
        <v>344</v>
      </c>
      <c r="P45" s="51">
        <f t="shared" si="2"/>
        <v>0</v>
      </c>
      <c r="Q45" s="51">
        <f>'ごみ処理量内訳'!G45</f>
        <v>0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111</v>
      </c>
      <c r="W45" s="51">
        <f>'資源化量内訳'!M45</f>
        <v>77</v>
      </c>
      <c r="X45" s="51">
        <f>'資源化量内訳'!N45</f>
        <v>11</v>
      </c>
      <c r="Y45" s="51">
        <f>'資源化量内訳'!O45</f>
        <v>18</v>
      </c>
      <c r="Z45" s="51">
        <f>'資源化量内訳'!P45</f>
        <v>3</v>
      </c>
      <c r="AA45" s="51">
        <f>'資源化量内訳'!Q45</f>
        <v>2</v>
      </c>
      <c r="AB45" s="51">
        <f>'資源化量内訳'!R45</f>
        <v>0</v>
      </c>
      <c r="AC45" s="51">
        <f>'資源化量内訳'!S45</f>
        <v>0</v>
      </c>
      <c r="AD45" s="51">
        <f t="shared" si="4"/>
        <v>1288</v>
      </c>
      <c r="AE45" s="52">
        <f t="shared" si="5"/>
        <v>73.29192546583852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208</v>
      </c>
      <c r="AL45" s="51">
        <f t="shared" si="6"/>
        <v>0</v>
      </c>
      <c r="AM45" s="52">
        <f t="shared" si="7"/>
        <v>8.618012422360248</v>
      </c>
      <c r="AN45" s="51">
        <f>'ごみ処理量内訳'!AC45</f>
        <v>344</v>
      </c>
      <c r="AO45" s="51">
        <f>'ごみ処理量内訳'!AD45</f>
        <v>98</v>
      </c>
      <c r="AP45" s="51">
        <f>'ごみ処理量内訳'!AE45</f>
        <v>0</v>
      </c>
      <c r="AQ45" s="51">
        <f t="shared" si="8"/>
        <v>442</v>
      </c>
    </row>
    <row r="46" spans="1:43" ht="13.5">
      <c r="A46" s="26" t="s">
        <v>29</v>
      </c>
      <c r="B46" s="49" t="s">
        <v>152</v>
      </c>
      <c r="C46" s="50" t="s">
        <v>153</v>
      </c>
      <c r="D46" s="51">
        <v>16548</v>
      </c>
      <c r="E46" s="51">
        <v>16548</v>
      </c>
      <c r="F46" s="51">
        <f>'ごみ搬入量内訳'!H46</f>
        <v>6031</v>
      </c>
      <c r="G46" s="51">
        <f>'ごみ搬入量内訳'!AG46</f>
        <v>3097</v>
      </c>
      <c r="H46" s="51">
        <f>'ごみ搬入量内訳'!AH46</f>
        <v>94</v>
      </c>
      <c r="I46" s="51">
        <f t="shared" si="0"/>
        <v>9222</v>
      </c>
      <c r="J46" s="51">
        <f t="shared" si="1"/>
        <v>1526.8161363704091</v>
      </c>
      <c r="K46" s="51">
        <f>('ごみ搬入量内訳'!E46+'ごみ搬入量内訳'!AH46)/'ごみ処理概要'!D46/365*1000000</f>
        <v>781.288803679458</v>
      </c>
      <c r="L46" s="51">
        <f>'ごみ搬入量内訳'!F46/'ごみ処理概要'!D46/365*1000000</f>
        <v>745.5273326909513</v>
      </c>
      <c r="M46" s="51">
        <f>'資源化量内訳'!BP46</f>
        <v>395</v>
      </c>
      <c r="N46" s="51">
        <f>'ごみ処理量内訳'!E46</f>
        <v>5878</v>
      </c>
      <c r="O46" s="51">
        <f>'ごみ処理量内訳'!L46</f>
        <v>2204</v>
      </c>
      <c r="P46" s="51">
        <f t="shared" si="2"/>
        <v>1046</v>
      </c>
      <c r="Q46" s="51">
        <f>'ごみ処理量内訳'!G46</f>
        <v>481</v>
      </c>
      <c r="R46" s="51">
        <f>'ごみ処理量内訳'!H46</f>
        <v>565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3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4"/>
        <v>9128</v>
      </c>
      <c r="AE46" s="52">
        <f t="shared" si="5"/>
        <v>75.85451358457493</v>
      </c>
      <c r="AF46" s="51">
        <f>'資源化量内訳'!AB46</f>
        <v>0</v>
      </c>
      <c r="AG46" s="51">
        <f>'資源化量内訳'!AJ46</f>
        <v>216</v>
      </c>
      <c r="AH46" s="51">
        <f>'資源化量内訳'!AR46</f>
        <v>513</v>
      </c>
      <c r="AI46" s="51">
        <f>'資源化量内訳'!AZ46</f>
        <v>0</v>
      </c>
      <c r="AJ46" s="51">
        <f>'資源化量内訳'!BH46</f>
        <v>0</v>
      </c>
      <c r="AK46" s="51" t="s">
        <v>208</v>
      </c>
      <c r="AL46" s="51">
        <f t="shared" si="6"/>
        <v>729</v>
      </c>
      <c r="AM46" s="52">
        <f t="shared" si="7"/>
        <v>11.8030032552767</v>
      </c>
      <c r="AN46" s="51">
        <f>'ごみ処理量内訳'!AC46</f>
        <v>2204</v>
      </c>
      <c r="AO46" s="51">
        <f>'ごみ処理量内訳'!AD46</f>
        <v>670</v>
      </c>
      <c r="AP46" s="51">
        <f>'ごみ処理量内訳'!AE46</f>
        <v>27</v>
      </c>
      <c r="AQ46" s="51">
        <f t="shared" si="8"/>
        <v>2901</v>
      </c>
    </row>
    <row r="47" spans="1:43" ht="13.5">
      <c r="A47" s="26" t="s">
        <v>29</v>
      </c>
      <c r="B47" s="49" t="s">
        <v>154</v>
      </c>
      <c r="C47" s="50" t="s">
        <v>155</v>
      </c>
      <c r="D47" s="51">
        <v>10910</v>
      </c>
      <c r="E47" s="51">
        <v>10910</v>
      </c>
      <c r="F47" s="51">
        <f>'ごみ搬入量内訳'!H47</f>
        <v>2730</v>
      </c>
      <c r="G47" s="51">
        <f>'ごみ搬入量内訳'!AG47</f>
        <v>1216</v>
      </c>
      <c r="H47" s="51">
        <f>'ごみ搬入量内訳'!AH47</f>
        <v>0</v>
      </c>
      <c r="I47" s="51">
        <f t="shared" si="0"/>
        <v>3946</v>
      </c>
      <c r="J47" s="51">
        <f t="shared" si="1"/>
        <v>990.9219893775975</v>
      </c>
      <c r="K47" s="51">
        <f>('ごみ搬入量内訳'!E47+'ごみ搬入量内訳'!AH47)/'ごみ処理概要'!D47/365*1000000</f>
        <v>685.5593084137967</v>
      </c>
      <c r="L47" s="51">
        <f>'ごみ搬入量内訳'!F47/'ごみ処理概要'!D47/365*1000000</f>
        <v>305.362680963801</v>
      </c>
      <c r="M47" s="51">
        <f>'資源化量内訳'!BP47</f>
        <v>212</v>
      </c>
      <c r="N47" s="51">
        <f>'ごみ処理量内訳'!E47</f>
        <v>3064</v>
      </c>
      <c r="O47" s="51">
        <f>'ごみ処理量内訳'!L47</f>
        <v>359</v>
      </c>
      <c r="P47" s="51">
        <f t="shared" si="2"/>
        <v>523</v>
      </c>
      <c r="Q47" s="51">
        <f>'ごみ処理量内訳'!G47</f>
        <v>179</v>
      </c>
      <c r="R47" s="51">
        <f>'ごみ処理量内訳'!H47</f>
        <v>344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3"/>
        <v>0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4"/>
        <v>3946</v>
      </c>
      <c r="AE47" s="52">
        <f t="shared" si="5"/>
        <v>90.9021794221997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136</v>
      </c>
      <c r="AI47" s="51">
        <f>'資源化量内訳'!AZ47</f>
        <v>0</v>
      </c>
      <c r="AJ47" s="51">
        <f>'資源化量内訳'!BH47</f>
        <v>0</v>
      </c>
      <c r="AK47" s="51" t="s">
        <v>208</v>
      </c>
      <c r="AL47" s="51">
        <f t="shared" si="6"/>
        <v>136</v>
      </c>
      <c r="AM47" s="52">
        <f t="shared" si="7"/>
        <v>8.369408369408369</v>
      </c>
      <c r="AN47" s="51">
        <f>'ごみ処理量内訳'!AC47</f>
        <v>359</v>
      </c>
      <c r="AO47" s="51">
        <f>'ごみ処理量内訳'!AD47</f>
        <v>161</v>
      </c>
      <c r="AP47" s="51">
        <f>'ごみ処理量内訳'!AE47</f>
        <v>376</v>
      </c>
      <c r="AQ47" s="51">
        <f t="shared" si="8"/>
        <v>896</v>
      </c>
    </row>
    <row r="48" spans="1:43" ht="13.5">
      <c r="A48" s="26" t="s">
        <v>29</v>
      </c>
      <c r="B48" s="49" t="s">
        <v>156</v>
      </c>
      <c r="C48" s="50" t="s">
        <v>157</v>
      </c>
      <c r="D48" s="51">
        <v>10630</v>
      </c>
      <c r="E48" s="51">
        <v>10630</v>
      </c>
      <c r="F48" s="51">
        <f>'ごみ搬入量内訳'!H48</f>
        <v>3025</v>
      </c>
      <c r="G48" s="51">
        <f>'ごみ搬入量内訳'!AG48</f>
        <v>7</v>
      </c>
      <c r="H48" s="51">
        <f>'ごみ搬入量内訳'!AH48</f>
        <v>0</v>
      </c>
      <c r="I48" s="51">
        <f t="shared" si="0"/>
        <v>3032</v>
      </c>
      <c r="J48" s="51">
        <f t="shared" si="1"/>
        <v>781.453369244449</v>
      </c>
      <c r="K48" s="51">
        <f>('ごみ搬入量内訳'!E48+'ごみ搬入量内訳'!AH48)/'ごみ処理概要'!D48/365*1000000</f>
        <v>610.5748785422493</v>
      </c>
      <c r="L48" s="51">
        <f>'ごみ搬入量内訳'!F48/'ごみ処理概要'!D48/365*1000000</f>
        <v>170.87849070219977</v>
      </c>
      <c r="M48" s="51">
        <f>'資源化量内訳'!BP48</f>
        <v>0</v>
      </c>
      <c r="N48" s="51">
        <f>'ごみ処理量内訳'!E48</f>
        <v>2320</v>
      </c>
      <c r="O48" s="51">
        <f>'ごみ処理量内訳'!L48</f>
        <v>0</v>
      </c>
      <c r="P48" s="51">
        <f t="shared" si="2"/>
        <v>712</v>
      </c>
      <c r="Q48" s="51">
        <f>'ごみ処理量内訳'!G48</f>
        <v>0</v>
      </c>
      <c r="R48" s="51">
        <f>'ごみ処理量内訳'!H48</f>
        <v>712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3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4"/>
        <v>3032</v>
      </c>
      <c r="AE48" s="52">
        <f t="shared" si="5"/>
        <v>100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414</v>
      </c>
      <c r="AI48" s="51">
        <f>'資源化量内訳'!AZ48</f>
        <v>0</v>
      </c>
      <c r="AJ48" s="51">
        <f>'資源化量内訳'!BH48</f>
        <v>0</v>
      </c>
      <c r="AK48" s="51" t="s">
        <v>208</v>
      </c>
      <c r="AL48" s="51">
        <f t="shared" si="6"/>
        <v>414</v>
      </c>
      <c r="AM48" s="52">
        <f t="shared" si="7"/>
        <v>13.654353562005278</v>
      </c>
      <c r="AN48" s="51">
        <f>'ごみ処理量内訳'!AC48</f>
        <v>0</v>
      </c>
      <c r="AO48" s="51">
        <f>'ごみ処理量内訳'!AD48</f>
        <v>257</v>
      </c>
      <c r="AP48" s="51">
        <f>'ごみ処理量内訳'!AE48</f>
        <v>192</v>
      </c>
      <c r="AQ48" s="51">
        <f t="shared" si="8"/>
        <v>449</v>
      </c>
    </row>
    <row r="49" spans="1:43" ht="13.5">
      <c r="A49" s="26" t="s">
        <v>29</v>
      </c>
      <c r="B49" s="49" t="s">
        <v>158</v>
      </c>
      <c r="C49" s="50" t="s">
        <v>159</v>
      </c>
      <c r="D49" s="51">
        <v>6118</v>
      </c>
      <c r="E49" s="51">
        <v>6118</v>
      </c>
      <c r="F49" s="51">
        <f>'ごみ搬入量内訳'!H49</f>
        <v>1714</v>
      </c>
      <c r="G49" s="51">
        <f>'ごみ搬入量内訳'!AG49</f>
        <v>583</v>
      </c>
      <c r="H49" s="51">
        <f>'ごみ搬入量内訳'!AH49</f>
        <v>0</v>
      </c>
      <c r="I49" s="51">
        <f t="shared" si="0"/>
        <v>2297</v>
      </c>
      <c r="J49" s="51">
        <f t="shared" si="1"/>
        <v>1028.6287487629138</v>
      </c>
      <c r="K49" s="51">
        <f>('ごみ搬入量内訳'!E49+'ごみ搬入量内訳'!AH49)/'ごみ処理概要'!D49/365*1000000</f>
        <v>295.1094233499174</v>
      </c>
      <c r="L49" s="51">
        <f>'ごみ搬入量内訳'!F49/'ごみ処理概要'!D49/365*1000000</f>
        <v>733.5193254129965</v>
      </c>
      <c r="M49" s="51">
        <f>'資源化量内訳'!BP49</f>
        <v>0</v>
      </c>
      <c r="N49" s="51">
        <f>'ごみ処理量内訳'!E49</f>
        <v>1790</v>
      </c>
      <c r="O49" s="51">
        <f>'ごみ処理量内訳'!L49</f>
        <v>89</v>
      </c>
      <c r="P49" s="51">
        <f t="shared" si="2"/>
        <v>370</v>
      </c>
      <c r="Q49" s="51">
        <f>'ごみ処理量内訳'!G49</f>
        <v>311</v>
      </c>
      <c r="R49" s="51">
        <f>'ごみ処理量内訳'!H49</f>
        <v>59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3"/>
        <v>48</v>
      </c>
      <c r="W49" s="51">
        <f>'資源化量内訳'!M49</f>
        <v>48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4"/>
        <v>2297</v>
      </c>
      <c r="AE49" s="52">
        <f t="shared" si="5"/>
        <v>96.12538093164997</v>
      </c>
      <c r="AF49" s="51">
        <f>'資源化量内訳'!AB49</f>
        <v>0</v>
      </c>
      <c r="AG49" s="51">
        <f>'資源化量内訳'!AJ49</f>
        <v>126</v>
      </c>
      <c r="AH49" s="51">
        <f>'資源化量内訳'!AR49</f>
        <v>36</v>
      </c>
      <c r="AI49" s="51">
        <f>'資源化量内訳'!AZ49</f>
        <v>0</v>
      </c>
      <c r="AJ49" s="51">
        <f>'資源化量内訳'!BH49</f>
        <v>0</v>
      </c>
      <c r="AK49" s="51" t="s">
        <v>208</v>
      </c>
      <c r="AL49" s="51">
        <f t="shared" si="6"/>
        <v>162</v>
      </c>
      <c r="AM49" s="52">
        <f t="shared" si="7"/>
        <v>9.14235959947758</v>
      </c>
      <c r="AN49" s="51">
        <f>'ごみ処理量内訳'!AC49</f>
        <v>89</v>
      </c>
      <c r="AO49" s="51">
        <f>'ごみ処理量内訳'!AD49</f>
        <v>227</v>
      </c>
      <c r="AP49" s="51">
        <f>'ごみ処理量内訳'!AE49</f>
        <v>169</v>
      </c>
      <c r="AQ49" s="51">
        <f t="shared" si="8"/>
        <v>485</v>
      </c>
    </row>
    <row r="50" spans="1:43" ht="13.5">
      <c r="A50" s="26" t="s">
        <v>29</v>
      </c>
      <c r="B50" s="49" t="s">
        <v>160</v>
      </c>
      <c r="C50" s="50" t="s">
        <v>161</v>
      </c>
      <c r="D50" s="51">
        <v>11053</v>
      </c>
      <c r="E50" s="51">
        <v>11053</v>
      </c>
      <c r="F50" s="51">
        <f>'ごみ搬入量内訳'!H50</f>
        <v>1840</v>
      </c>
      <c r="G50" s="51">
        <f>'ごみ搬入量内訳'!AG50</f>
        <v>1253</v>
      </c>
      <c r="H50" s="51">
        <f>'ごみ搬入量内訳'!AH50</f>
        <v>0</v>
      </c>
      <c r="I50" s="51">
        <f t="shared" si="0"/>
        <v>3093</v>
      </c>
      <c r="J50" s="51">
        <f t="shared" si="1"/>
        <v>766.6672037220417</v>
      </c>
      <c r="K50" s="51">
        <f>('ごみ搬入量内訳'!E50+'ごみ搬入量内訳'!AH50)/'ごみ処理概要'!D50/365*1000000</f>
        <v>443.9382353269242</v>
      </c>
      <c r="L50" s="51">
        <f>'ごみ搬入量内訳'!F50/'ごみ処理概要'!D50/365*1000000</f>
        <v>322.7289683951175</v>
      </c>
      <c r="M50" s="51">
        <f>'資源化量内訳'!BP50</f>
        <v>0</v>
      </c>
      <c r="N50" s="51">
        <f>'ごみ処理量内訳'!E50</f>
        <v>2301</v>
      </c>
      <c r="O50" s="51">
        <f>'ごみ処理量内訳'!L50</f>
        <v>263</v>
      </c>
      <c r="P50" s="51">
        <f t="shared" si="2"/>
        <v>409</v>
      </c>
      <c r="Q50" s="51">
        <f>'ごみ処理量内訳'!G50</f>
        <v>229</v>
      </c>
      <c r="R50" s="51">
        <f>'ごみ処理量内訳'!H50</f>
        <v>180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3"/>
        <v>120</v>
      </c>
      <c r="W50" s="51">
        <f>'資源化量内訳'!M50</f>
        <v>120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4"/>
        <v>3093</v>
      </c>
      <c r="AE50" s="52">
        <f t="shared" si="5"/>
        <v>91.49692854833495</v>
      </c>
      <c r="AF50" s="51">
        <f>'資源化量内訳'!AB50</f>
        <v>0</v>
      </c>
      <c r="AG50" s="51">
        <f>'資源化量内訳'!AJ50</f>
        <v>138</v>
      </c>
      <c r="AH50" s="51">
        <f>'資源化量内訳'!AR50</f>
        <v>114</v>
      </c>
      <c r="AI50" s="51">
        <f>'資源化量内訳'!AZ50</f>
        <v>0</v>
      </c>
      <c r="AJ50" s="51">
        <f>'資源化量内訳'!BH50</f>
        <v>0</v>
      </c>
      <c r="AK50" s="51" t="s">
        <v>208</v>
      </c>
      <c r="AL50" s="51">
        <f t="shared" si="6"/>
        <v>252</v>
      </c>
      <c r="AM50" s="52">
        <f t="shared" si="7"/>
        <v>12.027158098933075</v>
      </c>
      <c r="AN50" s="51">
        <f>'ごみ処理量内訳'!AC50</f>
        <v>263</v>
      </c>
      <c r="AO50" s="51">
        <f>'ごみ処理量内訳'!AD50</f>
        <v>296</v>
      </c>
      <c r="AP50" s="51">
        <f>'ごみ処理量内訳'!AE50</f>
        <v>150</v>
      </c>
      <c r="AQ50" s="51">
        <f t="shared" si="8"/>
        <v>709</v>
      </c>
    </row>
    <row r="51" spans="1:43" ht="13.5">
      <c r="A51" s="26" t="s">
        <v>29</v>
      </c>
      <c r="B51" s="49" t="s">
        <v>162</v>
      </c>
      <c r="C51" s="50" t="s">
        <v>163</v>
      </c>
      <c r="D51" s="51">
        <v>5669</v>
      </c>
      <c r="E51" s="51">
        <v>5669</v>
      </c>
      <c r="F51" s="51">
        <f>'ごみ搬入量内訳'!H51</f>
        <v>1597</v>
      </c>
      <c r="G51" s="51">
        <f>'ごみ搬入量内訳'!AG51</f>
        <v>813</v>
      </c>
      <c r="H51" s="51">
        <f>'ごみ搬入量内訳'!AH51</f>
        <v>0</v>
      </c>
      <c r="I51" s="51">
        <f aca="true" t="shared" si="9" ref="I51:I73">SUM(F51:H51)</f>
        <v>2410</v>
      </c>
      <c r="J51" s="51">
        <f aca="true" t="shared" si="10" ref="J51:J73">I51/D51/365*1000000</f>
        <v>1164.709777037819</v>
      </c>
      <c r="K51" s="51">
        <f>('ごみ搬入量内訳'!E51+'ごみ搬入量内訳'!AH51)/'ごみ処理概要'!D51/365*1000000</f>
        <v>667.4125319872317</v>
      </c>
      <c r="L51" s="51">
        <f>'ごみ搬入量内訳'!F51/'ごみ処理概要'!D51/365*1000000</f>
        <v>497.29724505058755</v>
      </c>
      <c r="M51" s="51">
        <f>'資源化量内訳'!BP51</f>
        <v>0</v>
      </c>
      <c r="N51" s="51">
        <f>'ごみ処理量内訳'!E51</f>
        <v>1671</v>
      </c>
      <c r="O51" s="51">
        <f>'ごみ処理量内訳'!L51</f>
        <v>443</v>
      </c>
      <c r="P51" s="51">
        <f aca="true" t="shared" si="11" ref="P51:P73">SUM(Q51:U51)</f>
        <v>296</v>
      </c>
      <c r="Q51" s="51">
        <f>'ごみ処理量内訳'!G51</f>
        <v>93</v>
      </c>
      <c r="R51" s="51">
        <f>'ごみ処理量内訳'!H51</f>
        <v>203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aca="true" t="shared" si="12" ref="V51:V73">SUM(W51:AC51)</f>
        <v>0</v>
      </c>
      <c r="W51" s="51">
        <f>'資源化量内訳'!M51</f>
        <v>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aca="true" t="shared" si="13" ref="AD51:AD73">N51+O51+P51+V51</f>
        <v>2410</v>
      </c>
      <c r="AE51" s="52">
        <f aca="true" t="shared" si="14" ref="AE51:AE74">(N51+P51+V51)/AD51*100</f>
        <v>81.61825726141079</v>
      </c>
      <c r="AF51" s="51">
        <f>'資源化量内訳'!AB51</f>
        <v>0</v>
      </c>
      <c r="AG51" s="51">
        <f>'資源化量内訳'!AJ51</f>
        <v>42</v>
      </c>
      <c r="AH51" s="51">
        <f>'資源化量内訳'!AR51</f>
        <v>181</v>
      </c>
      <c r="AI51" s="51">
        <f>'資源化量内訳'!AZ51</f>
        <v>0</v>
      </c>
      <c r="AJ51" s="51">
        <f>'資源化量内訳'!BH51</f>
        <v>0</v>
      </c>
      <c r="AK51" s="51" t="s">
        <v>208</v>
      </c>
      <c r="AL51" s="51">
        <f aca="true" t="shared" si="15" ref="AL51:AL73">SUM(AF51:AJ51)</f>
        <v>223</v>
      </c>
      <c r="AM51" s="52">
        <f aca="true" t="shared" si="16" ref="AM51:AM73">(V51+AL51+M51)/(M51+AD51)*100</f>
        <v>9.253112033195022</v>
      </c>
      <c r="AN51" s="51">
        <f>'ごみ処理量内訳'!AC51</f>
        <v>443</v>
      </c>
      <c r="AO51" s="51">
        <f>'ごみ処理量内訳'!AD51</f>
        <v>190</v>
      </c>
      <c r="AP51" s="51">
        <f>'ごみ処理量内訳'!AE51</f>
        <v>9</v>
      </c>
      <c r="AQ51" s="51">
        <f aca="true" t="shared" si="17" ref="AQ51:AQ73">SUM(AN51:AP51)</f>
        <v>642</v>
      </c>
    </row>
    <row r="52" spans="1:43" ht="13.5">
      <c r="A52" s="26" t="s">
        <v>29</v>
      </c>
      <c r="B52" s="49" t="s">
        <v>164</v>
      </c>
      <c r="C52" s="50" t="s">
        <v>165</v>
      </c>
      <c r="D52" s="51">
        <v>10249</v>
      </c>
      <c r="E52" s="51">
        <v>10249</v>
      </c>
      <c r="F52" s="51">
        <f>'ごみ搬入量内訳'!H52</f>
        <v>2554</v>
      </c>
      <c r="G52" s="51">
        <f>'ごみ搬入量内訳'!AG52</f>
        <v>1023</v>
      </c>
      <c r="H52" s="51">
        <f>'ごみ搬入量内訳'!AH52</f>
        <v>0</v>
      </c>
      <c r="I52" s="51">
        <f t="shared" si="9"/>
        <v>3577</v>
      </c>
      <c r="J52" s="51">
        <f t="shared" si="10"/>
        <v>956.1908478875988</v>
      </c>
      <c r="K52" s="51">
        <f>('ごみ搬入量内訳'!E52+'ごみ搬入量内訳'!AH52)/'ごみ処理概要'!D52/365*1000000</f>
        <v>682.7261463530689</v>
      </c>
      <c r="L52" s="51">
        <f>'ごみ搬入量内訳'!F52/'ごみ処理概要'!D52/365*1000000</f>
        <v>273.46470153453</v>
      </c>
      <c r="M52" s="51">
        <f>'資源化量内訳'!BP52</f>
        <v>97</v>
      </c>
      <c r="N52" s="51">
        <f>'ごみ処理量内訳'!E52</f>
        <v>2606</v>
      </c>
      <c r="O52" s="51">
        <f>'ごみ処理量内訳'!L52</f>
        <v>548</v>
      </c>
      <c r="P52" s="51">
        <f t="shared" si="11"/>
        <v>423</v>
      </c>
      <c r="Q52" s="51">
        <f>'ごみ処理量内訳'!G52</f>
        <v>91</v>
      </c>
      <c r="R52" s="51">
        <f>'ごみ処理量内訳'!H52</f>
        <v>332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0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13"/>
        <v>3577</v>
      </c>
      <c r="AE52" s="52">
        <f t="shared" si="14"/>
        <v>84.67989935700308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118</v>
      </c>
      <c r="AI52" s="51">
        <f>'資源化量内訳'!AZ52</f>
        <v>0</v>
      </c>
      <c r="AJ52" s="51">
        <f>'資源化量内訳'!BH52</f>
        <v>0</v>
      </c>
      <c r="AK52" s="51" t="s">
        <v>208</v>
      </c>
      <c r="AL52" s="51">
        <f t="shared" si="15"/>
        <v>118</v>
      </c>
      <c r="AM52" s="52">
        <f t="shared" si="16"/>
        <v>5.851932498639085</v>
      </c>
      <c r="AN52" s="51">
        <f>'ごみ処理量内訳'!AC52</f>
        <v>548</v>
      </c>
      <c r="AO52" s="51">
        <f>'ごみ処理量内訳'!AD52</f>
        <v>137</v>
      </c>
      <c r="AP52" s="51">
        <f>'ごみ処理量内訳'!AE52</f>
        <v>297</v>
      </c>
      <c r="AQ52" s="51">
        <f t="shared" si="17"/>
        <v>982</v>
      </c>
    </row>
    <row r="53" spans="1:43" ht="13.5">
      <c r="A53" s="26" t="s">
        <v>29</v>
      </c>
      <c r="B53" s="49" t="s">
        <v>166</v>
      </c>
      <c r="C53" s="50" t="s">
        <v>167</v>
      </c>
      <c r="D53" s="51">
        <v>11152</v>
      </c>
      <c r="E53" s="51">
        <v>11152</v>
      </c>
      <c r="F53" s="51">
        <f>'ごみ搬入量内訳'!H53</f>
        <v>2190</v>
      </c>
      <c r="G53" s="51">
        <f>'ごみ搬入量内訳'!AG53</f>
        <v>1949</v>
      </c>
      <c r="H53" s="51">
        <f>'ごみ搬入量内訳'!AH53</f>
        <v>0</v>
      </c>
      <c r="I53" s="51">
        <f t="shared" si="9"/>
        <v>4139</v>
      </c>
      <c r="J53" s="51">
        <f t="shared" si="10"/>
        <v>1016.8333955700556</v>
      </c>
      <c r="K53" s="51">
        <f>('ごみ搬入量内訳'!E53+'ごみ搬入量内訳'!AH53)/'ごみ処理概要'!D53/365*1000000</f>
        <v>538.0200860832138</v>
      </c>
      <c r="L53" s="51">
        <f>'ごみ搬入量内訳'!F53/'ごみ処理概要'!D53/365*1000000</f>
        <v>478.8133094868419</v>
      </c>
      <c r="M53" s="51">
        <f>'資源化量内訳'!BP53</f>
        <v>150</v>
      </c>
      <c r="N53" s="51">
        <f>'ごみ処理量内訳'!E53</f>
        <v>2413</v>
      </c>
      <c r="O53" s="51">
        <f>'ごみ処理量内訳'!L53</f>
        <v>1271</v>
      </c>
      <c r="P53" s="51">
        <f t="shared" si="11"/>
        <v>455</v>
      </c>
      <c r="Q53" s="51">
        <f>'ごみ処理量内訳'!G53</f>
        <v>142</v>
      </c>
      <c r="R53" s="51">
        <f>'ごみ処理量内訳'!H53</f>
        <v>313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0</v>
      </c>
      <c r="W53" s="51">
        <f>'資源化量内訳'!M53</f>
        <v>0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13"/>
        <v>4139</v>
      </c>
      <c r="AE53" s="52">
        <f t="shared" si="14"/>
        <v>69.29209954095192</v>
      </c>
      <c r="AF53" s="51">
        <f>'資源化量内訳'!AB53</f>
        <v>0</v>
      </c>
      <c r="AG53" s="51">
        <f>'資源化量内訳'!AJ53</f>
        <v>0</v>
      </c>
      <c r="AH53" s="51">
        <f>'資源化量内訳'!AR53</f>
        <v>116</v>
      </c>
      <c r="AI53" s="51">
        <f>'資源化量内訳'!AZ53</f>
        <v>0</v>
      </c>
      <c r="AJ53" s="51">
        <f>'資源化量内訳'!BH53</f>
        <v>0</v>
      </c>
      <c r="AK53" s="51" t="s">
        <v>208</v>
      </c>
      <c r="AL53" s="51">
        <f t="shared" si="15"/>
        <v>116</v>
      </c>
      <c r="AM53" s="52">
        <f t="shared" si="16"/>
        <v>6.201911867568198</v>
      </c>
      <c r="AN53" s="51">
        <f>'ごみ処理量内訳'!AC53</f>
        <v>1271</v>
      </c>
      <c r="AO53" s="51">
        <f>'ごみ処理量内訳'!AD53</f>
        <v>127</v>
      </c>
      <c r="AP53" s="51">
        <f>'ごみ処理量内訳'!AE53</f>
        <v>332</v>
      </c>
      <c r="AQ53" s="51">
        <f t="shared" si="17"/>
        <v>1730</v>
      </c>
    </row>
    <row r="54" spans="1:43" ht="13.5">
      <c r="A54" s="26" t="s">
        <v>29</v>
      </c>
      <c r="B54" s="49" t="s">
        <v>168</v>
      </c>
      <c r="C54" s="50" t="s">
        <v>169</v>
      </c>
      <c r="D54" s="51">
        <v>8947</v>
      </c>
      <c r="E54" s="51">
        <v>8947</v>
      </c>
      <c r="F54" s="51">
        <f>'ごみ搬入量内訳'!H54</f>
        <v>1721</v>
      </c>
      <c r="G54" s="51">
        <f>'ごみ搬入量内訳'!AG54</f>
        <v>507</v>
      </c>
      <c r="H54" s="51">
        <f>'ごみ搬入量内訳'!AH54</f>
        <v>0</v>
      </c>
      <c r="I54" s="51">
        <f t="shared" si="9"/>
        <v>2228</v>
      </c>
      <c r="J54" s="51">
        <f t="shared" si="10"/>
        <v>682.2521056265895</v>
      </c>
      <c r="K54" s="51">
        <f>('ごみ搬入量内訳'!E54+'ごみ搬入量内訳'!AH54)/'ごみ処理概要'!D54/365*1000000</f>
        <v>526.9999433498028</v>
      </c>
      <c r="L54" s="51">
        <f>'ごみ搬入量内訳'!F54/'ごみ処理概要'!D54/365*1000000</f>
        <v>155.25216227678675</v>
      </c>
      <c r="M54" s="51">
        <f>'資源化量内訳'!BP54</f>
        <v>79</v>
      </c>
      <c r="N54" s="51">
        <f>'ごみ処理量内訳'!E54</f>
        <v>1657</v>
      </c>
      <c r="O54" s="51">
        <f>'ごみ処理量内訳'!L54</f>
        <v>223</v>
      </c>
      <c r="P54" s="51">
        <f t="shared" si="11"/>
        <v>348</v>
      </c>
      <c r="Q54" s="51">
        <f>'ごみ処理量内訳'!G54</f>
        <v>90</v>
      </c>
      <c r="R54" s="51">
        <f>'ごみ処理量内訳'!H54</f>
        <v>258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0</v>
      </c>
      <c r="W54" s="51">
        <f>'資源化量内訳'!M54</f>
        <v>0</v>
      </c>
      <c r="X54" s="51">
        <f>'資源化量内訳'!N54</f>
        <v>0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2228</v>
      </c>
      <c r="AE54" s="52">
        <f t="shared" si="14"/>
        <v>89.99102333931778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102</v>
      </c>
      <c r="AI54" s="51">
        <f>'資源化量内訳'!AZ54</f>
        <v>0</v>
      </c>
      <c r="AJ54" s="51">
        <f>'資源化量内訳'!BH54</f>
        <v>0</v>
      </c>
      <c r="AK54" s="51" t="s">
        <v>208</v>
      </c>
      <c r="AL54" s="51">
        <f t="shared" si="15"/>
        <v>102</v>
      </c>
      <c r="AM54" s="52">
        <f t="shared" si="16"/>
        <v>7.845687039445166</v>
      </c>
      <c r="AN54" s="51">
        <f>'ごみ処理量内訳'!AC54</f>
        <v>223</v>
      </c>
      <c r="AO54" s="51">
        <f>'ごみ処理量内訳'!AD54</f>
        <v>87</v>
      </c>
      <c r="AP54" s="51">
        <f>'ごみ処理量内訳'!AE54</f>
        <v>239</v>
      </c>
      <c r="AQ54" s="51">
        <f t="shared" si="17"/>
        <v>549</v>
      </c>
    </row>
    <row r="55" spans="1:43" ht="13.5">
      <c r="A55" s="26" t="s">
        <v>29</v>
      </c>
      <c r="B55" s="49" t="s">
        <v>170</v>
      </c>
      <c r="C55" s="50" t="s">
        <v>171</v>
      </c>
      <c r="D55" s="51">
        <v>13607</v>
      </c>
      <c r="E55" s="51">
        <v>13607</v>
      </c>
      <c r="F55" s="51">
        <f>'ごみ搬入量内訳'!H55</f>
        <v>3666</v>
      </c>
      <c r="G55" s="51">
        <f>'ごみ搬入量内訳'!AG55</f>
        <v>143</v>
      </c>
      <c r="H55" s="51">
        <f>'ごみ搬入量内訳'!AH55</f>
        <v>0</v>
      </c>
      <c r="I55" s="51">
        <f t="shared" si="9"/>
        <v>3809</v>
      </c>
      <c r="J55" s="51">
        <f t="shared" si="10"/>
        <v>766.929994734781</v>
      </c>
      <c r="K55" s="51">
        <f>('ごみ搬入量内訳'!E55+'ごみ搬入量内訳'!AH55)/'ごみ処理概要'!D55/365*1000000</f>
        <v>491.8902539083933</v>
      </c>
      <c r="L55" s="51">
        <f>'ごみ搬入量内訳'!F55/'ごみ処理概要'!D55/365*1000000</f>
        <v>275.0397408263877</v>
      </c>
      <c r="M55" s="51">
        <f>'資源化量内訳'!BP55</f>
        <v>128</v>
      </c>
      <c r="N55" s="51">
        <f>'ごみ処理量内訳'!E55</f>
        <v>3106</v>
      </c>
      <c r="O55" s="51">
        <f>'ごみ処理量内訳'!L55</f>
        <v>19</v>
      </c>
      <c r="P55" s="51">
        <f t="shared" si="11"/>
        <v>532</v>
      </c>
      <c r="Q55" s="51">
        <f>'ごみ処理量内訳'!G55</f>
        <v>286</v>
      </c>
      <c r="R55" s="51">
        <f>'ごみ処理量内訳'!H55</f>
        <v>246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152</v>
      </c>
      <c r="W55" s="51">
        <f>'資源化量内訳'!M55</f>
        <v>152</v>
      </c>
      <c r="X55" s="51">
        <f>'資源化量内訳'!N55</f>
        <v>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3809</v>
      </c>
      <c r="AE55" s="52">
        <f t="shared" si="14"/>
        <v>99.50118141244421</v>
      </c>
      <c r="AF55" s="51">
        <f>'資源化量内訳'!AB55</f>
        <v>0</v>
      </c>
      <c r="AG55" s="51">
        <f>'資源化量内訳'!AJ55</f>
        <v>159</v>
      </c>
      <c r="AH55" s="51">
        <f>'資源化量内訳'!AR55</f>
        <v>170</v>
      </c>
      <c r="AI55" s="51">
        <f>'資源化量内訳'!AZ55</f>
        <v>0</v>
      </c>
      <c r="AJ55" s="51">
        <f>'資源化量内訳'!BH55</f>
        <v>0</v>
      </c>
      <c r="AK55" s="51" t="s">
        <v>208</v>
      </c>
      <c r="AL55" s="51">
        <f t="shared" si="15"/>
        <v>329</v>
      </c>
      <c r="AM55" s="52">
        <f t="shared" si="16"/>
        <v>15.468630937261874</v>
      </c>
      <c r="AN55" s="51">
        <f>'ごみ処理量内訳'!AC55</f>
        <v>19</v>
      </c>
      <c r="AO55" s="51">
        <f>'ごみ処理量内訳'!AD55</f>
        <v>401</v>
      </c>
      <c r="AP55" s="51">
        <f>'ごみ処理量内訳'!AE55</f>
        <v>181</v>
      </c>
      <c r="AQ55" s="51">
        <f t="shared" si="17"/>
        <v>601</v>
      </c>
    </row>
    <row r="56" spans="1:43" ht="13.5">
      <c r="A56" s="26" t="s">
        <v>29</v>
      </c>
      <c r="B56" s="49" t="s">
        <v>172</v>
      </c>
      <c r="C56" s="50" t="s">
        <v>173</v>
      </c>
      <c r="D56" s="51">
        <v>11776</v>
      </c>
      <c r="E56" s="51">
        <v>11776</v>
      </c>
      <c r="F56" s="51">
        <f>'ごみ搬入量内訳'!H56</f>
        <v>4752</v>
      </c>
      <c r="G56" s="51">
        <f>'ごみ搬入量内訳'!AG56</f>
        <v>1644</v>
      </c>
      <c r="H56" s="51">
        <f>'ごみ搬入量内訳'!AH56</f>
        <v>0</v>
      </c>
      <c r="I56" s="51">
        <f t="shared" si="9"/>
        <v>6396</v>
      </c>
      <c r="J56" s="51">
        <f t="shared" si="10"/>
        <v>1488.0509231685528</v>
      </c>
      <c r="K56" s="51">
        <f>('ごみ搬入量内訳'!E56+'ごみ搬入量内訳'!AH56)/'ごみ処理概要'!D56/365*1000000</f>
        <v>982.2625074449078</v>
      </c>
      <c r="L56" s="51">
        <f>'ごみ搬入量内訳'!F56/'ごみ処理概要'!D56/365*1000000</f>
        <v>505.788415723645</v>
      </c>
      <c r="M56" s="51">
        <f>'資源化量内訳'!BP56</f>
        <v>0</v>
      </c>
      <c r="N56" s="51">
        <f>'ごみ処理量内訳'!E56</f>
        <v>3761</v>
      </c>
      <c r="O56" s="51">
        <f>'ごみ処理量内訳'!L56</f>
        <v>1581</v>
      </c>
      <c r="P56" s="51">
        <f t="shared" si="11"/>
        <v>1054</v>
      </c>
      <c r="Q56" s="51">
        <f>'ごみ処理量内訳'!G56</f>
        <v>102</v>
      </c>
      <c r="R56" s="51">
        <f>'ごみ処理量内訳'!H56</f>
        <v>952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0</v>
      </c>
      <c r="W56" s="51">
        <f>'資源化量内訳'!M56</f>
        <v>0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13"/>
        <v>6396</v>
      </c>
      <c r="AE56" s="52">
        <f t="shared" si="14"/>
        <v>75.28142589118198</v>
      </c>
      <c r="AF56" s="51">
        <f>'資源化量内訳'!AB56</f>
        <v>0</v>
      </c>
      <c r="AG56" s="51">
        <f>'資源化量内訳'!AJ56</f>
        <v>46</v>
      </c>
      <c r="AH56" s="51">
        <f>'資源化量内訳'!AR56</f>
        <v>845</v>
      </c>
      <c r="AI56" s="51">
        <f>'資源化量内訳'!AZ56</f>
        <v>0</v>
      </c>
      <c r="AJ56" s="51">
        <f>'資源化量内訳'!BH56</f>
        <v>0</v>
      </c>
      <c r="AK56" s="51" t="s">
        <v>208</v>
      </c>
      <c r="AL56" s="51">
        <f t="shared" si="15"/>
        <v>891</v>
      </c>
      <c r="AM56" s="52">
        <f t="shared" si="16"/>
        <v>13.93058161350844</v>
      </c>
      <c r="AN56" s="51">
        <f>'ごみ処理量内訳'!AC56</f>
        <v>1581</v>
      </c>
      <c r="AO56" s="51">
        <f>'ごみ処理量内訳'!AD56</f>
        <v>431</v>
      </c>
      <c r="AP56" s="51">
        <f>'ごみ処理量内訳'!AE56</f>
        <v>30</v>
      </c>
      <c r="AQ56" s="51">
        <f t="shared" si="17"/>
        <v>2042</v>
      </c>
    </row>
    <row r="57" spans="1:43" ht="13.5">
      <c r="A57" s="26" t="s">
        <v>29</v>
      </c>
      <c r="B57" s="49" t="s">
        <v>174</v>
      </c>
      <c r="C57" s="50" t="s">
        <v>175</v>
      </c>
      <c r="D57" s="51">
        <v>5913</v>
      </c>
      <c r="E57" s="51">
        <v>5913</v>
      </c>
      <c r="F57" s="51">
        <f>'ごみ搬入量内訳'!H57</f>
        <v>2328</v>
      </c>
      <c r="G57" s="51">
        <f>'ごみ搬入量内訳'!AG57</f>
        <v>376</v>
      </c>
      <c r="H57" s="51">
        <f>'ごみ搬入量内訳'!AH57</f>
        <v>0</v>
      </c>
      <c r="I57" s="51">
        <f t="shared" si="9"/>
        <v>2704</v>
      </c>
      <c r="J57" s="51">
        <f t="shared" si="10"/>
        <v>1252.869808571316</v>
      </c>
      <c r="K57" s="51">
        <f>('ごみ搬入量内訳'!E57+'ごみ搬入量内訳'!AH57)/'ごみ処理概要'!D57/365*1000000</f>
        <v>1078.6541843025236</v>
      </c>
      <c r="L57" s="51">
        <f>'ごみ搬入量内訳'!F57/'ごみ処理概要'!D57/365*1000000</f>
        <v>174.21562426879245</v>
      </c>
      <c r="M57" s="51">
        <f>'資源化量内訳'!BP57</f>
        <v>0</v>
      </c>
      <c r="N57" s="51">
        <f>'ごみ処理量内訳'!E57</f>
        <v>2110</v>
      </c>
      <c r="O57" s="51">
        <f>'ごみ処理量内訳'!L57</f>
        <v>219</v>
      </c>
      <c r="P57" s="51">
        <f t="shared" si="11"/>
        <v>205</v>
      </c>
      <c r="Q57" s="51">
        <f>'ごみ処理量内訳'!G57</f>
        <v>205</v>
      </c>
      <c r="R57" s="51">
        <f>'ごみ処理量内訳'!H57</f>
        <v>0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170</v>
      </c>
      <c r="W57" s="51">
        <f>'資源化量内訳'!M57</f>
        <v>0</v>
      </c>
      <c r="X57" s="51">
        <f>'資源化量内訳'!N57</f>
        <v>94</v>
      </c>
      <c r="Y57" s="51">
        <f>'資源化量内訳'!O57</f>
        <v>66</v>
      </c>
      <c r="Z57" s="51">
        <f>'資源化量内訳'!P57</f>
        <v>10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13"/>
        <v>2704</v>
      </c>
      <c r="AE57" s="52">
        <f t="shared" si="14"/>
        <v>91.9008875739645</v>
      </c>
      <c r="AF57" s="51">
        <f>'資源化量内訳'!AB57</f>
        <v>0</v>
      </c>
      <c r="AG57" s="51">
        <f>'資源化量内訳'!AJ57</f>
        <v>111</v>
      </c>
      <c r="AH57" s="51">
        <f>'資源化量内訳'!AR57</f>
        <v>0</v>
      </c>
      <c r="AI57" s="51">
        <f>'資源化量内訳'!AZ57</f>
        <v>0</v>
      </c>
      <c r="AJ57" s="51">
        <f>'資源化量内訳'!BH57</f>
        <v>0</v>
      </c>
      <c r="AK57" s="51" t="s">
        <v>208</v>
      </c>
      <c r="AL57" s="51">
        <f t="shared" si="15"/>
        <v>111</v>
      </c>
      <c r="AM57" s="52">
        <f t="shared" si="16"/>
        <v>10.392011834319527</v>
      </c>
      <c r="AN57" s="51">
        <f>'ごみ処理量内訳'!AC57</f>
        <v>219</v>
      </c>
      <c r="AO57" s="51">
        <f>'ごみ処理量内訳'!AD57</f>
        <v>369</v>
      </c>
      <c r="AP57" s="51">
        <f>'ごみ処理量内訳'!AE57</f>
        <v>94</v>
      </c>
      <c r="AQ57" s="51">
        <f t="shared" si="17"/>
        <v>682</v>
      </c>
    </row>
    <row r="58" spans="1:43" ht="13.5">
      <c r="A58" s="26" t="s">
        <v>29</v>
      </c>
      <c r="B58" s="49" t="s">
        <v>176</v>
      </c>
      <c r="C58" s="50" t="s">
        <v>177</v>
      </c>
      <c r="D58" s="51">
        <v>9748</v>
      </c>
      <c r="E58" s="51">
        <v>9748</v>
      </c>
      <c r="F58" s="51">
        <f>'ごみ搬入量内訳'!H58</f>
        <v>2486</v>
      </c>
      <c r="G58" s="51">
        <f>'ごみ搬入量内訳'!AG58</f>
        <v>3833</v>
      </c>
      <c r="H58" s="51">
        <f>'ごみ搬入量内訳'!AH58</f>
        <v>0</v>
      </c>
      <c r="I58" s="51">
        <f t="shared" si="9"/>
        <v>6319</v>
      </c>
      <c r="J58" s="51">
        <f t="shared" si="10"/>
        <v>1775.987768477974</v>
      </c>
      <c r="K58" s="51">
        <f>('ごみ搬入量内訳'!E58+'ごみ搬入量内訳'!AH58)/'ごみ処理概要'!D58/365*1000000</f>
        <v>698.7032113366423</v>
      </c>
      <c r="L58" s="51">
        <f>'ごみ搬入量内訳'!F58/'ごみ処理概要'!D58/365*1000000</f>
        <v>1077.2845571413313</v>
      </c>
      <c r="M58" s="51">
        <f>'資源化量内訳'!BP58</f>
        <v>0</v>
      </c>
      <c r="N58" s="51">
        <f>'ごみ処理量内訳'!E58</f>
        <v>3385</v>
      </c>
      <c r="O58" s="51">
        <f>'ごみ処理量内訳'!L58</f>
        <v>2076</v>
      </c>
      <c r="P58" s="51">
        <f t="shared" si="11"/>
        <v>307</v>
      </c>
      <c r="Q58" s="51">
        <f>'ごみ処理量内訳'!G58</f>
        <v>0</v>
      </c>
      <c r="R58" s="51">
        <f>'ごみ処理量内訳'!H58</f>
        <v>307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551</v>
      </c>
      <c r="W58" s="51">
        <f>'資源化量内訳'!M58</f>
        <v>327</v>
      </c>
      <c r="X58" s="51">
        <f>'資源化量内訳'!N58</f>
        <v>201</v>
      </c>
      <c r="Y58" s="51">
        <f>'資源化量内訳'!O58</f>
        <v>12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11</v>
      </c>
      <c r="AD58" s="51">
        <f t="shared" si="13"/>
        <v>6319</v>
      </c>
      <c r="AE58" s="52">
        <f t="shared" si="14"/>
        <v>67.1467004272828</v>
      </c>
      <c r="AF58" s="51">
        <f>'資源化量内訳'!AB58</f>
        <v>0</v>
      </c>
      <c r="AG58" s="51">
        <f>'資源化量内訳'!AJ58</f>
        <v>0</v>
      </c>
      <c r="AH58" s="51">
        <f>'資源化量内訳'!AR58</f>
        <v>307</v>
      </c>
      <c r="AI58" s="51">
        <f>'資源化量内訳'!AZ58</f>
        <v>0</v>
      </c>
      <c r="AJ58" s="51">
        <f>'資源化量内訳'!BH58</f>
        <v>0</v>
      </c>
      <c r="AK58" s="51" t="s">
        <v>208</v>
      </c>
      <c r="AL58" s="51">
        <f t="shared" si="15"/>
        <v>307</v>
      </c>
      <c r="AM58" s="52">
        <f t="shared" si="16"/>
        <v>13.578097800284855</v>
      </c>
      <c r="AN58" s="51">
        <f>'ごみ処理量内訳'!AC58</f>
        <v>2076</v>
      </c>
      <c r="AO58" s="51">
        <f>'ごみ処理量内訳'!AD58</f>
        <v>412</v>
      </c>
      <c r="AP58" s="51">
        <f>'ごみ処理量内訳'!AE58</f>
        <v>0</v>
      </c>
      <c r="AQ58" s="51">
        <f t="shared" si="17"/>
        <v>2488</v>
      </c>
    </row>
    <row r="59" spans="1:43" ht="13.5">
      <c r="A59" s="26" t="s">
        <v>29</v>
      </c>
      <c r="B59" s="49" t="s">
        <v>178</v>
      </c>
      <c r="C59" s="50" t="s">
        <v>179</v>
      </c>
      <c r="D59" s="51">
        <v>6942</v>
      </c>
      <c r="E59" s="51">
        <v>6942</v>
      </c>
      <c r="F59" s="51">
        <f>'ごみ搬入量内訳'!H59</f>
        <v>2558</v>
      </c>
      <c r="G59" s="51">
        <f>'ごみ搬入量内訳'!AG59</f>
        <v>499</v>
      </c>
      <c r="H59" s="51">
        <f>'ごみ搬入量内訳'!AH59</f>
        <v>0</v>
      </c>
      <c r="I59" s="51">
        <f t="shared" si="9"/>
        <v>3057</v>
      </c>
      <c r="J59" s="51">
        <f t="shared" si="10"/>
        <v>1206.473993914351</v>
      </c>
      <c r="K59" s="51">
        <f>('ごみ搬入量内訳'!E59+'ごみ搬入量内訳'!AH59)/'ごみ処理概要'!D59/365*1000000</f>
        <v>1009.5389193434446</v>
      </c>
      <c r="L59" s="51">
        <f>'ごみ搬入量内訳'!F59/'ごみ処理概要'!D59/365*1000000</f>
        <v>196.93507457090652</v>
      </c>
      <c r="M59" s="51">
        <f>'資源化量内訳'!BP59</f>
        <v>0</v>
      </c>
      <c r="N59" s="51">
        <f>'ごみ処理量内訳'!E59</f>
        <v>2484</v>
      </c>
      <c r="O59" s="51">
        <f>'ごみ処理量内訳'!L59</f>
        <v>490</v>
      </c>
      <c r="P59" s="51">
        <f t="shared" si="11"/>
        <v>63</v>
      </c>
      <c r="Q59" s="51">
        <f>'ごみ処理量内訳'!G59</f>
        <v>0</v>
      </c>
      <c r="R59" s="51">
        <f>'ごみ処理量内訳'!H59</f>
        <v>63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20</v>
      </c>
      <c r="W59" s="51">
        <f>'資源化量内訳'!M59</f>
        <v>0</v>
      </c>
      <c r="X59" s="51">
        <f>'資源化量内訳'!N59</f>
        <v>20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3057</v>
      </c>
      <c r="AE59" s="52">
        <f t="shared" si="14"/>
        <v>83.97121360811252</v>
      </c>
      <c r="AF59" s="51">
        <f>'資源化量内訳'!AB59</f>
        <v>0</v>
      </c>
      <c r="AG59" s="51">
        <f>'資源化量内訳'!AJ59</f>
        <v>0</v>
      </c>
      <c r="AH59" s="51">
        <f>'資源化量内訳'!AR59</f>
        <v>63</v>
      </c>
      <c r="AI59" s="51">
        <f>'資源化量内訳'!AZ59</f>
        <v>0</v>
      </c>
      <c r="AJ59" s="51">
        <f>'資源化量内訳'!BH59</f>
        <v>0</v>
      </c>
      <c r="AK59" s="51" t="s">
        <v>208</v>
      </c>
      <c r="AL59" s="51">
        <f t="shared" si="15"/>
        <v>63</v>
      </c>
      <c r="AM59" s="52">
        <f t="shared" si="16"/>
        <v>2.715080143931959</v>
      </c>
      <c r="AN59" s="51">
        <f>'ごみ処理量内訳'!AC59</f>
        <v>490</v>
      </c>
      <c r="AO59" s="51">
        <f>'ごみ処理量内訳'!AD59</f>
        <v>193</v>
      </c>
      <c r="AP59" s="51">
        <f>'ごみ処理量内訳'!AE59</f>
        <v>0</v>
      </c>
      <c r="AQ59" s="51">
        <f t="shared" si="17"/>
        <v>683</v>
      </c>
    </row>
    <row r="60" spans="1:43" ht="13.5">
      <c r="A60" s="26" t="s">
        <v>29</v>
      </c>
      <c r="B60" s="49" t="s">
        <v>180</v>
      </c>
      <c r="C60" s="50" t="s">
        <v>181</v>
      </c>
      <c r="D60" s="51">
        <v>8269</v>
      </c>
      <c r="E60" s="51">
        <v>8269</v>
      </c>
      <c r="F60" s="51">
        <f>'ごみ搬入量内訳'!H60</f>
        <v>2623</v>
      </c>
      <c r="G60" s="51">
        <f>'ごみ搬入量内訳'!AG60</f>
        <v>680</v>
      </c>
      <c r="H60" s="51">
        <f>'ごみ搬入量内訳'!AH60</f>
        <v>0</v>
      </c>
      <c r="I60" s="51">
        <f t="shared" si="9"/>
        <v>3303</v>
      </c>
      <c r="J60" s="51">
        <f t="shared" si="10"/>
        <v>1094.3663161800885</v>
      </c>
      <c r="K60" s="51">
        <f>('ごみ搬入量内訳'!E60+'ごみ搬入量内訳'!AH60)/'ごみ処理概要'!D60/365*1000000</f>
        <v>934.9990143082681</v>
      </c>
      <c r="L60" s="51">
        <f>'ごみ搬入量内訳'!F60/'ごみ処理概要'!D60/365*1000000</f>
        <v>159.3673018718203</v>
      </c>
      <c r="M60" s="51">
        <f>'資源化量内訳'!BP60</f>
        <v>0</v>
      </c>
      <c r="N60" s="51">
        <f>'ごみ処理量内訳'!E60</f>
        <v>2160</v>
      </c>
      <c r="O60" s="51">
        <f>'ごみ処理量内訳'!L60</f>
        <v>246</v>
      </c>
      <c r="P60" s="51">
        <f t="shared" si="11"/>
        <v>745</v>
      </c>
      <c r="Q60" s="51">
        <f>'ごみ処理量内訳'!G60</f>
        <v>22</v>
      </c>
      <c r="R60" s="51">
        <f>'ごみ処理量内訳'!H60</f>
        <v>47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676</v>
      </c>
      <c r="V60" s="51">
        <f t="shared" si="12"/>
        <v>152</v>
      </c>
      <c r="W60" s="51">
        <f>'資源化量内訳'!M60</f>
        <v>0</v>
      </c>
      <c r="X60" s="51">
        <f>'資源化量内訳'!N60</f>
        <v>152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3303</v>
      </c>
      <c r="AE60" s="52">
        <f t="shared" si="14"/>
        <v>92.55222524977293</v>
      </c>
      <c r="AF60" s="51">
        <f>'資源化量内訳'!AB60</f>
        <v>0</v>
      </c>
      <c r="AG60" s="51">
        <f>'資源化量内訳'!AJ60</f>
        <v>0</v>
      </c>
      <c r="AH60" s="51">
        <f>'資源化量内訳'!AR60</f>
        <v>47</v>
      </c>
      <c r="AI60" s="51">
        <f>'資源化量内訳'!AZ60</f>
        <v>0</v>
      </c>
      <c r="AJ60" s="51">
        <f>'資源化量内訳'!BH60</f>
        <v>0</v>
      </c>
      <c r="AK60" s="51" t="s">
        <v>208</v>
      </c>
      <c r="AL60" s="51">
        <f t="shared" si="15"/>
        <v>47</v>
      </c>
      <c r="AM60" s="52">
        <f t="shared" si="16"/>
        <v>6.02482591583409</v>
      </c>
      <c r="AN60" s="51">
        <f>'ごみ処理量内訳'!AC60</f>
        <v>246</v>
      </c>
      <c r="AO60" s="51">
        <f>'ごみ処理量内訳'!AD60</f>
        <v>231</v>
      </c>
      <c r="AP60" s="51">
        <f>'ごみ処理量内訳'!AE60</f>
        <v>589</v>
      </c>
      <c r="AQ60" s="51">
        <f t="shared" si="17"/>
        <v>1066</v>
      </c>
    </row>
    <row r="61" spans="1:43" ht="13.5">
      <c r="A61" s="26" t="s">
        <v>29</v>
      </c>
      <c r="B61" s="49" t="s">
        <v>182</v>
      </c>
      <c r="C61" s="50" t="s">
        <v>183</v>
      </c>
      <c r="D61" s="51">
        <v>2962</v>
      </c>
      <c r="E61" s="51">
        <v>2962</v>
      </c>
      <c r="F61" s="51">
        <f>'ごみ搬入量内訳'!H61</f>
        <v>1143</v>
      </c>
      <c r="G61" s="51">
        <f>'ごみ搬入量内訳'!AG61</f>
        <v>239</v>
      </c>
      <c r="H61" s="51">
        <f>'ごみ搬入量内訳'!AH61</f>
        <v>0</v>
      </c>
      <c r="I61" s="51">
        <f t="shared" si="9"/>
        <v>1382</v>
      </c>
      <c r="J61" s="51">
        <f t="shared" si="10"/>
        <v>1278.292157279883</v>
      </c>
      <c r="K61" s="51">
        <f>('ごみ搬入量内訳'!E61+'ごみ搬入量内訳'!AH61)/'ごみ処理概要'!D61/365*1000000</f>
        <v>1057.2271604709888</v>
      </c>
      <c r="L61" s="51">
        <f>'ごみ搬入量内訳'!F61/'ごみ処理概要'!D61/365*1000000</f>
        <v>221.06499680889442</v>
      </c>
      <c r="M61" s="51">
        <f>'資源化量内訳'!BP61</f>
        <v>0</v>
      </c>
      <c r="N61" s="51">
        <f>'ごみ処理量内訳'!E61</f>
        <v>1192</v>
      </c>
      <c r="O61" s="51">
        <f>'ごみ処理量内訳'!L61</f>
        <v>122</v>
      </c>
      <c r="P61" s="51">
        <f t="shared" si="11"/>
        <v>0</v>
      </c>
      <c r="Q61" s="51">
        <f>'ごみ処理量内訳'!G61</f>
        <v>0</v>
      </c>
      <c r="R61" s="51">
        <f>'ごみ処理量内訳'!H61</f>
        <v>0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68</v>
      </c>
      <c r="W61" s="51">
        <f>'資源化量内訳'!M61</f>
        <v>0</v>
      </c>
      <c r="X61" s="51">
        <f>'資源化量内訳'!N61</f>
        <v>23</v>
      </c>
      <c r="Y61" s="51">
        <f>'資源化量内訳'!O61</f>
        <v>38</v>
      </c>
      <c r="Z61" s="51">
        <f>'資源化量内訳'!P61</f>
        <v>7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0</v>
      </c>
      <c r="AD61" s="51">
        <f t="shared" si="13"/>
        <v>1382</v>
      </c>
      <c r="AE61" s="52">
        <f t="shared" si="14"/>
        <v>91.17221418234442</v>
      </c>
      <c r="AF61" s="51">
        <f>'資源化量内訳'!AB61</f>
        <v>0</v>
      </c>
      <c r="AG61" s="51">
        <f>'資源化量内訳'!AJ61</f>
        <v>0</v>
      </c>
      <c r="AH61" s="51">
        <f>'資源化量内訳'!AR61</f>
        <v>0</v>
      </c>
      <c r="AI61" s="51">
        <f>'資源化量内訳'!AZ61</f>
        <v>0</v>
      </c>
      <c r="AJ61" s="51">
        <f>'資源化量内訳'!BH61</f>
        <v>0</v>
      </c>
      <c r="AK61" s="51" t="s">
        <v>208</v>
      </c>
      <c r="AL61" s="51">
        <f t="shared" si="15"/>
        <v>0</v>
      </c>
      <c r="AM61" s="52">
        <f t="shared" si="16"/>
        <v>4.92040520984081</v>
      </c>
      <c r="AN61" s="51">
        <f>'ごみ処理量内訳'!AC61</f>
        <v>122</v>
      </c>
      <c r="AO61" s="51">
        <f>'ごみ処理量内訳'!AD61</f>
        <v>260</v>
      </c>
      <c r="AP61" s="51">
        <f>'ごみ処理量内訳'!AE61</f>
        <v>0</v>
      </c>
      <c r="AQ61" s="51">
        <f t="shared" si="17"/>
        <v>382</v>
      </c>
    </row>
    <row r="62" spans="1:43" ht="13.5">
      <c r="A62" s="26" t="s">
        <v>29</v>
      </c>
      <c r="B62" s="49" t="s">
        <v>184</v>
      </c>
      <c r="C62" s="50" t="s">
        <v>185</v>
      </c>
      <c r="D62" s="51">
        <v>3136</v>
      </c>
      <c r="E62" s="51">
        <v>3136</v>
      </c>
      <c r="F62" s="51">
        <f>'ごみ搬入量内訳'!H62</f>
        <v>1816</v>
      </c>
      <c r="G62" s="51">
        <f>'ごみ搬入量内訳'!AG62</f>
        <v>110</v>
      </c>
      <c r="H62" s="51">
        <f>'ごみ搬入量内訳'!AH62</f>
        <v>0</v>
      </c>
      <c r="I62" s="51">
        <f t="shared" si="9"/>
        <v>1926</v>
      </c>
      <c r="J62" s="51">
        <f t="shared" si="10"/>
        <v>1682.6251048364552</v>
      </c>
      <c r="K62" s="51">
        <f>('ごみ搬入量内訳'!E62+'ごみ搬入量内訳'!AH62)/'ごみ処理概要'!D62/365*1000000</f>
        <v>1682.6251048364552</v>
      </c>
      <c r="L62" s="51">
        <f>'ごみ搬入量内訳'!F62/'ごみ処理概要'!D62/365*1000000</f>
        <v>0</v>
      </c>
      <c r="M62" s="51">
        <f>'資源化量内訳'!BP62</f>
        <v>0</v>
      </c>
      <c r="N62" s="51">
        <f>'ごみ処理量内訳'!E62</f>
        <v>1522</v>
      </c>
      <c r="O62" s="51">
        <f>'ごみ処理量内訳'!L62</f>
        <v>352</v>
      </c>
      <c r="P62" s="51">
        <f t="shared" si="11"/>
        <v>0</v>
      </c>
      <c r="Q62" s="51">
        <f>'ごみ処理量内訳'!G62</f>
        <v>0</v>
      </c>
      <c r="R62" s="51">
        <f>'ごみ処理量内訳'!H62</f>
        <v>0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52</v>
      </c>
      <c r="W62" s="51">
        <f>'資源化量内訳'!M62</f>
        <v>0</v>
      </c>
      <c r="X62" s="51">
        <f>'資源化量内訳'!N62</f>
        <v>19</v>
      </c>
      <c r="Y62" s="51">
        <f>'資源化量内訳'!O62</f>
        <v>27</v>
      </c>
      <c r="Z62" s="51">
        <f>'資源化量内訳'!P62</f>
        <v>6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0</v>
      </c>
      <c r="AD62" s="51">
        <f t="shared" si="13"/>
        <v>1926</v>
      </c>
      <c r="AE62" s="52">
        <f t="shared" si="14"/>
        <v>81.72377985462099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0</v>
      </c>
      <c r="AI62" s="51">
        <f>'資源化量内訳'!AZ62</f>
        <v>0</v>
      </c>
      <c r="AJ62" s="51">
        <f>'資源化量内訳'!BH62</f>
        <v>0</v>
      </c>
      <c r="AK62" s="51" t="s">
        <v>208</v>
      </c>
      <c r="AL62" s="51">
        <f t="shared" si="15"/>
        <v>0</v>
      </c>
      <c r="AM62" s="52">
        <f t="shared" si="16"/>
        <v>2.699896157840083</v>
      </c>
      <c r="AN62" s="51">
        <f>'ごみ処理量内訳'!AC62</f>
        <v>352</v>
      </c>
      <c r="AO62" s="51">
        <f>'ごみ処理量内訳'!AD62</f>
        <v>148</v>
      </c>
      <c r="AP62" s="51">
        <f>'ごみ処理量内訳'!AE62</f>
        <v>0</v>
      </c>
      <c r="AQ62" s="51">
        <f t="shared" si="17"/>
        <v>500</v>
      </c>
    </row>
    <row r="63" spans="1:43" ht="13.5">
      <c r="A63" s="26" t="s">
        <v>29</v>
      </c>
      <c r="B63" s="49" t="s">
        <v>186</v>
      </c>
      <c r="C63" s="50" t="s">
        <v>187</v>
      </c>
      <c r="D63" s="51">
        <v>2726</v>
      </c>
      <c r="E63" s="51">
        <v>2726</v>
      </c>
      <c r="F63" s="51">
        <f>'ごみ搬入量内訳'!H63</f>
        <v>1157</v>
      </c>
      <c r="G63" s="51">
        <f>'ごみ搬入量内訳'!AG63</f>
        <v>470</v>
      </c>
      <c r="H63" s="51">
        <f>'ごみ搬入量内訳'!AH63</f>
        <v>0</v>
      </c>
      <c r="I63" s="51">
        <f t="shared" si="9"/>
        <v>1627</v>
      </c>
      <c r="J63" s="51">
        <f t="shared" si="10"/>
        <v>1635.1923134905878</v>
      </c>
      <c r="K63" s="51">
        <f>('ごみ搬入量内訳'!E63+'ごみ搬入量内訳'!AH63)/'ごみ処理概要'!D63/365*1000000</f>
        <v>1635.1923134905878</v>
      </c>
      <c r="L63" s="51">
        <f>'ごみ搬入量内訳'!F63/'ごみ処理概要'!D63/365*1000000</f>
        <v>0</v>
      </c>
      <c r="M63" s="51">
        <f>'資源化量内訳'!BP63</f>
        <v>0</v>
      </c>
      <c r="N63" s="51">
        <f>'ごみ処理量内訳'!E63</f>
        <v>1050</v>
      </c>
      <c r="O63" s="51">
        <f>'ごみ処理量内訳'!L63</f>
        <v>526</v>
      </c>
      <c r="P63" s="51">
        <f t="shared" si="11"/>
        <v>0</v>
      </c>
      <c r="Q63" s="51">
        <f>'ごみ処理量内訳'!G63</f>
        <v>0</v>
      </c>
      <c r="R63" s="51">
        <f>'ごみ処理量内訳'!H63</f>
        <v>0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51</v>
      </c>
      <c r="W63" s="51">
        <f>'資源化量内訳'!M63</f>
        <v>2</v>
      </c>
      <c r="X63" s="51">
        <f>'資源化量内訳'!N63</f>
        <v>24</v>
      </c>
      <c r="Y63" s="51">
        <f>'資源化量内訳'!O63</f>
        <v>21</v>
      </c>
      <c r="Z63" s="51">
        <f>'資源化量内訳'!P63</f>
        <v>4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1627</v>
      </c>
      <c r="AE63" s="52">
        <f t="shared" si="14"/>
        <v>67.67055931161647</v>
      </c>
      <c r="AF63" s="51">
        <f>'資源化量内訳'!AB63</f>
        <v>0</v>
      </c>
      <c r="AG63" s="51">
        <f>'資源化量内訳'!AJ63</f>
        <v>0</v>
      </c>
      <c r="AH63" s="51">
        <f>'資源化量内訳'!AR63</f>
        <v>0</v>
      </c>
      <c r="AI63" s="51">
        <f>'資源化量内訳'!AZ63</f>
        <v>0</v>
      </c>
      <c r="AJ63" s="51">
        <f>'資源化量内訳'!BH63</f>
        <v>0</v>
      </c>
      <c r="AK63" s="51" t="s">
        <v>208</v>
      </c>
      <c r="AL63" s="51">
        <f t="shared" si="15"/>
        <v>0</v>
      </c>
      <c r="AM63" s="52">
        <f t="shared" si="16"/>
        <v>3.1346035648432697</v>
      </c>
      <c r="AN63" s="51">
        <f>'ごみ処理量内訳'!AC63</f>
        <v>526</v>
      </c>
      <c r="AO63" s="51">
        <f>'ごみ処理量内訳'!AD63</f>
        <v>145</v>
      </c>
      <c r="AP63" s="51">
        <f>'ごみ処理量内訳'!AE63</f>
        <v>0</v>
      </c>
      <c r="AQ63" s="51">
        <f t="shared" si="17"/>
        <v>671</v>
      </c>
    </row>
    <row r="64" spans="1:43" ht="13.5">
      <c r="A64" s="26" t="s">
        <v>29</v>
      </c>
      <c r="B64" s="49" t="s">
        <v>188</v>
      </c>
      <c r="C64" s="50" t="s">
        <v>189</v>
      </c>
      <c r="D64" s="51">
        <v>13785</v>
      </c>
      <c r="E64" s="51">
        <v>13785</v>
      </c>
      <c r="F64" s="51">
        <f>'ごみ搬入量内訳'!H64</f>
        <v>3661</v>
      </c>
      <c r="G64" s="51">
        <f>'ごみ搬入量内訳'!AG64</f>
        <v>1156</v>
      </c>
      <c r="H64" s="51">
        <f>'ごみ搬入量内訳'!AH64</f>
        <v>0</v>
      </c>
      <c r="I64" s="51">
        <f t="shared" si="9"/>
        <v>4817</v>
      </c>
      <c r="J64" s="51">
        <f t="shared" si="10"/>
        <v>957.3638211079146</v>
      </c>
      <c r="K64" s="51">
        <f>('ごみ搬入量内訳'!E64+'ごみ搬入量内訳'!AH64)/'ごみ処理概要'!D64/365*1000000</f>
        <v>694.6204182628526</v>
      </c>
      <c r="L64" s="51">
        <f>'ごみ搬入量内訳'!F64/'ごみ処理概要'!D64/365*1000000</f>
        <v>262.7434028450619</v>
      </c>
      <c r="M64" s="51">
        <f>'資源化量内訳'!BP64</f>
        <v>0</v>
      </c>
      <c r="N64" s="51">
        <f>'ごみ処理量内訳'!E64</f>
        <v>4187</v>
      </c>
      <c r="O64" s="51">
        <f>'ごみ処理量内訳'!L64</f>
        <v>0</v>
      </c>
      <c r="P64" s="51">
        <f t="shared" si="11"/>
        <v>630</v>
      </c>
      <c r="Q64" s="51">
        <f>'ごみ処理量内訳'!G64</f>
        <v>630</v>
      </c>
      <c r="R64" s="51">
        <f>'ごみ処理量内訳'!H64</f>
        <v>0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0</v>
      </c>
      <c r="W64" s="51">
        <f>'資源化量内訳'!M64</f>
        <v>0</v>
      </c>
      <c r="X64" s="51">
        <f>'資源化量内訳'!N64</f>
        <v>0</v>
      </c>
      <c r="Y64" s="51">
        <f>'資源化量内訳'!O64</f>
        <v>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13"/>
        <v>4817</v>
      </c>
      <c r="AE64" s="52">
        <f t="shared" si="14"/>
        <v>100</v>
      </c>
      <c r="AF64" s="51">
        <f>'資源化量内訳'!AB64</f>
        <v>0</v>
      </c>
      <c r="AG64" s="51">
        <f>'資源化量内訳'!AJ64</f>
        <v>276</v>
      </c>
      <c r="AH64" s="51">
        <f>'資源化量内訳'!AR64</f>
        <v>0</v>
      </c>
      <c r="AI64" s="51">
        <f>'資源化量内訳'!AZ64</f>
        <v>0</v>
      </c>
      <c r="AJ64" s="51">
        <f>'資源化量内訳'!BH64</f>
        <v>0</v>
      </c>
      <c r="AK64" s="51" t="s">
        <v>208</v>
      </c>
      <c r="AL64" s="51">
        <f t="shared" si="15"/>
        <v>276</v>
      </c>
      <c r="AM64" s="52">
        <f t="shared" si="16"/>
        <v>5.729707286692962</v>
      </c>
      <c r="AN64" s="51">
        <f>'ごみ処理量内訳'!AC64</f>
        <v>0</v>
      </c>
      <c r="AO64" s="51">
        <f>'ごみ処理量内訳'!AD64</f>
        <v>609</v>
      </c>
      <c r="AP64" s="51">
        <f>'ごみ処理量内訳'!AE64</f>
        <v>316</v>
      </c>
      <c r="AQ64" s="51">
        <f t="shared" si="17"/>
        <v>925</v>
      </c>
    </row>
    <row r="65" spans="1:43" ht="13.5">
      <c r="A65" s="26" t="s">
        <v>29</v>
      </c>
      <c r="B65" s="49" t="s">
        <v>190</v>
      </c>
      <c r="C65" s="50" t="s">
        <v>191</v>
      </c>
      <c r="D65" s="51">
        <v>18496</v>
      </c>
      <c r="E65" s="51">
        <v>18496</v>
      </c>
      <c r="F65" s="51">
        <f>'ごみ搬入量内訳'!H65</f>
        <v>3841</v>
      </c>
      <c r="G65" s="51">
        <f>'ごみ搬入量内訳'!AG65</f>
        <v>1069</v>
      </c>
      <c r="H65" s="51">
        <f>'ごみ搬入量内訳'!AH65</f>
        <v>0</v>
      </c>
      <c r="I65" s="51">
        <f t="shared" si="9"/>
        <v>4910</v>
      </c>
      <c r="J65" s="51">
        <f t="shared" si="10"/>
        <v>727.29535004977</v>
      </c>
      <c r="K65" s="51">
        <f>('ごみ搬入量内訳'!E65+'ごみ搬入量内訳'!AH65)/'ごみ処理概要'!D65/365*1000000</f>
        <v>601.240697729535</v>
      </c>
      <c r="L65" s="51">
        <f>'ごみ搬入量内訳'!F65/'ごみ処理概要'!D65/365*1000000</f>
        <v>126.0546523202351</v>
      </c>
      <c r="M65" s="51">
        <f>'資源化量内訳'!BP65</f>
        <v>0</v>
      </c>
      <c r="N65" s="51">
        <f>'ごみ処理量内訳'!E65</f>
        <v>3971</v>
      </c>
      <c r="O65" s="51">
        <f>'ごみ処理量内訳'!L65</f>
        <v>0</v>
      </c>
      <c r="P65" s="51">
        <f t="shared" si="11"/>
        <v>939</v>
      </c>
      <c r="Q65" s="51">
        <f>'ごみ処理量内訳'!G65</f>
        <v>186</v>
      </c>
      <c r="R65" s="51">
        <f>'ごみ処理量内訳'!H65</f>
        <v>753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0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13"/>
        <v>4910</v>
      </c>
      <c r="AE65" s="52">
        <f t="shared" si="14"/>
        <v>100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164</v>
      </c>
      <c r="AI65" s="51">
        <f>'資源化量内訳'!AZ65</f>
        <v>0</v>
      </c>
      <c r="AJ65" s="51">
        <f>'資源化量内訳'!BH65</f>
        <v>0</v>
      </c>
      <c r="AK65" s="51" t="s">
        <v>208</v>
      </c>
      <c r="AL65" s="51">
        <f t="shared" si="15"/>
        <v>164</v>
      </c>
      <c r="AM65" s="52">
        <f t="shared" si="16"/>
        <v>3.340122199592668</v>
      </c>
      <c r="AN65" s="51">
        <f>'ごみ処理量内訳'!AC65</f>
        <v>0</v>
      </c>
      <c r="AO65" s="51">
        <f>'ごみ処理量内訳'!AD65</f>
        <v>532</v>
      </c>
      <c r="AP65" s="51">
        <f>'ごみ処理量内訳'!AE65</f>
        <v>684</v>
      </c>
      <c r="AQ65" s="51">
        <f t="shared" si="17"/>
        <v>1216</v>
      </c>
    </row>
    <row r="66" spans="1:43" ht="13.5">
      <c r="A66" s="26" t="s">
        <v>29</v>
      </c>
      <c r="B66" s="49" t="s">
        <v>192</v>
      </c>
      <c r="C66" s="50" t="s">
        <v>193</v>
      </c>
      <c r="D66" s="51">
        <v>7787</v>
      </c>
      <c r="E66" s="51">
        <v>7787</v>
      </c>
      <c r="F66" s="51">
        <f>'ごみ搬入量内訳'!H66</f>
        <v>1888</v>
      </c>
      <c r="G66" s="51">
        <f>'ごみ搬入量内訳'!AG66</f>
        <v>351</v>
      </c>
      <c r="H66" s="51">
        <f>'ごみ搬入量内訳'!AH66</f>
        <v>0</v>
      </c>
      <c r="I66" s="51">
        <f t="shared" si="9"/>
        <v>2239</v>
      </c>
      <c r="J66" s="51">
        <f t="shared" si="10"/>
        <v>787.7547932891313</v>
      </c>
      <c r="K66" s="51">
        <f>('ごみ搬入量内訳'!E66+'ごみ搬入量内訳'!AH66)/'ごみ処理概要'!D66/365*1000000</f>
        <v>605.5051358868222</v>
      </c>
      <c r="L66" s="51">
        <f>'ごみ搬入量内訳'!F66/'ごみ処理概要'!D66/365*1000000</f>
        <v>182.24965740230908</v>
      </c>
      <c r="M66" s="51">
        <f>'資源化量内訳'!BP66</f>
        <v>0</v>
      </c>
      <c r="N66" s="51">
        <f>'ごみ処理量内訳'!E66</f>
        <v>1912</v>
      </c>
      <c r="O66" s="51">
        <f>'ごみ処理量内訳'!L66</f>
        <v>0</v>
      </c>
      <c r="P66" s="51">
        <f t="shared" si="11"/>
        <v>322</v>
      </c>
      <c r="Q66" s="51">
        <f>'ごみ処理量内訳'!G66</f>
        <v>322</v>
      </c>
      <c r="R66" s="51">
        <f>'ごみ処理量内訳'!H66</f>
        <v>0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5</v>
      </c>
      <c r="W66" s="51">
        <f>'資源化量内訳'!M66</f>
        <v>0</v>
      </c>
      <c r="X66" s="51">
        <f>'資源化量内訳'!N66</f>
        <v>0</v>
      </c>
      <c r="Y66" s="51">
        <f>'資源化量内訳'!O66</f>
        <v>2</v>
      </c>
      <c r="Z66" s="51">
        <f>'資源化量内訳'!P66</f>
        <v>1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2</v>
      </c>
      <c r="AD66" s="51">
        <f t="shared" si="13"/>
        <v>2239</v>
      </c>
      <c r="AE66" s="52">
        <f t="shared" si="14"/>
        <v>100</v>
      </c>
      <c r="AF66" s="51">
        <f>'資源化量内訳'!AB66</f>
        <v>0</v>
      </c>
      <c r="AG66" s="51">
        <f>'資源化量内訳'!AJ66</f>
        <v>140</v>
      </c>
      <c r="AH66" s="51">
        <f>'資源化量内訳'!AR66</f>
        <v>0</v>
      </c>
      <c r="AI66" s="51">
        <f>'資源化量内訳'!AZ66</f>
        <v>0</v>
      </c>
      <c r="AJ66" s="51">
        <f>'資源化量内訳'!BH66</f>
        <v>0</v>
      </c>
      <c r="AK66" s="51" t="s">
        <v>208</v>
      </c>
      <c r="AL66" s="51">
        <f t="shared" si="15"/>
        <v>140</v>
      </c>
      <c r="AM66" s="52">
        <f t="shared" si="16"/>
        <v>6.476105404198303</v>
      </c>
      <c r="AN66" s="51">
        <f>'ごみ処理量内訳'!AC66</f>
        <v>0</v>
      </c>
      <c r="AO66" s="51">
        <f>'ごみ処理量内訳'!AD66</f>
        <v>278</v>
      </c>
      <c r="AP66" s="51">
        <f>'ごみ処理量内訳'!AE66</f>
        <v>182</v>
      </c>
      <c r="AQ66" s="51">
        <f t="shared" si="17"/>
        <v>460</v>
      </c>
    </row>
    <row r="67" spans="1:43" ht="13.5">
      <c r="A67" s="26" t="s">
        <v>29</v>
      </c>
      <c r="B67" s="49" t="s">
        <v>194</v>
      </c>
      <c r="C67" s="50" t="s">
        <v>195</v>
      </c>
      <c r="D67" s="51">
        <v>9738</v>
      </c>
      <c r="E67" s="51">
        <v>9738</v>
      </c>
      <c r="F67" s="51">
        <f>'ごみ搬入量内訳'!H67</f>
        <v>2232</v>
      </c>
      <c r="G67" s="51">
        <f>'ごみ搬入量内訳'!AG67</f>
        <v>371</v>
      </c>
      <c r="H67" s="51">
        <f>'ごみ搬入量内訳'!AH67</f>
        <v>0</v>
      </c>
      <c r="I67" s="51">
        <f t="shared" si="9"/>
        <v>2603</v>
      </c>
      <c r="J67" s="51">
        <f t="shared" si="10"/>
        <v>732.3379389315124</v>
      </c>
      <c r="K67" s="51">
        <f>('ごみ搬入量内訳'!E67+'ごみ搬入量内訳'!AH67)/'ごみ処理概要'!D67/365*1000000</f>
        <v>557.6234325632953</v>
      </c>
      <c r="L67" s="51">
        <f>'ごみ搬入量内訳'!F67/'ごみ処理概要'!D67/365*1000000</f>
        <v>174.71450636821714</v>
      </c>
      <c r="M67" s="51">
        <f>'資源化量内訳'!BP67</f>
        <v>0</v>
      </c>
      <c r="N67" s="51">
        <f>'ごみ処理量内訳'!E67</f>
        <v>2280</v>
      </c>
      <c r="O67" s="51">
        <f>'ごみ処理量内訳'!L67</f>
        <v>0</v>
      </c>
      <c r="P67" s="51">
        <f t="shared" si="11"/>
        <v>252</v>
      </c>
      <c r="Q67" s="51">
        <f>'ごみ処理量内訳'!G67</f>
        <v>252</v>
      </c>
      <c r="R67" s="51">
        <f>'ごみ処理量内訳'!H67</f>
        <v>0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71</v>
      </c>
      <c r="W67" s="51">
        <f>'資源化量内訳'!M67</f>
        <v>0</v>
      </c>
      <c r="X67" s="51">
        <f>'資源化量内訳'!N67</f>
        <v>0</v>
      </c>
      <c r="Y67" s="51">
        <f>'資源化量内訳'!O67</f>
        <v>51</v>
      </c>
      <c r="Z67" s="51">
        <f>'資源化量内訳'!P67</f>
        <v>5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15</v>
      </c>
      <c r="AD67" s="51">
        <f t="shared" si="13"/>
        <v>2603</v>
      </c>
      <c r="AE67" s="52">
        <f t="shared" si="14"/>
        <v>100</v>
      </c>
      <c r="AF67" s="51">
        <f>'資源化量内訳'!AB67</f>
        <v>0</v>
      </c>
      <c r="AG67" s="51">
        <f>'資源化量内訳'!AJ67</f>
        <v>111</v>
      </c>
      <c r="AH67" s="51">
        <f>'資源化量内訳'!AR67</f>
        <v>0</v>
      </c>
      <c r="AI67" s="51">
        <f>'資源化量内訳'!AZ67</f>
        <v>0</v>
      </c>
      <c r="AJ67" s="51">
        <f>'資源化量内訳'!BH67</f>
        <v>0</v>
      </c>
      <c r="AK67" s="51" t="s">
        <v>208</v>
      </c>
      <c r="AL67" s="51">
        <f t="shared" si="15"/>
        <v>111</v>
      </c>
      <c r="AM67" s="52">
        <f t="shared" si="16"/>
        <v>6.991932385708798</v>
      </c>
      <c r="AN67" s="51">
        <f>'ごみ処理量内訳'!AC67</f>
        <v>0</v>
      </c>
      <c r="AO67" s="51">
        <f>'ごみ処理量内訳'!AD67</f>
        <v>331</v>
      </c>
      <c r="AP67" s="51">
        <f>'ごみ処理量内訳'!AE67</f>
        <v>126</v>
      </c>
      <c r="AQ67" s="51">
        <f t="shared" si="17"/>
        <v>457</v>
      </c>
    </row>
    <row r="68" spans="1:43" ht="13.5">
      <c r="A68" s="26" t="s">
        <v>29</v>
      </c>
      <c r="B68" s="49" t="s">
        <v>196</v>
      </c>
      <c r="C68" s="50" t="s">
        <v>197</v>
      </c>
      <c r="D68" s="51">
        <v>6345</v>
      </c>
      <c r="E68" s="51">
        <v>6345</v>
      </c>
      <c r="F68" s="51">
        <f>'ごみ搬入量内訳'!H68</f>
        <v>1653</v>
      </c>
      <c r="G68" s="51">
        <f>'ごみ搬入量内訳'!AG68</f>
        <v>423</v>
      </c>
      <c r="H68" s="51">
        <f>'ごみ搬入量内訳'!AH68</f>
        <v>0</v>
      </c>
      <c r="I68" s="51">
        <f t="shared" si="9"/>
        <v>2076</v>
      </c>
      <c r="J68" s="51">
        <f t="shared" si="10"/>
        <v>896.4020855597655</v>
      </c>
      <c r="K68" s="51">
        <f>('ごみ搬入量内訳'!E68+'ごみ搬入量内訳'!AH68)/'ごみ処理概要'!D68/365*1000000</f>
        <v>669.2790137849887</v>
      </c>
      <c r="L68" s="51">
        <f>'ごみ搬入量内訳'!F68/'ごみ処理概要'!D68/365*1000000</f>
        <v>227.1230717747768</v>
      </c>
      <c r="M68" s="51">
        <f>'資源化量内訳'!BP68</f>
        <v>0</v>
      </c>
      <c r="N68" s="51">
        <f>'ごみ処理量内訳'!E68</f>
        <v>1827</v>
      </c>
      <c r="O68" s="51">
        <f>'ごみ処理量内訳'!L68</f>
        <v>0</v>
      </c>
      <c r="P68" s="51">
        <f t="shared" si="11"/>
        <v>173</v>
      </c>
      <c r="Q68" s="51">
        <f>'ごみ処理量内訳'!G68</f>
        <v>173</v>
      </c>
      <c r="R68" s="51">
        <f>'ごみ処理量内訳'!H68</f>
        <v>0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76</v>
      </c>
      <c r="W68" s="51">
        <f>'資源化量内訳'!M68</f>
        <v>0</v>
      </c>
      <c r="X68" s="51">
        <f>'資源化量内訳'!N68</f>
        <v>0</v>
      </c>
      <c r="Y68" s="51">
        <f>'資源化量内訳'!O68</f>
        <v>50</v>
      </c>
      <c r="Z68" s="51">
        <f>'資源化量内訳'!P68</f>
        <v>6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20</v>
      </c>
      <c r="AD68" s="51">
        <f t="shared" si="13"/>
        <v>2076</v>
      </c>
      <c r="AE68" s="52">
        <f t="shared" si="14"/>
        <v>100</v>
      </c>
      <c r="AF68" s="51">
        <f>'資源化量内訳'!AB68</f>
        <v>0</v>
      </c>
      <c r="AG68" s="51">
        <f>'資源化量内訳'!AJ68</f>
        <v>75</v>
      </c>
      <c r="AH68" s="51">
        <f>'資源化量内訳'!AR68</f>
        <v>0</v>
      </c>
      <c r="AI68" s="51">
        <f>'資源化量内訳'!AZ68</f>
        <v>0</v>
      </c>
      <c r="AJ68" s="51">
        <f>'資源化量内訳'!BH68</f>
        <v>0</v>
      </c>
      <c r="AK68" s="51" t="s">
        <v>208</v>
      </c>
      <c r="AL68" s="51">
        <f t="shared" si="15"/>
        <v>75</v>
      </c>
      <c r="AM68" s="52">
        <f t="shared" si="16"/>
        <v>7.273603082851637</v>
      </c>
      <c r="AN68" s="51">
        <f>'ごみ処理量内訳'!AC68</f>
        <v>0</v>
      </c>
      <c r="AO68" s="51">
        <f>'ごみ処理量内訳'!AD68</f>
        <v>265</v>
      </c>
      <c r="AP68" s="51">
        <f>'ごみ処理量内訳'!AE68</f>
        <v>87</v>
      </c>
      <c r="AQ68" s="51">
        <f t="shared" si="17"/>
        <v>352</v>
      </c>
    </row>
    <row r="69" spans="1:43" ht="13.5">
      <c r="A69" s="26" t="s">
        <v>29</v>
      </c>
      <c r="B69" s="49" t="s">
        <v>198</v>
      </c>
      <c r="C69" s="50" t="s">
        <v>199</v>
      </c>
      <c r="D69" s="51">
        <v>15206</v>
      </c>
      <c r="E69" s="51">
        <v>15206</v>
      </c>
      <c r="F69" s="51">
        <f>'ごみ搬入量内訳'!H69</f>
        <v>3455</v>
      </c>
      <c r="G69" s="51">
        <f>'ごみ搬入量内訳'!AG69</f>
        <v>48</v>
      </c>
      <c r="H69" s="51">
        <f>'ごみ搬入量内訳'!AH69</f>
        <v>0</v>
      </c>
      <c r="I69" s="51">
        <f t="shared" si="9"/>
        <v>3503</v>
      </c>
      <c r="J69" s="51">
        <f t="shared" si="10"/>
        <v>631.1495642491518</v>
      </c>
      <c r="K69" s="51">
        <f>('ごみ搬入量内訳'!E69+'ごみ搬入量内訳'!AH69)/'ごみ処理概要'!D69/365*1000000</f>
        <v>565.3860498469422</v>
      </c>
      <c r="L69" s="51">
        <f>'ごみ搬入量内訳'!F69/'ごみ処理概要'!D69/365*1000000</f>
        <v>65.76351440220965</v>
      </c>
      <c r="M69" s="51">
        <f>'資源化量内訳'!BP69</f>
        <v>40</v>
      </c>
      <c r="N69" s="51">
        <f>'ごみ処理量内訳'!E69</f>
        <v>2570</v>
      </c>
      <c r="O69" s="51">
        <f>'ごみ処理量内訳'!L69</f>
        <v>0</v>
      </c>
      <c r="P69" s="51">
        <f t="shared" si="11"/>
        <v>933</v>
      </c>
      <c r="Q69" s="51">
        <f>'ごみ処理量内訳'!G69</f>
        <v>0</v>
      </c>
      <c r="R69" s="51">
        <f>'ごみ処理量内訳'!H69</f>
        <v>933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0</v>
      </c>
      <c r="W69" s="51">
        <f>'資源化量内訳'!M69</f>
        <v>0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3503</v>
      </c>
      <c r="AE69" s="52">
        <f t="shared" si="14"/>
        <v>100</v>
      </c>
      <c r="AF69" s="51">
        <f>'資源化量内訳'!AB69</f>
        <v>5</v>
      </c>
      <c r="AG69" s="51">
        <f>'資源化量内訳'!AJ69</f>
        <v>0</v>
      </c>
      <c r="AH69" s="51">
        <f>'資源化量内訳'!AR69</f>
        <v>555</v>
      </c>
      <c r="AI69" s="51">
        <f>'資源化量内訳'!AZ69</f>
        <v>0</v>
      </c>
      <c r="AJ69" s="51">
        <f>'資源化量内訳'!BH69</f>
        <v>0</v>
      </c>
      <c r="AK69" s="51" t="s">
        <v>208</v>
      </c>
      <c r="AL69" s="51">
        <f t="shared" si="15"/>
        <v>560</v>
      </c>
      <c r="AM69" s="52">
        <f t="shared" si="16"/>
        <v>16.93480101608806</v>
      </c>
      <c r="AN69" s="51">
        <f>'ごみ処理量内訳'!AC69</f>
        <v>0</v>
      </c>
      <c r="AO69" s="51">
        <f>'ごみ処理量内訳'!AD69</f>
        <v>284</v>
      </c>
      <c r="AP69" s="51">
        <f>'ごみ処理量内訳'!AE69</f>
        <v>134</v>
      </c>
      <c r="AQ69" s="51">
        <f t="shared" si="17"/>
        <v>418</v>
      </c>
    </row>
    <row r="70" spans="1:43" ht="13.5">
      <c r="A70" s="26" t="s">
        <v>29</v>
      </c>
      <c r="B70" s="49" t="s">
        <v>200</v>
      </c>
      <c r="C70" s="50" t="s">
        <v>201</v>
      </c>
      <c r="D70" s="51">
        <v>7253</v>
      </c>
      <c r="E70" s="51">
        <v>7253</v>
      </c>
      <c r="F70" s="51">
        <f>'ごみ搬入量内訳'!H70</f>
        <v>1570</v>
      </c>
      <c r="G70" s="51">
        <f>'ごみ搬入量内訳'!AG70</f>
        <v>82</v>
      </c>
      <c r="H70" s="51">
        <f>'ごみ搬入量内訳'!AH70</f>
        <v>0</v>
      </c>
      <c r="I70" s="51">
        <f t="shared" si="9"/>
        <v>1652</v>
      </c>
      <c r="J70" s="51">
        <f t="shared" si="10"/>
        <v>624.0214252392492</v>
      </c>
      <c r="K70" s="51">
        <f>('ごみ搬入量内訳'!E70+'ごみ搬入量内訳'!AH70)/'ごみ処理概要'!D70/365*1000000</f>
        <v>560.5616192827154</v>
      </c>
      <c r="L70" s="51">
        <f>'ごみ搬入量内訳'!F70/'ごみ処理概要'!D70/365*1000000</f>
        <v>63.45980595653381</v>
      </c>
      <c r="M70" s="51">
        <f>'資源化量内訳'!BP70</f>
        <v>2</v>
      </c>
      <c r="N70" s="51">
        <f>'ごみ処理量内訳'!E70</f>
        <v>1183</v>
      </c>
      <c r="O70" s="51">
        <f>'ごみ処理量内訳'!L70</f>
        <v>0</v>
      </c>
      <c r="P70" s="51">
        <f t="shared" si="11"/>
        <v>469</v>
      </c>
      <c r="Q70" s="51">
        <f>'ごみ処理量内訳'!G70</f>
        <v>0</v>
      </c>
      <c r="R70" s="51">
        <f>'ごみ処理量内訳'!H70</f>
        <v>469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0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1652</v>
      </c>
      <c r="AE70" s="52">
        <f t="shared" si="14"/>
        <v>100</v>
      </c>
      <c r="AF70" s="51">
        <f>'資源化量内訳'!AB70</f>
        <v>2</v>
      </c>
      <c r="AG70" s="51">
        <f>'資源化量内訳'!AJ70</f>
        <v>0</v>
      </c>
      <c r="AH70" s="51">
        <f>'資源化量内訳'!AR70</f>
        <v>280</v>
      </c>
      <c r="AI70" s="51">
        <f>'資源化量内訳'!AZ70</f>
        <v>0</v>
      </c>
      <c r="AJ70" s="51">
        <f>'資源化量内訳'!BH70</f>
        <v>0</v>
      </c>
      <c r="AK70" s="51" t="s">
        <v>208</v>
      </c>
      <c r="AL70" s="51">
        <f t="shared" si="15"/>
        <v>282</v>
      </c>
      <c r="AM70" s="52">
        <f t="shared" si="16"/>
        <v>17.17049576783555</v>
      </c>
      <c r="AN70" s="51">
        <f>'ごみ処理量内訳'!AC70</f>
        <v>0</v>
      </c>
      <c r="AO70" s="51">
        <f>'ごみ処理量内訳'!AD70</f>
        <v>131</v>
      </c>
      <c r="AP70" s="51">
        <f>'ごみ処理量内訳'!AE70</f>
        <v>119</v>
      </c>
      <c r="AQ70" s="51">
        <f t="shared" si="17"/>
        <v>250</v>
      </c>
    </row>
    <row r="71" spans="1:43" ht="13.5">
      <c r="A71" s="26" t="s">
        <v>29</v>
      </c>
      <c r="B71" s="49" t="s">
        <v>202</v>
      </c>
      <c r="C71" s="50" t="s">
        <v>203</v>
      </c>
      <c r="D71" s="51">
        <v>6986</v>
      </c>
      <c r="E71" s="51">
        <v>6986</v>
      </c>
      <c r="F71" s="51">
        <f>'ごみ搬入量内訳'!H71</f>
        <v>1104</v>
      </c>
      <c r="G71" s="51">
        <f>'ごみ搬入量内訳'!AG71</f>
        <v>69</v>
      </c>
      <c r="H71" s="51">
        <f>'ごみ搬入量内訳'!AH71</f>
        <v>0</v>
      </c>
      <c r="I71" s="51">
        <f t="shared" si="9"/>
        <v>1173</v>
      </c>
      <c r="J71" s="51">
        <f t="shared" si="10"/>
        <v>460.0198439932703</v>
      </c>
      <c r="K71" s="51">
        <f>('ごみ搬入量内訳'!E71+'ごみ搬入量内訳'!AH71)/'ごみ処理概要'!D71/365*1000000</f>
        <v>422.3711611089106</v>
      </c>
      <c r="L71" s="51">
        <f>'ごみ搬入量内訳'!F71/'ごみ処理概要'!D71/365*1000000</f>
        <v>37.64868288435972</v>
      </c>
      <c r="M71" s="51">
        <f>'資源化量内訳'!BP71</f>
        <v>20</v>
      </c>
      <c r="N71" s="51">
        <f>'ごみ処理量内訳'!E71</f>
        <v>828</v>
      </c>
      <c r="O71" s="51">
        <f>'ごみ処理量内訳'!L71</f>
        <v>0</v>
      </c>
      <c r="P71" s="51">
        <f t="shared" si="11"/>
        <v>345</v>
      </c>
      <c r="Q71" s="51">
        <f>'ごみ処理量内訳'!G71</f>
        <v>0</v>
      </c>
      <c r="R71" s="51">
        <f>'ごみ処理量内訳'!H71</f>
        <v>345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0</v>
      </c>
      <c r="W71" s="51">
        <f>'資源化量内訳'!M71</f>
        <v>0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13"/>
        <v>1173</v>
      </c>
      <c r="AE71" s="52">
        <f t="shared" si="14"/>
        <v>100</v>
      </c>
      <c r="AF71" s="51">
        <f>'資源化量内訳'!AB71</f>
        <v>2</v>
      </c>
      <c r="AG71" s="51">
        <f>'資源化量内訳'!AJ71</f>
        <v>0</v>
      </c>
      <c r="AH71" s="51">
        <f>'資源化量内訳'!AR71</f>
        <v>196</v>
      </c>
      <c r="AI71" s="51">
        <f>'資源化量内訳'!AZ71</f>
        <v>0</v>
      </c>
      <c r="AJ71" s="51">
        <f>'資源化量内訳'!BH71</f>
        <v>0</v>
      </c>
      <c r="AK71" s="51" t="s">
        <v>208</v>
      </c>
      <c r="AL71" s="51">
        <f t="shared" si="15"/>
        <v>198</v>
      </c>
      <c r="AM71" s="52">
        <f t="shared" si="16"/>
        <v>18.273260687342834</v>
      </c>
      <c r="AN71" s="51">
        <f>'ごみ処理量内訳'!AC71</f>
        <v>0</v>
      </c>
      <c r="AO71" s="51">
        <f>'ごみ処理量内訳'!AD71</f>
        <v>92</v>
      </c>
      <c r="AP71" s="51">
        <f>'ごみ処理量内訳'!AE71</f>
        <v>98</v>
      </c>
      <c r="AQ71" s="51">
        <f t="shared" si="17"/>
        <v>190</v>
      </c>
    </row>
    <row r="72" spans="1:43" ht="13.5">
      <c r="A72" s="26" t="s">
        <v>29</v>
      </c>
      <c r="B72" s="49" t="s">
        <v>204</v>
      </c>
      <c r="C72" s="50" t="s">
        <v>205</v>
      </c>
      <c r="D72" s="51">
        <v>3616</v>
      </c>
      <c r="E72" s="51">
        <v>3616</v>
      </c>
      <c r="F72" s="51">
        <f>'ごみ搬入量内訳'!H72</f>
        <v>642</v>
      </c>
      <c r="G72" s="51">
        <f>'ごみ搬入量内訳'!AG72</f>
        <v>114</v>
      </c>
      <c r="H72" s="51">
        <f>'ごみ搬入量内訳'!AH72</f>
        <v>0</v>
      </c>
      <c r="I72" s="51">
        <f t="shared" si="9"/>
        <v>756</v>
      </c>
      <c r="J72" s="51">
        <f t="shared" si="10"/>
        <v>572.7967026306219</v>
      </c>
      <c r="K72" s="51">
        <f>('ごみ搬入量内訳'!E72+'ごみ搬入量内訳'!AH72)/'ごみ処理概要'!D72/365*1000000</f>
        <v>506.879621772336</v>
      </c>
      <c r="L72" s="51">
        <f>'ごみ搬入量内訳'!F72/'ごみ処理概要'!D72/365*1000000</f>
        <v>65.91708085828584</v>
      </c>
      <c r="M72" s="51">
        <f>'資源化量内訳'!BP72</f>
        <v>0</v>
      </c>
      <c r="N72" s="51">
        <f>'ごみ処理量内訳'!E72</f>
        <v>619</v>
      </c>
      <c r="O72" s="51">
        <f>'ごみ処理量内訳'!L72</f>
        <v>0</v>
      </c>
      <c r="P72" s="51">
        <f t="shared" si="11"/>
        <v>137</v>
      </c>
      <c r="Q72" s="51">
        <f>'ごみ処理量内訳'!G72</f>
        <v>50</v>
      </c>
      <c r="R72" s="51">
        <f>'ごみ処理量内訳'!H72</f>
        <v>87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0</v>
      </c>
      <c r="W72" s="51">
        <f>'資源化量内訳'!M72</f>
        <v>0</v>
      </c>
      <c r="X72" s="51">
        <f>'資源化量内訳'!N72</f>
        <v>0</v>
      </c>
      <c r="Y72" s="51">
        <f>'資源化量内訳'!O72</f>
        <v>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0</v>
      </c>
      <c r="AD72" s="51">
        <f t="shared" si="13"/>
        <v>756</v>
      </c>
      <c r="AE72" s="52">
        <f t="shared" si="14"/>
        <v>100</v>
      </c>
      <c r="AF72" s="51">
        <f>'資源化量内訳'!AB72</f>
        <v>0</v>
      </c>
      <c r="AG72" s="51">
        <f>'資源化量内訳'!AJ72</f>
        <v>0</v>
      </c>
      <c r="AH72" s="51">
        <f>'資源化量内訳'!AR72</f>
        <v>27</v>
      </c>
      <c r="AI72" s="51">
        <f>'資源化量内訳'!AZ72</f>
        <v>0</v>
      </c>
      <c r="AJ72" s="51">
        <f>'資源化量内訳'!BH72</f>
        <v>0</v>
      </c>
      <c r="AK72" s="51" t="s">
        <v>208</v>
      </c>
      <c r="AL72" s="51">
        <f t="shared" si="15"/>
        <v>27</v>
      </c>
      <c r="AM72" s="52">
        <f t="shared" si="16"/>
        <v>3.571428571428571</v>
      </c>
      <c r="AN72" s="51">
        <f>'ごみ処理量内訳'!AC72</f>
        <v>0</v>
      </c>
      <c r="AO72" s="51">
        <f>'ごみ処理量内訳'!AD72</f>
        <v>82</v>
      </c>
      <c r="AP72" s="51">
        <f>'ごみ処理量内訳'!AE72</f>
        <v>86</v>
      </c>
      <c r="AQ72" s="51">
        <f t="shared" si="17"/>
        <v>168</v>
      </c>
    </row>
    <row r="73" spans="1:43" ht="13.5">
      <c r="A73" s="26" t="s">
        <v>29</v>
      </c>
      <c r="B73" s="49" t="s">
        <v>206</v>
      </c>
      <c r="C73" s="50" t="s">
        <v>207</v>
      </c>
      <c r="D73" s="51">
        <v>3595</v>
      </c>
      <c r="E73" s="51">
        <v>3595</v>
      </c>
      <c r="F73" s="51">
        <f>'ごみ搬入量内訳'!H73</f>
        <v>641</v>
      </c>
      <c r="G73" s="51">
        <f>'ごみ搬入量内訳'!AG73</f>
        <v>169</v>
      </c>
      <c r="H73" s="51">
        <f>'ごみ搬入量内訳'!AH73</f>
        <v>0</v>
      </c>
      <c r="I73" s="51">
        <f t="shared" si="9"/>
        <v>810</v>
      </c>
      <c r="J73" s="51">
        <f t="shared" si="10"/>
        <v>617.2957113189932</v>
      </c>
      <c r="K73" s="51">
        <f>('ごみ搬入量内訳'!E73+'ごみ搬入量内訳'!AH73)/'ごみ処理概要'!D73/365*1000000</f>
        <v>523.558214414998</v>
      </c>
      <c r="L73" s="51">
        <f>'ごみ搬入量内訳'!F73/'ごみ処理概要'!D73/365*1000000</f>
        <v>93.73749690399528</v>
      </c>
      <c r="M73" s="51">
        <f>'資源化量内訳'!BP73</f>
        <v>0</v>
      </c>
      <c r="N73" s="51">
        <f>'ごみ処理量内訳'!E73</f>
        <v>649</v>
      </c>
      <c r="O73" s="51">
        <f>'ごみ処理量内訳'!L73</f>
        <v>0</v>
      </c>
      <c r="P73" s="51">
        <f t="shared" si="11"/>
        <v>161</v>
      </c>
      <c r="Q73" s="51">
        <f>'ごみ処理量内訳'!G73</f>
        <v>45</v>
      </c>
      <c r="R73" s="51">
        <f>'ごみ処理量内訳'!H73</f>
        <v>116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0</v>
      </c>
      <c r="W73" s="51">
        <f>'資源化量内訳'!M73</f>
        <v>0</v>
      </c>
      <c r="X73" s="51">
        <f>'資源化量内訳'!N73</f>
        <v>0</v>
      </c>
      <c r="Y73" s="51">
        <f>'資源化量内訳'!O73</f>
        <v>0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810</v>
      </c>
      <c r="AE73" s="52">
        <f t="shared" si="14"/>
        <v>100</v>
      </c>
      <c r="AF73" s="51">
        <f>'資源化量内訳'!AB73</f>
        <v>0</v>
      </c>
      <c r="AG73" s="51">
        <f>'資源化量内訳'!AJ73</f>
        <v>0</v>
      </c>
      <c r="AH73" s="51">
        <f>'資源化量内訳'!AR73</f>
        <v>31</v>
      </c>
      <c r="AI73" s="51">
        <f>'資源化量内訳'!AZ73</f>
        <v>0</v>
      </c>
      <c r="AJ73" s="51">
        <f>'資源化量内訳'!BH73</f>
        <v>0</v>
      </c>
      <c r="AK73" s="51" t="s">
        <v>208</v>
      </c>
      <c r="AL73" s="51">
        <f t="shared" si="15"/>
        <v>31</v>
      </c>
      <c r="AM73" s="52">
        <f t="shared" si="16"/>
        <v>3.8271604938271606</v>
      </c>
      <c r="AN73" s="51">
        <f>'ごみ処理量内訳'!AC73</f>
        <v>0</v>
      </c>
      <c r="AO73" s="51">
        <f>'ごみ処理量内訳'!AD73</f>
        <v>87</v>
      </c>
      <c r="AP73" s="51">
        <f>'ごみ処理量内訳'!AE73</f>
        <v>108</v>
      </c>
      <c r="AQ73" s="51">
        <f t="shared" si="17"/>
        <v>195</v>
      </c>
    </row>
    <row r="74" spans="1:43" ht="13.5">
      <c r="A74" s="79" t="s">
        <v>82</v>
      </c>
      <c r="B74" s="80"/>
      <c r="C74" s="81"/>
      <c r="D74" s="51">
        <f>SUM(D7:D73)</f>
        <v>1503341</v>
      </c>
      <c r="E74" s="51">
        <f>SUM(E7:E73)</f>
        <v>1503244</v>
      </c>
      <c r="F74" s="51">
        <f>'ごみ搬入量内訳'!H74</f>
        <v>586118</v>
      </c>
      <c r="G74" s="51">
        <f>'ごみ搬入量内訳'!AG74</f>
        <v>83609</v>
      </c>
      <c r="H74" s="51">
        <f>'ごみ搬入量内訳'!AH74</f>
        <v>3384</v>
      </c>
      <c r="I74" s="51">
        <f>SUM(F74:H74)</f>
        <v>673111</v>
      </c>
      <c r="J74" s="51">
        <f>I74/D74/365*1000000</f>
        <v>1226.6942270764898</v>
      </c>
      <c r="K74" s="51">
        <f>('ごみ搬入量内訳'!E74+'ごみ搬入量内訳'!AH74)/'ごみ処理概要'!D74/365*1000000</f>
        <v>759.5903309170926</v>
      </c>
      <c r="L74" s="51">
        <f>'ごみ搬入量内訳'!F74/'ごみ処理概要'!D74/365*1000000</f>
        <v>467.1038961593972</v>
      </c>
      <c r="M74" s="51">
        <f>'資源化量内訳'!BP74</f>
        <v>13845</v>
      </c>
      <c r="N74" s="51">
        <f>'ごみ処理量内訳'!E74</f>
        <v>459972</v>
      </c>
      <c r="O74" s="51">
        <f>'ごみ処理量内訳'!L74</f>
        <v>134573</v>
      </c>
      <c r="P74" s="51">
        <f>SUM(Q74:U74)</f>
        <v>67195</v>
      </c>
      <c r="Q74" s="51">
        <f>'ごみ処理量内訳'!G74</f>
        <v>16996</v>
      </c>
      <c r="R74" s="51">
        <f>'ごみ処理量内訳'!H74</f>
        <v>47689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2510</v>
      </c>
      <c r="V74" s="51">
        <f>SUM(W74:AC74)</f>
        <v>7987</v>
      </c>
      <c r="W74" s="51">
        <f>'資源化量内訳'!M74</f>
        <v>2983</v>
      </c>
      <c r="X74" s="51">
        <f>'資源化量内訳'!N74</f>
        <v>3006</v>
      </c>
      <c r="Y74" s="51">
        <f>'資源化量内訳'!O74</f>
        <v>1517</v>
      </c>
      <c r="Z74" s="51">
        <f>'資源化量内訳'!P74</f>
        <v>212</v>
      </c>
      <c r="AA74" s="51">
        <f>'資源化量内訳'!Q74</f>
        <v>178</v>
      </c>
      <c r="AB74" s="51">
        <f>'資源化量内訳'!R74</f>
        <v>42</v>
      </c>
      <c r="AC74" s="51">
        <f>'資源化量内訳'!S74</f>
        <v>49</v>
      </c>
      <c r="AD74" s="51">
        <f>N74+O74+P74+V74</f>
        <v>669727</v>
      </c>
      <c r="AE74" s="52">
        <f t="shared" si="14"/>
        <v>79.90629017495189</v>
      </c>
      <c r="AF74" s="51">
        <f>'資源化量内訳'!AB74</f>
        <v>184</v>
      </c>
      <c r="AG74" s="51">
        <f>'資源化量内訳'!AJ74</f>
        <v>4945</v>
      </c>
      <c r="AH74" s="51">
        <f>'資源化量内訳'!AR74</f>
        <v>33979</v>
      </c>
      <c r="AI74" s="51">
        <f>'資源化量内訳'!AZ74</f>
        <v>0</v>
      </c>
      <c r="AJ74" s="51">
        <f>'資源化量内訳'!BH74</f>
        <v>0</v>
      </c>
      <c r="AK74" s="51" t="s">
        <v>208</v>
      </c>
      <c r="AL74" s="51">
        <f>SUM(AF74:AJ74)</f>
        <v>39108</v>
      </c>
      <c r="AM74" s="52">
        <f>(V74+AL74+M74)/(M74+AD74)*100</f>
        <v>8.914935076334315</v>
      </c>
      <c r="AN74" s="51">
        <f>'ごみ処理量内訳'!AC74</f>
        <v>134573</v>
      </c>
      <c r="AO74" s="51">
        <f>'ごみ処理量内訳'!AD74</f>
        <v>58336</v>
      </c>
      <c r="AP74" s="51">
        <f>'ごみ処理量内訳'!AE74</f>
        <v>20857</v>
      </c>
      <c r="AQ74" s="51">
        <f>SUM(AN74:AP74)</f>
        <v>213766</v>
      </c>
    </row>
  </sheetData>
  <mergeCells count="31">
    <mergeCell ref="A74:C74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48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49</v>
      </c>
      <c r="C2" s="67" t="s">
        <v>52</v>
      </c>
      <c r="D2" s="59" t="s">
        <v>43</v>
      </c>
      <c r="E2" s="77"/>
      <c r="F2" s="56"/>
      <c r="G2" s="29" t="s">
        <v>44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59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60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61</v>
      </c>
      <c r="F4" s="67" t="s">
        <v>62</v>
      </c>
      <c r="G4" s="15"/>
      <c r="H4" s="12" t="s">
        <v>15</v>
      </c>
      <c r="I4" s="82" t="s">
        <v>63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64</v>
      </c>
      <c r="K5" s="8" t="s">
        <v>65</v>
      </c>
      <c r="L5" s="8" t="s">
        <v>66</v>
      </c>
      <c r="M5" s="12" t="s">
        <v>15</v>
      </c>
      <c r="N5" s="8" t="s">
        <v>64</v>
      </c>
      <c r="O5" s="8" t="s">
        <v>65</v>
      </c>
      <c r="P5" s="8" t="s">
        <v>66</v>
      </c>
      <c r="Q5" s="12" t="s">
        <v>15</v>
      </c>
      <c r="R5" s="8" t="s">
        <v>64</v>
      </c>
      <c r="S5" s="8" t="s">
        <v>65</v>
      </c>
      <c r="T5" s="8" t="s">
        <v>66</v>
      </c>
      <c r="U5" s="12" t="s">
        <v>15</v>
      </c>
      <c r="V5" s="8" t="s">
        <v>64</v>
      </c>
      <c r="W5" s="8" t="s">
        <v>65</v>
      </c>
      <c r="X5" s="8" t="s">
        <v>66</v>
      </c>
      <c r="Y5" s="12" t="s">
        <v>15</v>
      </c>
      <c r="Z5" s="8" t="s">
        <v>64</v>
      </c>
      <c r="AA5" s="8" t="s">
        <v>65</v>
      </c>
      <c r="AB5" s="8" t="s">
        <v>66</v>
      </c>
      <c r="AC5" s="12" t="s">
        <v>15</v>
      </c>
      <c r="AD5" s="8" t="s">
        <v>64</v>
      </c>
      <c r="AE5" s="8" t="s">
        <v>65</v>
      </c>
      <c r="AF5" s="8" t="s">
        <v>66</v>
      </c>
      <c r="AG5" s="15"/>
      <c r="AH5" s="70"/>
    </row>
    <row r="6" spans="1:34" s="30" customFormat="1" ht="22.5" customHeight="1">
      <c r="A6" s="64"/>
      <c r="B6" s="53"/>
      <c r="C6" s="55"/>
      <c r="D6" s="23" t="s">
        <v>58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29</v>
      </c>
      <c r="B7" s="49" t="s">
        <v>30</v>
      </c>
      <c r="C7" s="50" t="s">
        <v>31</v>
      </c>
      <c r="D7" s="51">
        <f aca="true" t="shared" si="0" ref="D7:D38">E7+F7</f>
        <v>176490</v>
      </c>
      <c r="E7" s="51">
        <v>92797</v>
      </c>
      <c r="F7" s="51">
        <v>83693</v>
      </c>
      <c r="G7" s="51">
        <f aca="true" t="shared" si="1" ref="G7:G50">H7+AG7</f>
        <v>176490</v>
      </c>
      <c r="H7" s="51">
        <f aca="true" t="shared" si="2" ref="H7:H50">I7+M7+Q7+U7+Y7+AC7</f>
        <v>157780</v>
      </c>
      <c r="I7" s="51">
        <f aca="true" t="shared" si="3" ref="I7:I50">SUM(J7:L7)</f>
        <v>0</v>
      </c>
      <c r="J7" s="51">
        <v>0</v>
      </c>
      <c r="K7" s="51">
        <v>0</v>
      </c>
      <c r="L7" s="51">
        <v>0</v>
      </c>
      <c r="M7" s="51">
        <f aca="true" t="shared" si="4" ref="M7:M50">SUM(N7:P7)</f>
        <v>133628</v>
      </c>
      <c r="N7" s="51">
        <v>36863</v>
      </c>
      <c r="O7" s="51">
        <v>40940</v>
      </c>
      <c r="P7" s="51">
        <v>55825</v>
      </c>
      <c r="Q7" s="51">
        <f aca="true" t="shared" si="5" ref="Q7:Q50">SUM(R7:T7)</f>
        <v>14336</v>
      </c>
      <c r="R7" s="51">
        <v>3884</v>
      </c>
      <c r="S7" s="51">
        <v>4822</v>
      </c>
      <c r="T7" s="51">
        <v>5630</v>
      </c>
      <c r="U7" s="51">
        <f aca="true" t="shared" si="6" ref="U7:U50">SUM(V7:X7)</f>
        <v>6021</v>
      </c>
      <c r="V7" s="51">
        <v>478</v>
      </c>
      <c r="W7" s="51">
        <v>5514</v>
      </c>
      <c r="X7" s="51">
        <v>29</v>
      </c>
      <c r="Y7" s="51">
        <f aca="true" t="shared" si="7" ref="Y7:Y50">SUM(Z7:AB7)</f>
        <v>3499</v>
      </c>
      <c r="Z7" s="51">
        <v>0</v>
      </c>
      <c r="AA7" s="51">
        <v>3499</v>
      </c>
      <c r="AB7" s="51">
        <v>0</v>
      </c>
      <c r="AC7" s="51">
        <f aca="true" t="shared" si="8" ref="AC7:AC50">SUM(AD7:AF7)</f>
        <v>296</v>
      </c>
      <c r="AD7" s="51">
        <v>0</v>
      </c>
      <c r="AE7" s="51">
        <v>296</v>
      </c>
      <c r="AF7" s="51">
        <v>0</v>
      </c>
      <c r="AG7" s="51">
        <v>18710</v>
      </c>
      <c r="AH7" s="51">
        <v>0</v>
      </c>
    </row>
    <row r="8" spans="1:34" ht="13.5">
      <c r="A8" s="26" t="s">
        <v>29</v>
      </c>
      <c r="B8" s="49" t="s">
        <v>32</v>
      </c>
      <c r="C8" s="50" t="s">
        <v>33</v>
      </c>
      <c r="D8" s="51">
        <f t="shared" si="0"/>
        <v>90919</v>
      </c>
      <c r="E8" s="51">
        <v>50180</v>
      </c>
      <c r="F8" s="51">
        <v>40739</v>
      </c>
      <c r="G8" s="51">
        <f t="shared" si="1"/>
        <v>90919</v>
      </c>
      <c r="H8" s="51">
        <f t="shared" si="2"/>
        <v>87587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69774</v>
      </c>
      <c r="N8" s="51">
        <v>20884</v>
      </c>
      <c r="O8" s="51">
        <v>17833</v>
      </c>
      <c r="P8" s="51">
        <v>31057</v>
      </c>
      <c r="Q8" s="51">
        <f t="shared" si="5"/>
        <v>9422</v>
      </c>
      <c r="R8" s="51">
        <v>2430</v>
      </c>
      <c r="S8" s="51">
        <v>3304</v>
      </c>
      <c r="T8" s="51">
        <v>3688</v>
      </c>
      <c r="U8" s="51">
        <f t="shared" si="6"/>
        <v>8024</v>
      </c>
      <c r="V8" s="51">
        <v>0</v>
      </c>
      <c r="W8" s="51">
        <v>7792</v>
      </c>
      <c r="X8" s="51">
        <v>232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367</v>
      </c>
      <c r="AD8" s="51">
        <v>0</v>
      </c>
      <c r="AE8" s="51">
        <v>367</v>
      </c>
      <c r="AF8" s="51">
        <v>0</v>
      </c>
      <c r="AG8" s="51">
        <v>3332</v>
      </c>
      <c r="AH8" s="51">
        <v>2831</v>
      </c>
    </row>
    <row r="9" spans="1:34" ht="13.5">
      <c r="A9" s="26" t="s">
        <v>29</v>
      </c>
      <c r="B9" s="49" t="s">
        <v>34</v>
      </c>
      <c r="C9" s="50" t="s">
        <v>35</v>
      </c>
      <c r="D9" s="51">
        <f t="shared" si="0"/>
        <v>117148</v>
      </c>
      <c r="E9" s="51">
        <v>69644</v>
      </c>
      <c r="F9" s="51">
        <v>47504</v>
      </c>
      <c r="G9" s="51">
        <f t="shared" si="1"/>
        <v>117148</v>
      </c>
      <c r="H9" s="51">
        <f t="shared" si="2"/>
        <v>104748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83629</v>
      </c>
      <c r="N9" s="51">
        <v>22073</v>
      </c>
      <c r="O9" s="51">
        <v>28722</v>
      </c>
      <c r="P9" s="51">
        <v>32834</v>
      </c>
      <c r="Q9" s="51">
        <f t="shared" si="5"/>
        <v>8820</v>
      </c>
      <c r="R9" s="51">
        <v>319</v>
      </c>
      <c r="S9" s="51">
        <v>5909</v>
      </c>
      <c r="T9" s="51">
        <v>2592</v>
      </c>
      <c r="U9" s="51">
        <f t="shared" si="6"/>
        <v>12067</v>
      </c>
      <c r="V9" s="51">
        <v>2191</v>
      </c>
      <c r="W9" s="51">
        <v>9876</v>
      </c>
      <c r="X9" s="51">
        <v>0</v>
      </c>
      <c r="Y9" s="51">
        <f t="shared" si="7"/>
        <v>75</v>
      </c>
      <c r="Z9" s="51">
        <v>75</v>
      </c>
      <c r="AA9" s="51">
        <v>0</v>
      </c>
      <c r="AB9" s="51">
        <v>0</v>
      </c>
      <c r="AC9" s="51">
        <f t="shared" si="8"/>
        <v>157</v>
      </c>
      <c r="AD9" s="51">
        <v>0</v>
      </c>
      <c r="AE9" s="51">
        <v>157</v>
      </c>
      <c r="AF9" s="51">
        <v>0</v>
      </c>
      <c r="AG9" s="51">
        <v>12400</v>
      </c>
      <c r="AH9" s="51">
        <v>0</v>
      </c>
    </row>
    <row r="10" spans="1:34" ht="13.5">
      <c r="A10" s="26" t="s">
        <v>29</v>
      </c>
      <c r="B10" s="49" t="s">
        <v>36</v>
      </c>
      <c r="C10" s="50" t="s">
        <v>37</v>
      </c>
      <c r="D10" s="51">
        <f t="shared" si="0"/>
        <v>14643</v>
      </c>
      <c r="E10" s="51">
        <v>10786</v>
      </c>
      <c r="F10" s="51">
        <v>3857</v>
      </c>
      <c r="G10" s="51">
        <f t="shared" si="1"/>
        <v>14643</v>
      </c>
      <c r="H10" s="51">
        <f t="shared" si="2"/>
        <v>13702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10611</v>
      </c>
      <c r="N10" s="51">
        <v>0</v>
      </c>
      <c r="O10" s="51">
        <v>8078</v>
      </c>
      <c r="P10" s="51">
        <v>2533</v>
      </c>
      <c r="Q10" s="51">
        <f t="shared" si="5"/>
        <v>2368</v>
      </c>
      <c r="R10" s="51">
        <v>0</v>
      </c>
      <c r="S10" s="51">
        <v>1985</v>
      </c>
      <c r="T10" s="51">
        <v>383</v>
      </c>
      <c r="U10" s="51">
        <f t="shared" si="6"/>
        <v>586</v>
      </c>
      <c r="V10" s="51">
        <v>30</v>
      </c>
      <c r="W10" s="51">
        <v>556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137</v>
      </c>
      <c r="AD10" s="51">
        <v>0</v>
      </c>
      <c r="AE10" s="51">
        <v>137</v>
      </c>
      <c r="AF10" s="51">
        <v>0</v>
      </c>
      <c r="AG10" s="51">
        <v>941</v>
      </c>
      <c r="AH10" s="51">
        <v>0</v>
      </c>
    </row>
    <row r="11" spans="1:34" ht="13.5">
      <c r="A11" s="26" t="s">
        <v>29</v>
      </c>
      <c r="B11" s="49" t="s">
        <v>38</v>
      </c>
      <c r="C11" s="50" t="s">
        <v>39</v>
      </c>
      <c r="D11" s="51">
        <f t="shared" si="0"/>
        <v>20792</v>
      </c>
      <c r="E11" s="51">
        <v>14010</v>
      </c>
      <c r="F11" s="51">
        <v>6782</v>
      </c>
      <c r="G11" s="51">
        <f t="shared" si="1"/>
        <v>20792</v>
      </c>
      <c r="H11" s="51">
        <f t="shared" si="2"/>
        <v>19934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16450</v>
      </c>
      <c r="N11" s="51">
        <v>197</v>
      </c>
      <c r="O11" s="51">
        <v>10601</v>
      </c>
      <c r="P11" s="51">
        <v>5652</v>
      </c>
      <c r="Q11" s="51">
        <f t="shared" si="5"/>
        <v>2452</v>
      </c>
      <c r="R11" s="51">
        <v>83</v>
      </c>
      <c r="S11" s="51">
        <v>1430</v>
      </c>
      <c r="T11" s="51">
        <v>939</v>
      </c>
      <c r="U11" s="51">
        <f t="shared" si="6"/>
        <v>891</v>
      </c>
      <c r="V11" s="51">
        <v>0</v>
      </c>
      <c r="W11" s="51">
        <v>891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141</v>
      </c>
      <c r="AD11" s="51">
        <v>0</v>
      </c>
      <c r="AE11" s="51">
        <v>141</v>
      </c>
      <c r="AF11" s="51">
        <v>0</v>
      </c>
      <c r="AG11" s="51">
        <v>858</v>
      </c>
      <c r="AH11" s="51">
        <v>0</v>
      </c>
    </row>
    <row r="12" spans="1:34" ht="13.5">
      <c r="A12" s="26" t="s">
        <v>29</v>
      </c>
      <c r="B12" s="49" t="s">
        <v>85</v>
      </c>
      <c r="C12" s="50" t="s">
        <v>86</v>
      </c>
      <c r="D12" s="51">
        <f t="shared" si="0"/>
        <v>24205</v>
      </c>
      <c r="E12" s="51">
        <v>15514</v>
      </c>
      <c r="F12" s="51">
        <v>8691</v>
      </c>
      <c r="G12" s="51">
        <f t="shared" si="1"/>
        <v>24205</v>
      </c>
      <c r="H12" s="51">
        <f t="shared" si="2"/>
        <v>20460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17339</v>
      </c>
      <c r="N12" s="51">
        <v>0</v>
      </c>
      <c r="O12" s="51">
        <v>10574</v>
      </c>
      <c r="P12" s="51">
        <v>6765</v>
      </c>
      <c r="Q12" s="51">
        <f t="shared" si="5"/>
        <v>869</v>
      </c>
      <c r="R12" s="51">
        <v>0</v>
      </c>
      <c r="S12" s="51">
        <v>492</v>
      </c>
      <c r="T12" s="51">
        <v>377</v>
      </c>
      <c r="U12" s="51">
        <f t="shared" si="6"/>
        <v>2164</v>
      </c>
      <c r="V12" s="51">
        <v>0</v>
      </c>
      <c r="W12" s="51">
        <v>2037</v>
      </c>
      <c r="X12" s="51">
        <v>127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88</v>
      </c>
      <c r="AD12" s="51">
        <v>0</v>
      </c>
      <c r="AE12" s="51">
        <v>12</v>
      </c>
      <c r="AF12" s="51">
        <v>76</v>
      </c>
      <c r="AG12" s="51">
        <v>3745</v>
      </c>
      <c r="AH12" s="51">
        <v>0</v>
      </c>
    </row>
    <row r="13" spans="1:34" ht="13.5">
      <c r="A13" s="26" t="s">
        <v>29</v>
      </c>
      <c r="B13" s="49" t="s">
        <v>87</v>
      </c>
      <c r="C13" s="50" t="s">
        <v>88</v>
      </c>
      <c r="D13" s="51">
        <f t="shared" si="0"/>
        <v>23278</v>
      </c>
      <c r="E13" s="51">
        <v>14368</v>
      </c>
      <c r="F13" s="51">
        <v>8910</v>
      </c>
      <c r="G13" s="51">
        <f t="shared" si="1"/>
        <v>23278</v>
      </c>
      <c r="H13" s="51">
        <f t="shared" si="2"/>
        <v>17980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15195</v>
      </c>
      <c r="N13" s="51">
        <v>30</v>
      </c>
      <c r="O13" s="51">
        <v>10913</v>
      </c>
      <c r="P13" s="51">
        <v>4252</v>
      </c>
      <c r="Q13" s="51">
        <f t="shared" si="5"/>
        <v>824</v>
      </c>
      <c r="R13" s="51">
        <v>20</v>
      </c>
      <c r="S13" s="51">
        <v>611</v>
      </c>
      <c r="T13" s="51">
        <v>193</v>
      </c>
      <c r="U13" s="51">
        <f t="shared" si="6"/>
        <v>1599</v>
      </c>
      <c r="V13" s="51">
        <v>0</v>
      </c>
      <c r="W13" s="51">
        <v>1599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362</v>
      </c>
      <c r="AD13" s="51">
        <v>35</v>
      </c>
      <c r="AE13" s="51">
        <v>308</v>
      </c>
      <c r="AF13" s="51">
        <v>19</v>
      </c>
      <c r="AG13" s="51">
        <v>5298</v>
      </c>
      <c r="AH13" s="51">
        <v>0</v>
      </c>
    </row>
    <row r="14" spans="1:34" ht="13.5">
      <c r="A14" s="26" t="s">
        <v>29</v>
      </c>
      <c r="B14" s="49" t="s">
        <v>89</v>
      </c>
      <c r="C14" s="50" t="s">
        <v>90</v>
      </c>
      <c r="D14" s="51">
        <f t="shared" si="0"/>
        <v>23066</v>
      </c>
      <c r="E14" s="51">
        <v>12977</v>
      </c>
      <c r="F14" s="51">
        <v>10089</v>
      </c>
      <c r="G14" s="51">
        <f t="shared" si="1"/>
        <v>23066</v>
      </c>
      <c r="H14" s="51">
        <f t="shared" si="2"/>
        <v>12977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9646</v>
      </c>
      <c r="N14" s="51">
        <v>0</v>
      </c>
      <c r="O14" s="51">
        <v>9646</v>
      </c>
      <c r="P14" s="51">
        <v>0</v>
      </c>
      <c r="Q14" s="51">
        <f t="shared" si="5"/>
        <v>2596</v>
      </c>
      <c r="R14" s="51">
        <v>0</v>
      </c>
      <c r="S14" s="51">
        <v>2596</v>
      </c>
      <c r="T14" s="51">
        <v>0</v>
      </c>
      <c r="U14" s="51">
        <f t="shared" si="6"/>
        <v>720</v>
      </c>
      <c r="V14" s="51">
        <v>720</v>
      </c>
      <c r="W14" s="51">
        <v>0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15</v>
      </c>
      <c r="AD14" s="51">
        <v>0</v>
      </c>
      <c r="AE14" s="51">
        <v>15</v>
      </c>
      <c r="AF14" s="51">
        <v>0</v>
      </c>
      <c r="AG14" s="51">
        <v>10089</v>
      </c>
      <c r="AH14" s="51">
        <v>298</v>
      </c>
    </row>
    <row r="15" spans="1:34" ht="13.5">
      <c r="A15" s="26" t="s">
        <v>29</v>
      </c>
      <c r="B15" s="49" t="s">
        <v>91</v>
      </c>
      <c r="C15" s="50" t="s">
        <v>92</v>
      </c>
      <c r="D15" s="51">
        <f t="shared" si="0"/>
        <v>6857</v>
      </c>
      <c r="E15" s="51">
        <v>5714</v>
      </c>
      <c r="F15" s="51">
        <v>1143</v>
      </c>
      <c r="G15" s="51">
        <f t="shared" si="1"/>
        <v>6857</v>
      </c>
      <c r="H15" s="51">
        <f t="shared" si="2"/>
        <v>5372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4209</v>
      </c>
      <c r="N15" s="51">
        <v>0</v>
      </c>
      <c r="O15" s="51">
        <v>4209</v>
      </c>
      <c r="P15" s="51">
        <v>0</v>
      </c>
      <c r="Q15" s="51">
        <f t="shared" si="5"/>
        <v>490</v>
      </c>
      <c r="R15" s="51">
        <v>0</v>
      </c>
      <c r="S15" s="51">
        <v>490</v>
      </c>
      <c r="T15" s="51">
        <v>0</v>
      </c>
      <c r="U15" s="51">
        <f t="shared" si="6"/>
        <v>74</v>
      </c>
      <c r="V15" s="51">
        <v>0</v>
      </c>
      <c r="W15" s="51">
        <v>74</v>
      </c>
      <c r="X15" s="51">
        <v>0</v>
      </c>
      <c r="Y15" s="51">
        <f t="shared" si="7"/>
        <v>487</v>
      </c>
      <c r="Z15" s="51">
        <v>0</v>
      </c>
      <c r="AA15" s="51">
        <v>487</v>
      </c>
      <c r="AB15" s="51">
        <v>0</v>
      </c>
      <c r="AC15" s="51">
        <f t="shared" si="8"/>
        <v>112</v>
      </c>
      <c r="AD15" s="51">
        <v>0</v>
      </c>
      <c r="AE15" s="51">
        <v>112</v>
      </c>
      <c r="AF15" s="51">
        <v>0</v>
      </c>
      <c r="AG15" s="51">
        <v>1485</v>
      </c>
      <c r="AH15" s="51">
        <v>0</v>
      </c>
    </row>
    <row r="16" spans="1:34" ht="13.5">
      <c r="A16" s="26" t="s">
        <v>29</v>
      </c>
      <c r="B16" s="49" t="s">
        <v>93</v>
      </c>
      <c r="C16" s="50" t="s">
        <v>94</v>
      </c>
      <c r="D16" s="51">
        <f t="shared" si="0"/>
        <v>1496</v>
      </c>
      <c r="E16" s="51">
        <v>1193</v>
      </c>
      <c r="F16" s="51">
        <v>303</v>
      </c>
      <c r="G16" s="51">
        <f t="shared" si="1"/>
        <v>1496</v>
      </c>
      <c r="H16" s="51">
        <f t="shared" si="2"/>
        <v>1285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985</v>
      </c>
      <c r="N16" s="51">
        <v>0</v>
      </c>
      <c r="O16" s="51">
        <v>985</v>
      </c>
      <c r="P16" s="51">
        <v>0</v>
      </c>
      <c r="Q16" s="51">
        <f t="shared" si="5"/>
        <v>215</v>
      </c>
      <c r="R16" s="51">
        <v>0</v>
      </c>
      <c r="S16" s="51">
        <v>123</v>
      </c>
      <c r="T16" s="51">
        <v>92</v>
      </c>
      <c r="U16" s="51">
        <f t="shared" si="6"/>
        <v>73</v>
      </c>
      <c r="V16" s="51">
        <v>0</v>
      </c>
      <c r="W16" s="51">
        <v>73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12</v>
      </c>
      <c r="AD16" s="51">
        <v>12</v>
      </c>
      <c r="AE16" s="51">
        <v>0</v>
      </c>
      <c r="AF16" s="51">
        <v>0</v>
      </c>
      <c r="AG16" s="51">
        <v>211</v>
      </c>
      <c r="AH16" s="51">
        <v>0</v>
      </c>
    </row>
    <row r="17" spans="1:34" ht="13.5">
      <c r="A17" s="26" t="s">
        <v>29</v>
      </c>
      <c r="B17" s="49" t="s">
        <v>95</v>
      </c>
      <c r="C17" s="50" t="s">
        <v>96</v>
      </c>
      <c r="D17" s="51">
        <f t="shared" si="0"/>
        <v>1622</v>
      </c>
      <c r="E17" s="51">
        <v>1586</v>
      </c>
      <c r="F17" s="51">
        <v>36</v>
      </c>
      <c r="G17" s="51">
        <f t="shared" si="1"/>
        <v>1622</v>
      </c>
      <c r="H17" s="51">
        <f t="shared" si="2"/>
        <v>1586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1409</v>
      </c>
      <c r="N17" s="51">
        <v>0</v>
      </c>
      <c r="O17" s="51">
        <v>1409</v>
      </c>
      <c r="P17" s="51">
        <v>0</v>
      </c>
      <c r="Q17" s="51">
        <f t="shared" si="5"/>
        <v>135</v>
      </c>
      <c r="R17" s="51">
        <v>0</v>
      </c>
      <c r="S17" s="51">
        <v>135</v>
      </c>
      <c r="T17" s="51">
        <v>0</v>
      </c>
      <c r="U17" s="51">
        <f t="shared" si="6"/>
        <v>42</v>
      </c>
      <c r="V17" s="51">
        <v>0</v>
      </c>
      <c r="W17" s="51">
        <v>42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0</v>
      </c>
      <c r="AD17" s="51">
        <v>0</v>
      </c>
      <c r="AE17" s="51">
        <v>0</v>
      </c>
      <c r="AF17" s="51">
        <v>0</v>
      </c>
      <c r="AG17" s="51">
        <v>36</v>
      </c>
      <c r="AH17" s="51">
        <v>0</v>
      </c>
    </row>
    <row r="18" spans="1:34" ht="13.5">
      <c r="A18" s="26" t="s">
        <v>29</v>
      </c>
      <c r="B18" s="49" t="s">
        <v>97</v>
      </c>
      <c r="C18" s="50" t="s">
        <v>98</v>
      </c>
      <c r="D18" s="51">
        <f t="shared" si="0"/>
        <v>1001</v>
      </c>
      <c r="E18" s="51">
        <v>899</v>
      </c>
      <c r="F18" s="51">
        <v>102</v>
      </c>
      <c r="G18" s="51">
        <f t="shared" si="1"/>
        <v>1001</v>
      </c>
      <c r="H18" s="51">
        <f t="shared" si="2"/>
        <v>968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740</v>
      </c>
      <c r="N18" s="51">
        <v>0</v>
      </c>
      <c r="O18" s="51">
        <v>740</v>
      </c>
      <c r="P18" s="51">
        <v>0</v>
      </c>
      <c r="Q18" s="51">
        <f t="shared" si="5"/>
        <v>161</v>
      </c>
      <c r="R18" s="51">
        <v>0</v>
      </c>
      <c r="S18" s="51">
        <v>92</v>
      </c>
      <c r="T18" s="51">
        <v>69</v>
      </c>
      <c r="U18" s="51">
        <f t="shared" si="6"/>
        <v>62</v>
      </c>
      <c r="V18" s="51">
        <v>0</v>
      </c>
      <c r="W18" s="51">
        <v>62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5</v>
      </c>
      <c r="AD18" s="51">
        <v>5</v>
      </c>
      <c r="AE18" s="51">
        <v>0</v>
      </c>
      <c r="AF18" s="51">
        <v>0</v>
      </c>
      <c r="AG18" s="51">
        <v>33</v>
      </c>
      <c r="AH18" s="51">
        <v>0</v>
      </c>
    </row>
    <row r="19" spans="1:34" ht="13.5">
      <c r="A19" s="26" t="s">
        <v>29</v>
      </c>
      <c r="B19" s="49" t="s">
        <v>99</v>
      </c>
      <c r="C19" s="50" t="s">
        <v>100</v>
      </c>
      <c r="D19" s="51">
        <f t="shared" si="0"/>
        <v>738</v>
      </c>
      <c r="E19" s="51">
        <v>482</v>
      </c>
      <c r="F19" s="51">
        <v>256</v>
      </c>
      <c r="G19" s="51">
        <f t="shared" si="1"/>
        <v>738</v>
      </c>
      <c r="H19" s="51">
        <f t="shared" si="2"/>
        <v>551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382</v>
      </c>
      <c r="N19" s="51">
        <v>0</v>
      </c>
      <c r="O19" s="51">
        <v>382</v>
      </c>
      <c r="P19" s="51">
        <v>0</v>
      </c>
      <c r="Q19" s="51">
        <f t="shared" si="5"/>
        <v>122</v>
      </c>
      <c r="R19" s="51">
        <v>1</v>
      </c>
      <c r="S19" s="51">
        <v>52</v>
      </c>
      <c r="T19" s="51">
        <v>69</v>
      </c>
      <c r="U19" s="51">
        <f t="shared" si="6"/>
        <v>41</v>
      </c>
      <c r="V19" s="51">
        <v>0</v>
      </c>
      <c r="W19" s="51">
        <v>41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6</v>
      </c>
      <c r="AD19" s="51">
        <v>0</v>
      </c>
      <c r="AE19" s="51">
        <v>6</v>
      </c>
      <c r="AF19" s="51">
        <v>0</v>
      </c>
      <c r="AG19" s="51">
        <v>187</v>
      </c>
      <c r="AH19" s="51">
        <v>0</v>
      </c>
    </row>
    <row r="20" spans="1:34" ht="13.5">
      <c r="A20" s="26" t="s">
        <v>29</v>
      </c>
      <c r="B20" s="49" t="s">
        <v>101</v>
      </c>
      <c r="C20" s="50" t="s">
        <v>80</v>
      </c>
      <c r="D20" s="51">
        <f t="shared" si="0"/>
        <v>880</v>
      </c>
      <c r="E20" s="51">
        <v>860</v>
      </c>
      <c r="F20" s="51">
        <v>20</v>
      </c>
      <c r="G20" s="51">
        <f t="shared" si="1"/>
        <v>880</v>
      </c>
      <c r="H20" s="51">
        <f t="shared" si="2"/>
        <v>860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752</v>
      </c>
      <c r="N20" s="51">
        <v>0</v>
      </c>
      <c r="O20" s="51">
        <v>752</v>
      </c>
      <c r="P20" s="51">
        <v>0</v>
      </c>
      <c r="Q20" s="51">
        <f t="shared" si="5"/>
        <v>80</v>
      </c>
      <c r="R20" s="51">
        <v>0</v>
      </c>
      <c r="S20" s="51">
        <v>80</v>
      </c>
      <c r="T20" s="51">
        <v>0</v>
      </c>
      <c r="U20" s="51">
        <f t="shared" si="6"/>
        <v>28</v>
      </c>
      <c r="V20" s="51">
        <v>0</v>
      </c>
      <c r="W20" s="51">
        <v>28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0</v>
      </c>
      <c r="AD20" s="51">
        <v>0</v>
      </c>
      <c r="AE20" s="51">
        <v>0</v>
      </c>
      <c r="AF20" s="51">
        <v>0</v>
      </c>
      <c r="AG20" s="51">
        <v>20</v>
      </c>
      <c r="AH20" s="51">
        <v>0</v>
      </c>
    </row>
    <row r="21" spans="1:34" ht="13.5">
      <c r="A21" s="26" t="s">
        <v>29</v>
      </c>
      <c r="B21" s="49" t="s">
        <v>102</v>
      </c>
      <c r="C21" s="50" t="s">
        <v>103</v>
      </c>
      <c r="D21" s="51">
        <f t="shared" si="0"/>
        <v>4571</v>
      </c>
      <c r="E21" s="51">
        <v>3448</v>
      </c>
      <c r="F21" s="51">
        <v>1123</v>
      </c>
      <c r="G21" s="51">
        <f t="shared" si="1"/>
        <v>4571</v>
      </c>
      <c r="H21" s="51">
        <f t="shared" si="2"/>
        <v>4403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3925</v>
      </c>
      <c r="N21" s="51">
        <v>0</v>
      </c>
      <c r="O21" s="51">
        <v>2921</v>
      </c>
      <c r="P21" s="51">
        <v>1004</v>
      </c>
      <c r="Q21" s="51">
        <f t="shared" si="5"/>
        <v>211</v>
      </c>
      <c r="R21" s="51">
        <v>0</v>
      </c>
      <c r="S21" s="51">
        <v>195</v>
      </c>
      <c r="T21" s="51">
        <v>16</v>
      </c>
      <c r="U21" s="51">
        <f t="shared" si="6"/>
        <v>260</v>
      </c>
      <c r="V21" s="51">
        <v>0</v>
      </c>
      <c r="W21" s="51">
        <v>257</v>
      </c>
      <c r="X21" s="51">
        <v>3</v>
      </c>
      <c r="Y21" s="51">
        <f t="shared" si="7"/>
        <v>1</v>
      </c>
      <c r="Z21" s="51">
        <v>0</v>
      </c>
      <c r="AA21" s="51">
        <v>1</v>
      </c>
      <c r="AB21" s="51">
        <v>0</v>
      </c>
      <c r="AC21" s="51">
        <f t="shared" si="8"/>
        <v>6</v>
      </c>
      <c r="AD21" s="51">
        <v>0</v>
      </c>
      <c r="AE21" s="51">
        <v>6</v>
      </c>
      <c r="AF21" s="51">
        <v>0</v>
      </c>
      <c r="AG21" s="51">
        <v>168</v>
      </c>
      <c r="AH21" s="51">
        <v>0</v>
      </c>
    </row>
    <row r="22" spans="1:34" ht="13.5">
      <c r="A22" s="26" t="s">
        <v>29</v>
      </c>
      <c r="B22" s="49" t="s">
        <v>104</v>
      </c>
      <c r="C22" s="50" t="s">
        <v>105</v>
      </c>
      <c r="D22" s="51">
        <f t="shared" si="0"/>
        <v>3836</v>
      </c>
      <c r="E22" s="51">
        <v>2995</v>
      </c>
      <c r="F22" s="51">
        <v>841</v>
      </c>
      <c r="G22" s="51">
        <f t="shared" si="1"/>
        <v>3836</v>
      </c>
      <c r="H22" s="51">
        <f t="shared" si="2"/>
        <v>3763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2733</v>
      </c>
      <c r="N22" s="51">
        <v>0</v>
      </c>
      <c r="O22" s="51">
        <v>1965</v>
      </c>
      <c r="P22" s="51">
        <v>768</v>
      </c>
      <c r="Q22" s="51">
        <f t="shared" si="5"/>
        <v>498</v>
      </c>
      <c r="R22" s="51">
        <v>0</v>
      </c>
      <c r="S22" s="51">
        <v>498</v>
      </c>
      <c r="T22" s="51">
        <v>0</v>
      </c>
      <c r="U22" s="51">
        <f t="shared" si="6"/>
        <v>532</v>
      </c>
      <c r="V22" s="51">
        <v>0</v>
      </c>
      <c r="W22" s="51">
        <v>532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0</v>
      </c>
      <c r="AD22" s="51">
        <v>0</v>
      </c>
      <c r="AE22" s="51">
        <v>0</v>
      </c>
      <c r="AF22" s="51">
        <v>0</v>
      </c>
      <c r="AG22" s="51">
        <v>73</v>
      </c>
      <c r="AH22" s="51">
        <v>0</v>
      </c>
    </row>
    <row r="23" spans="1:34" ht="13.5">
      <c r="A23" s="26" t="s">
        <v>29</v>
      </c>
      <c r="B23" s="49" t="s">
        <v>106</v>
      </c>
      <c r="C23" s="50" t="s">
        <v>107</v>
      </c>
      <c r="D23" s="51">
        <f t="shared" si="0"/>
        <v>2698</v>
      </c>
      <c r="E23" s="51">
        <v>2371</v>
      </c>
      <c r="F23" s="51">
        <v>327</v>
      </c>
      <c r="G23" s="51">
        <f t="shared" si="1"/>
        <v>2698</v>
      </c>
      <c r="H23" s="51">
        <f t="shared" si="2"/>
        <v>2522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1975</v>
      </c>
      <c r="N23" s="51">
        <v>0</v>
      </c>
      <c r="O23" s="51">
        <v>1824</v>
      </c>
      <c r="P23" s="51">
        <v>151</v>
      </c>
      <c r="Q23" s="51">
        <f t="shared" si="5"/>
        <v>214</v>
      </c>
      <c r="R23" s="51">
        <v>0</v>
      </c>
      <c r="S23" s="51">
        <v>214</v>
      </c>
      <c r="T23" s="51">
        <v>0</v>
      </c>
      <c r="U23" s="51">
        <f t="shared" si="6"/>
        <v>243</v>
      </c>
      <c r="V23" s="51">
        <v>0</v>
      </c>
      <c r="W23" s="51">
        <v>243</v>
      </c>
      <c r="X23" s="51">
        <v>0</v>
      </c>
      <c r="Y23" s="51">
        <f t="shared" si="7"/>
        <v>1</v>
      </c>
      <c r="Z23" s="51">
        <v>0</v>
      </c>
      <c r="AA23" s="51">
        <v>1</v>
      </c>
      <c r="AB23" s="51">
        <v>0</v>
      </c>
      <c r="AC23" s="51">
        <f t="shared" si="8"/>
        <v>89</v>
      </c>
      <c r="AD23" s="51">
        <v>0</v>
      </c>
      <c r="AE23" s="51">
        <v>89</v>
      </c>
      <c r="AF23" s="51">
        <v>0</v>
      </c>
      <c r="AG23" s="51">
        <v>176</v>
      </c>
      <c r="AH23" s="51">
        <v>23</v>
      </c>
    </row>
    <row r="24" spans="1:34" ht="13.5">
      <c r="A24" s="26" t="s">
        <v>29</v>
      </c>
      <c r="B24" s="49" t="s">
        <v>108</v>
      </c>
      <c r="C24" s="50" t="s">
        <v>109</v>
      </c>
      <c r="D24" s="51">
        <f t="shared" si="0"/>
        <v>1109</v>
      </c>
      <c r="E24" s="51">
        <v>787</v>
      </c>
      <c r="F24" s="51">
        <v>322</v>
      </c>
      <c r="G24" s="51">
        <f t="shared" si="1"/>
        <v>1109</v>
      </c>
      <c r="H24" s="51">
        <f t="shared" si="2"/>
        <v>1090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795</v>
      </c>
      <c r="N24" s="51">
        <v>0</v>
      </c>
      <c r="O24" s="51">
        <v>473</v>
      </c>
      <c r="P24" s="51">
        <v>322</v>
      </c>
      <c r="Q24" s="51">
        <f t="shared" si="5"/>
        <v>76</v>
      </c>
      <c r="R24" s="51">
        <v>0</v>
      </c>
      <c r="S24" s="51">
        <v>76</v>
      </c>
      <c r="T24" s="51">
        <v>0</v>
      </c>
      <c r="U24" s="51">
        <f t="shared" si="6"/>
        <v>188</v>
      </c>
      <c r="V24" s="51">
        <v>0</v>
      </c>
      <c r="W24" s="51">
        <v>188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31</v>
      </c>
      <c r="AD24" s="51">
        <v>0</v>
      </c>
      <c r="AE24" s="51">
        <v>31</v>
      </c>
      <c r="AF24" s="51">
        <v>0</v>
      </c>
      <c r="AG24" s="51">
        <v>19</v>
      </c>
      <c r="AH24" s="51">
        <v>0</v>
      </c>
    </row>
    <row r="25" spans="1:34" ht="13.5">
      <c r="A25" s="26" t="s">
        <v>29</v>
      </c>
      <c r="B25" s="49" t="s">
        <v>110</v>
      </c>
      <c r="C25" s="50" t="s">
        <v>111</v>
      </c>
      <c r="D25" s="51">
        <f t="shared" si="0"/>
        <v>792</v>
      </c>
      <c r="E25" s="51">
        <v>792</v>
      </c>
      <c r="F25" s="51">
        <v>0</v>
      </c>
      <c r="G25" s="51">
        <f t="shared" si="1"/>
        <v>792</v>
      </c>
      <c r="H25" s="51">
        <f t="shared" si="2"/>
        <v>779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655</v>
      </c>
      <c r="N25" s="51">
        <v>0</v>
      </c>
      <c r="O25" s="51">
        <v>655</v>
      </c>
      <c r="P25" s="51">
        <v>0</v>
      </c>
      <c r="Q25" s="51">
        <f t="shared" si="5"/>
        <v>23</v>
      </c>
      <c r="R25" s="51">
        <v>0</v>
      </c>
      <c r="S25" s="51">
        <v>23</v>
      </c>
      <c r="T25" s="51">
        <v>0</v>
      </c>
      <c r="U25" s="51">
        <f t="shared" si="6"/>
        <v>93</v>
      </c>
      <c r="V25" s="51">
        <v>0</v>
      </c>
      <c r="W25" s="51">
        <v>93</v>
      </c>
      <c r="X25" s="51">
        <v>0</v>
      </c>
      <c r="Y25" s="51">
        <f t="shared" si="7"/>
        <v>1</v>
      </c>
      <c r="Z25" s="51">
        <v>0</v>
      </c>
      <c r="AA25" s="51">
        <v>1</v>
      </c>
      <c r="AB25" s="51">
        <v>0</v>
      </c>
      <c r="AC25" s="51">
        <f t="shared" si="8"/>
        <v>7</v>
      </c>
      <c r="AD25" s="51">
        <v>0</v>
      </c>
      <c r="AE25" s="51">
        <v>7</v>
      </c>
      <c r="AF25" s="51">
        <v>0</v>
      </c>
      <c r="AG25" s="51">
        <v>13</v>
      </c>
      <c r="AH25" s="51">
        <v>0</v>
      </c>
    </row>
    <row r="26" spans="1:34" ht="13.5">
      <c r="A26" s="26" t="s">
        <v>29</v>
      </c>
      <c r="B26" s="49" t="s">
        <v>112</v>
      </c>
      <c r="C26" s="50" t="s">
        <v>113</v>
      </c>
      <c r="D26" s="51">
        <f t="shared" si="0"/>
        <v>2710</v>
      </c>
      <c r="E26" s="51">
        <v>1146</v>
      </c>
      <c r="F26" s="51">
        <v>1564</v>
      </c>
      <c r="G26" s="51">
        <f t="shared" si="1"/>
        <v>2710</v>
      </c>
      <c r="H26" s="51">
        <f t="shared" si="2"/>
        <v>2680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2267</v>
      </c>
      <c r="N26" s="51">
        <v>0</v>
      </c>
      <c r="O26" s="51">
        <v>856</v>
      </c>
      <c r="P26" s="51">
        <v>1411</v>
      </c>
      <c r="Q26" s="51">
        <f t="shared" si="5"/>
        <v>195</v>
      </c>
      <c r="R26" s="51">
        <v>0</v>
      </c>
      <c r="S26" s="51">
        <v>68</v>
      </c>
      <c r="T26" s="51">
        <v>127</v>
      </c>
      <c r="U26" s="51">
        <f t="shared" si="6"/>
        <v>218</v>
      </c>
      <c r="V26" s="51">
        <v>0</v>
      </c>
      <c r="W26" s="51">
        <v>218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0</v>
      </c>
      <c r="AD26" s="51">
        <v>0</v>
      </c>
      <c r="AE26" s="51">
        <v>0</v>
      </c>
      <c r="AF26" s="51">
        <v>0</v>
      </c>
      <c r="AG26" s="51">
        <v>30</v>
      </c>
      <c r="AH26" s="51">
        <v>0</v>
      </c>
    </row>
    <row r="27" spans="1:34" ht="13.5">
      <c r="A27" s="26" t="s">
        <v>29</v>
      </c>
      <c r="B27" s="49" t="s">
        <v>114</v>
      </c>
      <c r="C27" s="50" t="s">
        <v>115</v>
      </c>
      <c r="D27" s="51">
        <f t="shared" si="0"/>
        <v>968</v>
      </c>
      <c r="E27" s="51">
        <v>934</v>
      </c>
      <c r="F27" s="51">
        <v>34</v>
      </c>
      <c r="G27" s="51">
        <f t="shared" si="1"/>
        <v>968</v>
      </c>
      <c r="H27" s="51">
        <f t="shared" si="2"/>
        <v>893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647</v>
      </c>
      <c r="N27" s="51">
        <v>0</v>
      </c>
      <c r="O27" s="51">
        <v>613</v>
      </c>
      <c r="P27" s="51">
        <v>34</v>
      </c>
      <c r="Q27" s="51">
        <f t="shared" si="5"/>
        <v>51</v>
      </c>
      <c r="R27" s="51">
        <v>0</v>
      </c>
      <c r="S27" s="51">
        <v>51</v>
      </c>
      <c r="T27" s="51">
        <v>0</v>
      </c>
      <c r="U27" s="51">
        <f t="shared" si="6"/>
        <v>195</v>
      </c>
      <c r="V27" s="51">
        <v>0</v>
      </c>
      <c r="W27" s="51">
        <v>195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0</v>
      </c>
      <c r="AD27" s="51">
        <v>0</v>
      </c>
      <c r="AE27" s="51">
        <v>0</v>
      </c>
      <c r="AF27" s="51">
        <v>0</v>
      </c>
      <c r="AG27" s="51">
        <v>75</v>
      </c>
      <c r="AH27" s="51">
        <v>0</v>
      </c>
    </row>
    <row r="28" spans="1:34" ht="13.5">
      <c r="A28" s="26" t="s">
        <v>29</v>
      </c>
      <c r="B28" s="49" t="s">
        <v>116</v>
      </c>
      <c r="C28" s="50" t="s">
        <v>117</v>
      </c>
      <c r="D28" s="51">
        <f t="shared" si="0"/>
        <v>1366</v>
      </c>
      <c r="E28" s="51">
        <v>1317</v>
      </c>
      <c r="F28" s="51">
        <v>49</v>
      </c>
      <c r="G28" s="51">
        <f t="shared" si="1"/>
        <v>1366</v>
      </c>
      <c r="H28" s="51">
        <f t="shared" si="2"/>
        <v>1331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1045</v>
      </c>
      <c r="N28" s="51">
        <v>0</v>
      </c>
      <c r="O28" s="51">
        <v>1006</v>
      </c>
      <c r="P28" s="51">
        <v>39</v>
      </c>
      <c r="Q28" s="51">
        <f t="shared" si="5"/>
        <v>81</v>
      </c>
      <c r="R28" s="51">
        <v>0</v>
      </c>
      <c r="S28" s="51">
        <v>71</v>
      </c>
      <c r="T28" s="51">
        <v>10</v>
      </c>
      <c r="U28" s="51">
        <f t="shared" si="6"/>
        <v>205</v>
      </c>
      <c r="V28" s="51">
        <v>0</v>
      </c>
      <c r="W28" s="51">
        <v>205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0</v>
      </c>
      <c r="AD28" s="51">
        <v>0</v>
      </c>
      <c r="AE28" s="51">
        <v>0</v>
      </c>
      <c r="AF28" s="51">
        <v>0</v>
      </c>
      <c r="AG28" s="51">
        <v>35</v>
      </c>
      <c r="AH28" s="51">
        <v>0</v>
      </c>
    </row>
    <row r="29" spans="1:34" ht="13.5">
      <c r="A29" s="26" t="s">
        <v>29</v>
      </c>
      <c r="B29" s="49" t="s">
        <v>118</v>
      </c>
      <c r="C29" s="50" t="s">
        <v>119</v>
      </c>
      <c r="D29" s="51">
        <f t="shared" si="0"/>
        <v>3550</v>
      </c>
      <c r="E29" s="51">
        <v>3055</v>
      </c>
      <c r="F29" s="51">
        <v>495</v>
      </c>
      <c r="G29" s="51">
        <f t="shared" si="1"/>
        <v>3550</v>
      </c>
      <c r="H29" s="51">
        <f t="shared" si="2"/>
        <v>3410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2734</v>
      </c>
      <c r="N29" s="51">
        <v>0</v>
      </c>
      <c r="O29" s="51">
        <v>2450</v>
      </c>
      <c r="P29" s="51">
        <v>284</v>
      </c>
      <c r="Q29" s="51">
        <f t="shared" si="5"/>
        <v>596</v>
      </c>
      <c r="R29" s="51">
        <v>0</v>
      </c>
      <c r="S29" s="51">
        <v>525</v>
      </c>
      <c r="T29" s="51">
        <v>71</v>
      </c>
      <c r="U29" s="51">
        <f t="shared" si="6"/>
        <v>80</v>
      </c>
      <c r="V29" s="51">
        <v>0</v>
      </c>
      <c r="W29" s="51">
        <v>80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0</v>
      </c>
      <c r="AD29" s="51">
        <v>0</v>
      </c>
      <c r="AE29" s="51">
        <v>0</v>
      </c>
      <c r="AF29" s="51">
        <v>0</v>
      </c>
      <c r="AG29" s="51">
        <v>140</v>
      </c>
      <c r="AH29" s="51">
        <v>110</v>
      </c>
    </row>
    <row r="30" spans="1:34" ht="13.5">
      <c r="A30" s="26" t="s">
        <v>29</v>
      </c>
      <c r="B30" s="49" t="s">
        <v>120</v>
      </c>
      <c r="C30" s="50" t="s">
        <v>121</v>
      </c>
      <c r="D30" s="51">
        <f t="shared" si="0"/>
        <v>1129</v>
      </c>
      <c r="E30" s="51">
        <v>980</v>
      </c>
      <c r="F30" s="51">
        <v>149</v>
      </c>
      <c r="G30" s="51">
        <f t="shared" si="1"/>
        <v>1129</v>
      </c>
      <c r="H30" s="51">
        <f t="shared" si="2"/>
        <v>1082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893</v>
      </c>
      <c r="N30" s="51">
        <v>0</v>
      </c>
      <c r="O30" s="51">
        <v>800</v>
      </c>
      <c r="P30" s="51">
        <v>93</v>
      </c>
      <c r="Q30" s="51">
        <f t="shared" si="5"/>
        <v>135</v>
      </c>
      <c r="R30" s="51">
        <v>0</v>
      </c>
      <c r="S30" s="51">
        <v>126</v>
      </c>
      <c r="T30" s="51">
        <v>9</v>
      </c>
      <c r="U30" s="51">
        <f t="shared" si="6"/>
        <v>54</v>
      </c>
      <c r="V30" s="51">
        <v>0</v>
      </c>
      <c r="W30" s="51">
        <v>54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0</v>
      </c>
      <c r="AD30" s="51">
        <v>0</v>
      </c>
      <c r="AE30" s="51">
        <v>0</v>
      </c>
      <c r="AF30" s="51">
        <v>0</v>
      </c>
      <c r="AG30" s="51">
        <v>47</v>
      </c>
      <c r="AH30" s="51">
        <v>28</v>
      </c>
    </row>
    <row r="31" spans="1:34" ht="13.5">
      <c r="A31" s="26" t="s">
        <v>29</v>
      </c>
      <c r="B31" s="49" t="s">
        <v>122</v>
      </c>
      <c r="C31" s="50" t="s">
        <v>123</v>
      </c>
      <c r="D31" s="51">
        <f t="shared" si="0"/>
        <v>781</v>
      </c>
      <c r="E31" s="51">
        <v>697</v>
      </c>
      <c r="F31" s="51">
        <v>84</v>
      </c>
      <c r="G31" s="51">
        <f t="shared" si="1"/>
        <v>781</v>
      </c>
      <c r="H31" s="51">
        <f t="shared" si="2"/>
        <v>762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629</v>
      </c>
      <c r="N31" s="51">
        <v>0</v>
      </c>
      <c r="O31" s="51">
        <v>564</v>
      </c>
      <c r="P31" s="51">
        <v>65</v>
      </c>
      <c r="Q31" s="51">
        <f t="shared" si="5"/>
        <v>104</v>
      </c>
      <c r="R31" s="51">
        <v>0</v>
      </c>
      <c r="S31" s="51">
        <v>97</v>
      </c>
      <c r="T31" s="51">
        <v>7</v>
      </c>
      <c r="U31" s="51">
        <f t="shared" si="6"/>
        <v>29</v>
      </c>
      <c r="V31" s="51">
        <v>0</v>
      </c>
      <c r="W31" s="51">
        <v>29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0</v>
      </c>
      <c r="AD31" s="51">
        <v>0</v>
      </c>
      <c r="AE31" s="51">
        <v>0</v>
      </c>
      <c r="AF31" s="51">
        <v>0</v>
      </c>
      <c r="AG31" s="51">
        <v>19</v>
      </c>
      <c r="AH31" s="51">
        <v>0</v>
      </c>
    </row>
    <row r="32" spans="1:34" ht="13.5">
      <c r="A32" s="26" t="s">
        <v>29</v>
      </c>
      <c r="B32" s="49" t="s">
        <v>124</v>
      </c>
      <c r="C32" s="50" t="s">
        <v>125</v>
      </c>
      <c r="D32" s="51">
        <f t="shared" si="0"/>
        <v>4506</v>
      </c>
      <c r="E32" s="51">
        <v>4234</v>
      </c>
      <c r="F32" s="51">
        <v>272</v>
      </c>
      <c r="G32" s="51">
        <f t="shared" si="1"/>
        <v>4506</v>
      </c>
      <c r="H32" s="51">
        <f t="shared" si="2"/>
        <v>4487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3428</v>
      </c>
      <c r="N32" s="51">
        <v>0</v>
      </c>
      <c r="O32" s="51">
        <v>3177</v>
      </c>
      <c r="P32" s="51">
        <v>251</v>
      </c>
      <c r="Q32" s="51">
        <f t="shared" si="5"/>
        <v>859</v>
      </c>
      <c r="R32" s="51">
        <v>0</v>
      </c>
      <c r="S32" s="51">
        <v>838</v>
      </c>
      <c r="T32" s="51">
        <v>21</v>
      </c>
      <c r="U32" s="51">
        <f t="shared" si="6"/>
        <v>111</v>
      </c>
      <c r="V32" s="51">
        <v>0</v>
      </c>
      <c r="W32" s="51">
        <v>111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89</v>
      </c>
      <c r="AD32" s="51">
        <v>0</v>
      </c>
      <c r="AE32" s="51">
        <v>89</v>
      </c>
      <c r="AF32" s="51">
        <v>0</v>
      </c>
      <c r="AG32" s="51">
        <v>19</v>
      </c>
      <c r="AH32" s="51">
        <v>0</v>
      </c>
    </row>
    <row r="33" spans="1:34" ht="13.5">
      <c r="A33" s="26" t="s">
        <v>29</v>
      </c>
      <c r="B33" s="49" t="s">
        <v>126</v>
      </c>
      <c r="C33" s="50" t="s">
        <v>127</v>
      </c>
      <c r="D33" s="51">
        <f t="shared" si="0"/>
        <v>6061</v>
      </c>
      <c r="E33" s="51">
        <v>4832</v>
      </c>
      <c r="F33" s="51">
        <v>1229</v>
      </c>
      <c r="G33" s="51">
        <f t="shared" si="1"/>
        <v>6061</v>
      </c>
      <c r="H33" s="51">
        <f t="shared" si="2"/>
        <v>5802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4425</v>
      </c>
      <c r="N33" s="51">
        <v>0</v>
      </c>
      <c r="O33" s="51">
        <v>3455</v>
      </c>
      <c r="P33" s="51">
        <v>970</v>
      </c>
      <c r="Q33" s="51">
        <f t="shared" si="5"/>
        <v>1248</v>
      </c>
      <c r="R33" s="51">
        <v>0</v>
      </c>
      <c r="S33" s="51">
        <v>1248</v>
      </c>
      <c r="T33" s="51">
        <v>0</v>
      </c>
      <c r="U33" s="51">
        <f t="shared" si="6"/>
        <v>129</v>
      </c>
      <c r="V33" s="51">
        <v>0</v>
      </c>
      <c r="W33" s="51">
        <v>129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0</v>
      </c>
      <c r="AD33" s="51">
        <v>0</v>
      </c>
      <c r="AE33" s="51">
        <v>0</v>
      </c>
      <c r="AF33" s="51">
        <v>0</v>
      </c>
      <c r="AG33" s="51">
        <v>259</v>
      </c>
      <c r="AH33" s="51">
        <v>0</v>
      </c>
    </row>
    <row r="34" spans="1:34" ht="13.5">
      <c r="A34" s="26" t="s">
        <v>29</v>
      </c>
      <c r="B34" s="49" t="s">
        <v>128</v>
      </c>
      <c r="C34" s="50" t="s">
        <v>129</v>
      </c>
      <c r="D34" s="51">
        <f t="shared" si="0"/>
        <v>3590</v>
      </c>
      <c r="E34" s="51">
        <v>2496</v>
      </c>
      <c r="F34" s="51">
        <v>1094</v>
      </c>
      <c r="G34" s="51">
        <f t="shared" si="1"/>
        <v>3590</v>
      </c>
      <c r="H34" s="51">
        <f t="shared" si="2"/>
        <v>3456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2715</v>
      </c>
      <c r="N34" s="51">
        <v>0</v>
      </c>
      <c r="O34" s="51">
        <v>1829</v>
      </c>
      <c r="P34" s="51">
        <v>886</v>
      </c>
      <c r="Q34" s="51">
        <f t="shared" si="5"/>
        <v>555</v>
      </c>
      <c r="R34" s="51">
        <v>0</v>
      </c>
      <c r="S34" s="51">
        <v>455</v>
      </c>
      <c r="T34" s="51">
        <v>100</v>
      </c>
      <c r="U34" s="51">
        <f t="shared" si="6"/>
        <v>135</v>
      </c>
      <c r="V34" s="51">
        <v>0</v>
      </c>
      <c r="W34" s="51">
        <v>135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51</v>
      </c>
      <c r="AD34" s="51">
        <v>0</v>
      </c>
      <c r="AE34" s="51">
        <v>51</v>
      </c>
      <c r="AF34" s="51">
        <v>0</v>
      </c>
      <c r="AG34" s="51">
        <v>134</v>
      </c>
      <c r="AH34" s="51">
        <v>0</v>
      </c>
    </row>
    <row r="35" spans="1:34" ht="13.5">
      <c r="A35" s="26" t="s">
        <v>29</v>
      </c>
      <c r="B35" s="49" t="s">
        <v>130</v>
      </c>
      <c r="C35" s="50" t="s">
        <v>131</v>
      </c>
      <c r="D35" s="51">
        <f t="shared" si="0"/>
        <v>6585</v>
      </c>
      <c r="E35" s="51">
        <v>4951</v>
      </c>
      <c r="F35" s="51">
        <v>1634</v>
      </c>
      <c r="G35" s="51">
        <f t="shared" si="1"/>
        <v>6585</v>
      </c>
      <c r="H35" s="51">
        <f t="shared" si="2"/>
        <v>6205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4799</v>
      </c>
      <c r="N35" s="51">
        <v>0</v>
      </c>
      <c r="O35" s="51">
        <v>3627</v>
      </c>
      <c r="P35" s="51">
        <v>1172</v>
      </c>
      <c r="Q35" s="51">
        <f t="shared" si="5"/>
        <v>1104</v>
      </c>
      <c r="R35" s="51">
        <v>0</v>
      </c>
      <c r="S35" s="51">
        <v>972</v>
      </c>
      <c r="T35" s="51">
        <v>132</v>
      </c>
      <c r="U35" s="51">
        <f t="shared" si="6"/>
        <v>231</v>
      </c>
      <c r="V35" s="51">
        <v>0</v>
      </c>
      <c r="W35" s="51">
        <v>231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71</v>
      </c>
      <c r="AD35" s="51">
        <v>0</v>
      </c>
      <c r="AE35" s="51">
        <v>71</v>
      </c>
      <c r="AF35" s="51">
        <v>0</v>
      </c>
      <c r="AG35" s="51">
        <v>380</v>
      </c>
      <c r="AH35" s="51">
        <v>0</v>
      </c>
    </row>
    <row r="36" spans="1:34" ht="13.5">
      <c r="A36" s="26" t="s">
        <v>29</v>
      </c>
      <c r="B36" s="49" t="s">
        <v>132</v>
      </c>
      <c r="C36" s="50" t="s">
        <v>133</v>
      </c>
      <c r="D36" s="51">
        <f t="shared" si="0"/>
        <v>8377</v>
      </c>
      <c r="E36" s="51">
        <v>5864</v>
      </c>
      <c r="F36" s="51">
        <v>2513</v>
      </c>
      <c r="G36" s="51">
        <f t="shared" si="1"/>
        <v>8377</v>
      </c>
      <c r="H36" s="51">
        <f t="shared" si="2"/>
        <v>7709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6599</v>
      </c>
      <c r="N36" s="51">
        <v>0</v>
      </c>
      <c r="O36" s="51">
        <v>5115</v>
      </c>
      <c r="P36" s="51">
        <v>1484</v>
      </c>
      <c r="Q36" s="51">
        <f t="shared" si="5"/>
        <v>870</v>
      </c>
      <c r="R36" s="51">
        <v>0</v>
      </c>
      <c r="S36" s="51">
        <v>870</v>
      </c>
      <c r="T36" s="51">
        <v>0</v>
      </c>
      <c r="U36" s="51">
        <f t="shared" si="6"/>
        <v>240</v>
      </c>
      <c r="V36" s="51">
        <v>0</v>
      </c>
      <c r="W36" s="51">
        <v>240</v>
      </c>
      <c r="X36" s="51">
        <v>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0</v>
      </c>
      <c r="AD36" s="51">
        <v>0</v>
      </c>
      <c r="AE36" s="51">
        <v>0</v>
      </c>
      <c r="AF36" s="51">
        <v>0</v>
      </c>
      <c r="AG36" s="51">
        <v>668</v>
      </c>
      <c r="AH36" s="51">
        <v>0</v>
      </c>
    </row>
    <row r="37" spans="1:34" ht="13.5">
      <c r="A37" s="26" t="s">
        <v>29</v>
      </c>
      <c r="B37" s="49" t="s">
        <v>134</v>
      </c>
      <c r="C37" s="50" t="s">
        <v>135</v>
      </c>
      <c r="D37" s="51">
        <f t="shared" si="0"/>
        <v>1797</v>
      </c>
      <c r="E37" s="51">
        <v>1366</v>
      </c>
      <c r="F37" s="51">
        <v>431</v>
      </c>
      <c r="G37" s="51">
        <f t="shared" si="1"/>
        <v>1797</v>
      </c>
      <c r="H37" s="51">
        <f t="shared" si="2"/>
        <v>1698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1260</v>
      </c>
      <c r="N37" s="51">
        <v>0</v>
      </c>
      <c r="O37" s="51">
        <v>967</v>
      </c>
      <c r="P37" s="51">
        <v>293</v>
      </c>
      <c r="Q37" s="51">
        <f t="shared" si="5"/>
        <v>358</v>
      </c>
      <c r="R37" s="51">
        <v>0</v>
      </c>
      <c r="S37" s="51">
        <v>296</v>
      </c>
      <c r="T37" s="51">
        <v>62</v>
      </c>
      <c r="U37" s="51">
        <f t="shared" si="6"/>
        <v>50</v>
      </c>
      <c r="V37" s="51">
        <v>0</v>
      </c>
      <c r="W37" s="51">
        <v>50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30</v>
      </c>
      <c r="AD37" s="51">
        <v>0</v>
      </c>
      <c r="AE37" s="51">
        <v>30</v>
      </c>
      <c r="AF37" s="51">
        <v>0</v>
      </c>
      <c r="AG37" s="51">
        <v>99</v>
      </c>
      <c r="AH37" s="51">
        <v>0</v>
      </c>
    </row>
    <row r="38" spans="1:34" ht="13.5">
      <c r="A38" s="26" t="s">
        <v>29</v>
      </c>
      <c r="B38" s="49" t="s">
        <v>136</v>
      </c>
      <c r="C38" s="50" t="s">
        <v>137</v>
      </c>
      <c r="D38" s="51">
        <f t="shared" si="0"/>
        <v>2587</v>
      </c>
      <c r="E38" s="51">
        <v>2114</v>
      </c>
      <c r="F38" s="51">
        <v>473</v>
      </c>
      <c r="G38" s="51">
        <f t="shared" si="1"/>
        <v>2587</v>
      </c>
      <c r="H38" s="51">
        <f t="shared" si="2"/>
        <v>2541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1914</v>
      </c>
      <c r="N38" s="51">
        <v>0</v>
      </c>
      <c r="O38" s="51">
        <v>1536</v>
      </c>
      <c r="P38" s="51">
        <v>378</v>
      </c>
      <c r="Q38" s="51">
        <f t="shared" si="5"/>
        <v>444</v>
      </c>
      <c r="R38" s="51">
        <v>0</v>
      </c>
      <c r="S38" s="51">
        <v>395</v>
      </c>
      <c r="T38" s="51">
        <v>49</v>
      </c>
      <c r="U38" s="51">
        <f t="shared" si="6"/>
        <v>142</v>
      </c>
      <c r="V38" s="51">
        <v>0</v>
      </c>
      <c r="W38" s="51">
        <v>142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41</v>
      </c>
      <c r="AD38" s="51">
        <v>0</v>
      </c>
      <c r="AE38" s="51">
        <v>41</v>
      </c>
      <c r="AF38" s="51">
        <v>0</v>
      </c>
      <c r="AG38" s="51">
        <v>46</v>
      </c>
      <c r="AH38" s="51">
        <v>0</v>
      </c>
    </row>
    <row r="39" spans="1:34" ht="13.5">
      <c r="A39" s="26" t="s">
        <v>29</v>
      </c>
      <c r="B39" s="49" t="s">
        <v>138</v>
      </c>
      <c r="C39" s="50" t="s">
        <v>139</v>
      </c>
      <c r="D39" s="51">
        <f aca="true" t="shared" si="9" ref="D39:D70">E39+F39</f>
        <v>1718</v>
      </c>
      <c r="E39" s="51">
        <v>1707</v>
      </c>
      <c r="F39" s="51">
        <v>11</v>
      </c>
      <c r="G39" s="51">
        <f t="shared" si="1"/>
        <v>1718</v>
      </c>
      <c r="H39" s="51">
        <f t="shared" si="2"/>
        <v>1707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1212</v>
      </c>
      <c r="N39" s="51">
        <v>0</v>
      </c>
      <c r="O39" s="51">
        <v>1212</v>
      </c>
      <c r="P39" s="51">
        <v>0</v>
      </c>
      <c r="Q39" s="51">
        <f t="shared" si="5"/>
        <v>363</v>
      </c>
      <c r="R39" s="51">
        <v>0</v>
      </c>
      <c r="S39" s="51">
        <v>363</v>
      </c>
      <c r="T39" s="51">
        <v>0</v>
      </c>
      <c r="U39" s="51">
        <f t="shared" si="6"/>
        <v>65</v>
      </c>
      <c r="V39" s="51">
        <v>0</v>
      </c>
      <c r="W39" s="51">
        <v>65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67</v>
      </c>
      <c r="AD39" s="51">
        <v>0</v>
      </c>
      <c r="AE39" s="51">
        <v>67</v>
      </c>
      <c r="AF39" s="51">
        <v>0</v>
      </c>
      <c r="AG39" s="51">
        <v>11</v>
      </c>
      <c r="AH39" s="51">
        <v>0</v>
      </c>
    </row>
    <row r="40" spans="1:34" ht="13.5">
      <c r="A40" s="26" t="s">
        <v>29</v>
      </c>
      <c r="B40" s="49" t="s">
        <v>140</v>
      </c>
      <c r="C40" s="50" t="s">
        <v>141</v>
      </c>
      <c r="D40" s="51">
        <f t="shared" si="9"/>
        <v>4381</v>
      </c>
      <c r="E40" s="51">
        <v>3677</v>
      </c>
      <c r="F40" s="51">
        <v>704</v>
      </c>
      <c r="G40" s="51">
        <f t="shared" si="1"/>
        <v>4381</v>
      </c>
      <c r="H40" s="51">
        <f t="shared" si="2"/>
        <v>4380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3666</v>
      </c>
      <c r="N40" s="51">
        <v>0</v>
      </c>
      <c r="O40" s="51">
        <v>2962</v>
      </c>
      <c r="P40" s="51">
        <v>704</v>
      </c>
      <c r="Q40" s="51">
        <f t="shared" si="5"/>
        <v>462</v>
      </c>
      <c r="R40" s="51">
        <v>0</v>
      </c>
      <c r="S40" s="51">
        <v>462</v>
      </c>
      <c r="T40" s="51">
        <v>0</v>
      </c>
      <c r="U40" s="51">
        <f t="shared" si="6"/>
        <v>252</v>
      </c>
      <c r="V40" s="51">
        <v>0</v>
      </c>
      <c r="W40" s="51">
        <v>252</v>
      </c>
      <c r="X40" s="51">
        <v>0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0</v>
      </c>
      <c r="AD40" s="51">
        <v>0</v>
      </c>
      <c r="AE40" s="51">
        <v>0</v>
      </c>
      <c r="AF40" s="51">
        <v>0</v>
      </c>
      <c r="AG40" s="51">
        <v>1</v>
      </c>
      <c r="AH40" s="51">
        <v>0</v>
      </c>
    </row>
    <row r="41" spans="1:34" ht="13.5">
      <c r="A41" s="26" t="s">
        <v>29</v>
      </c>
      <c r="B41" s="49" t="s">
        <v>142</v>
      </c>
      <c r="C41" s="50" t="s">
        <v>143</v>
      </c>
      <c r="D41" s="51">
        <f t="shared" si="9"/>
        <v>4170</v>
      </c>
      <c r="E41" s="51">
        <v>2917</v>
      </c>
      <c r="F41" s="51">
        <v>1253</v>
      </c>
      <c r="G41" s="51">
        <f t="shared" si="1"/>
        <v>4170</v>
      </c>
      <c r="H41" s="51">
        <f t="shared" si="2"/>
        <v>3781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2913</v>
      </c>
      <c r="N41" s="51">
        <v>0</v>
      </c>
      <c r="O41" s="51">
        <v>2102</v>
      </c>
      <c r="P41" s="51">
        <v>811</v>
      </c>
      <c r="Q41" s="51">
        <f t="shared" si="5"/>
        <v>582</v>
      </c>
      <c r="R41" s="51">
        <v>0</v>
      </c>
      <c r="S41" s="51">
        <v>529</v>
      </c>
      <c r="T41" s="51">
        <v>53</v>
      </c>
      <c r="U41" s="51">
        <f t="shared" si="6"/>
        <v>286</v>
      </c>
      <c r="V41" s="51">
        <v>0</v>
      </c>
      <c r="W41" s="51">
        <v>286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0</v>
      </c>
      <c r="AD41" s="51">
        <v>0</v>
      </c>
      <c r="AE41" s="51">
        <v>0</v>
      </c>
      <c r="AF41" s="51">
        <v>0</v>
      </c>
      <c r="AG41" s="51">
        <v>389</v>
      </c>
      <c r="AH41" s="51">
        <v>0</v>
      </c>
    </row>
    <row r="42" spans="1:34" ht="13.5">
      <c r="A42" s="26" t="s">
        <v>29</v>
      </c>
      <c r="B42" s="49" t="s">
        <v>144</v>
      </c>
      <c r="C42" s="50" t="s">
        <v>145</v>
      </c>
      <c r="D42" s="51">
        <f t="shared" si="9"/>
        <v>3322</v>
      </c>
      <c r="E42" s="51">
        <v>2914</v>
      </c>
      <c r="F42" s="51">
        <v>408</v>
      </c>
      <c r="G42" s="51">
        <f t="shared" si="1"/>
        <v>3322</v>
      </c>
      <c r="H42" s="51">
        <f t="shared" si="2"/>
        <v>3008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2263</v>
      </c>
      <c r="N42" s="51">
        <v>0</v>
      </c>
      <c r="O42" s="51">
        <v>1867</v>
      </c>
      <c r="P42" s="51">
        <v>396</v>
      </c>
      <c r="Q42" s="51">
        <f t="shared" si="5"/>
        <v>564</v>
      </c>
      <c r="R42" s="51">
        <v>0</v>
      </c>
      <c r="S42" s="51">
        <v>552</v>
      </c>
      <c r="T42" s="51">
        <v>12</v>
      </c>
      <c r="U42" s="51">
        <f t="shared" si="6"/>
        <v>181</v>
      </c>
      <c r="V42" s="51">
        <v>0</v>
      </c>
      <c r="W42" s="51">
        <v>0</v>
      </c>
      <c r="X42" s="51">
        <v>181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0</v>
      </c>
      <c r="AD42" s="51">
        <v>0</v>
      </c>
      <c r="AE42" s="51">
        <v>0</v>
      </c>
      <c r="AF42" s="51">
        <v>0</v>
      </c>
      <c r="AG42" s="51">
        <v>314</v>
      </c>
      <c r="AH42" s="51">
        <v>0</v>
      </c>
    </row>
    <row r="43" spans="1:34" ht="13.5">
      <c r="A43" s="26" t="s">
        <v>29</v>
      </c>
      <c r="B43" s="49" t="s">
        <v>146</v>
      </c>
      <c r="C43" s="50" t="s">
        <v>147</v>
      </c>
      <c r="D43" s="51">
        <f t="shared" si="9"/>
        <v>4221</v>
      </c>
      <c r="E43" s="51">
        <v>3218</v>
      </c>
      <c r="F43" s="51">
        <v>1003</v>
      </c>
      <c r="G43" s="51">
        <f t="shared" si="1"/>
        <v>4221</v>
      </c>
      <c r="H43" s="51">
        <f t="shared" si="2"/>
        <v>4217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3414</v>
      </c>
      <c r="N43" s="51">
        <v>0</v>
      </c>
      <c r="O43" s="51">
        <v>2415</v>
      </c>
      <c r="P43" s="51">
        <v>999</v>
      </c>
      <c r="Q43" s="51">
        <f t="shared" si="5"/>
        <v>505</v>
      </c>
      <c r="R43" s="51">
        <v>0</v>
      </c>
      <c r="S43" s="51">
        <v>505</v>
      </c>
      <c r="T43" s="51">
        <v>0</v>
      </c>
      <c r="U43" s="51">
        <f t="shared" si="6"/>
        <v>298</v>
      </c>
      <c r="V43" s="51">
        <v>0</v>
      </c>
      <c r="W43" s="51">
        <v>298</v>
      </c>
      <c r="X43" s="51">
        <v>0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0</v>
      </c>
      <c r="AD43" s="51">
        <v>0</v>
      </c>
      <c r="AE43" s="51">
        <v>0</v>
      </c>
      <c r="AF43" s="51">
        <v>0</v>
      </c>
      <c r="AG43" s="51">
        <v>4</v>
      </c>
      <c r="AH43" s="51">
        <v>0</v>
      </c>
    </row>
    <row r="44" spans="1:34" ht="13.5">
      <c r="A44" s="26" t="s">
        <v>29</v>
      </c>
      <c r="B44" s="49" t="s">
        <v>148</v>
      </c>
      <c r="C44" s="50" t="s">
        <v>149</v>
      </c>
      <c r="D44" s="51">
        <f t="shared" si="9"/>
        <v>1567</v>
      </c>
      <c r="E44" s="51">
        <v>947</v>
      </c>
      <c r="F44" s="51">
        <v>620</v>
      </c>
      <c r="G44" s="51">
        <f t="shared" si="1"/>
        <v>1567</v>
      </c>
      <c r="H44" s="51">
        <f t="shared" si="2"/>
        <v>792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536</v>
      </c>
      <c r="N44" s="51">
        <v>0</v>
      </c>
      <c r="O44" s="51">
        <v>536</v>
      </c>
      <c r="P44" s="51">
        <v>0</v>
      </c>
      <c r="Q44" s="51">
        <f t="shared" si="5"/>
        <v>115</v>
      </c>
      <c r="R44" s="51">
        <v>0</v>
      </c>
      <c r="S44" s="51">
        <v>115</v>
      </c>
      <c r="T44" s="51">
        <v>0</v>
      </c>
      <c r="U44" s="51">
        <f t="shared" si="6"/>
        <v>90</v>
      </c>
      <c r="V44" s="51">
        <v>0</v>
      </c>
      <c r="W44" s="51">
        <v>90</v>
      </c>
      <c r="X44" s="51">
        <v>0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51</v>
      </c>
      <c r="AD44" s="51">
        <v>0</v>
      </c>
      <c r="AE44" s="51">
        <v>51</v>
      </c>
      <c r="AF44" s="51">
        <v>0</v>
      </c>
      <c r="AG44" s="51">
        <v>775</v>
      </c>
      <c r="AH44" s="51">
        <v>0</v>
      </c>
    </row>
    <row r="45" spans="1:34" ht="13.5">
      <c r="A45" s="26" t="s">
        <v>29</v>
      </c>
      <c r="B45" s="49" t="s">
        <v>150</v>
      </c>
      <c r="C45" s="50" t="s">
        <v>151</v>
      </c>
      <c r="D45" s="51">
        <f t="shared" si="9"/>
        <v>1288</v>
      </c>
      <c r="E45" s="51">
        <v>1212</v>
      </c>
      <c r="F45" s="51">
        <v>76</v>
      </c>
      <c r="G45" s="51">
        <f t="shared" si="1"/>
        <v>1288</v>
      </c>
      <c r="H45" s="51">
        <f t="shared" si="2"/>
        <v>1212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833</v>
      </c>
      <c r="N45" s="51">
        <v>0</v>
      </c>
      <c r="O45" s="51">
        <v>833</v>
      </c>
      <c r="P45" s="51">
        <v>0</v>
      </c>
      <c r="Q45" s="51">
        <f t="shared" si="5"/>
        <v>267</v>
      </c>
      <c r="R45" s="51">
        <v>0</v>
      </c>
      <c r="S45" s="51">
        <v>267</v>
      </c>
      <c r="T45" s="51">
        <v>0</v>
      </c>
      <c r="U45" s="51">
        <f t="shared" si="6"/>
        <v>111</v>
      </c>
      <c r="V45" s="51">
        <v>0</v>
      </c>
      <c r="W45" s="51">
        <v>111</v>
      </c>
      <c r="X45" s="51">
        <v>0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1</v>
      </c>
      <c r="AD45" s="51">
        <v>0</v>
      </c>
      <c r="AE45" s="51">
        <v>1</v>
      </c>
      <c r="AF45" s="51">
        <v>0</v>
      </c>
      <c r="AG45" s="51">
        <v>76</v>
      </c>
      <c r="AH45" s="51">
        <v>0</v>
      </c>
    </row>
    <row r="46" spans="1:34" ht="13.5">
      <c r="A46" s="26" t="s">
        <v>29</v>
      </c>
      <c r="B46" s="49" t="s">
        <v>152</v>
      </c>
      <c r="C46" s="50" t="s">
        <v>153</v>
      </c>
      <c r="D46" s="51">
        <f t="shared" si="9"/>
        <v>9128</v>
      </c>
      <c r="E46" s="51">
        <v>4625</v>
      </c>
      <c r="F46" s="51">
        <v>4503</v>
      </c>
      <c r="G46" s="51">
        <f t="shared" si="1"/>
        <v>9128</v>
      </c>
      <c r="H46" s="51">
        <f t="shared" si="2"/>
        <v>6031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5122</v>
      </c>
      <c r="N46" s="51">
        <v>0</v>
      </c>
      <c r="O46" s="51">
        <v>3895</v>
      </c>
      <c r="P46" s="51">
        <v>1227</v>
      </c>
      <c r="Q46" s="51">
        <f t="shared" si="5"/>
        <v>194</v>
      </c>
      <c r="R46" s="51">
        <v>0</v>
      </c>
      <c r="S46" s="51">
        <v>135</v>
      </c>
      <c r="T46" s="51">
        <v>59</v>
      </c>
      <c r="U46" s="51">
        <f t="shared" si="6"/>
        <v>437</v>
      </c>
      <c r="V46" s="51">
        <v>0</v>
      </c>
      <c r="W46" s="51">
        <v>385</v>
      </c>
      <c r="X46" s="51">
        <v>52</v>
      </c>
      <c r="Y46" s="51">
        <f t="shared" si="7"/>
        <v>0</v>
      </c>
      <c r="Z46" s="51">
        <v>0</v>
      </c>
      <c r="AA46" s="51">
        <v>0</v>
      </c>
      <c r="AB46" s="51">
        <v>0</v>
      </c>
      <c r="AC46" s="51">
        <f t="shared" si="8"/>
        <v>278</v>
      </c>
      <c r="AD46" s="51">
        <v>0</v>
      </c>
      <c r="AE46" s="51">
        <v>210</v>
      </c>
      <c r="AF46" s="51">
        <v>68</v>
      </c>
      <c r="AG46" s="51">
        <v>3097</v>
      </c>
      <c r="AH46" s="51">
        <v>94</v>
      </c>
    </row>
    <row r="47" spans="1:34" ht="13.5">
      <c r="A47" s="26" t="s">
        <v>29</v>
      </c>
      <c r="B47" s="49" t="s">
        <v>154</v>
      </c>
      <c r="C47" s="50" t="s">
        <v>155</v>
      </c>
      <c r="D47" s="51">
        <f t="shared" si="9"/>
        <v>3946</v>
      </c>
      <c r="E47" s="51">
        <v>2730</v>
      </c>
      <c r="F47" s="51">
        <v>1216</v>
      </c>
      <c r="G47" s="51">
        <f t="shared" si="1"/>
        <v>3946</v>
      </c>
      <c r="H47" s="51">
        <f t="shared" si="2"/>
        <v>2730</v>
      </c>
      <c r="I47" s="51">
        <f t="shared" si="3"/>
        <v>0</v>
      </c>
      <c r="J47" s="51">
        <v>0</v>
      </c>
      <c r="K47" s="51">
        <v>0</v>
      </c>
      <c r="L47" s="51">
        <v>0</v>
      </c>
      <c r="M47" s="51">
        <f t="shared" si="4"/>
        <v>2235</v>
      </c>
      <c r="N47" s="51">
        <v>0</v>
      </c>
      <c r="O47" s="51">
        <v>2235</v>
      </c>
      <c r="P47" s="51">
        <v>0</v>
      </c>
      <c r="Q47" s="51">
        <f t="shared" si="5"/>
        <v>0</v>
      </c>
      <c r="R47" s="51">
        <v>0</v>
      </c>
      <c r="S47" s="51">
        <v>0</v>
      </c>
      <c r="T47" s="51">
        <v>0</v>
      </c>
      <c r="U47" s="51">
        <f t="shared" si="6"/>
        <v>316</v>
      </c>
      <c r="V47" s="51">
        <v>0</v>
      </c>
      <c r="W47" s="51">
        <v>316</v>
      </c>
      <c r="X47" s="51">
        <v>0</v>
      </c>
      <c r="Y47" s="51">
        <f t="shared" si="7"/>
        <v>0</v>
      </c>
      <c r="Z47" s="51">
        <v>0</v>
      </c>
      <c r="AA47" s="51">
        <v>0</v>
      </c>
      <c r="AB47" s="51">
        <v>0</v>
      </c>
      <c r="AC47" s="51">
        <f t="shared" si="8"/>
        <v>179</v>
      </c>
      <c r="AD47" s="51">
        <v>0</v>
      </c>
      <c r="AE47" s="51">
        <v>179</v>
      </c>
      <c r="AF47" s="51">
        <v>0</v>
      </c>
      <c r="AG47" s="51">
        <v>1216</v>
      </c>
      <c r="AH47" s="51">
        <v>0</v>
      </c>
    </row>
    <row r="48" spans="1:34" ht="13.5">
      <c r="A48" s="26" t="s">
        <v>29</v>
      </c>
      <c r="B48" s="49" t="s">
        <v>156</v>
      </c>
      <c r="C48" s="50" t="s">
        <v>157</v>
      </c>
      <c r="D48" s="51">
        <f t="shared" si="9"/>
        <v>3032</v>
      </c>
      <c r="E48" s="51">
        <v>2369</v>
      </c>
      <c r="F48" s="51">
        <v>663</v>
      </c>
      <c r="G48" s="51">
        <f t="shared" si="1"/>
        <v>3032</v>
      </c>
      <c r="H48" s="51">
        <f t="shared" si="2"/>
        <v>3025</v>
      </c>
      <c r="I48" s="51">
        <f t="shared" si="3"/>
        <v>0</v>
      </c>
      <c r="J48" s="51">
        <v>0</v>
      </c>
      <c r="K48" s="51">
        <v>0</v>
      </c>
      <c r="L48" s="51">
        <v>0</v>
      </c>
      <c r="M48" s="51">
        <f t="shared" si="4"/>
        <v>2320</v>
      </c>
      <c r="N48" s="51">
        <v>0</v>
      </c>
      <c r="O48" s="51">
        <v>1673</v>
      </c>
      <c r="P48" s="51">
        <v>647</v>
      </c>
      <c r="Q48" s="51">
        <f t="shared" si="5"/>
        <v>148</v>
      </c>
      <c r="R48" s="51">
        <v>0</v>
      </c>
      <c r="S48" s="51">
        <v>132</v>
      </c>
      <c r="T48" s="51">
        <v>16</v>
      </c>
      <c r="U48" s="51">
        <f t="shared" si="6"/>
        <v>399</v>
      </c>
      <c r="V48" s="51">
        <v>0</v>
      </c>
      <c r="W48" s="51">
        <v>399</v>
      </c>
      <c r="X48" s="51">
        <v>0</v>
      </c>
      <c r="Y48" s="51">
        <f t="shared" si="7"/>
        <v>0</v>
      </c>
      <c r="Z48" s="51">
        <v>0</v>
      </c>
      <c r="AA48" s="51">
        <v>0</v>
      </c>
      <c r="AB48" s="51">
        <v>0</v>
      </c>
      <c r="AC48" s="51">
        <f t="shared" si="8"/>
        <v>158</v>
      </c>
      <c r="AD48" s="51">
        <v>0</v>
      </c>
      <c r="AE48" s="51">
        <v>158</v>
      </c>
      <c r="AF48" s="51">
        <v>0</v>
      </c>
      <c r="AG48" s="51">
        <v>7</v>
      </c>
      <c r="AH48" s="51">
        <v>0</v>
      </c>
    </row>
    <row r="49" spans="1:34" ht="13.5">
      <c r="A49" s="26" t="s">
        <v>29</v>
      </c>
      <c r="B49" s="49" t="s">
        <v>158</v>
      </c>
      <c r="C49" s="50" t="s">
        <v>159</v>
      </c>
      <c r="D49" s="51">
        <f t="shared" si="9"/>
        <v>2297</v>
      </c>
      <c r="E49" s="51">
        <v>659</v>
      </c>
      <c r="F49" s="51">
        <v>1638</v>
      </c>
      <c r="G49" s="51">
        <f t="shared" si="1"/>
        <v>2297</v>
      </c>
      <c r="H49" s="51">
        <f t="shared" si="2"/>
        <v>1714</v>
      </c>
      <c r="I49" s="51">
        <f t="shared" si="3"/>
        <v>0</v>
      </c>
      <c r="J49" s="51">
        <v>0</v>
      </c>
      <c r="K49" s="51">
        <v>0</v>
      </c>
      <c r="L49" s="51">
        <v>0</v>
      </c>
      <c r="M49" s="51">
        <f t="shared" si="4"/>
        <v>1381</v>
      </c>
      <c r="N49" s="51">
        <v>0</v>
      </c>
      <c r="O49" s="51">
        <v>321</v>
      </c>
      <c r="P49" s="51">
        <v>1060</v>
      </c>
      <c r="Q49" s="51">
        <f t="shared" si="5"/>
        <v>197</v>
      </c>
      <c r="R49" s="51">
        <v>0</v>
      </c>
      <c r="S49" s="51">
        <v>36</v>
      </c>
      <c r="T49" s="51">
        <v>161</v>
      </c>
      <c r="U49" s="51">
        <f t="shared" si="6"/>
        <v>133</v>
      </c>
      <c r="V49" s="51">
        <v>0</v>
      </c>
      <c r="W49" s="51">
        <v>130</v>
      </c>
      <c r="X49" s="51">
        <v>3</v>
      </c>
      <c r="Y49" s="51">
        <f t="shared" si="7"/>
        <v>0</v>
      </c>
      <c r="Z49" s="51">
        <v>0</v>
      </c>
      <c r="AA49" s="51">
        <v>0</v>
      </c>
      <c r="AB49" s="51">
        <v>0</v>
      </c>
      <c r="AC49" s="51">
        <f t="shared" si="8"/>
        <v>3</v>
      </c>
      <c r="AD49" s="51">
        <v>0</v>
      </c>
      <c r="AE49" s="51">
        <v>1</v>
      </c>
      <c r="AF49" s="51">
        <v>2</v>
      </c>
      <c r="AG49" s="51">
        <v>583</v>
      </c>
      <c r="AH49" s="51">
        <v>0</v>
      </c>
    </row>
    <row r="50" spans="1:34" ht="13.5">
      <c r="A50" s="26" t="s">
        <v>29</v>
      </c>
      <c r="B50" s="49" t="s">
        <v>160</v>
      </c>
      <c r="C50" s="50" t="s">
        <v>161</v>
      </c>
      <c r="D50" s="51">
        <f t="shared" si="9"/>
        <v>3093</v>
      </c>
      <c r="E50" s="51">
        <v>1791</v>
      </c>
      <c r="F50" s="51">
        <v>1302</v>
      </c>
      <c r="G50" s="51">
        <f t="shared" si="1"/>
        <v>3093</v>
      </c>
      <c r="H50" s="51">
        <f t="shared" si="2"/>
        <v>1840</v>
      </c>
      <c r="I50" s="51">
        <f t="shared" si="3"/>
        <v>0</v>
      </c>
      <c r="J50" s="51">
        <v>0</v>
      </c>
      <c r="K50" s="51">
        <v>0</v>
      </c>
      <c r="L50" s="51">
        <v>0</v>
      </c>
      <c r="M50" s="51">
        <f t="shared" si="4"/>
        <v>1380</v>
      </c>
      <c r="N50" s="51">
        <v>0</v>
      </c>
      <c r="O50" s="51">
        <v>1162</v>
      </c>
      <c r="P50" s="51">
        <v>218</v>
      </c>
      <c r="Q50" s="51">
        <f t="shared" si="5"/>
        <v>94</v>
      </c>
      <c r="R50" s="51">
        <v>0</v>
      </c>
      <c r="S50" s="51">
        <v>60</v>
      </c>
      <c r="T50" s="51">
        <v>34</v>
      </c>
      <c r="U50" s="51">
        <f t="shared" si="6"/>
        <v>364</v>
      </c>
      <c r="V50" s="51">
        <v>0</v>
      </c>
      <c r="W50" s="51">
        <v>363</v>
      </c>
      <c r="X50" s="51">
        <v>1</v>
      </c>
      <c r="Y50" s="51">
        <f t="shared" si="7"/>
        <v>0</v>
      </c>
      <c r="Z50" s="51">
        <v>0</v>
      </c>
      <c r="AA50" s="51">
        <v>0</v>
      </c>
      <c r="AB50" s="51">
        <v>0</v>
      </c>
      <c r="AC50" s="51">
        <f t="shared" si="8"/>
        <v>2</v>
      </c>
      <c r="AD50" s="51">
        <v>0</v>
      </c>
      <c r="AE50" s="51">
        <v>2</v>
      </c>
      <c r="AF50" s="51">
        <v>0</v>
      </c>
      <c r="AG50" s="51">
        <v>1253</v>
      </c>
      <c r="AH50" s="51">
        <v>0</v>
      </c>
    </row>
    <row r="51" spans="1:34" ht="13.5">
      <c r="A51" s="26" t="s">
        <v>29</v>
      </c>
      <c r="B51" s="49" t="s">
        <v>162</v>
      </c>
      <c r="C51" s="50" t="s">
        <v>163</v>
      </c>
      <c r="D51" s="51">
        <f t="shared" si="9"/>
        <v>2410</v>
      </c>
      <c r="E51" s="51">
        <v>1381</v>
      </c>
      <c r="F51" s="51">
        <v>1029</v>
      </c>
      <c r="G51" s="51">
        <f aca="true" t="shared" si="10" ref="G51:G73">H51+AG51</f>
        <v>2410</v>
      </c>
      <c r="H51" s="51">
        <f aca="true" t="shared" si="11" ref="H51:H73">I51+M51+Q51+U51+Y51+AC51</f>
        <v>1597</v>
      </c>
      <c r="I51" s="51">
        <f aca="true" t="shared" si="12" ref="I51:I73">SUM(J51:L51)</f>
        <v>0</v>
      </c>
      <c r="J51" s="51">
        <v>0</v>
      </c>
      <c r="K51" s="51">
        <v>0</v>
      </c>
      <c r="L51" s="51">
        <v>0</v>
      </c>
      <c r="M51" s="51">
        <f aca="true" t="shared" si="13" ref="M51:M73">SUM(N51:P51)</f>
        <v>1303</v>
      </c>
      <c r="N51" s="51">
        <v>1186</v>
      </c>
      <c r="O51" s="51">
        <v>0</v>
      </c>
      <c r="P51" s="51">
        <v>117</v>
      </c>
      <c r="Q51" s="51">
        <f aca="true" t="shared" si="14" ref="Q51:Q73">SUM(R51:T51)</f>
        <v>93</v>
      </c>
      <c r="R51" s="51">
        <v>93</v>
      </c>
      <c r="S51" s="51">
        <v>0</v>
      </c>
      <c r="T51" s="51">
        <v>0</v>
      </c>
      <c r="U51" s="51">
        <f aca="true" t="shared" si="15" ref="U51:U73">SUM(V51:X51)</f>
        <v>163</v>
      </c>
      <c r="V51" s="51">
        <v>157</v>
      </c>
      <c r="W51" s="51">
        <v>0</v>
      </c>
      <c r="X51" s="51">
        <v>6</v>
      </c>
      <c r="Y51" s="51">
        <f aca="true" t="shared" si="16" ref="Y51:Y73">SUM(Z51:AB51)</f>
        <v>0</v>
      </c>
      <c r="Z51" s="51">
        <v>0</v>
      </c>
      <c r="AA51" s="51">
        <v>0</v>
      </c>
      <c r="AB51" s="51">
        <v>0</v>
      </c>
      <c r="AC51" s="51">
        <f aca="true" t="shared" si="17" ref="AC51:AC73">SUM(AD51:AF51)</f>
        <v>38</v>
      </c>
      <c r="AD51" s="51">
        <v>38</v>
      </c>
      <c r="AE51" s="51">
        <v>0</v>
      </c>
      <c r="AF51" s="51">
        <v>0</v>
      </c>
      <c r="AG51" s="51">
        <v>813</v>
      </c>
      <c r="AH51" s="51">
        <v>0</v>
      </c>
    </row>
    <row r="52" spans="1:34" ht="13.5">
      <c r="A52" s="26" t="s">
        <v>29</v>
      </c>
      <c r="B52" s="49" t="s">
        <v>164</v>
      </c>
      <c r="C52" s="50" t="s">
        <v>165</v>
      </c>
      <c r="D52" s="51">
        <f t="shared" si="9"/>
        <v>3577</v>
      </c>
      <c r="E52" s="51">
        <v>2554</v>
      </c>
      <c r="F52" s="51">
        <v>1023</v>
      </c>
      <c r="G52" s="51">
        <f t="shared" si="10"/>
        <v>3577</v>
      </c>
      <c r="H52" s="51">
        <f t="shared" si="11"/>
        <v>2554</v>
      </c>
      <c r="I52" s="51">
        <f t="shared" si="12"/>
        <v>0</v>
      </c>
      <c r="J52" s="51">
        <v>0</v>
      </c>
      <c r="K52" s="51">
        <v>0</v>
      </c>
      <c r="L52" s="51">
        <v>0</v>
      </c>
      <c r="M52" s="51">
        <f t="shared" si="13"/>
        <v>2147</v>
      </c>
      <c r="N52" s="51">
        <v>0</v>
      </c>
      <c r="O52" s="51">
        <v>2147</v>
      </c>
      <c r="P52" s="51">
        <v>0</v>
      </c>
      <c r="Q52" s="51">
        <f t="shared" si="14"/>
        <v>0</v>
      </c>
      <c r="R52" s="51">
        <v>0</v>
      </c>
      <c r="S52" s="51">
        <v>0</v>
      </c>
      <c r="T52" s="51">
        <v>0</v>
      </c>
      <c r="U52" s="51">
        <f t="shared" si="15"/>
        <v>316</v>
      </c>
      <c r="V52" s="51">
        <v>0</v>
      </c>
      <c r="W52" s="51">
        <v>316</v>
      </c>
      <c r="X52" s="51">
        <v>0</v>
      </c>
      <c r="Y52" s="51">
        <f t="shared" si="16"/>
        <v>0</v>
      </c>
      <c r="Z52" s="51">
        <v>0</v>
      </c>
      <c r="AA52" s="51">
        <v>0</v>
      </c>
      <c r="AB52" s="51">
        <v>0</v>
      </c>
      <c r="AC52" s="51">
        <f t="shared" si="17"/>
        <v>91</v>
      </c>
      <c r="AD52" s="51">
        <v>0</v>
      </c>
      <c r="AE52" s="51">
        <v>91</v>
      </c>
      <c r="AF52" s="51">
        <v>0</v>
      </c>
      <c r="AG52" s="51">
        <v>1023</v>
      </c>
      <c r="AH52" s="51">
        <v>0</v>
      </c>
    </row>
    <row r="53" spans="1:34" ht="13.5">
      <c r="A53" s="26" t="s">
        <v>29</v>
      </c>
      <c r="B53" s="49" t="s">
        <v>166</v>
      </c>
      <c r="C53" s="50" t="s">
        <v>167</v>
      </c>
      <c r="D53" s="51">
        <f t="shared" si="9"/>
        <v>4139</v>
      </c>
      <c r="E53" s="51">
        <v>2190</v>
      </c>
      <c r="F53" s="51">
        <v>1949</v>
      </c>
      <c r="G53" s="51">
        <f t="shared" si="10"/>
        <v>4139</v>
      </c>
      <c r="H53" s="51">
        <f t="shared" si="11"/>
        <v>2190</v>
      </c>
      <c r="I53" s="51">
        <f t="shared" si="12"/>
        <v>0</v>
      </c>
      <c r="J53" s="51">
        <v>0</v>
      </c>
      <c r="K53" s="51">
        <v>0</v>
      </c>
      <c r="L53" s="51">
        <v>0</v>
      </c>
      <c r="M53" s="51">
        <f t="shared" si="13"/>
        <v>1757</v>
      </c>
      <c r="N53" s="51">
        <v>0</v>
      </c>
      <c r="O53" s="51">
        <v>1757</v>
      </c>
      <c r="P53" s="51">
        <v>0</v>
      </c>
      <c r="Q53" s="51">
        <f t="shared" si="14"/>
        <v>0</v>
      </c>
      <c r="R53" s="51">
        <v>0</v>
      </c>
      <c r="S53" s="51">
        <v>0</v>
      </c>
      <c r="T53" s="51">
        <v>0</v>
      </c>
      <c r="U53" s="51">
        <f t="shared" si="15"/>
        <v>291</v>
      </c>
      <c r="V53" s="51">
        <v>0</v>
      </c>
      <c r="W53" s="51">
        <v>291</v>
      </c>
      <c r="X53" s="51">
        <v>0</v>
      </c>
      <c r="Y53" s="51">
        <f t="shared" si="16"/>
        <v>0</v>
      </c>
      <c r="Z53" s="51">
        <v>0</v>
      </c>
      <c r="AA53" s="51">
        <v>0</v>
      </c>
      <c r="AB53" s="51">
        <v>0</v>
      </c>
      <c r="AC53" s="51">
        <f t="shared" si="17"/>
        <v>142</v>
      </c>
      <c r="AD53" s="51">
        <v>0</v>
      </c>
      <c r="AE53" s="51">
        <v>142</v>
      </c>
      <c r="AF53" s="51">
        <v>0</v>
      </c>
      <c r="AG53" s="51">
        <v>1949</v>
      </c>
      <c r="AH53" s="51">
        <v>0</v>
      </c>
    </row>
    <row r="54" spans="1:34" ht="13.5">
      <c r="A54" s="26" t="s">
        <v>29</v>
      </c>
      <c r="B54" s="49" t="s">
        <v>168</v>
      </c>
      <c r="C54" s="50" t="s">
        <v>169</v>
      </c>
      <c r="D54" s="51">
        <f t="shared" si="9"/>
        <v>2228</v>
      </c>
      <c r="E54" s="51">
        <v>1721</v>
      </c>
      <c r="F54" s="51">
        <v>507</v>
      </c>
      <c r="G54" s="51">
        <f t="shared" si="10"/>
        <v>2228</v>
      </c>
      <c r="H54" s="51">
        <f t="shared" si="11"/>
        <v>1721</v>
      </c>
      <c r="I54" s="51">
        <f t="shared" si="12"/>
        <v>0</v>
      </c>
      <c r="J54" s="51">
        <v>0</v>
      </c>
      <c r="K54" s="51">
        <v>0</v>
      </c>
      <c r="L54" s="51">
        <v>0</v>
      </c>
      <c r="M54" s="51">
        <f t="shared" si="13"/>
        <v>1382</v>
      </c>
      <c r="N54" s="51">
        <v>0</v>
      </c>
      <c r="O54" s="51">
        <v>1382</v>
      </c>
      <c r="P54" s="51">
        <v>0</v>
      </c>
      <c r="Q54" s="51">
        <f t="shared" si="14"/>
        <v>0</v>
      </c>
      <c r="R54" s="51">
        <v>0</v>
      </c>
      <c r="S54" s="51">
        <v>0</v>
      </c>
      <c r="T54" s="51">
        <v>0</v>
      </c>
      <c r="U54" s="51">
        <f t="shared" si="15"/>
        <v>249</v>
      </c>
      <c r="V54" s="51">
        <v>0</v>
      </c>
      <c r="W54" s="51">
        <v>249</v>
      </c>
      <c r="X54" s="51">
        <v>0</v>
      </c>
      <c r="Y54" s="51">
        <f t="shared" si="16"/>
        <v>0</v>
      </c>
      <c r="Z54" s="51">
        <v>0</v>
      </c>
      <c r="AA54" s="51">
        <v>0</v>
      </c>
      <c r="AB54" s="51">
        <v>0</v>
      </c>
      <c r="AC54" s="51">
        <f t="shared" si="17"/>
        <v>90</v>
      </c>
      <c r="AD54" s="51">
        <v>0</v>
      </c>
      <c r="AE54" s="51">
        <v>90</v>
      </c>
      <c r="AF54" s="51">
        <v>0</v>
      </c>
      <c r="AG54" s="51">
        <v>507</v>
      </c>
      <c r="AH54" s="51">
        <v>0</v>
      </c>
    </row>
    <row r="55" spans="1:34" ht="13.5">
      <c r="A55" s="26" t="s">
        <v>29</v>
      </c>
      <c r="B55" s="49" t="s">
        <v>170</v>
      </c>
      <c r="C55" s="50" t="s">
        <v>171</v>
      </c>
      <c r="D55" s="51">
        <f t="shared" si="9"/>
        <v>3809</v>
      </c>
      <c r="E55" s="51">
        <v>2443</v>
      </c>
      <c r="F55" s="51">
        <v>1366</v>
      </c>
      <c r="G55" s="51">
        <f t="shared" si="10"/>
        <v>3809</v>
      </c>
      <c r="H55" s="51">
        <f t="shared" si="11"/>
        <v>3666</v>
      </c>
      <c r="I55" s="51">
        <f t="shared" si="12"/>
        <v>0</v>
      </c>
      <c r="J55" s="51">
        <v>0</v>
      </c>
      <c r="K55" s="51">
        <v>0</v>
      </c>
      <c r="L55" s="51">
        <v>0</v>
      </c>
      <c r="M55" s="51">
        <f t="shared" si="13"/>
        <v>3053</v>
      </c>
      <c r="N55" s="51">
        <v>0</v>
      </c>
      <c r="O55" s="51">
        <v>1776</v>
      </c>
      <c r="P55" s="51">
        <v>1277</v>
      </c>
      <c r="Q55" s="51">
        <f t="shared" si="14"/>
        <v>130</v>
      </c>
      <c r="R55" s="51">
        <v>0</v>
      </c>
      <c r="S55" s="51">
        <v>90</v>
      </c>
      <c r="T55" s="51">
        <v>40</v>
      </c>
      <c r="U55" s="51">
        <f t="shared" si="15"/>
        <v>478</v>
      </c>
      <c r="V55" s="51">
        <v>0</v>
      </c>
      <c r="W55" s="51">
        <v>463</v>
      </c>
      <c r="X55" s="51">
        <v>15</v>
      </c>
      <c r="Y55" s="51">
        <f t="shared" si="16"/>
        <v>0</v>
      </c>
      <c r="Z55" s="51">
        <v>0</v>
      </c>
      <c r="AA55" s="51">
        <v>0</v>
      </c>
      <c r="AB55" s="51">
        <v>0</v>
      </c>
      <c r="AC55" s="51">
        <f t="shared" si="17"/>
        <v>5</v>
      </c>
      <c r="AD55" s="51">
        <v>0</v>
      </c>
      <c r="AE55" s="51">
        <v>5</v>
      </c>
      <c r="AF55" s="51">
        <v>0</v>
      </c>
      <c r="AG55" s="51">
        <v>143</v>
      </c>
      <c r="AH55" s="51">
        <v>0</v>
      </c>
    </row>
    <row r="56" spans="1:34" ht="13.5">
      <c r="A56" s="26" t="s">
        <v>29</v>
      </c>
      <c r="B56" s="49" t="s">
        <v>172</v>
      </c>
      <c r="C56" s="50" t="s">
        <v>173</v>
      </c>
      <c r="D56" s="51">
        <f t="shared" si="9"/>
        <v>6396</v>
      </c>
      <c r="E56" s="51">
        <v>4222</v>
      </c>
      <c r="F56" s="51">
        <v>2174</v>
      </c>
      <c r="G56" s="51">
        <f t="shared" si="10"/>
        <v>6396</v>
      </c>
      <c r="H56" s="51">
        <f t="shared" si="11"/>
        <v>4752</v>
      </c>
      <c r="I56" s="51">
        <f t="shared" si="12"/>
        <v>0</v>
      </c>
      <c r="J56" s="51">
        <v>0</v>
      </c>
      <c r="K56" s="51">
        <v>0</v>
      </c>
      <c r="L56" s="51">
        <v>0</v>
      </c>
      <c r="M56" s="51">
        <f t="shared" si="13"/>
        <v>3566</v>
      </c>
      <c r="N56" s="51">
        <v>0</v>
      </c>
      <c r="O56" s="51">
        <v>2117</v>
      </c>
      <c r="P56" s="51">
        <v>1449</v>
      </c>
      <c r="Q56" s="51">
        <f t="shared" si="14"/>
        <v>223</v>
      </c>
      <c r="R56" s="51">
        <v>0</v>
      </c>
      <c r="S56" s="51">
        <v>104</v>
      </c>
      <c r="T56" s="51">
        <v>119</v>
      </c>
      <c r="U56" s="51">
        <f t="shared" si="15"/>
        <v>898</v>
      </c>
      <c r="V56" s="51">
        <v>0</v>
      </c>
      <c r="W56" s="51">
        <v>579</v>
      </c>
      <c r="X56" s="51">
        <v>319</v>
      </c>
      <c r="Y56" s="51">
        <f t="shared" si="16"/>
        <v>0</v>
      </c>
      <c r="Z56" s="51">
        <v>0</v>
      </c>
      <c r="AA56" s="51">
        <v>0</v>
      </c>
      <c r="AB56" s="51">
        <v>0</v>
      </c>
      <c r="AC56" s="51">
        <f t="shared" si="17"/>
        <v>65</v>
      </c>
      <c r="AD56" s="51">
        <v>0</v>
      </c>
      <c r="AE56" s="51">
        <v>64</v>
      </c>
      <c r="AF56" s="51">
        <v>1</v>
      </c>
      <c r="AG56" s="51">
        <v>1644</v>
      </c>
      <c r="AH56" s="51">
        <v>0</v>
      </c>
    </row>
    <row r="57" spans="1:34" ht="13.5">
      <c r="A57" s="26" t="s">
        <v>29</v>
      </c>
      <c r="B57" s="49" t="s">
        <v>174</v>
      </c>
      <c r="C57" s="50" t="s">
        <v>175</v>
      </c>
      <c r="D57" s="51">
        <f t="shared" si="9"/>
        <v>2704</v>
      </c>
      <c r="E57" s="51">
        <v>2328</v>
      </c>
      <c r="F57" s="51">
        <v>376</v>
      </c>
      <c r="G57" s="51">
        <f t="shared" si="10"/>
        <v>2704</v>
      </c>
      <c r="H57" s="51">
        <f t="shared" si="11"/>
        <v>2328</v>
      </c>
      <c r="I57" s="51">
        <f t="shared" si="12"/>
        <v>0</v>
      </c>
      <c r="J57" s="51">
        <v>0</v>
      </c>
      <c r="K57" s="51">
        <v>0</v>
      </c>
      <c r="L57" s="51">
        <v>0</v>
      </c>
      <c r="M57" s="51">
        <f t="shared" si="13"/>
        <v>1982</v>
      </c>
      <c r="N57" s="51">
        <v>0</v>
      </c>
      <c r="O57" s="51">
        <v>1982</v>
      </c>
      <c r="P57" s="51">
        <v>0</v>
      </c>
      <c r="Q57" s="51">
        <f t="shared" si="14"/>
        <v>161</v>
      </c>
      <c r="R57" s="51">
        <v>0</v>
      </c>
      <c r="S57" s="51">
        <v>161</v>
      </c>
      <c r="T57" s="51">
        <v>0</v>
      </c>
      <c r="U57" s="51">
        <f t="shared" si="15"/>
        <v>158</v>
      </c>
      <c r="V57" s="51">
        <v>0</v>
      </c>
      <c r="W57" s="51">
        <v>158</v>
      </c>
      <c r="X57" s="51">
        <v>0</v>
      </c>
      <c r="Y57" s="51">
        <f t="shared" si="16"/>
        <v>0</v>
      </c>
      <c r="Z57" s="51">
        <v>0</v>
      </c>
      <c r="AA57" s="51">
        <v>0</v>
      </c>
      <c r="AB57" s="51">
        <v>0</v>
      </c>
      <c r="AC57" s="51">
        <f t="shared" si="17"/>
        <v>27</v>
      </c>
      <c r="AD57" s="51">
        <v>0</v>
      </c>
      <c r="AE57" s="51">
        <v>27</v>
      </c>
      <c r="AF57" s="51">
        <v>0</v>
      </c>
      <c r="AG57" s="51">
        <v>376</v>
      </c>
      <c r="AH57" s="51">
        <v>0</v>
      </c>
    </row>
    <row r="58" spans="1:34" ht="13.5">
      <c r="A58" s="26" t="s">
        <v>29</v>
      </c>
      <c r="B58" s="49" t="s">
        <v>176</v>
      </c>
      <c r="C58" s="50" t="s">
        <v>177</v>
      </c>
      <c r="D58" s="51">
        <f t="shared" si="9"/>
        <v>6319</v>
      </c>
      <c r="E58" s="51">
        <v>2486</v>
      </c>
      <c r="F58" s="51">
        <v>3833</v>
      </c>
      <c r="G58" s="51">
        <f t="shared" si="10"/>
        <v>6319</v>
      </c>
      <c r="H58" s="51">
        <f t="shared" si="11"/>
        <v>2486</v>
      </c>
      <c r="I58" s="51">
        <f t="shared" si="12"/>
        <v>0</v>
      </c>
      <c r="J58" s="51">
        <v>0</v>
      </c>
      <c r="K58" s="51">
        <v>0</v>
      </c>
      <c r="L58" s="51">
        <v>0</v>
      </c>
      <c r="M58" s="51">
        <f t="shared" si="13"/>
        <v>2069</v>
      </c>
      <c r="N58" s="51">
        <v>0</v>
      </c>
      <c r="O58" s="51">
        <v>2069</v>
      </c>
      <c r="P58" s="51">
        <v>0</v>
      </c>
      <c r="Q58" s="51">
        <f t="shared" si="14"/>
        <v>75</v>
      </c>
      <c r="R58" s="51">
        <v>0</v>
      </c>
      <c r="S58" s="51">
        <v>75</v>
      </c>
      <c r="T58" s="51">
        <v>0</v>
      </c>
      <c r="U58" s="51">
        <f t="shared" si="15"/>
        <v>307</v>
      </c>
      <c r="V58" s="51">
        <v>0</v>
      </c>
      <c r="W58" s="51">
        <v>307</v>
      </c>
      <c r="X58" s="51">
        <v>0</v>
      </c>
      <c r="Y58" s="51">
        <f t="shared" si="16"/>
        <v>0</v>
      </c>
      <c r="Z58" s="51">
        <v>0</v>
      </c>
      <c r="AA58" s="51">
        <v>0</v>
      </c>
      <c r="AB58" s="51">
        <v>0</v>
      </c>
      <c r="AC58" s="51">
        <f t="shared" si="17"/>
        <v>35</v>
      </c>
      <c r="AD58" s="51">
        <v>0</v>
      </c>
      <c r="AE58" s="51">
        <v>35</v>
      </c>
      <c r="AF58" s="51">
        <v>0</v>
      </c>
      <c r="AG58" s="51">
        <v>3833</v>
      </c>
      <c r="AH58" s="51">
        <v>0</v>
      </c>
    </row>
    <row r="59" spans="1:34" ht="13.5">
      <c r="A59" s="26" t="s">
        <v>29</v>
      </c>
      <c r="B59" s="49" t="s">
        <v>178</v>
      </c>
      <c r="C59" s="50" t="s">
        <v>179</v>
      </c>
      <c r="D59" s="51">
        <f t="shared" si="9"/>
        <v>3057</v>
      </c>
      <c r="E59" s="51">
        <v>2558</v>
      </c>
      <c r="F59" s="51">
        <v>499</v>
      </c>
      <c r="G59" s="51">
        <f t="shared" si="10"/>
        <v>3057</v>
      </c>
      <c r="H59" s="51">
        <f t="shared" si="11"/>
        <v>2558</v>
      </c>
      <c r="I59" s="51">
        <f t="shared" si="12"/>
        <v>0</v>
      </c>
      <c r="J59" s="51">
        <v>0</v>
      </c>
      <c r="K59" s="51">
        <v>0</v>
      </c>
      <c r="L59" s="51">
        <v>0</v>
      </c>
      <c r="M59" s="51">
        <f t="shared" si="13"/>
        <v>2041</v>
      </c>
      <c r="N59" s="51">
        <v>2041</v>
      </c>
      <c r="O59" s="51">
        <v>0</v>
      </c>
      <c r="P59" s="51">
        <v>0</v>
      </c>
      <c r="Q59" s="51">
        <f t="shared" si="14"/>
        <v>434</v>
      </c>
      <c r="R59" s="51">
        <v>434</v>
      </c>
      <c r="S59" s="51">
        <v>0</v>
      </c>
      <c r="T59" s="51">
        <v>0</v>
      </c>
      <c r="U59" s="51">
        <f t="shared" si="15"/>
        <v>83</v>
      </c>
      <c r="V59" s="51">
        <v>83</v>
      </c>
      <c r="W59" s="51">
        <v>0</v>
      </c>
      <c r="X59" s="51">
        <v>0</v>
      </c>
      <c r="Y59" s="51">
        <f t="shared" si="16"/>
        <v>0</v>
      </c>
      <c r="Z59" s="51">
        <v>0</v>
      </c>
      <c r="AA59" s="51">
        <v>0</v>
      </c>
      <c r="AB59" s="51">
        <v>0</v>
      </c>
      <c r="AC59" s="51">
        <f t="shared" si="17"/>
        <v>0</v>
      </c>
      <c r="AD59" s="51">
        <v>0</v>
      </c>
      <c r="AE59" s="51">
        <v>0</v>
      </c>
      <c r="AF59" s="51">
        <v>0</v>
      </c>
      <c r="AG59" s="51">
        <v>499</v>
      </c>
      <c r="AH59" s="51">
        <v>0</v>
      </c>
    </row>
    <row r="60" spans="1:34" ht="13.5">
      <c r="A60" s="26" t="s">
        <v>29</v>
      </c>
      <c r="B60" s="49" t="s">
        <v>180</v>
      </c>
      <c r="C60" s="50" t="s">
        <v>181</v>
      </c>
      <c r="D60" s="51">
        <f t="shared" si="9"/>
        <v>3303</v>
      </c>
      <c r="E60" s="51">
        <v>2822</v>
      </c>
      <c r="F60" s="51">
        <v>481</v>
      </c>
      <c r="G60" s="51">
        <f t="shared" si="10"/>
        <v>3303</v>
      </c>
      <c r="H60" s="51">
        <f t="shared" si="11"/>
        <v>2623</v>
      </c>
      <c r="I60" s="51">
        <f t="shared" si="12"/>
        <v>0</v>
      </c>
      <c r="J60" s="51">
        <v>0</v>
      </c>
      <c r="K60" s="51">
        <v>0</v>
      </c>
      <c r="L60" s="51">
        <v>0</v>
      </c>
      <c r="M60" s="51">
        <f t="shared" si="13"/>
        <v>2067</v>
      </c>
      <c r="N60" s="51">
        <v>0</v>
      </c>
      <c r="O60" s="51">
        <v>2067</v>
      </c>
      <c r="P60" s="51">
        <v>0</v>
      </c>
      <c r="Q60" s="51">
        <f t="shared" si="14"/>
        <v>431</v>
      </c>
      <c r="R60" s="51">
        <v>0</v>
      </c>
      <c r="S60" s="51">
        <v>431</v>
      </c>
      <c r="T60" s="51">
        <v>0</v>
      </c>
      <c r="U60" s="51">
        <f t="shared" si="15"/>
        <v>77</v>
      </c>
      <c r="V60" s="51">
        <v>0</v>
      </c>
      <c r="W60" s="51">
        <v>77</v>
      </c>
      <c r="X60" s="51">
        <v>0</v>
      </c>
      <c r="Y60" s="51">
        <f t="shared" si="16"/>
        <v>0</v>
      </c>
      <c r="Z60" s="51">
        <v>0</v>
      </c>
      <c r="AA60" s="51">
        <v>0</v>
      </c>
      <c r="AB60" s="51">
        <v>0</v>
      </c>
      <c r="AC60" s="51">
        <f t="shared" si="17"/>
        <v>48</v>
      </c>
      <c r="AD60" s="51">
        <v>0</v>
      </c>
      <c r="AE60" s="51">
        <v>48</v>
      </c>
      <c r="AF60" s="51">
        <v>0</v>
      </c>
      <c r="AG60" s="51">
        <v>680</v>
      </c>
      <c r="AH60" s="51">
        <v>0</v>
      </c>
    </row>
    <row r="61" spans="1:34" ht="13.5">
      <c r="A61" s="26" t="s">
        <v>29</v>
      </c>
      <c r="B61" s="49" t="s">
        <v>182</v>
      </c>
      <c r="C61" s="50" t="s">
        <v>183</v>
      </c>
      <c r="D61" s="51">
        <f t="shared" si="9"/>
        <v>1382</v>
      </c>
      <c r="E61" s="51">
        <v>1143</v>
      </c>
      <c r="F61" s="51">
        <v>239</v>
      </c>
      <c r="G61" s="51">
        <f t="shared" si="10"/>
        <v>1382</v>
      </c>
      <c r="H61" s="51">
        <f t="shared" si="11"/>
        <v>1143</v>
      </c>
      <c r="I61" s="51">
        <f t="shared" si="12"/>
        <v>0</v>
      </c>
      <c r="J61" s="51">
        <v>0</v>
      </c>
      <c r="K61" s="51">
        <v>0</v>
      </c>
      <c r="L61" s="51">
        <v>0</v>
      </c>
      <c r="M61" s="51">
        <f t="shared" si="13"/>
        <v>1052</v>
      </c>
      <c r="N61" s="51">
        <v>0</v>
      </c>
      <c r="O61" s="51">
        <v>1052</v>
      </c>
      <c r="P61" s="51">
        <v>0</v>
      </c>
      <c r="Q61" s="51">
        <f t="shared" si="14"/>
        <v>23</v>
      </c>
      <c r="R61" s="51">
        <v>0</v>
      </c>
      <c r="S61" s="51">
        <v>23</v>
      </c>
      <c r="T61" s="51">
        <v>0</v>
      </c>
      <c r="U61" s="51">
        <f t="shared" si="15"/>
        <v>68</v>
      </c>
      <c r="V61" s="51">
        <v>0</v>
      </c>
      <c r="W61" s="51">
        <v>68</v>
      </c>
      <c r="X61" s="51">
        <v>0</v>
      </c>
      <c r="Y61" s="51">
        <f t="shared" si="16"/>
        <v>0</v>
      </c>
      <c r="Z61" s="51">
        <v>0</v>
      </c>
      <c r="AA61" s="51">
        <v>0</v>
      </c>
      <c r="AB61" s="51">
        <v>0</v>
      </c>
      <c r="AC61" s="51">
        <f t="shared" si="17"/>
        <v>0</v>
      </c>
      <c r="AD61" s="51">
        <v>0</v>
      </c>
      <c r="AE61" s="51">
        <v>0</v>
      </c>
      <c r="AF61" s="51">
        <v>0</v>
      </c>
      <c r="AG61" s="51">
        <v>239</v>
      </c>
      <c r="AH61" s="51">
        <v>0</v>
      </c>
    </row>
    <row r="62" spans="1:34" ht="13.5">
      <c r="A62" s="26" t="s">
        <v>29</v>
      </c>
      <c r="B62" s="49" t="s">
        <v>184</v>
      </c>
      <c r="C62" s="50" t="s">
        <v>185</v>
      </c>
      <c r="D62" s="51">
        <f t="shared" si="9"/>
        <v>1926</v>
      </c>
      <c r="E62" s="51">
        <v>1926</v>
      </c>
      <c r="F62" s="51">
        <v>0</v>
      </c>
      <c r="G62" s="51">
        <f t="shared" si="10"/>
        <v>1926</v>
      </c>
      <c r="H62" s="51">
        <f t="shared" si="11"/>
        <v>1816</v>
      </c>
      <c r="I62" s="51">
        <f t="shared" si="12"/>
        <v>0</v>
      </c>
      <c r="J62" s="51">
        <v>0</v>
      </c>
      <c r="K62" s="51">
        <v>0</v>
      </c>
      <c r="L62" s="51">
        <v>0</v>
      </c>
      <c r="M62" s="51">
        <f t="shared" si="13"/>
        <v>1522</v>
      </c>
      <c r="N62" s="51">
        <v>0</v>
      </c>
      <c r="O62" s="51">
        <v>1522</v>
      </c>
      <c r="P62" s="51">
        <v>0</v>
      </c>
      <c r="Q62" s="51">
        <f t="shared" si="14"/>
        <v>221</v>
      </c>
      <c r="R62" s="51">
        <v>0</v>
      </c>
      <c r="S62" s="51">
        <v>221</v>
      </c>
      <c r="T62" s="51">
        <v>0</v>
      </c>
      <c r="U62" s="51">
        <f t="shared" si="15"/>
        <v>52</v>
      </c>
      <c r="V62" s="51">
        <v>0</v>
      </c>
      <c r="W62" s="51">
        <v>52</v>
      </c>
      <c r="X62" s="51">
        <v>0</v>
      </c>
      <c r="Y62" s="51">
        <f t="shared" si="16"/>
        <v>0</v>
      </c>
      <c r="Z62" s="51">
        <v>0</v>
      </c>
      <c r="AA62" s="51">
        <v>0</v>
      </c>
      <c r="AB62" s="51">
        <v>0</v>
      </c>
      <c r="AC62" s="51">
        <f t="shared" si="17"/>
        <v>21</v>
      </c>
      <c r="AD62" s="51">
        <v>0</v>
      </c>
      <c r="AE62" s="51">
        <v>21</v>
      </c>
      <c r="AF62" s="51">
        <v>0</v>
      </c>
      <c r="AG62" s="51">
        <v>110</v>
      </c>
      <c r="AH62" s="51">
        <v>0</v>
      </c>
    </row>
    <row r="63" spans="1:34" ht="13.5">
      <c r="A63" s="26" t="s">
        <v>29</v>
      </c>
      <c r="B63" s="49" t="s">
        <v>186</v>
      </c>
      <c r="C63" s="50" t="s">
        <v>187</v>
      </c>
      <c r="D63" s="51">
        <f t="shared" si="9"/>
        <v>1627</v>
      </c>
      <c r="E63" s="51">
        <v>1627</v>
      </c>
      <c r="F63" s="51">
        <v>0</v>
      </c>
      <c r="G63" s="51">
        <f t="shared" si="10"/>
        <v>1627</v>
      </c>
      <c r="H63" s="51">
        <f t="shared" si="11"/>
        <v>1157</v>
      </c>
      <c r="I63" s="51">
        <f t="shared" si="12"/>
        <v>0</v>
      </c>
      <c r="J63" s="51">
        <v>0</v>
      </c>
      <c r="K63" s="51">
        <v>0</v>
      </c>
      <c r="L63" s="51">
        <v>0</v>
      </c>
      <c r="M63" s="51">
        <f t="shared" si="13"/>
        <v>972</v>
      </c>
      <c r="N63" s="51">
        <v>0</v>
      </c>
      <c r="O63" s="51">
        <v>972</v>
      </c>
      <c r="P63" s="51">
        <v>0</v>
      </c>
      <c r="Q63" s="51">
        <f t="shared" si="14"/>
        <v>134</v>
      </c>
      <c r="R63" s="51">
        <v>0</v>
      </c>
      <c r="S63" s="51">
        <v>134</v>
      </c>
      <c r="T63" s="51">
        <v>0</v>
      </c>
      <c r="U63" s="51">
        <f t="shared" si="15"/>
        <v>51</v>
      </c>
      <c r="V63" s="51">
        <v>0</v>
      </c>
      <c r="W63" s="51">
        <v>51</v>
      </c>
      <c r="X63" s="51">
        <v>0</v>
      </c>
      <c r="Y63" s="51">
        <f t="shared" si="16"/>
        <v>0</v>
      </c>
      <c r="Z63" s="51">
        <v>0</v>
      </c>
      <c r="AA63" s="51">
        <v>0</v>
      </c>
      <c r="AB63" s="51">
        <v>0</v>
      </c>
      <c r="AC63" s="51">
        <f t="shared" si="17"/>
        <v>0</v>
      </c>
      <c r="AD63" s="51">
        <v>0</v>
      </c>
      <c r="AE63" s="51">
        <v>0</v>
      </c>
      <c r="AF63" s="51">
        <v>0</v>
      </c>
      <c r="AG63" s="51">
        <v>470</v>
      </c>
      <c r="AH63" s="51">
        <v>0</v>
      </c>
    </row>
    <row r="64" spans="1:34" ht="13.5">
      <c r="A64" s="26" t="s">
        <v>29</v>
      </c>
      <c r="B64" s="49" t="s">
        <v>188</v>
      </c>
      <c r="C64" s="50" t="s">
        <v>189</v>
      </c>
      <c r="D64" s="51">
        <f t="shared" si="9"/>
        <v>4817</v>
      </c>
      <c r="E64" s="51">
        <v>3495</v>
      </c>
      <c r="F64" s="51">
        <v>1322</v>
      </c>
      <c r="G64" s="51">
        <f t="shared" si="10"/>
        <v>4817</v>
      </c>
      <c r="H64" s="51">
        <f t="shared" si="11"/>
        <v>3661</v>
      </c>
      <c r="I64" s="51">
        <f t="shared" si="12"/>
        <v>0</v>
      </c>
      <c r="J64" s="51">
        <v>0</v>
      </c>
      <c r="K64" s="51">
        <v>0</v>
      </c>
      <c r="L64" s="51">
        <v>0</v>
      </c>
      <c r="M64" s="51">
        <f t="shared" si="13"/>
        <v>3173</v>
      </c>
      <c r="N64" s="51">
        <v>0</v>
      </c>
      <c r="O64" s="51">
        <v>2883</v>
      </c>
      <c r="P64" s="51">
        <v>290</v>
      </c>
      <c r="Q64" s="51">
        <f t="shared" si="14"/>
        <v>442</v>
      </c>
      <c r="R64" s="51">
        <v>0</v>
      </c>
      <c r="S64" s="51">
        <v>420</v>
      </c>
      <c r="T64" s="51">
        <v>22</v>
      </c>
      <c r="U64" s="51">
        <f t="shared" si="15"/>
        <v>0</v>
      </c>
      <c r="V64" s="51">
        <v>0</v>
      </c>
      <c r="W64" s="51">
        <v>0</v>
      </c>
      <c r="X64" s="51">
        <v>0</v>
      </c>
      <c r="Y64" s="51">
        <f t="shared" si="16"/>
        <v>0</v>
      </c>
      <c r="Z64" s="51">
        <v>0</v>
      </c>
      <c r="AA64" s="51">
        <v>0</v>
      </c>
      <c r="AB64" s="51">
        <v>0</v>
      </c>
      <c r="AC64" s="51">
        <f t="shared" si="17"/>
        <v>46</v>
      </c>
      <c r="AD64" s="51">
        <v>0</v>
      </c>
      <c r="AE64" s="51">
        <v>19</v>
      </c>
      <c r="AF64" s="51">
        <v>27</v>
      </c>
      <c r="AG64" s="51">
        <v>1156</v>
      </c>
      <c r="AH64" s="51">
        <v>0</v>
      </c>
    </row>
    <row r="65" spans="1:34" ht="13.5">
      <c r="A65" s="26" t="s">
        <v>29</v>
      </c>
      <c r="B65" s="49" t="s">
        <v>190</v>
      </c>
      <c r="C65" s="50" t="s">
        <v>191</v>
      </c>
      <c r="D65" s="51">
        <f t="shared" si="9"/>
        <v>4910</v>
      </c>
      <c r="E65" s="51">
        <v>4059</v>
      </c>
      <c r="F65" s="51">
        <v>851</v>
      </c>
      <c r="G65" s="51">
        <f t="shared" si="10"/>
        <v>4910</v>
      </c>
      <c r="H65" s="51">
        <f t="shared" si="11"/>
        <v>3841</v>
      </c>
      <c r="I65" s="51">
        <f t="shared" si="12"/>
        <v>0</v>
      </c>
      <c r="J65" s="51">
        <v>0</v>
      </c>
      <c r="K65" s="51">
        <v>0</v>
      </c>
      <c r="L65" s="51">
        <v>0</v>
      </c>
      <c r="M65" s="51">
        <f t="shared" si="13"/>
        <v>3277</v>
      </c>
      <c r="N65" s="51">
        <v>0</v>
      </c>
      <c r="O65" s="51">
        <v>3277</v>
      </c>
      <c r="P65" s="51">
        <v>0</v>
      </c>
      <c r="Q65" s="51">
        <f t="shared" si="14"/>
        <v>537</v>
      </c>
      <c r="R65" s="51">
        <v>0</v>
      </c>
      <c r="S65" s="51">
        <v>537</v>
      </c>
      <c r="T65" s="51">
        <v>0</v>
      </c>
      <c r="U65" s="51">
        <f t="shared" si="15"/>
        <v>23</v>
      </c>
      <c r="V65" s="51">
        <v>0</v>
      </c>
      <c r="W65" s="51">
        <v>23</v>
      </c>
      <c r="X65" s="51">
        <v>0</v>
      </c>
      <c r="Y65" s="51">
        <f t="shared" si="16"/>
        <v>0</v>
      </c>
      <c r="Z65" s="51">
        <v>0</v>
      </c>
      <c r="AA65" s="51">
        <v>0</v>
      </c>
      <c r="AB65" s="51">
        <v>0</v>
      </c>
      <c r="AC65" s="51">
        <f t="shared" si="17"/>
        <v>4</v>
      </c>
      <c r="AD65" s="51">
        <v>0</v>
      </c>
      <c r="AE65" s="51">
        <v>4</v>
      </c>
      <c r="AF65" s="51">
        <v>0</v>
      </c>
      <c r="AG65" s="51">
        <v>1069</v>
      </c>
      <c r="AH65" s="51">
        <v>0</v>
      </c>
    </row>
    <row r="66" spans="1:34" ht="13.5">
      <c r="A66" s="26" t="s">
        <v>29</v>
      </c>
      <c r="B66" s="49" t="s">
        <v>192</v>
      </c>
      <c r="C66" s="50" t="s">
        <v>193</v>
      </c>
      <c r="D66" s="51">
        <f t="shared" si="9"/>
        <v>2239</v>
      </c>
      <c r="E66" s="51">
        <v>1721</v>
      </c>
      <c r="F66" s="51">
        <v>518</v>
      </c>
      <c r="G66" s="51">
        <f t="shared" si="10"/>
        <v>2239</v>
      </c>
      <c r="H66" s="51">
        <f t="shared" si="11"/>
        <v>1888</v>
      </c>
      <c r="I66" s="51">
        <f t="shared" si="12"/>
        <v>0</v>
      </c>
      <c r="J66" s="51">
        <v>0</v>
      </c>
      <c r="K66" s="51">
        <v>0</v>
      </c>
      <c r="L66" s="51">
        <v>0</v>
      </c>
      <c r="M66" s="51">
        <f t="shared" si="13"/>
        <v>1601</v>
      </c>
      <c r="N66" s="51">
        <v>0</v>
      </c>
      <c r="O66" s="51">
        <v>1461</v>
      </c>
      <c r="P66" s="51">
        <v>140</v>
      </c>
      <c r="Q66" s="51">
        <f t="shared" si="14"/>
        <v>263</v>
      </c>
      <c r="R66" s="51">
        <v>0</v>
      </c>
      <c r="S66" s="51">
        <v>249</v>
      </c>
      <c r="T66" s="51">
        <v>14</v>
      </c>
      <c r="U66" s="51">
        <f t="shared" si="15"/>
        <v>5</v>
      </c>
      <c r="V66" s="51">
        <v>0</v>
      </c>
      <c r="W66" s="51">
        <v>5</v>
      </c>
      <c r="X66" s="51">
        <v>0</v>
      </c>
      <c r="Y66" s="51">
        <f t="shared" si="16"/>
        <v>0</v>
      </c>
      <c r="Z66" s="51">
        <v>0</v>
      </c>
      <c r="AA66" s="51">
        <v>0</v>
      </c>
      <c r="AB66" s="51">
        <v>0</v>
      </c>
      <c r="AC66" s="51">
        <f t="shared" si="17"/>
        <v>19</v>
      </c>
      <c r="AD66" s="51">
        <v>0</v>
      </c>
      <c r="AE66" s="51">
        <v>6</v>
      </c>
      <c r="AF66" s="51">
        <v>13</v>
      </c>
      <c r="AG66" s="51">
        <v>351</v>
      </c>
      <c r="AH66" s="51">
        <v>0</v>
      </c>
    </row>
    <row r="67" spans="1:34" ht="13.5">
      <c r="A67" s="26" t="s">
        <v>29</v>
      </c>
      <c r="B67" s="49" t="s">
        <v>194</v>
      </c>
      <c r="C67" s="50" t="s">
        <v>195</v>
      </c>
      <c r="D67" s="51">
        <f t="shared" si="9"/>
        <v>2603</v>
      </c>
      <c r="E67" s="51">
        <v>1982</v>
      </c>
      <c r="F67" s="51">
        <v>621</v>
      </c>
      <c r="G67" s="51">
        <f t="shared" si="10"/>
        <v>2603</v>
      </c>
      <c r="H67" s="51">
        <f t="shared" si="11"/>
        <v>2232</v>
      </c>
      <c r="I67" s="51">
        <f t="shared" si="12"/>
        <v>0</v>
      </c>
      <c r="J67" s="51">
        <v>0</v>
      </c>
      <c r="K67" s="51">
        <v>0</v>
      </c>
      <c r="L67" s="51">
        <v>0</v>
      </c>
      <c r="M67" s="51">
        <f t="shared" si="13"/>
        <v>1935</v>
      </c>
      <c r="N67" s="51">
        <v>0</v>
      </c>
      <c r="O67" s="51">
        <v>1676</v>
      </c>
      <c r="P67" s="51">
        <v>259</v>
      </c>
      <c r="Q67" s="51">
        <f t="shared" si="14"/>
        <v>193</v>
      </c>
      <c r="R67" s="51">
        <v>0</v>
      </c>
      <c r="S67" s="51">
        <v>187</v>
      </c>
      <c r="T67" s="51">
        <v>6</v>
      </c>
      <c r="U67" s="51">
        <f t="shared" si="15"/>
        <v>71</v>
      </c>
      <c r="V67" s="51">
        <v>0</v>
      </c>
      <c r="W67" s="51">
        <v>71</v>
      </c>
      <c r="X67" s="51">
        <v>0</v>
      </c>
      <c r="Y67" s="51">
        <f t="shared" si="16"/>
        <v>0</v>
      </c>
      <c r="Z67" s="51">
        <v>0</v>
      </c>
      <c r="AA67" s="51">
        <v>0</v>
      </c>
      <c r="AB67" s="51">
        <v>0</v>
      </c>
      <c r="AC67" s="51">
        <f t="shared" si="17"/>
        <v>33</v>
      </c>
      <c r="AD67" s="51">
        <v>0</v>
      </c>
      <c r="AE67" s="51">
        <v>27</v>
      </c>
      <c r="AF67" s="51">
        <v>6</v>
      </c>
      <c r="AG67" s="51">
        <v>371</v>
      </c>
      <c r="AH67" s="51">
        <v>0</v>
      </c>
    </row>
    <row r="68" spans="1:34" ht="13.5">
      <c r="A68" s="26" t="s">
        <v>29</v>
      </c>
      <c r="B68" s="49" t="s">
        <v>196</v>
      </c>
      <c r="C68" s="50" t="s">
        <v>197</v>
      </c>
      <c r="D68" s="51">
        <f t="shared" si="9"/>
        <v>2076</v>
      </c>
      <c r="E68" s="51">
        <v>1550</v>
      </c>
      <c r="F68" s="51">
        <v>526</v>
      </c>
      <c r="G68" s="51">
        <f t="shared" si="10"/>
        <v>2076</v>
      </c>
      <c r="H68" s="51">
        <f t="shared" si="11"/>
        <v>1653</v>
      </c>
      <c r="I68" s="51">
        <f t="shared" si="12"/>
        <v>0</v>
      </c>
      <c r="J68" s="51">
        <v>0</v>
      </c>
      <c r="K68" s="51">
        <v>0</v>
      </c>
      <c r="L68" s="51">
        <v>0</v>
      </c>
      <c r="M68" s="51">
        <f t="shared" si="13"/>
        <v>1468</v>
      </c>
      <c r="N68" s="51">
        <v>0</v>
      </c>
      <c r="O68" s="51">
        <v>1292</v>
      </c>
      <c r="P68" s="51">
        <v>176</v>
      </c>
      <c r="Q68" s="51">
        <f t="shared" si="14"/>
        <v>95</v>
      </c>
      <c r="R68" s="51">
        <v>0</v>
      </c>
      <c r="S68" s="51">
        <v>94</v>
      </c>
      <c r="T68" s="51">
        <v>1</v>
      </c>
      <c r="U68" s="51">
        <f t="shared" si="15"/>
        <v>76</v>
      </c>
      <c r="V68" s="51">
        <v>0</v>
      </c>
      <c r="W68" s="51">
        <v>76</v>
      </c>
      <c r="X68" s="51">
        <v>0</v>
      </c>
      <c r="Y68" s="51">
        <f t="shared" si="16"/>
        <v>0</v>
      </c>
      <c r="Z68" s="51">
        <v>0</v>
      </c>
      <c r="AA68" s="51">
        <v>0</v>
      </c>
      <c r="AB68" s="51">
        <v>0</v>
      </c>
      <c r="AC68" s="51">
        <f t="shared" si="17"/>
        <v>14</v>
      </c>
      <c r="AD68" s="51">
        <v>0</v>
      </c>
      <c r="AE68" s="51">
        <v>13</v>
      </c>
      <c r="AF68" s="51">
        <v>1</v>
      </c>
      <c r="AG68" s="51">
        <v>423</v>
      </c>
      <c r="AH68" s="51">
        <v>0</v>
      </c>
    </row>
    <row r="69" spans="1:34" ht="13.5">
      <c r="A69" s="26" t="s">
        <v>29</v>
      </c>
      <c r="B69" s="49" t="s">
        <v>198</v>
      </c>
      <c r="C69" s="50" t="s">
        <v>199</v>
      </c>
      <c r="D69" s="51">
        <f t="shared" si="9"/>
        <v>3503</v>
      </c>
      <c r="E69" s="51">
        <v>3138</v>
      </c>
      <c r="F69" s="51">
        <v>365</v>
      </c>
      <c r="G69" s="51">
        <f t="shared" si="10"/>
        <v>3503</v>
      </c>
      <c r="H69" s="51">
        <f t="shared" si="11"/>
        <v>3455</v>
      </c>
      <c r="I69" s="51">
        <f t="shared" si="12"/>
        <v>0</v>
      </c>
      <c r="J69" s="51">
        <v>0</v>
      </c>
      <c r="K69" s="51">
        <v>0</v>
      </c>
      <c r="L69" s="51">
        <v>0</v>
      </c>
      <c r="M69" s="51">
        <f t="shared" si="13"/>
        <v>2527</v>
      </c>
      <c r="N69" s="51">
        <v>0</v>
      </c>
      <c r="O69" s="51">
        <v>2223</v>
      </c>
      <c r="P69" s="51">
        <v>304</v>
      </c>
      <c r="Q69" s="51">
        <f t="shared" si="14"/>
        <v>160</v>
      </c>
      <c r="R69" s="51">
        <v>0</v>
      </c>
      <c r="S69" s="51">
        <v>143</v>
      </c>
      <c r="T69" s="51">
        <v>17</v>
      </c>
      <c r="U69" s="51">
        <f t="shared" si="15"/>
        <v>644</v>
      </c>
      <c r="V69" s="51">
        <v>0</v>
      </c>
      <c r="W69" s="51">
        <v>644</v>
      </c>
      <c r="X69" s="51">
        <v>0</v>
      </c>
      <c r="Y69" s="51">
        <f t="shared" si="16"/>
        <v>0</v>
      </c>
      <c r="Z69" s="51">
        <v>0</v>
      </c>
      <c r="AA69" s="51">
        <v>0</v>
      </c>
      <c r="AB69" s="51">
        <v>0</v>
      </c>
      <c r="AC69" s="51">
        <f t="shared" si="17"/>
        <v>124</v>
      </c>
      <c r="AD69" s="51">
        <v>0</v>
      </c>
      <c r="AE69" s="51">
        <v>124</v>
      </c>
      <c r="AF69" s="51">
        <v>0</v>
      </c>
      <c r="AG69" s="51">
        <v>48</v>
      </c>
      <c r="AH69" s="51">
        <v>0</v>
      </c>
    </row>
    <row r="70" spans="1:34" ht="13.5">
      <c r="A70" s="26" t="s">
        <v>29</v>
      </c>
      <c r="B70" s="49" t="s">
        <v>200</v>
      </c>
      <c r="C70" s="50" t="s">
        <v>201</v>
      </c>
      <c r="D70" s="51">
        <f t="shared" si="9"/>
        <v>1652</v>
      </c>
      <c r="E70" s="51">
        <v>1484</v>
      </c>
      <c r="F70" s="51">
        <v>168</v>
      </c>
      <c r="G70" s="51">
        <f t="shared" si="10"/>
        <v>1652</v>
      </c>
      <c r="H70" s="51">
        <f t="shared" si="11"/>
        <v>1570</v>
      </c>
      <c r="I70" s="51">
        <f t="shared" si="12"/>
        <v>0</v>
      </c>
      <c r="J70" s="51">
        <v>0</v>
      </c>
      <c r="K70" s="51">
        <v>0</v>
      </c>
      <c r="L70" s="51">
        <v>0</v>
      </c>
      <c r="M70" s="51">
        <f t="shared" si="13"/>
        <v>1106</v>
      </c>
      <c r="N70" s="51">
        <v>0</v>
      </c>
      <c r="O70" s="51">
        <v>1037</v>
      </c>
      <c r="P70" s="51">
        <v>69</v>
      </c>
      <c r="Q70" s="51">
        <f t="shared" si="14"/>
        <v>145</v>
      </c>
      <c r="R70" s="51">
        <v>0</v>
      </c>
      <c r="S70" s="51">
        <v>127</v>
      </c>
      <c r="T70" s="51">
        <v>18</v>
      </c>
      <c r="U70" s="51">
        <f t="shared" si="15"/>
        <v>248</v>
      </c>
      <c r="V70" s="51">
        <v>0</v>
      </c>
      <c r="W70" s="51">
        <v>248</v>
      </c>
      <c r="X70" s="51">
        <v>0</v>
      </c>
      <c r="Y70" s="51">
        <f t="shared" si="16"/>
        <v>1</v>
      </c>
      <c r="Z70" s="51">
        <v>1</v>
      </c>
      <c r="AA70" s="51">
        <v>0</v>
      </c>
      <c r="AB70" s="51">
        <v>0</v>
      </c>
      <c r="AC70" s="51">
        <f t="shared" si="17"/>
        <v>70</v>
      </c>
      <c r="AD70" s="51">
        <v>0</v>
      </c>
      <c r="AE70" s="51">
        <v>70</v>
      </c>
      <c r="AF70" s="51">
        <v>0</v>
      </c>
      <c r="AG70" s="51">
        <v>82</v>
      </c>
      <c r="AH70" s="51">
        <v>0</v>
      </c>
    </row>
    <row r="71" spans="1:34" ht="13.5">
      <c r="A71" s="26" t="s">
        <v>29</v>
      </c>
      <c r="B71" s="49" t="s">
        <v>202</v>
      </c>
      <c r="C71" s="50" t="s">
        <v>203</v>
      </c>
      <c r="D71" s="51">
        <f>E71+F71</f>
        <v>1173</v>
      </c>
      <c r="E71" s="51">
        <v>1077</v>
      </c>
      <c r="F71" s="51">
        <v>96</v>
      </c>
      <c r="G71" s="51">
        <f t="shared" si="10"/>
        <v>1173</v>
      </c>
      <c r="H71" s="51">
        <f t="shared" si="11"/>
        <v>1104</v>
      </c>
      <c r="I71" s="51">
        <f t="shared" si="12"/>
        <v>0</v>
      </c>
      <c r="J71" s="51">
        <v>0</v>
      </c>
      <c r="K71" s="51">
        <v>0</v>
      </c>
      <c r="L71" s="51">
        <v>0</v>
      </c>
      <c r="M71" s="51">
        <f t="shared" si="13"/>
        <v>764</v>
      </c>
      <c r="N71" s="51">
        <v>0</v>
      </c>
      <c r="O71" s="51">
        <v>736</v>
      </c>
      <c r="P71" s="51">
        <v>28</v>
      </c>
      <c r="Q71" s="51">
        <f t="shared" si="14"/>
        <v>138</v>
      </c>
      <c r="R71" s="51">
        <v>0</v>
      </c>
      <c r="S71" s="51">
        <v>137</v>
      </c>
      <c r="T71" s="51">
        <v>1</v>
      </c>
      <c r="U71" s="51">
        <f t="shared" si="15"/>
        <v>201</v>
      </c>
      <c r="V71" s="51">
        <v>0</v>
      </c>
      <c r="W71" s="51">
        <v>201</v>
      </c>
      <c r="X71" s="51">
        <v>0</v>
      </c>
      <c r="Y71" s="51">
        <f t="shared" si="16"/>
        <v>0</v>
      </c>
      <c r="Z71" s="51">
        <v>0</v>
      </c>
      <c r="AA71" s="51">
        <v>0</v>
      </c>
      <c r="AB71" s="51">
        <v>0</v>
      </c>
      <c r="AC71" s="51">
        <f t="shared" si="17"/>
        <v>1</v>
      </c>
      <c r="AD71" s="51">
        <v>0</v>
      </c>
      <c r="AE71" s="51">
        <v>1</v>
      </c>
      <c r="AF71" s="51">
        <v>0</v>
      </c>
      <c r="AG71" s="51">
        <v>69</v>
      </c>
      <c r="AH71" s="51">
        <v>0</v>
      </c>
    </row>
    <row r="72" spans="1:34" ht="13.5">
      <c r="A72" s="26" t="s">
        <v>29</v>
      </c>
      <c r="B72" s="49" t="s">
        <v>204</v>
      </c>
      <c r="C72" s="50" t="s">
        <v>205</v>
      </c>
      <c r="D72" s="51">
        <f>E72+F72</f>
        <v>756</v>
      </c>
      <c r="E72" s="51">
        <v>669</v>
      </c>
      <c r="F72" s="51">
        <v>87</v>
      </c>
      <c r="G72" s="51">
        <f t="shared" si="10"/>
        <v>756</v>
      </c>
      <c r="H72" s="51">
        <f t="shared" si="11"/>
        <v>642</v>
      </c>
      <c r="I72" s="51">
        <f t="shared" si="12"/>
        <v>0</v>
      </c>
      <c r="J72" s="51">
        <v>0</v>
      </c>
      <c r="K72" s="51">
        <v>0</v>
      </c>
      <c r="L72" s="51">
        <v>0</v>
      </c>
      <c r="M72" s="51">
        <f t="shared" si="13"/>
        <v>532</v>
      </c>
      <c r="N72" s="51">
        <v>0</v>
      </c>
      <c r="O72" s="51">
        <v>532</v>
      </c>
      <c r="P72" s="51">
        <v>0</v>
      </c>
      <c r="Q72" s="51">
        <f t="shared" si="14"/>
        <v>90</v>
      </c>
      <c r="R72" s="51">
        <v>0</v>
      </c>
      <c r="S72" s="51">
        <v>90</v>
      </c>
      <c r="T72" s="51">
        <v>0</v>
      </c>
      <c r="U72" s="51">
        <f t="shared" si="15"/>
        <v>3</v>
      </c>
      <c r="V72" s="51">
        <v>0</v>
      </c>
      <c r="W72" s="51">
        <v>3</v>
      </c>
      <c r="X72" s="51">
        <v>0</v>
      </c>
      <c r="Y72" s="51">
        <f t="shared" si="16"/>
        <v>0</v>
      </c>
      <c r="Z72" s="51">
        <v>0</v>
      </c>
      <c r="AA72" s="51">
        <v>0</v>
      </c>
      <c r="AB72" s="51">
        <v>0</v>
      </c>
      <c r="AC72" s="51">
        <f t="shared" si="17"/>
        <v>17</v>
      </c>
      <c r="AD72" s="51">
        <v>0</v>
      </c>
      <c r="AE72" s="51">
        <v>17</v>
      </c>
      <c r="AF72" s="51">
        <v>0</v>
      </c>
      <c r="AG72" s="51">
        <v>114</v>
      </c>
      <c r="AH72" s="51">
        <v>0</v>
      </c>
    </row>
    <row r="73" spans="1:34" ht="13.5">
      <c r="A73" s="26" t="s">
        <v>29</v>
      </c>
      <c r="B73" s="49" t="s">
        <v>206</v>
      </c>
      <c r="C73" s="50" t="s">
        <v>207</v>
      </c>
      <c r="D73" s="51">
        <f>E73+F73</f>
        <v>810</v>
      </c>
      <c r="E73" s="51">
        <v>687</v>
      </c>
      <c r="F73" s="51">
        <v>123</v>
      </c>
      <c r="G73" s="51">
        <f t="shared" si="10"/>
        <v>810</v>
      </c>
      <c r="H73" s="51">
        <f t="shared" si="11"/>
        <v>641</v>
      </c>
      <c r="I73" s="51">
        <f t="shared" si="12"/>
        <v>0</v>
      </c>
      <c r="J73" s="51">
        <v>0</v>
      </c>
      <c r="K73" s="51">
        <v>0</v>
      </c>
      <c r="L73" s="51">
        <v>0</v>
      </c>
      <c r="M73" s="51">
        <f t="shared" si="13"/>
        <v>507</v>
      </c>
      <c r="N73" s="51">
        <v>0</v>
      </c>
      <c r="O73" s="51">
        <v>507</v>
      </c>
      <c r="P73" s="51">
        <v>0</v>
      </c>
      <c r="Q73" s="51">
        <f t="shared" si="14"/>
        <v>122</v>
      </c>
      <c r="R73" s="51">
        <v>0</v>
      </c>
      <c r="S73" s="51">
        <v>122</v>
      </c>
      <c r="T73" s="51">
        <v>0</v>
      </c>
      <c r="U73" s="51">
        <f t="shared" si="15"/>
        <v>3</v>
      </c>
      <c r="V73" s="51">
        <v>0</v>
      </c>
      <c r="W73" s="51">
        <v>3</v>
      </c>
      <c r="X73" s="51">
        <v>0</v>
      </c>
      <c r="Y73" s="51">
        <f t="shared" si="16"/>
        <v>0</v>
      </c>
      <c r="Z73" s="51">
        <v>0</v>
      </c>
      <c r="AA73" s="51">
        <v>0</v>
      </c>
      <c r="AB73" s="51">
        <v>0</v>
      </c>
      <c r="AC73" s="51">
        <f t="shared" si="17"/>
        <v>9</v>
      </c>
      <c r="AD73" s="51">
        <v>0</v>
      </c>
      <c r="AE73" s="51">
        <v>9</v>
      </c>
      <c r="AF73" s="51">
        <v>0</v>
      </c>
      <c r="AG73" s="51">
        <v>169</v>
      </c>
      <c r="AH73" s="51">
        <v>0</v>
      </c>
    </row>
    <row r="74" spans="1:34" ht="13.5">
      <c r="A74" s="79" t="s">
        <v>82</v>
      </c>
      <c r="B74" s="80"/>
      <c r="C74" s="81"/>
      <c r="D74" s="51">
        <f aca="true" t="shared" si="18" ref="D74:AH74">SUM(D7:D73)</f>
        <v>669727</v>
      </c>
      <c r="E74" s="51">
        <f t="shared" si="18"/>
        <v>413418</v>
      </c>
      <c r="F74" s="51">
        <f t="shared" si="18"/>
        <v>256309</v>
      </c>
      <c r="G74" s="51">
        <f t="shared" si="18"/>
        <v>669727</v>
      </c>
      <c r="H74" s="51">
        <f t="shared" si="18"/>
        <v>586118</v>
      </c>
      <c r="I74" s="51">
        <f t="shared" si="18"/>
        <v>0</v>
      </c>
      <c r="J74" s="51">
        <f t="shared" si="18"/>
        <v>0</v>
      </c>
      <c r="K74" s="51">
        <f t="shared" si="18"/>
        <v>0</v>
      </c>
      <c r="L74" s="51">
        <f t="shared" si="18"/>
        <v>0</v>
      </c>
      <c r="M74" s="51">
        <f t="shared" si="18"/>
        <v>477265</v>
      </c>
      <c r="N74" s="51">
        <f t="shared" si="18"/>
        <v>83274</v>
      </c>
      <c r="O74" s="51">
        <f t="shared" si="18"/>
        <v>235297</v>
      </c>
      <c r="P74" s="51">
        <f t="shared" si="18"/>
        <v>158694</v>
      </c>
      <c r="Q74" s="51">
        <f t="shared" si="18"/>
        <v>58113</v>
      </c>
      <c r="R74" s="51">
        <f t="shared" si="18"/>
        <v>7264</v>
      </c>
      <c r="S74" s="51">
        <f t="shared" si="18"/>
        <v>35640</v>
      </c>
      <c r="T74" s="51">
        <f t="shared" si="18"/>
        <v>15209</v>
      </c>
      <c r="U74" s="51">
        <f t="shared" si="18"/>
        <v>42924</v>
      </c>
      <c r="V74" s="51">
        <f t="shared" si="18"/>
        <v>3659</v>
      </c>
      <c r="W74" s="51">
        <f t="shared" si="18"/>
        <v>38297</v>
      </c>
      <c r="X74" s="51">
        <f t="shared" si="18"/>
        <v>968</v>
      </c>
      <c r="Y74" s="51">
        <f t="shared" si="18"/>
        <v>4065</v>
      </c>
      <c r="Z74" s="51">
        <f t="shared" si="18"/>
        <v>76</v>
      </c>
      <c r="AA74" s="51">
        <f t="shared" si="18"/>
        <v>3989</v>
      </c>
      <c r="AB74" s="51">
        <f t="shared" si="18"/>
        <v>0</v>
      </c>
      <c r="AC74" s="51">
        <f t="shared" si="18"/>
        <v>3751</v>
      </c>
      <c r="AD74" s="51">
        <f t="shared" si="18"/>
        <v>90</v>
      </c>
      <c r="AE74" s="51">
        <f t="shared" si="18"/>
        <v>3448</v>
      </c>
      <c r="AF74" s="51">
        <f t="shared" si="18"/>
        <v>213</v>
      </c>
      <c r="AG74" s="51">
        <f t="shared" si="18"/>
        <v>83609</v>
      </c>
      <c r="AH74" s="51">
        <f t="shared" si="18"/>
        <v>3384</v>
      </c>
    </row>
  </sheetData>
  <mergeCells count="14">
    <mergeCell ref="A74:C74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47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49</v>
      </c>
      <c r="C2" s="67" t="s">
        <v>52</v>
      </c>
      <c r="D2" s="29" t="s">
        <v>40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41</v>
      </c>
      <c r="V2" s="32"/>
      <c r="W2" s="32"/>
      <c r="X2" s="32"/>
      <c r="Y2" s="32"/>
      <c r="Z2" s="32"/>
      <c r="AA2" s="33"/>
      <c r="AB2" s="29" t="s">
        <v>42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53</v>
      </c>
      <c r="G3" s="83"/>
      <c r="H3" s="83"/>
      <c r="I3" s="83"/>
      <c r="J3" s="83"/>
      <c r="K3" s="84"/>
      <c r="L3" s="67" t="s">
        <v>54</v>
      </c>
      <c r="M3" s="16" t="s">
        <v>231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55</v>
      </c>
      <c r="AD3" s="67" t="s">
        <v>56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50</v>
      </c>
      <c r="P5" s="8" t="s">
        <v>19</v>
      </c>
      <c r="Q5" s="20" t="s">
        <v>57</v>
      </c>
      <c r="R5" s="8" t="s">
        <v>20</v>
      </c>
      <c r="S5" s="20" t="s">
        <v>81</v>
      </c>
      <c r="T5" s="8" t="s">
        <v>51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58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29</v>
      </c>
      <c r="B7" s="49" t="s">
        <v>30</v>
      </c>
      <c r="C7" s="50" t="s">
        <v>31</v>
      </c>
      <c r="D7" s="51">
        <f aca="true" t="shared" si="0" ref="D7:D70">E7+F7+L7+M7</f>
        <v>176490</v>
      </c>
      <c r="E7" s="51">
        <v>93895</v>
      </c>
      <c r="F7" s="51">
        <f aca="true" t="shared" si="1" ref="F7:F50">SUM(G7:K7)</f>
        <v>9625</v>
      </c>
      <c r="G7" s="51">
        <v>3604</v>
      </c>
      <c r="H7" s="51">
        <v>6021</v>
      </c>
      <c r="I7" s="51">
        <v>0</v>
      </c>
      <c r="J7" s="51">
        <v>0</v>
      </c>
      <c r="K7" s="51">
        <v>0</v>
      </c>
      <c r="L7" s="51">
        <v>72970</v>
      </c>
      <c r="M7" s="51">
        <f aca="true" t="shared" si="2" ref="M7:M50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50">SUM(V7:AA7)</f>
        <v>95114</v>
      </c>
      <c r="V7" s="51">
        <v>93895</v>
      </c>
      <c r="W7" s="51">
        <v>1219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50">SUM(AC7:AE7)</f>
        <v>88833</v>
      </c>
      <c r="AC7" s="51">
        <v>72970</v>
      </c>
      <c r="AD7" s="51">
        <v>14329</v>
      </c>
      <c r="AE7" s="51">
        <f aca="true" t="shared" si="5" ref="AE7:AE50">SUM(AF7:AJ7)</f>
        <v>1534</v>
      </c>
      <c r="AF7" s="51">
        <v>1534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29</v>
      </c>
      <c r="B8" s="49" t="s">
        <v>32</v>
      </c>
      <c r="C8" s="50" t="s">
        <v>33</v>
      </c>
      <c r="D8" s="51">
        <f t="shared" si="0"/>
        <v>90919</v>
      </c>
      <c r="E8" s="51">
        <v>72263</v>
      </c>
      <c r="F8" s="51">
        <f t="shared" si="1"/>
        <v>8024</v>
      </c>
      <c r="G8" s="51">
        <v>0</v>
      </c>
      <c r="H8" s="51">
        <v>8024</v>
      </c>
      <c r="I8" s="51">
        <v>0</v>
      </c>
      <c r="J8" s="51">
        <v>0</v>
      </c>
      <c r="K8" s="51">
        <v>0</v>
      </c>
      <c r="L8" s="51">
        <v>10632</v>
      </c>
      <c r="M8" s="51">
        <f t="shared" si="2"/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 t="shared" si="3"/>
        <v>72263</v>
      </c>
      <c r="V8" s="51">
        <v>72263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19847</v>
      </c>
      <c r="AC8" s="51">
        <v>10632</v>
      </c>
      <c r="AD8" s="51">
        <v>8273</v>
      </c>
      <c r="AE8" s="51">
        <f t="shared" si="5"/>
        <v>942</v>
      </c>
      <c r="AF8" s="51">
        <v>0</v>
      </c>
      <c r="AG8" s="51">
        <v>942</v>
      </c>
      <c r="AH8" s="51">
        <v>0</v>
      </c>
      <c r="AI8" s="51">
        <v>0</v>
      </c>
      <c r="AJ8" s="51">
        <v>0</v>
      </c>
    </row>
    <row r="9" spans="1:36" ht="13.5">
      <c r="A9" s="26" t="s">
        <v>29</v>
      </c>
      <c r="B9" s="49" t="s">
        <v>34</v>
      </c>
      <c r="C9" s="50" t="s">
        <v>35</v>
      </c>
      <c r="D9" s="51">
        <f t="shared" si="0"/>
        <v>117148</v>
      </c>
      <c r="E9" s="51">
        <v>88700</v>
      </c>
      <c r="F9" s="51">
        <f t="shared" si="1"/>
        <v>22077</v>
      </c>
      <c r="G9" s="51">
        <v>0</v>
      </c>
      <c r="H9" s="51">
        <v>22077</v>
      </c>
      <c r="I9" s="51">
        <v>0</v>
      </c>
      <c r="J9" s="51">
        <v>0</v>
      </c>
      <c r="K9" s="51">
        <v>0</v>
      </c>
      <c r="L9" s="51">
        <v>6371</v>
      </c>
      <c r="M9" s="51">
        <f t="shared" si="2"/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91968</v>
      </c>
      <c r="V9" s="51">
        <v>88700</v>
      </c>
      <c r="W9" s="51">
        <v>0</v>
      </c>
      <c r="X9" s="51">
        <v>3268</v>
      </c>
      <c r="Y9" s="51">
        <v>0</v>
      </c>
      <c r="Z9" s="51">
        <v>0</v>
      </c>
      <c r="AA9" s="51">
        <v>0</v>
      </c>
      <c r="AB9" s="51">
        <f t="shared" si="4"/>
        <v>22048</v>
      </c>
      <c r="AC9" s="51">
        <v>6371</v>
      </c>
      <c r="AD9" s="51">
        <v>9815</v>
      </c>
      <c r="AE9" s="51">
        <f t="shared" si="5"/>
        <v>5862</v>
      </c>
      <c r="AF9" s="51">
        <v>0</v>
      </c>
      <c r="AG9" s="51">
        <v>5862</v>
      </c>
      <c r="AH9" s="51">
        <v>0</v>
      </c>
      <c r="AI9" s="51">
        <v>0</v>
      </c>
      <c r="AJ9" s="51">
        <v>0</v>
      </c>
    </row>
    <row r="10" spans="1:36" ht="13.5">
      <c r="A10" s="26" t="s">
        <v>29</v>
      </c>
      <c r="B10" s="49" t="s">
        <v>36</v>
      </c>
      <c r="C10" s="50" t="s">
        <v>37</v>
      </c>
      <c r="D10" s="51">
        <f t="shared" si="0"/>
        <v>14643</v>
      </c>
      <c r="E10" s="51">
        <v>10954</v>
      </c>
      <c r="F10" s="51">
        <f t="shared" si="1"/>
        <v>2604</v>
      </c>
      <c r="G10" s="51">
        <v>2604</v>
      </c>
      <c r="H10" s="51">
        <v>0</v>
      </c>
      <c r="I10" s="51">
        <v>0</v>
      </c>
      <c r="J10" s="51">
        <v>0</v>
      </c>
      <c r="K10" s="51">
        <v>0</v>
      </c>
      <c r="L10" s="51">
        <v>499</v>
      </c>
      <c r="M10" s="51">
        <f t="shared" si="2"/>
        <v>586</v>
      </c>
      <c r="N10" s="51">
        <v>284</v>
      </c>
      <c r="O10" s="51">
        <v>30</v>
      </c>
      <c r="P10" s="51">
        <v>176</v>
      </c>
      <c r="Q10" s="51">
        <v>44</v>
      </c>
      <c r="R10" s="51">
        <v>52</v>
      </c>
      <c r="S10" s="51">
        <v>0</v>
      </c>
      <c r="T10" s="51">
        <v>0</v>
      </c>
      <c r="U10" s="51">
        <f t="shared" si="3"/>
        <v>11258</v>
      </c>
      <c r="V10" s="51">
        <v>10954</v>
      </c>
      <c r="W10" s="51">
        <v>304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3681</v>
      </c>
      <c r="AC10" s="51">
        <v>499</v>
      </c>
      <c r="AD10" s="51">
        <v>1633</v>
      </c>
      <c r="AE10" s="51">
        <f t="shared" si="5"/>
        <v>1549</v>
      </c>
      <c r="AF10" s="51">
        <v>1549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29</v>
      </c>
      <c r="B11" s="49" t="s">
        <v>38</v>
      </c>
      <c r="C11" s="50" t="s">
        <v>39</v>
      </c>
      <c r="D11" s="51">
        <f t="shared" si="0"/>
        <v>20792</v>
      </c>
      <c r="E11" s="51">
        <v>16249</v>
      </c>
      <c r="F11" s="51">
        <f t="shared" si="1"/>
        <v>658</v>
      </c>
      <c r="G11" s="51">
        <v>141</v>
      </c>
      <c r="H11" s="51">
        <v>517</v>
      </c>
      <c r="I11" s="51">
        <v>0</v>
      </c>
      <c r="J11" s="51">
        <v>0</v>
      </c>
      <c r="K11" s="51">
        <v>0</v>
      </c>
      <c r="L11" s="51">
        <v>3510</v>
      </c>
      <c r="M11" s="51">
        <f t="shared" si="2"/>
        <v>375</v>
      </c>
      <c r="N11" s="51">
        <v>0</v>
      </c>
      <c r="O11" s="51">
        <v>375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16249</v>
      </c>
      <c r="V11" s="51">
        <v>16249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5686</v>
      </c>
      <c r="AC11" s="51">
        <v>3510</v>
      </c>
      <c r="AD11" s="51">
        <v>2134</v>
      </c>
      <c r="AE11" s="51">
        <f t="shared" si="5"/>
        <v>42</v>
      </c>
      <c r="AF11" s="51">
        <v>42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29</v>
      </c>
      <c r="B12" s="49" t="s">
        <v>85</v>
      </c>
      <c r="C12" s="50" t="s">
        <v>86</v>
      </c>
      <c r="D12" s="51">
        <f t="shared" si="0"/>
        <v>24205</v>
      </c>
      <c r="E12" s="51">
        <v>19281</v>
      </c>
      <c r="F12" s="51">
        <f t="shared" si="1"/>
        <v>3215</v>
      </c>
      <c r="G12" s="51">
        <v>2099</v>
      </c>
      <c r="H12" s="51">
        <v>1116</v>
      </c>
      <c r="I12" s="51">
        <v>0</v>
      </c>
      <c r="J12" s="51">
        <v>0</v>
      </c>
      <c r="K12" s="51">
        <v>0</v>
      </c>
      <c r="L12" s="51">
        <v>1007</v>
      </c>
      <c r="M12" s="51">
        <f t="shared" si="2"/>
        <v>702</v>
      </c>
      <c r="N12" s="51">
        <v>702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19462</v>
      </c>
      <c r="V12" s="51">
        <v>19281</v>
      </c>
      <c r="W12" s="51">
        <v>181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4722</v>
      </c>
      <c r="AC12" s="51">
        <v>1007</v>
      </c>
      <c r="AD12" s="51">
        <v>2482</v>
      </c>
      <c r="AE12" s="51">
        <f t="shared" si="5"/>
        <v>1233</v>
      </c>
      <c r="AF12" s="51">
        <v>896</v>
      </c>
      <c r="AG12" s="51">
        <v>337</v>
      </c>
      <c r="AH12" s="51">
        <v>0</v>
      </c>
      <c r="AI12" s="51">
        <v>0</v>
      </c>
      <c r="AJ12" s="51">
        <v>0</v>
      </c>
    </row>
    <row r="13" spans="1:36" ht="13.5">
      <c r="A13" s="26" t="s">
        <v>29</v>
      </c>
      <c r="B13" s="49" t="s">
        <v>87</v>
      </c>
      <c r="C13" s="50" t="s">
        <v>88</v>
      </c>
      <c r="D13" s="51">
        <f t="shared" si="0"/>
        <v>23278</v>
      </c>
      <c r="E13" s="51">
        <v>12783</v>
      </c>
      <c r="F13" s="51">
        <f t="shared" si="1"/>
        <v>2424</v>
      </c>
      <c r="G13" s="51">
        <v>1776</v>
      </c>
      <c r="H13" s="51">
        <v>648</v>
      </c>
      <c r="I13" s="51">
        <v>0</v>
      </c>
      <c r="J13" s="51">
        <v>0</v>
      </c>
      <c r="K13" s="51">
        <v>0</v>
      </c>
      <c r="L13" s="51">
        <v>7121</v>
      </c>
      <c r="M13" s="51">
        <f t="shared" si="2"/>
        <v>950</v>
      </c>
      <c r="N13" s="51">
        <v>621</v>
      </c>
      <c r="O13" s="51">
        <v>278</v>
      </c>
      <c r="P13" s="51">
        <v>9</v>
      </c>
      <c r="Q13" s="51">
        <v>0</v>
      </c>
      <c r="R13" s="51">
        <v>0</v>
      </c>
      <c r="S13" s="51">
        <v>42</v>
      </c>
      <c r="T13" s="51">
        <v>0</v>
      </c>
      <c r="U13" s="51">
        <f t="shared" si="3"/>
        <v>13520</v>
      </c>
      <c r="V13" s="51">
        <v>12783</v>
      </c>
      <c r="W13" s="51">
        <v>710</v>
      </c>
      <c r="X13" s="51">
        <v>27</v>
      </c>
      <c r="Y13" s="51">
        <v>0</v>
      </c>
      <c r="Z13" s="51">
        <v>0</v>
      </c>
      <c r="AA13" s="51">
        <v>0</v>
      </c>
      <c r="AB13" s="51">
        <f t="shared" si="4"/>
        <v>10398</v>
      </c>
      <c r="AC13" s="51">
        <v>7121</v>
      </c>
      <c r="AD13" s="51">
        <v>1806</v>
      </c>
      <c r="AE13" s="51">
        <f t="shared" si="5"/>
        <v>1471</v>
      </c>
      <c r="AF13" s="51">
        <v>1066</v>
      </c>
      <c r="AG13" s="51">
        <v>405</v>
      </c>
      <c r="AH13" s="51">
        <v>0</v>
      </c>
      <c r="AI13" s="51">
        <v>0</v>
      </c>
      <c r="AJ13" s="51">
        <v>0</v>
      </c>
    </row>
    <row r="14" spans="1:36" ht="13.5">
      <c r="A14" s="26" t="s">
        <v>29</v>
      </c>
      <c r="B14" s="49" t="s">
        <v>89</v>
      </c>
      <c r="C14" s="50" t="s">
        <v>90</v>
      </c>
      <c r="D14" s="51">
        <f t="shared" si="0"/>
        <v>23066</v>
      </c>
      <c r="E14" s="51">
        <v>12832</v>
      </c>
      <c r="F14" s="51">
        <f t="shared" si="1"/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9514</v>
      </c>
      <c r="M14" s="51">
        <f t="shared" si="2"/>
        <v>720</v>
      </c>
      <c r="N14" s="51">
        <v>190</v>
      </c>
      <c r="O14" s="51">
        <v>530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12832</v>
      </c>
      <c r="V14" s="51">
        <v>12832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11356</v>
      </c>
      <c r="AC14" s="51">
        <v>9514</v>
      </c>
      <c r="AD14" s="51">
        <v>1842</v>
      </c>
      <c r="AE14" s="51">
        <f t="shared" si="5"/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29</v>
      </c>
      <c r="B15" s="49" t="s">
        <v>91</v>
      </c>
      <c r="C15" s="50" t="s">
        <v>92</v>
      </c>
      <c r="D15" s="51">
        <f t="shared" si="0"/>
        <v>6857</v>
      </c>
      <c r="E15" s="51">
        <v>4802</v>
      </c>
      <c r="F15" s="51">
        <f t="shared" si="1"/>
        <v>85</v>
      </c>
      <c r="G15" s="51">
        <v>0</v>
      </c>
      <c r="H15" s="51">
        <v>85</v>
      </c>
      <c r="I15" s="51">
        <v>0</v>
      </c>
      <c r="J15" s="51">
        <v>0</v>
      </c>
      <c r="K15" s="51">
        <v>0</v>
      </c>
      <c r="L15" s="51">
        <v>1896</v>
      </c>
      <c r="M15" s="51">
        <f t="shared" si="2"/>
        <v>74</v>
      </c>
      <c r="N15" s="51">
        <v>6</v>
      </c>
      <c r="O15" s="51">
        <v>24</v>
      </c>
      <c r="P15" s="51">
        <v>41</v>
      </c>
      <c r="Q15" s="51">
        <v>2</v>
      </c>
      <c r="R15" s="51">
        <v>1</v>
      </c>
      <c r="S15" s="51">
        <v>0</v>
      </c>
      <c r="T15" s="51">
        <v>0</v>
      </c>
      <c r="U15" s="51">
        <f t="shared" si="3"/>
        <v>4802</v>
      </c>
      <c r="V15" s="51">
        <v>4802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2885</v>
      </c>
      <c r="AC15" s="51">
        <v>1896</v>
      </c>
      <c r="AD15" s="51">
        <v>989</v>
      </c>
      <c r="AE15" s="51">
        <f t="shared" si="5"/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29</v>
      </c>
      <c r="B16" s="49" t="s">
        <v>93</v>
      </c>
      <c r="C16" s="50" t="s">
        <v>94</v>
      </c>
      <c r="D16" s="51">
        <f t="shared" si="0"/>
        <v>1496</v>
      </c>
      <c r="E16" s="51">
        <v>1062</v>
      </c>
      <c r="F16" s="51">
        <f t="shared" si="1"/>
        <v>73</v>
      </c>
      <c r="G16" s="51">
        <v>0</v>
      </c>
      <c r="H16" s="51">
        <v>73</v>
      </c>
      <c r="I16" s="51">
        <v>0</v>
      </c>
      <c r="J16" s="51">
        <v>0</v>
      </c>
      <c r="K16" s="51">
        <v>0</v>
      </c>
      <c r="L16" s="51">
        <v>361</v>
      </c>
      <c r="M16" s="51">
        <f t="shared" si="2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1062</v>
      </c>
      <c r="V16" s="51">
        <v>1062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679</v>
      </c>
      <c r="AC16" s="51">
        <v>361</v>
      </c>
      <c r="AD16" s="51">
        <v>318</v>
      </c>
      <c r="AE16" s="51">
        <f t="shared" si="5"/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29</v>
      </c>
      <c r="B17" s="49" t="s">
        <v>95</v>
      </c>
      <c r="C17" s="50" t="s">
        <v>96</v>
      </c>
      <c r="D17" s="51">
        <f t="shared" si="0"/>
        <v>1622</v>
      </c>
      <c r="E17" s="51">
        <v>1438</v>
      </c>
      <c r="F17" s="51">
        <f t="shared" si="1"/>
        <v>42</v>
      </c>
      <c r="G17" s="51">
        <v>0</v>
      </c>
      <c r="H17" s="51">
        <v>42</v>
      </c>
      <c r="I17" s="51">
        <v>0</v>
      </c>
      <c r="J17" s="51">
        <v>0</v>
      </c>
      <c r="K17" s="51">
        <v>0</v>
      </c>
      <c r="L17" s="51">
        <v>2</v>
      </c>
      <c r="M17" s="51">
        <f t="shared" si="2"/>
        <v>140</v>
      </c>
      <c r="N17" s="51">
        <v>0</v>
      </c>
      <c r="O17" s="51">
        <v>140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1438</v>
      </c>
      <c r="V17" s="51">
        <v>1438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250</v>
      </c>
      <c r="AC17" s="51">
        <v>2</v>
      </c>
      <c r="AD17" s="51">
        <v>248</v>
      </c>
      <c r="AE17" s="51">
        <f t="shared" si="5"/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29</v>
      </c>
      <c r="B18" s="49" t="s">
        <v>97</v>
      </c>
      <c r="C18" s="50" t="s">
        <v>98</v>
      </c>
      <c r="D18" s="51">
        <f t="shared" si="0"/>
        <v>1001</v>
      </c>
      <c r="E18" s="51">
        <v>652</v>
      </c>
      <c r="F18" s="51">
        <f t="shared" si="1"/>
        <v>62</v>
      </c>
      <c r="G18" s="51">
        <v>0</v>
      </c>
      <c r="H18" s="51">
        <v>62</v>
      </c>
      <c r="I18" s="51">
        <v>0</v>
      </c>
      <c r="J18" s="51">
        <v>0</v>
      </c>
      <c r="K18" s="51">
        <v>0</v>
      </c>
      <c r="L18" s="51">
        <v>287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652</v>
      </c>
      <c r="V18" s="51">
        <v>652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514</v>
      </c>
      <c r="AC18" s="51">
        <v>287</v>
      </c>
      <c r="AD18" s="51">
        <v>227</v>
      </c>
      <c r="AE18" s="51">
        <f t="shared" si="5"/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29</v>
      </c>
      <c r="B19" s="49" t="s">
        <v>99</v>
      </c>
      <c r="C19" s="50" t="s">
        <v>100</v>
      </c>
      <c r="D19" s="51">
        <f t="shared" si="0"/>
        <v>738</v>
      </c>
      <c r="E19" s="51">
        <v>355</v>
      </c>
      <c r="F19" s="51">
        <f t="shared" si="1"/>
        <v>41</v>
      </c>
      <c r="G19" s="51">
        <v>0</v>
      </c>
      <c r="H19" s="51">
        <v>41</v>
      </c>
      <c r="I19" s="51">
        <v>0</v>
      </c>
      <c r="J19" s="51">
        <v>0</v>
      </c>
      <c r="K19" s="51">
        <v>0</v>
      </c>
      <c r="L19" s="51">
        <v>342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355</v>
      </c>
      <c r="V19" s="51">
        <v>355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450</v>
      </c>
      <c r="AC19" s="51">
        <v>342</v>
      </c>
      <c r="AD19" s="51">
        <v>108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29</v>
      </c>
      <c r="B20" s="49" t="s">
        <v>101</v>
      </c>
      <c r="C20" s="50" t="s">
        <v>80</v>
      </c>
      <c r="D20" s="51">
        <f t="shared" si="0"/>
        <v>880</v>
      </c>
      <c r="E20" s="51">
        <v>767</v>
      </c>
      <c r="F20" s="51">
        <f t="shared" si="1"/>
        <v>28</v>
      </c>
      <c r="G20" s="51">
        <v>0</v>
      </c>
      <c r="H20" s="51">
        <v>28</v>
      </c>
      <c r="I20" s="51">
        <v>0</v>
      </c>
      <c r="J20" s="51">
        <v>0</v>
      </c>
      <c r="K20" s="51">
        <v>0</v>
      </c>
      <c r="L20" s="51">
        <v>1</v>
      </c>
      <c r="M20" s="51">
        <f t="shared" si="2"/>
        <v>84</v>
      </c>
      <c r="N20" s="51">
        <v>0</v>
      </c>
      <c r="O20" s="51">
        <v>84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767</v>
      </c>
      <c r="V20" s="51">
        <v>767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134</v>
      </c>
      <c r="AC20" s="51">
        <v>1</v>
      </c>
      <c r="AD20" s="51">
        <v>133</v>
      </c>
      <c r="AE20" s="51">
        <f t="shared" si="5"/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29</v>
      </c>
      <c r="B21" s="49" t="s">
        <v>102</v>
      </c>
      <c r="C21" s="50" t="s">
        <v>103</v>
      </c>
      <c r="D21" s="51">
        <f t="shared" si="0"/>
        <v>4571</v>
      </c>
      <c r="E21" s="51">
        <v>4025</v>
      </c>
      <c r="F21" s="51">
        <f t="shared" si="1"/>
        <v>304</v>
      </c>
      <c r="G21" s="51">
        <v>34</v>
      </c>
      <c r="H21" s="51">
        <v>270</v>
      </c>
      <c r="I21" s="51">
        <v>0</v>
      </c>
      <c r="J21" s="51">
        <v>0</v>
      </c>
      <c r="K21" s="51">
        <v>0</v>
      </c>
      <c r="L21" s="51">
        <v>242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4027</v>
      </c>
      <c r="V21" s="51">
        <v>4025</v>
      </c>
      <c r="W21" s="51">
        <v>2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712</v>
      </c>
      <c r="AC21" s="51">
        <v>242</v>
      </c>
      <c r="AD21" s="51">
        <v>438</v>
      </c>
      <c r="AE21" s="51">
        <f t="shared" si="5"/>
        <v>32</v>
      </c>
      <c r="AF21" s="51">
        <v>32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29</v>
      </c>
      <c r="B22" s="49" t="s">
        <v>104</v>
      </c>
      <c r="C22" s="50" t="s">
        <v>105</v>
      </c>
      <c r="D22" s="51">
        <f t="shared" si="0"/>
        <v>3836</v>
      </c>
      <c r="E22" s="51">
        <v>2795</v>
      </c>
      <c r="F22" s="51">
        <f t="shared" si="1"/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509</v>
      </c>
      <c r="M22" s="51">
        <f t="shared" si="2"/>
        <v>532</v>
      </c>
      <c r="N22" s="51">
        <v>38</v>
      </c>
      <c r="O22" s="51">
        <v>200</v>
      </c>
      <c r="P22" s="51">
        <v>217</v>
      </c>
      <c r="Q22" s="51">
        <v>21</v>
      </c>
      <c r="R22" s="51">
        <v>56</v>
      </c>
      <c r="S22" s="51">
        <v>0</v>
      </c>
      <c r="T22" s="51">
        <v>0</v>
      </c>
      <c r="U22" s="51">
        <f t="shared" si="3"/>
        <v>2795</v>
      </c>
      <c r="V22" s="51">
        <v>2795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781</v>
      </c>
      <c r="AC22" s="51">
        <v>509</v>
      </c>
      <c r="AD22" s="51">
        <v>272</v>
      </c>
      <c r="AE22" s="51">
        <f t="shared" si="5"/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29</v>
      </c>
      <c r="B23" s="49" t="s">
        <v>106</v>
      </c>
      <c r="C23" s="50" t="s">
        <v>107</v>
      </c>
      <c r="D23" s="51">
        <f t="shared" si="0"/>
        <v>2698</v>
      </c>
      <c r="E23" s="51">
        <v>2103</v>
      </c>
      <c r="F23" s="51">
        <f t="shared" si="1"/>
        <v>361</v>
      </c>
      <c r="G23" s="51">
        <v>109</v>
      </c>
      <c r="H23" s="51">
        <v>252</v>
      </c>
      <c r="I23" s="51">
        <v>0</v>
      </c>
      <c r="J23" s="51">
        <v>0</v>
      </c>
      <c r="K23" s="51">
        <v>0</v>
      </c>
      <c r="L23" s="51">
        <v>234</v>
      </c>
      <c r="M23" s="51">
        <f t="shared" si="2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2111</v>
      </c>
      <c r="V23" s="51">
        <v>2103</v>
      </c>
      <c r="W23" s="51">
        <v>8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561</v>
      </c>
      <c r="AC23" s="51">
        <v>234</v>
      </c>
      <c r="AD23" s="51">
        <v>226</v>
      </c>
      <c r="AE23" s="51">
        <f t="shared" si="5"/>
        <v>101</v>
      </c>
      <c r="AF23" s="51">
        <v>101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29</v>
      </c>
      <c r="B24" s="49" t="s">
        <v>108</v>
      </c>
      <c r="C24" s="50" t="s">
        <v>109</v>
      </c>
      <c r="D24" s="51">
        <f t="shared" si="0"/>
        <v>1109</v>
      </c>
      <c r="E24" s="51">
        <v>806</v>
      </c>
      <c r="F24" s="51">
        <f t="shared" si="1"/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115</v>
      </c>
      <c r="M24" s="51">
        <f t="shared" si="2"/>
        <v>188</v>
      </c>
      <c r="N24" s="51">
        <v>72</v>
      </c>
      <c r="O24" s="51">
        <v>29</v>
      </c>
      <c r="P24" s="51">
        <v>69</v>
      </c>
      <c r="Q24" s="51">
        <v>5</v>
      </c>
      <c r="R24" s="51">
        <v>13</v>
      </c>
      <c r="S24" s="51">
        <v>0</v>
      </c>
      <c r="T24" s="51">
        <v>0</v>
      </c>
      <c r="U24" s="51">
        <f t="shared" si="3"/>
        <v>806</v>
      </c>
      <c r="V24" s="51">
        <v>806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191</v>
      </c>
      <c r="AC24" s="51">
        <v>115</v>
      </c>
      <c r="AD24" s="51">
        <v>76</v>
      </c>
      <c r="AE24" s="51">
        <f t="shared" si="5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29</v>
      </c>
      <c r="B25" s="49" t="s">
        <v>110</v>
      </c>
      <c r="C25" s="50" t="s">
        <v>111</v>
      </c>
      <c r="D25" s="51">
        <f t="shared" si="0"/>
        <v>792</v>
      </c>
      <c r="E25" s="51">
        <v>655</v>
      </c>
      <c r="F25" s="51">
        <f t="shared" si="1"/>
        <v>30</v>
      </c>
      <c r="G25" s="51">
        <v>30</v>
      </c>
      <c r="H25" s="51">
        <v>0</v>
      </c>
      <c r="I25" s="51">
        <v>0</v>
      </c>
      <c r="J25" s="51">
        <v>0</v>
      </c>
      <c r="K25" s="51">
        <v>0</v>
      </c>
      <c r="L25" s="51">
        <v>13</v>
      </c>
      <c r="M25" s="51">
        <f t="shared" si="2"/>
        <v>94</v>
      </c>
      <c r="N25" s="51">
        <v>13</v>
      </c>
      <c r="O25" s="51">
        <v>26</v>
      </c>
      <c r="P25" s="51">
        <v>38</v>
      </c>
      <c r="Q25" s="51">
        <v>7</v>
      </c>
      <c r="R25" s="51">
        <v>9</v>
      </c>
      <c r="S25" s="51">
        <v>0</v>
      </c>
      <c r="T25" s="51">
        <v>1</v>
      </c>
      <c r="U25" s="51">
        <f t="shared" si="3"/>
        <v>664</v>
      </c>
      <c r="V25" s="51">
        <v>655</v>
      </c>
      <c r="W25" s="51">
        <v>9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47</v>
      </c>
      <c r="AC25" s="51">
        <v>13</v>
      </c>
      <c r="AD25" s="51">
        <v>13</v>
      </c>
      <c r="AE25" s="51">
        <f t="shared" si="5"/>
        <v>21</v>
      </c>
      <c r="AF25" s="51">
        <v>21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29</v>
      </c>
      <c r="B26" s="49" t="s">
        <v>112</v>
      </c>
      <c r="C26" s="50" t="s">
        <v>113</v>
      </c>
      <c r="D26" s="51">
        <f t="shared" si="0"/>
        <v>2710</v>
      </c>
      <c r="E26" s="51">
        <v>2297</v>
      </c>
      <c r="F26" s="51">
        <f t="shared" si="1"/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195</v>
      </c>
      <c r="M26" s="51">
        <f t="shared" si="2"/>
        <v>218</v>
      </c>
      <c r="N26" s="51">
        <v>7</v>
      </c>
      <c r="O26" s="51">
        <v>110</v>
      </c>
      <c r="P26" s="51">
        <v>94</v>
      </c>
      <c r="Q26" s="51">
        <v>7</v>
      </c>
      <c r="R26" s="51">
        <v>0</v>
      </c>
      <c r="S26" s="51">
        <v>0</v>
      </c>
      <c r="T26" s="51">
        <v>0</v>
      </c>
      <c r="U26" s="51">
        <f t="shared" si="3"/>
        <v>2297</v>
      </c>
      <c r="V26" s="51">
        <v>2297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403</v>
      </c>
      <c r="AC26" s="51">
        <v>195</v>
      </c>
      <c r="AD26" s="51">
        <v>208</v>
      </c>
      <c r="AE26" s="51">
        <f t="shared" si="5"/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29</v>
      </c>
      <c r="B27" s="49" t="s">
        <v>114</v>
      </c>
      <c r="C27" s="50" t="s">
        <v>115</v>
      </c>
      <c r="D27" s="51">
        <f t="shared" si="0"/>
        <v>968</v>
      </c>
      <c r="E27" s="51">
        <v>722</v>
      </c>
      <c r="F27" s="51">
        <f t="shared" si="1"/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51</v>
      </c>
      <c r="M27" s="51">
        <f t="shared" si="2"/>
        <v>195</v>
      </c>
      <c r="N27" s="51">
        <v>0</v>
      </c>
      <c r="O27" s="51">
        <v>90</v>
      </c>
      <c r="P27" s="51">
        <v>97</v>
      </c>
      <c r="Q27" s="51">
        <v>8</v>
      </c>
      <c r="R27" s="51">
        <v>0</v>
      </c>
      <c r="S27" s="51">
        <v>0</v>
      </c>
      <c r="T27" s="51">
        <v>0</v>
      </c>
      <c r="U27" s="51">
        <f t="shared" si="3"/>
        <v>722</v>
      </c>
      <c r="V27" s="51">
        <v>722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126</v>
      </c>
      <c r="AC27" s="51">
        <v>51</v>
      </c>
      <c r="AD27" s="51">
        <v>75</v>
      </c>
      <c r="AE27" s="51">
        <f t="shared" si="5"/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29</v>
      </c>
      <c r="B28" s="49" t="s">
        <v>116</v>
      </c>
      <c r="C28" s="50" t="s">
        <v>117</v>
      </c>
      <c r="D28" s="51">
        <f t="shared" si="0"/>
        <v>1366</v>
      </c>
      <c r="E28" s="51">
        <v>1080</v>
      </c>
      <c r="F28" s="51">
        <f t="shared" si="1"/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81</v>
      </c>
      <c r="M28" s="51">
        <f t="shared" si="2"/>
        <v>205</v>
      </c>
      <c r="N28" s="51">
        <v>95</v>
      </c>
      <c r="O28" s="51">
        <v>100</v>
      </c>
      <c r="P28" s="51">
        <v>10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1080</v>
      </c>
      <c r="V28" s="51">
        <v>1080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203</v>
      </c>
      <c r="AC28" s="51">
        <v>81</v>
      </c>
      <c r="AD28" s="51">
        <v>122</v>
      </c>
      <c r="AE28" s="51">
        <f t="shared" si="5"/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29</v>
      </c>
      <c r="B29" s="49" t="s">
        <v>118</v>
      </c>
      <c r="C29" s="50" t="s">
        <v>119</v>
      </c>
      <c r="D29" s="51">
        <f t="shared" si="0"/>
        <v>3550</v>
      </c>
      <c r="E29" s="51">
        <v>2734</v>
      </c>
      <c r="F29" s="51">
        <f t="shared" si="1"/>
        <v>713</v>
      </c>
      <c r="G29" s="51">
        <v>0</v>
      </c>
      <c r="H29" s="51">
        <v>80</v>
      </c>
      <c r="I29" s="51">
        <v>0</v>
      </c>
      <c r="J29" s="51">
        <v>0</v>
      </c>
      <c r="K29" s="51">
        <v>633</v>
      </c>
      <c r="L29" s="51">
        <v>71</v>
      </c>
      <c r="M29" s="51">
        <f t="shared" si="2"/>
        <v>32</v>
      </c>
      <c r="N29" s="51">
        <v>0</v>
      </c>
      <c r="O29" s="51">
        <v>32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2734</v>
      </c>
      <c r="V29" s="51">
        <v>2734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1023</v>
      </c>
      <c r="AC29" s="51">
        <v>71</v>
      </c>
      <c r="AD29" s="51">
        <v>319</v>
      </c>
      <c r="AE29" s="51">
        <f t="shared" si="5"/>
        <v>633</v>
      </c>
      <c r="AF29" s="51">
        <v>0</v>
      </c>
      <c r="AG29" s="51">
        <v>0</v>
      </c>
      <c r="AH29" s="51">
        <v>0</v>
      </c>
      <c r="AI29" s="51">
        <v>0</v>
      </c>
      <c r="AJ29" s="51">
        <v>633</v>
      </c>
    </row>
    <row r="30" spans="1:36" ht="13.5">
      <c r="A30" s="26" t="s">
        <v>29</v>
      </c>
      <c r="B30" s="49" t="s">
        <v>120</v>
      </c>
      <c r="C30" s="50" t="s">
        <v>121</v>
      </c>
      <c r="D30" s="51">
        <f t="shared" si="0"/>
        <v>1129</v>
      </c>
      <c r="E30" s="51">
        <v>893</v>
      </c>
      <c r="F30" s="51">
        <f t="shared" si="1"/>
        <v>204</v>
      </c>
      <c r="G30" s="51">
        <v>0</v>
      </c>
      <c r="H30" s="51">
        <v>54</v>
      </c>
      <c r="I30" s="51">
        <v>0</v>
      </c>
      <c r="J30" s="51">
        <v>0</v>
      </c>
      <c r="K30" s="51">
        <v>150</v>
      </c>
      <c r="L30" s="51">
        <v>17</v>
      </c>
      <c r="M30" s="51">
        <f t="shared" si="2"/>
        <v>15</v>
      </c>
      <c r="N30" s="51">
        <v>0</v>
      </c>
      <c r="O30" s="51">
        <v>15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893</v>
      </c>
      <c r="V30" s="51">
        <v>893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271</v>
      </c>
      <c r="AC30" s="51">
        <v>17</v>
      </c>
      <c r="AD30" s="51">
        <v>104</v>
      </c>
      <c r="AE30" s="51">
        <f t="shared" si="5"/>
        <v>150</v>
      </c>
      <c r="AF30" s="51">
        <v>0</v>
      </c>
      <c r="AG30" s="51">
        <v>0</v>
      </c>
      <c r="AH30" s="51">
        <v>0</v>
      </c>
      <c r="AI30" s="51">
        <v>0</v>
      </c>
      <c r="AJ30" s="51">
        <v>150</v>
      </c>
    </row>
    <row r="31" spans="1:36" ht="13.5">
      <c r="A31" s="26" t="s">
        <v>29</v>
      </c>
      <c r="B31" s="49" t="s">
        <v>122</v>
      </c>
      <c r="C31" s="50" t="s">
        <v>123</v>
      </c>
      <c r="D31" s="51">
        <f t="shared" si="0"/>
        <v>781</v>
      </c>
      <c r="E31" s="51">
        <v>629</v>
      </c>
      <c r="F31" s="51">
        <f t="shared" si="1"/>
        <v>134</v>
      </c>
      <c r="G31" s="51">
        <v>0</v>
      </c>
      <c r="H31" s="51">
        <v>29</v>
      </c>
      <c r="I31" s="51">
        <v>0</v>
      </c>
      <c r="J31" s="51">
        <v>0</v>
      </c>
      <c r="K31" s="51">
        <v>105</v>
      </c>
      <c r="L31" s="51">
        <v>12</v>
      </c>
      <c r="M31" s="51">
        <f t="shared" si="2"/>
        <v>6</v>
      </c>
      <c r="N31" s="51">
        <v>0</v>
      </c>
      <c r="O31" s="51">
        <v>6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629</v>
      </c>
      <c r="V31" s="51">
        <v>629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191</v>
      </c>
      <c r="AC31" s="51">
        <v>12</v>
      </c>
      <c r="AD31" s="51">
        <v>74</v>
      </c>
      <c r="AE31" s="51">
        <f t="shared" si="5"/>
        <v>105</v>
      </c>
      <c r="AF31" s="51">
        <v>0</v>
      </c>
      <c r="AG31" s="51">
        <v>0</v>
      </c>
      <c r="AH31" s="51">
        <v>0</v>
      </c>
      <c r="AI31" s="51">
        <v>0</v>
      </c>
      <c r="AJ31" s="51">
        <v>105</v>
      </c>
    </row>
    <row r="32" spans="1:36" ht="13.5">
      <c r="A32" s="26" t="s">
        <v>29</v>
      </c>
      <c r="B32" s="49" t="s">
        <v>124</v>
      </c>
      <c r="C32" s="50" t="s">
        <v>125</v>
      </c>
      <c r="D32" s="51">
        <f t="shared" si="0"/>
        <v>4506</v>
      </c>
      <c r="E32" s="51">
        <v>3428</v>
      </c>
      <c r="F32" s="51">
        <f t="shared" si="1"/>
        <v>1057</v>
      </c>
      <c r="G32" s="51">
        <v>0</v>
      </c>
      <c r="H32" s="51">
        <v>111</v>
      </c>
      <c r="I32" s="51">
        <v>0</v>
      </c>
      <c r="J32" s="51">
        <v>0</v>
      </c>
      <c r="K32" s="51">
        <v>946</v>
      </c>
      <c r="L32" s="51">
        <v>21</v>
      </c>
      <c r="M32" s="51">
        <f t="shared" si="2"/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3428</v>
      </c>
      <c r="V32" s="51">
        <v>3428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1339</v>
      </c>
      <c r="AC32" s="51">
        <v>21</v>
      </c>
      <c r="AD32" s="51">
        <v>372</v>
      </c>
      <c r="AE32" s="51">
        <f t="shared" si="5"/>
        <v>946</v>
      </c>
      <c r="AF32" s="51">
        <v>0</v>
      </c>
      <c r="AG32" s="51">
        <v>0</v>
      </c>
      <c r="AH32" s="51">
        <v>0</v>
      </c>
      <c r="AI32" s="51">
        <v>0</v>
      </c>
      <c r="AJ32" s="51">
        <v>946</v>
      </c>
    </row>
    <row r="33" spans="1:36" ht="13.5">
      <c r="A33" s="26" t="s">
        <v>29</v>
      </c>
      <c r="B33" s="49" t="s">
        <v>126</v>
      </c>
      <c r="C33" s="50" t="s">
        <v>127</v>
      </c>
      <c r="D33" s="51">
        <f t="shared" si="0"/>
        <v>6061</v>
      </c>
      <c r="E33" s="51">
        <v>4425</v>
      </c>
      <c r="F33" s="51">
        <f t="shared" si="1"/>
        <v>129</v>
      </c>
      <c r="G33" s="51">
        <v>0</v>
      </c>
      <c r="H33" s="51">
        <v>129</v>
      </c>
      <c r="I33" s="51">
        <v>0</v>
      </c>
      <c r="J33" s="51">
        <v>0</v>
      </c>
      <c r="K33" s="51">
        <v>0</v>
      </c>
      <c r="L33" s="51">
        <v>1507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4425</v>
      </c>
      <c r="V33" s="51">
        <v>4425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1886</v>
      </c>
      <c r="AC33" s="51">
        <v>1507</v>
      </c>
      <c r="AD33" s="51">
        <v>379</v>
      </c>
      <c r="AE33" s="51">
        <f t="shared" si="5"/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29</v>
      </c>
      <c r="B34" s="49" t="s">
        <v>128</v>
      </c>
      <c r="C34" s="50" t="s">
        <v>129</v>
      </c>
      <c r="D34" s="51">
        <f t="shared" si="0"/>
        <v>3590</v>
      </c>
      <c r="E34" s="51">
        <v>2768</v>
      </c>
      <c r="F34" s="51">
        <f t="shared" si="1"/>
        <v>616</v>
      </c>
      <c r="G34" s="51">
        <v>616</v>
      </c>
      <c r="H34" s="51">
        <v>0</v>
      </c>
      <c r="I34" s="51">
        <v>0</v>
      </c>
      <c r="J34" s="51">
        <v>0</v>
      </c>
      <c r="K34" s="51">
        <v>0</v>
      </c>
      <c r="L34" s="51">
        <v>71</v>
      </c>
      <c r="M34" s="51">
        <f t="shared" si="2"/>
        <v>135</v>
      </c>
      <c r="N34" s="51">
        <v>58</v>
      </c>
      <c r="O34" s="51">
        <v>0</v>
      </c>
      <c r="P34" s="51">
        <v>52</v>
      </c>
      <c r="Q34" s="51">
        <v>11</v>
      </c>
      <c r="R34" s="51">
        <v>14</v>
      </c>
      <c r="S34" s="51">
        <v>0</v>
      </c>
      <c r="T34" s="51">
        <v>0</v>
      </c>
      <c r="U34" s="51">
        <f t="shared" si="3"/>
        <v>2840</v>
      </c>
      <c r="V34" s="51">
        <v>2768</v>
      </c>
      <c r="W34" s="51">
        <v>72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850</v>
      </c>
      <c r="AC34" s="51">
        <v>71</v>
      </c>
      <c r="AD34" s="51">
        <v>413</v>
      </c>
      <c r="AE34" s="51">
        <f t="shared" si="5"/>
        <v>366</v>
      </c>
      <c r="AF34" s="51">
        <v>366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29</v>
      </c>
      <c r="B35" s="49" t="s">
        <v>130</v>
      </c>
      <c r="C35" s="50" t="s">
        <v>131</v>
      </c>
      <c r="D35" s="51">
        <f t="shared" si="0"/>
        <v>6585</v>
      </c>
      <c r="E35" s="51">
        <v>4848</v>
      </c>
      <c r="F35" s="51">
        <f t="shared" si="1"/>
        <v>1202</v>
      </c>
      <c r="G35" s="51">
        <v>1202</v>
      </c>
      <c r="H35" s="51">
        <v>0</v>
      </c>
      <c r="I35" s="51">
        <v>0</v>
      </c>
      <c r="J35" s="51">
        <v>0</v>
      </c>
      <c r="K35" s="51">
        <v>0</v>
      </c>
      <c r="L35" s="51">
        <v>304</v>
      </c>
      <c r="M35" s="51">
        <f t="shared" si="2"/>
        <v>231</v>
      </c>
      <c r="N35" s="51">
        <v>126</v>
      </c>
      <c r="O35" s="51">
        <v>0</v>
      </c>
      <c r="P35" s="51">
        <v>71</v>
      </c>
      <c r="Q35" s="51">
        <v>17</v>
      </c>
      <c r="R35" s="51">
        <v>17</v>
      </c>
      <c r="S35" s="51">
        <v>0</v>
      </c>
      <c r="T35" s="51">
        <v>0</v>
      </c>
      <c r="U35" s="51">
        <f t="shared" si="3"/>
        <v>4989</v>
      </c>
      <c r="V35" s="51">
        <v>4848</v>
      </c>
      <c r="W35" s="51">
        <v>141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1742</v>
      </c>
      <c r="AC35" s="51">
        <v>304</v>
      </c>
      <c r="AD35" s="51">
        <v>723</v>
      </c>
      <c r="AE35" s="51">
        <f t="shared" si="5"/>
        <v>715</v>
      </c>
      <c r="AF35" s="51">
        <v>715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29</v>
      </c>
      <c r="B36" s="49" t="s">
        <v>132</v>
      </c>
      <c r="C36" s="50" t="s">
        <v>133</v>
      </c>
      <c r="D36" s="51">
        <f t="shared" si="0"/>
        <v>8377</v>
      </c>
      <c r="E36" s="51">
        <v>6847</v>
      </c>
      <c r="F36" s="51">
        <f t="shared" si="1"/>
        <v>240</v>
      </c>
      <c r="G36" s="51">
        <v>0</v>
      </c>
      <c r="H36" s="51">
        <v>240</v>
      </c>
      <c r="I36" s="51">
        <v>0</v>
      </c>
      <c r="J36" s="51">
        <v>0</v>
      </c>
      <c r="K36" s="51">
        <v>0</v>
      </c>
      <c r="L36" s="51">
        <v>1290</v>
      </c>
      <c r="M36" s="51">
        <f t="shared" si="2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6847</v>
      </c>
      <c r="V36" s="51">
        <v>6847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1851</v>
      </c>
      <c r="AC36" s="51">
        <v>1290</v>
      </c>
      <c r="AD36" s="51">
        <v>561</v>
      </c>
      <c r="AE36" s="51">
        <f t="shared" si="5"/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29</v>
      </c>
      <c r="B37" s="49" t="s">
        <v>134</v>
      </c>
      <c r="C37" s="50" t="s">
        <v>135</v>
      </c>
      <c r="D37" s="51">
        <f t="shared" si="0"/>
        <v>1797</v>
      </c>
      <c r="E37" s="51">
        <v>1274</v>
      </c>
      <c r="F37" s="51">
        <f t="shared" si="1"/>
        <v>406</v>
      </c>
      <c r="G37" s="51">
        <v>406</v>
      </c>
      <c r="H37" s="51">
        <v>0</v>
      </c>
      <c r="I37" s="51">
        <v>0</v>
      </c>
      <c r="J37" s="51">
        <v>0</v>
      </c>
      <c r="K37" s="51">
        <v>0</v>
      </c>
      <c r="L37" s="51">
        <v>67</v>
      </c>
      <c r="M37" s="51">
        <f t="shared" si="2"/>
        <v>50</v>
      </c>
      <c r="N37" s="51">
        <v>19</v>
      </c>
      <c r="O37" s="51">
        <v>0</v>
      </c>
      <c r="P37" s="51">
        <v>22</v>
      </c>
      <c r="Q37" s="51">
        <v>4</v>
      </c>
      <c r="R37" s="51">
        <v>5</v>
      </c>
      <c r="S37" s="51">
        <v>0</v>
      </c>
      <c r="T37" s="51">
        <v>0</v>
      </c>
      <c r="U37" s="51">
        <f t="shared" si="3"/>
        <v>1321</v>
      </c>
      <c r="V37" s="51">
        <v>1274</v>
      </c>
      <c r="W37" s="51">
        <v>47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498</v>
      </c>
      <c r="AC37" s="51">
        <v>67</v>
      </c>
      <c r="AD37" s="51">
        <v>190</v>
      </c>
      <c r="AE37" s="51">
        <f t="shared" si="5"/>
        <v>241</v>
      </c>
      <c r="AF37" s="51">
        <v>241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29</v>
      </c>
      <c r="B38" s="49" t="s">
        <v>136</v>
      </c>
      <c r="C38" s="50" t="s">
        <v>137</v>
      </c>
      <c r="D38" s="51">
        <f t="shared" si="0"/>
        <v>2587</v>
      </c>
      <c r="E38" s="51">
        <v>1938</v>
      </c>
      <c r="F38" s="51">
        <f t="shared" si="1"/>
        <v>486</v>
      </c>
      <c r="G38" s="51">
        <v>486</v>
      </c>
      <c r="H38" s="51">
        <v>0</v>
      </c>
      <c r="I38" s="51">
        <v>0</v>
      </c>
      <c r="J38" s="51">
        <v>0</v>
      </c>
      <c r="K38" s="51">
        <v>0</v>
      </c>
      <c r="L38" s="51">
        <v>21</v>
      </c>
      <c r="M38" s="51">
        <f t="shared" si="2"/>
        <v>142</v>
      </c>
      <c r="N38" s="51">
        <v>26</v>
      </c>
      <c r="O38" s="51">
        <v>72</v>
      </c>
      <c r="P38" s="51">
        <v>28</v>
      </c>
      <c r="Q38" s="51">
        <v>7</v>
      </c>
      <c r="R38" s="51">
        <v>9</v>
      </c>
      <c r="S38" s="51">
        <v>0</v>
      </c>
      <c r="T38" s="51">
        <v>0</v>
      </c>
      <c r="U38" s="51">
        <f t="shared" si="3"/>
        <v>1995</v>
      </c>
      <c r="V38" s="51">
        <v>1938</v>
      </c>
      <c r="W38" s="51">
        <v>57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598</v>
      </c>
      <c r="AC38" s="51">
        <v>21</v>
      </c>
      <c r="AD38" s="51">
        <v>288</v>
      </c>
      <c r="AE38" s="51">
        <f t="shared" si="5"/>
        <v>289</v>
      </c>
      <c r="AF38" s="51">
        <v>289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29</v>
      </c>
      <c r="B39" s="49" t="s">
        <v>138</v>
      </c>
      <c r="C39" s="50" t="s">
        <v>139</v>
      </c>
      <c r="D39" s="51">
        <f t="shared" si="0"/>
        <v>1718</v>
      </c>
      <c r="E39" s="51">
        <v>1212</v>
      </c>
      <c r="F39" s="51">
        <f t="shared" si="1"/>
        <v>65</v>
      </c>
      <c r="G39" s="51">
        <v>0</v>
      </c>
      <c r="H39" s="51">
        <v>65</v>
      </c>
      <c r="I39" s="51">
        <v>0</v>
      </c>
      <c r="J39" s="51">
        <v>0</v>
      </c>
      <c r="K39" s="51">
        <v>0</v>
      </c>
      <c r="L39" s="51">
        <v>441</v>
      </c>
      <c r="M39" s="51">
        <f t="shared" si="2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1212</v>
      </c>
      <c r="V39" s="51">
        <v>1212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574</v>
      </c>
      <c r="AC39" s="51">
        <v>441</v>
      </c>
      <c r="AD39" s="51">
        <v>133</v>
      </c>
      <c r="AE39" s="51">
        <f t="shared" si="5"/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29</v>
      </c>
      <c r="B40" s="49" t="s">
        <v>140</v>
      </c>
      <c r="C40" s="50" t="s">
        <v>141</v>
      </c>
      <c r="D40" s="51">
        <f t="shared" si="0"/>
        <v>4381</v>
      </c>
      <c r="E40" s="51">
        <v>3968</v>
      </c>
      <c r="F40" s="51">
        <f t="shared" si="1"/>
        <v>252</v>
      </c>
      <c r="G40" s="51">
        <v>0</v>
      </c>
      <c r="H40" s="51">
        <v>252</v>
      </c>
      <c r="I40" s="51">
        <v>0</v>
      </c>
      <c r="J40" s="51">
        <v>0</v>
      </c>
      <c r="K40" s="51">
        <v>0</v>
      </c>
      <c r="L40" s="51">
        <v>161</v>
      </c>
      <c r="M40" s="51">
        <f t="shared" si="2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3"/>
        <v>3968</v>
      </c>
      <c r="V40" s="51">
        <v>3968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507</v>
      </c>
      <c r="AC40" s="51">
        <v>161</v>
      </c>
      <c r="AD40" s="51">
        <v>346</v>
      </c>
      <c r="AE40" s="51">
        <f t="shared" si="5"/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29</v>
      </c>
      <c r="B41" s="49" t="s">
        <v>142</v>
      </c>
      <c r="C41" s="50" t="s">
        <v>143</v>
      </c>
      <c r="D41" s="51">
        <f t="shared" si="0"/>
        <v>4170</v>
      </c>
      <c r="E41" s="51">
        <v>2913</v>
      </c>
      <c r="F41" s="51">
        <f t="shared" si="1"/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971</v>
      </c>
      <c r="M41" s="51">
        <f t="shared" si="2"/>
        <v>286</v>
      </c>
      <c r="N41" s="51">
        <v>0</v>
      </c>
      <c r="O41" s="51">
        <v>105</v>
      </c>
      <c r="P41" s="51">
        <v>164</v>
      </c>
      <c r="Q41" s="51">
        <v>17</v>
      </c>
      <c r="R41" s="51">
        <v>0</v>
      </c>
      <c r="S41" s="51">
        <v>0</v>
      </c>
      <c r="T41" s="51">
        <v>0</v>
      </c>
      <c r="U41" s="51">
        <f t="shared" si="3"/>
        <v>2913</v>
      </c>
      <c r="V41" s="51">
        <v>2913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1251</v>
      </c>
      <c r="AC41" s="51">
        <v>971</v>
      </c>
      <c r="AD41" s="51">
        <v>280</v>
      </c>
      <c r="AE41" s="51">
        <f t="shared" si="5"/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29</v>
      </c>
      <c r="B42" s="49" t="s">
        <v>144</v>
      </c>
      <c r="C42" s="50" t="s">
        <v>145</v>
      </c>
      <c r="D42" s="51">
        <f t="shared" si="0"/>
        <v>3322</v>
      </c>
      <c r="E42" s="51">
        <v>2296</v>
      </c>
      <c r="F42" s="51">
        <f t="shared" si="1"/>
        <v>99</v>
      </c>
      <c r="G42" s="51">
        <v>0</v>
      </c>
      <c r="H42" s="51">
        <v>99</v>
      </c>
      <c r="I42" s="51">
        <v>0</v>
      </c>
      <c r="J42" s="51">
        <v>0</v>
      </c>
      <c r="K42" s="51">
        <v>0</v>
      </c>
      <c r="L42" s="51">
        <v>845</v>
      </c>
      <c r="M42" s="51">
        <f t="shared" si="2"/>
        <v>82</v>
      </c>
      <c r="N42" s="51">
        <v>0</v>
      </c>
      <c r="O42" s="51">
        <v>82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3"/>
        <v>2296</v>
      </c>
      <c r="V42" s="51">
        <v>2296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1061</v>
      </c>
      <c r="AC42" s="51">
        <v>845</v>
      </c>
      <c r="AD42" s="51">
        <v>216</v>
      </c>
      <c r="AE42" s="51">
        <f t="shared" si="5"/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29</v>
      </c>
      <c r="B43" s="49" t="s">
        <v>146</v>
      </c>
      <c r="C43" s="50" t="s">
        <v>147</v>
      </c>
      <c r="D43" s="51">
        <f t="shared" si="0"/>
        <v>4221</v>
      </c>
      <c r="E43" s="51">
        <v>3418</v>
      </c>
      <c r="F43" s="51">
        <f t="shared" si="1"/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505</v>
      </c>
      <c r="M43" s="51">
        <f t="shared" si="2"/>
        <v>298</v>
      </c>
      <c r="N43" s="51">
        <v>0</v>
      </c>
      <c r="O43" s="51">
        <v>134</v>
      </c>
      <c r="P43" s="51">
        <v>144</v>
      </c>
      <c r="Q43" s="51">
        <v>20</v>
      </c>
      <c r="R43" s="51">
        <v>0</v>
      </c>
      <c r="S43" s="51">
        <v>0</v>
      </c>
      <c r="T43" s="51">
        <v>0</v>
      </c>
      <c r="U43" s="51">
        <f t="shared" si="3"/>
        <v>3418</v>
      </c>
      <c r="V43" s="51">
        <v>3418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1093</v>
      </c>
      <c r="AC43" s="51">
        <v>505</v>
      </c>
      <c r="AD43" s="51">
        <v>588</v>
      </c>
      <c r="AE43" s="51">
        <f t="shared" si="5"/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29</v>
      </c>
      <c r="B44" s="49" t="s">
        <v>148</v>
      </c>
      <c r="C44" s="50" t="s">
        <v>149</v>
      </c>
      <c r="D44" s="51">
        <f t="shared" si="0"/>
        <v>1567</v>
      </c>
      <c r="E44" s="51">
        <v>536</v>
      </c>
      <c r="F44" s="51">
        <f t="shared" si="1"/>
        <v>90</v>
      </c>
      <c r="G44" s="51">
        <v>0</v>
      </c>
      <c r="H44" s="51">
        <v>90</v>
      </c>
      <c r="I44" s="51">
        <v>0</v>
      </c>
      <c r="J44" s="51">
        <v>0</v>
      </c>
      <c r="K44" s="51">
        <v>0</v>
      </c>
      <c r="L44" s="51">
        <v>941</v>
      </c>
      <c r="M44" s="51">
        <f t="shared" si="2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3"/>
        <v>536</v>
      </c>
      <c r="V44" s="51">
        <v>536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993</v>
      </c>
      <c r="AC44" s="51">
        <v>941</v>
      </c>
      <c r="AD44" s="51">
        <v>52</v>
      </c>
      <c r="AE44" s="51">
        <f t="shared" si="5"/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29</v>
      </c>
      <c r="B45" s="49" t="s">
        <v>150</v>
      </c>
      <c r="C45" s="50" t="s">
        <v>151</v>
      </c>
      <c r="D45" s="51">
        <f t="shared" si="0"/>
        <v>1288</v>
      </c>
      <c r="E45" s="51">
        <v>833</v>
      </c>
      <c r="F45" s="51">
        <f t="shared" si="1"/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344</v>
      </c>
      <c r="M45" s="51">
        <f t="shared" si="2"/>
        <v>111</v>
      </c>
      <c r="N45" s="51">
        <v>77</v>
      </c>
      <c r="O45" s="51">
        <v>11</v>
      </c>
      <c r="P45" s="51">
        <v>18</v>
      </c>
      <c r="Q45" s="51">
        <v>3</v>
      </c>
      <c r="R45" s="51">
        <v>2</v>
      </c>
      <c r="S45" s="51">
        <v>0</v>
      </c>
      <c r="T45" s="51">
        <v>0</v>
      </c>
      <c r="U45" s="51">
        <f t="shared" si="3"/>
        <v>833</v>
      </c>
      <c r="V45" s="51">
        <v>833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442</v>
      </c>
      <c r="AC45" s="51">
        <v>344</v>
      </c>
      <c r="AD45" s="51">
        <v>98</v>
      </c>
      <c r="AE45" s="51">
        <f t="shared" si="5"/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29</v>
      </c>
      <c r="B46" s="49" t="s">
        <v>152</v>
      </c>
      <c r="C46" s="50" t="s">
        <v>153</v>
      </c>
      <c r="D46" s="51">
        <f t="shared" si="0"/>
        <v>9128</v>
      </c>
      <c r="E46" s="51">
        <v>5878</v>
      </c>
      <c r="F46" s="51">
        <f t="shared" si="1"/>
        <v>1046</v>
      </c>
      <c r="G46" s="51">
        <v>481</v>
      </c>
      <c r="H46" s="51">
        <v>565</v>
      </c>
      <c r="I46" s="51">
        <v>0</v>
      </c>
      <c r="J46" s="51">
        <v>0</v>
      </c>
      <c r="K46" s="51">
        <v>0</v>
      </c>
      <c r="L46" s="51">
        <v>2204</v>
      </c>
      <c r="M46" s="51">
        <f t="shared" si="2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3"/>
        <v>6168</v>
      </c>
      <c r="V46" s="51">
        <v>5878</v>
      </c>
      <c r="W46" s="51">
        <v>260</v>
      </c>
      <c r="X46" s="51">
        <v>30</v>
      </c>
      <c r="Y46" s="51">
        <v>0</v>
      </c>
      <c r="Z46" s="51">
        <v>0</v>
      </c>
      <c r="AA46" s="51">
        <v>0</v>
      </c>
      <c r="AB46" s="51">
        <f t="shared" si="4"/>
        <v>2901</v>
      </c>
      <c r="AC46" s="51">
        <v>2204</v>
      </c>
      <c r="AD46" s="51">
        <v>670</v>
      </c>
      <c r="AE46" s="51">
        <f t="shared" si="5"/>
        <v>27</v>
      </c>
      <c r="AF46" s="51">
        <v>5</v>
      </c>
      <c r="AG46" s="51">
        <v>22</v>
      </c>
      <c r="AH46" s="51">
        <v>0</v>
      </c>
      <c r="AI46" s="51">
        <v>0</v>
      </c>
      <c r="AJ46" s="51">
        <v>0</v>
      </c>
    </row>
    <row r="47" spans="1:36" ht="13.5">
      <c r="A47" s="26" t="s">
        <v>29</v>
      </c>
      <c r="B47" s="49" t="s">
        <v>154</v>
      </c>
      <c r="C47" s="50" t="s">
        <v>155</v>
      </c>
      <c r="D47" s="51">
        <f t="shared" si="0"/>
        <v>3946</v>
      </c>
      <c r="E47" s="51">
        <v>3064</v>
      </c>
      <c r="F47" s="51">
        <f t="shared" si="1"/>
        <v>523</v>
      </c>
      <c r="G47" s="51">
        <v>179</v>
      </c>
      <c r="H47" s="51">
        <v>344</v>
      </c>
      <c r="I47" s="51">
        <v>0</v>
      </c>
      <c r="J47" s="51">
        <v>0</v>
      </c>
      <c r="K47" s="51">
        <v>0</v>
      </c>
      <c r="L47" s="51">
        <v>359</v>
      </c>
      <c r="M47" s="51">
        <f t="shared" si="2"/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3"/>
        <v>3075</v>
      </c>
      <c r="V47" s="51">
        <v>3064</v>
      </c>
      <c r="W47" s="51">
        <v>0</v>
      </c>
      <c r="X47" s="51">
        <v>11</v>
      </c>
      <c r="Y47" s="51">
        <v>0</v>
      </c>
      <c r="Z47" s="51">
        <v>0</v>
      </c>
      <c r="AA47" s="51">
        <v>0</v>
      </c>
      <c r="AB47" s="51">
        <f t="shared" si="4"/>
        <v>896</v>
      </c>
      <c r="AC47" s="51">
        <v>359</v>
      </c>
      <c r="AD47" s="51">
        <v>161</v>
      </c>
      <c r="AE47" s="51">
        <f t="shared" si="5"/>
        <v>376</v>
      </c>
      <c r="AF47" s="51">
        <v>179</v>
      </c>
      <c r="AG47" s="51">
        <v>197</v>
      </c>
      <c r="AH47" s="51">
        <v>0</v>
      </c>
      <c r="AI47" s="51">
        <v>0</v>
      </c>
      <c r="AJ47" s="51">
        <v>0</v>
      </c>
    </row>
    <row r="48" spans="1:36" ht="13.5">
      <c r="A48" s="26" t="s">
        <v>29</v>
      </c>
      <c r="B48" s="49" t="s">
        <v>156</v>
      </c>
      <c r="C48" s="50" t="s">
        <v>157</v>
      </c>
      <c r="D48" s="51">
        <f t="shared" si="0"/>
        <v>3032</v>
      </c>
      <c r="E48" s="51">
        <v>2320</v>
      </c>
      <c r="F48" s="51">
        <f t="shared" si="1"/>
        <v>712</v>
      </c>
      <c r="G48" s="51">
        <v>0</v>
      </c>
      <c r="H48" s="51">
        <v>712</v>
      </c>
      <c r="I48" s="51">
        <v>0</v>
      </c>
      <c r="J48" s="51">
        <v>0</v>
      </c>
      <c r="K48" s="51">
        <v>0</v>
      </c>
      <c r="L48" s="51">
        <v>0</v>
      </c>
      <c r="M48" s="51">
        <f t="shared" si="2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3"/>
        <v>2426</v>
      </c>
      <c r="V48" s="51">
        <v>2320</v>
      </c>
      <c r="W48" s="51">
        <v>0</v>
      </c>
      <c r="X48" s="51">
        <v>106</v>
      </c>
      <c r="Y48" s="51">
        <v>0</v>
      </c>
      <c r="Z48" s="51">
        <v>0</v>
      </c>
      <c r="AA48" s="51">
        <v>0</v>
      </c>
      <c r="AB48" s="51">
        <f t="shared" si="4"/>
        <v>449</v>
      </c>
      <c r="AC48" s="51">
        <v>0</v>
      </c>
      <c r="AD48" s="51">
        <v>257</v>
      </c>
      <c r="AE48" s="51">
        <f t="shared" si="5"/>
        <v>192</v>
      </c>
      <c r="AF48" s="51">
        <v>0</v>
      </c>
      <c r="AG48" s="51">
        <v>192</v>
      </c>
      <c r="AH48" s="51">
        <v>0</v>
      </c>
      <c r="AI48" s="51">
        <v>0</v>
      </c>
      <c r="AJ48" s="51">
        <v>0</v>
      </c>
    </row>
    <row r="49" spans="1:36" ht="13.5">
      <c r="A49" s="26" t="s">
        <v>29</v>
      </c>
      <c r="B49" s="49" t="s">
        <v>158</v>
      </c>
      <c r="C49" s="50" t="s">
        <v>159</v>
      </c>
      <c r="D49" s="51">
        <f t="shared" si="0"/>
        <v>2297</v>
      </c>
      <c r="E49" s="51">
        <v>1790</v>
      </c>
      <c r="F49" s="51">
        <f t="shared" si="1"/>
        <v>370</v>
      </c>
      <c r="G49" s="51">
        <v>311</v>
      </c>
      <c r="H49" s="51">
        <v>59</v>
      </c>
      <c r="I49" s="51">
        <v>0</v>
      </c>
      <c r="J49" s="51">
        <v>0</v>
      </c>
      <c r="K49" s="51">
        <v>0</v>
      </c>
      <c r="L49" s="51">
        <v>89</v>
      </c>
      <c r="M49" s="51">
        <f t="shared" si="2"/>
        <v>48</v>
      </c>
      <c r="N49" s="51">
        <v>48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3"/>
        <v>1829</v>
      </c>
      <c r="V49" s="51">
        <v>1790</v>
      </c>
      <c r="W49" s="51">
        <v>39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4"/>
        <v>485</v>
      </c>
      <c r="AC49" s="51">
        <v>89</v>
      </c>
      <c r="AD49" s="51">
        <v>227</v>
      </c>
      <c r="AE49" s="51">
        <f t="shared" si="5"/>
        <v>169</v>
      </c>
      <c r="AF49" s="51">
        <v>146</v>
      </c>
      <c r="AG49" s="51">
        <v>23</v>
      </c>
      <c r="AH49" s="51">
        <v>0</v>
      </c>
      <c r="AI49" s="51">
        <v>0</v>
      </c>
      <c r="AJ49" s="51">
        <v>0</v>
      </c>
    </row>
    <row r="50" spans="1:36" ht="13.5">
      <c r="A50" s="26" t="s">
        <v>29</v>
      </c>
      <c r="B50" s="49" t="s">
        <v>160</v>
      </c>
      <c r="C50" s="50" t="s">
        <v>161</v>
      </c>
      <c r="D50" s="51">
        <f t="shared" si="0"/>
        <v>3093</v>
      </c>
      <c r="E50" s="51">
        <v>2301</v>
      </c>
      <c r="F50" s="51">
        <f t="shared" si="1"/>
        <v>409</v>
      </c>
      <c r="G50" s="51">
        <v>229</v>
      </c>
      <c r="H50" s="51">
        <v>180</v>
      </c>
      <c r="I50" s="51">
        <v>0</v>
      </c>
      <c r="J50" s="51">
        <v>0</v>
      </c>
      <c r="K50" s="51">
        <v>0</v>
      </c>
      <c r="L50" s="51">
        <v>263</v>
      </c>
      <c r="M50" s="51">
        <f t="shared" si="2"/>
        <v>120</v>
      </c>
      <c r="N50" s="51">
        <v>120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3"/>
        <v>2308</v>
      </c>
      <c r="V50" s="51">
        <v>2301</v>
      </c>
      <c r="W50" s="51">
        <v>7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4"/>
        <v>709</v>
      </c>
      <c r="AC50" s="51">
        <v>263</v>
      </c>
      <c r="AD50" s="51">
        <v>296</v>
      </c>
      <c r="AE50" s="51">
        <f t="shared" si="5"/>
        <v>150</v>
      </c>
      <c r="AF50" s="51">
        <v>84</v>
      </c>
      <c r="AG50" s="51">
        <v>66</v>
      </c>
      <c r="AH50" s="51">
        <v>0</v>
      </c>
      <c r="AI50" s="51">
        <v>0</v>
      </c>
      <c r="AJ50" s="51">
        <v>0</v>
      </c>
    </row>
    <row r="51" spans="1:36" ht="13.5">
      <c r="A51" s="26" t="s">
        <v>29</v>
      </c>
      <c r="B51" s="49" t="s">
        <v>162</v>
      </c>
      <c r="C51" s="50" t="s">
        <v>163</v>
      </c>
      <c r="D51" s="51">
        <f t="shared" si="0"/>
        <v>2410</v>
      </c>
      <c r="E51" s="51">
        <v>1671</v>
      </c>
      <c r="F51" s="51">
        <f aca="true" t="shared" si="6" ref="F51:F73">SUM(G51:K51)</f>
        <v>296</v>
      </c>
      <c r="G51" s="51">
        <v>93</v>
      </c>
      <c r="H51" s="51">
        <v>203</v>
      </c>
      <c r="I51" s="51">
        <v>0</v>
      </c>
      <c r="J51" s="51">
        <v>0</v>
      </c>
      <c r="K51" s="51">
        <v>0</v>
      </c>
      <c r="L51" s="51">
        <v>443</v>
      </c>
      <c r="M51" s="51">
        <f aca="true" t="shared" si="7" ref="M51:M73">SUM(N51:T51)</f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f aca="true" t="shared" si="8" ref="U51:U73">SUM(V51:AA51)</f>
        <v>1735</v>
      </c>
      <c r="V51" s="51">
        <v>1671</v>
      </c>
      <c r="W51" s="51">
        <v>50</v>
      </c>
      <c r="X51" s="51">
        <v>14</v>
      </c>
      <c r="Y51" s="51">
        <v>0</v>
      </c>
      <c r="Z51" s="51">
        <v>0</v>
      </c>
      <c r="AA51" s="51">
        <v>0</v>
      </c>
      <c r="AB51" s="51">
        <f aca="true" t="shared" si="9" ref="AB51:AB73">SUM(AC51:AE51)</f>
        <v>642</v>
      </c>
      <c r="AC51" s="51">
        <v>443</v>
      </c>
      <c r="AD51" s="51">
        <v>190</v>
      </c>
      <c r="AE51" s="51">
        <f aca="true" t="shared" si="10" ref="AE51:AE73">SUM(AF51:AJ51)</f>
        <v>9</v>
      </c>
      <c r="AF51" s="51">
        <v>1</v>
      </c>
      <c r="AG51" s="51">
        <v>8</v>
      </c>
      <c r="AH51" s="51">
        <v>0</v>
      </c>
      <c r="AI51" s="51">
        <v>0</v>
      </c>
      <c r="AJ51" s="51">
        <v>0</v>
      </c>
    </row>
    <row r="52" spans="1:36" ht="13.5">
      <c r="A52" s="26" t="s">
        <v>29</v>
      </c>
      <c r="B52" s="49" t="s">
        <v>164</v>
      </c>
      <c r="C52" s="50" t="s">
        <v>165</v>
      </c>
      <c r="D52" s="51">
        <f t="shared" si="0"/>
        <v>3577</v>
      </c>
      <c r="E52" s="51">
        <v>2606</v>
      </c>
      <c r="F52" s="51">
        <f t="shared" si="6"/>
        <v>423</v>
      </c>
      <c r="G52" s="51">
        <v>91</v>
      </c>
      <c r="H52" s="51">
        <v>332</v>
      </c>
      <c r="I52" s="51">
        <v>0</v>
      </c>
      <c r="J52" s="51">
        <v>0</v>
      </c>
      <c r="K52" s="51">
        <v>0</v>
      </c>
      <c r="L52" s="51">
        <v>548</v>
      </c>
      <c r="M52" s="51">
        <f t="shared" si="7"/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f t="shared" si="8"/>
        <v>2614</v>
      </c>
      <c r="V52" s="51">
        <v>2606</v>
      </c>
      <c r="W52" s="51">
        <v>0</v>
      </c>
      <c r="X52" s="51">
        <v>8</v>
      </c>
      <c r="Y52" s="51">
        <v>0</v>
      </c>
      <c r="Z52" s="51">
        <v>0</v>
      </c>
      <c r="AA52" s="51">
        <v>0</v>
      </c>
      <c r="AB52" s="51">
        <f t="shared" si="9"/>
        <v>982</v>
      </c>
      <c r="AC52" s="51">
        <v>548</v>
      </c>
      <c r="AD52" s="51">
        <v>137</v>
      </c>
      <c r="AE52" s="51">
        <f t="shared" si="10"/>
        <v>297</v>
      </c>
      <c r="AF52" s="51">
        <v>91</v>
      </c>
      <c r="AG52" s="51">
        <v>206</v>
      </c>
      <c r="AH52" s="51">
        <v>0</v>
      </c>
      <c r="AI52" s="51">
        <v>0</v>
      </c>
      <c r="AJ52" s="51">
        <v>0</v>
      </c>
    </row>
    <row r="53" spans="1:36" ht="13.5">
      <c r="A53" s="26" t="s">
        <v>29</v>
      </c>
      <c r="B53" s="49" t="s">
        <v>166</v>
      </c>
      <c r="C53" s="50" t="s">
        <v>167</v>
      </c>
      <c r="D53" s="51">
        <f t="shared" si="0"/>
        <v>4139</v>
      </c>
      <c r="E53" s="51">
        <v>2413</v>
      </c>
      <c r="F53" s="51">
        <f t="shared" si="6"/>
        <v>455</v>
      </c>
      <c r="G53" s="51">
        <v>142</v>
      </c>
      <c r="H53" s="51">
        <v>313</v>
      </c>
      <c r="I53" s="51">
        <v>0</v>
      </c>
      <c r="J53" s="51">
        <v>0</v>
      </c>
      <c r="K53" s="51">
        <v>0</v>
      </c>
      <c r="L53" s="51">
        <v>1271</v>
      </c>
      <c r="M53" s="51">
        <f t="shared" si="7"/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f t="shared" si="8"/>
        <v>2420</v>
      </c>
      <c r="V53" s="51">
        <v>2413</v>
      </c>
      <c r="W53" s="51">
        <v>0</v>
      </c>
      <c r="X53" s="51">
        <v>7</v>
      </c>
      <c r="Y53" s="51">
        <v>0</v>
      </c>
      <c r="Z53" s="51">
        <v>0</v>
      </c>
      <c r="AA53" s="51">
        <v>0</v>
      </c>
      <c r="AB53" s="51">
        <f t="shared" si="9"/>
        <v>1730</v>
      </c>
      <c r="AC53" s="51">
        <v>1271</v>
      </c>
      <c r="AD53" s="51">
        <v>127</v>
      </c>
      <c r="AE53" s="51">
        <f t="shared" si="10"/>
        <v>332</v>
      </c>
      <c r="AF53" s="51">
        <v>142</v>
      </c>
      <c r="AG53" s="51">
        <v>190</v>
      </c>
      <c r="AH53" s="51">
        <v>0</v>
      </c>
      <c r="AI53" s="51">
        <v>0</v>
      </c>
      <c r="AJ53" s="51">
        <v>0</v>
      </c>
    </row>
    <row r="54" spans="1:36" ht="13.5">
      <c r="A54" s="26" t="s">
        <v>29</v>
      </c>
      <c r="B54" s="49" t="s">
        <v>168</v>
      </c>
      <c r="C54" s="50" t="s">
        <v>169</v>
      </c>
      <c r="D54" s="51">
        <f t="shared" si="0"/>
        <v>2228</v>
      </c>
      <c r="E54" s="51">
        <v>1657</v>
      </c>
      <c r="F54" s="51">
        <f t="shared" si="6"/>
        <v>348</v>
      </c>
      <c r="G54" s="51">
        <v>90</v>
      </c>
      <c r="H54" s="51">
        <v>258</v>
      </c>
      <c r="I54" s="51">
        <v>0</v>
      </c>
      <c r="J54" s="51">
        <v>0</v>
      </c>
      <c r="K54" s="51">
        <v>0</v>
      </c>
      <c r="L54" s="51">
        <v>223</v>
      </c>
      <c r="M54" s="51">
        <f t="shared" si="7"/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f t="shared" si="8"/>
        <v>1664</v>
      </c>
      <c r="V54" s="51">
        <v>1657</v>
      </c>
      <c r="W54" s="51">
        <v>0</v>
      </c>
      <c r="X54" s="51">
        <v>7</v>
      </c>
      <c r="Y54" s="51">
        <v>0</v>
      </c>
      <c r="Z54" s="51">
        <v>0</v>
      </c>
      <c r="AA54" s="51">
        <v>0</v>
      </c>
      <c r="AB54" s="51">
        <f t="shared" si="9"/>
        <v>549</v>
      </c>
      <c r="AC54" s="51">
        <v>223</v>
      </c>
      <c r="AD54" s="51">
        <v>87</v>
      </c>
      <c r="AE54" s="51">
        <f t="shared" si="10"/>
        <v>239</v>
      </c>
      <c r="AF54" s="51">
        <v>90</v>
      </c>
      <c r="AG54" s="51">
        <v>149</v>
      </c>
      <c r="AH54" s="51">
        <v>0</v>
      </c>
      <c r="AI54" s="51">
        <v>0</v>
      </c>
      <c r="AJ54" s="51">
        <v>0</v>
      </c>
    </row>
    <row r="55" spans="1:36" ht="13.5">
      <c r="A55" s="26" t="s">
        <v>29</v>
      </c>
      <c r="B55" s="49" t="s">
        <v>170</v>
      </c>
      <c r="C55" s="50" t="s">
        <v>171</v>
      </c>
      <c r="D55" s="51">
        <f t="shared" si="0"/>
        <v>3809</v>
      </c>
      <c r="E55" s="51">
        <v>3106</v>
      </c>
      <c r="F55" s="51">
        <f t="shared" si="6"/>
        <v>532</v>
      </c>
      <c r="G55" s="51">
        <v>286</v>
      </c>
      <c r="H55" s="51">
        <v>246</v>
      </c>
      <c r="I55" s="51">
        <v>0</v>
      </c>
      <c r="J55" s="51">
        <v>0</v>
      </c>
      <c r="K55" s="51">
        <v>0</v>
      </c>
      <c r="L55" s="51">
        <v>19</v>
      </c>
      <c r="M55" s="51">
        <f t="shared" si="7"/>
        <v>152</v>
      </c>
      <c r="N55" s="51">
        <v>152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f t="shared" si="8"/>
        <v>3128</v>
      </c>
      <c r="V55" s="51">
        <v>3106</v>
      </c>
      <c r="W55" s="51">
        <v>22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601</v>
      </c>
      <c r="AC55" s="51">
        <v>19</v>
      </c>
      <c r="AD55" s="51">
        <v>401</v>
      </c>
      <c r="AE55" s="51">
        <f t="shared" si="10"/>
        <v>181</v>
      </c>
      <c r="AF55" s="51">
        <v>105</v>
      </c>
      <c r="AG55" s="51">
        <v>76</v>
      </c>
      <c r="AH55" s="51">
        <v>0</v>
      </c>
      <c r="AI55" s="51">
        <v>0</v>
      </c>
      <c r="AJ55" s="51">
        <v>0</v>
      </c>
    </row>
    <row r="56" spans="1:36" ht="13.5">
      <c r="A56" s="26" t="s">
        <v>29</v>
      </c>
      <c r="B56" s="49" t="s">
        <v>172</v>
      </c>
      <c r="C56" s="50" t="s">
        <v>173</v>
      </c>
      <c r="D56" s="51">
        <f t="shared" si="0"/>
        <v>6396</v>
      </c>
      <c r="E56" s="51">
        <v>3761</v>
      </c>
      <c r="F56" s="51">
        <f t="shared" si="6"/>
        <v>1054</v>
      </c>
      <c r="G56" s="51">
        <v>102</v>
      </c>
      <c r="H56" s="51">
        <v>952</v>
      </c>
      <c r="I56" s="51">
        <v>0</v>
      </c>
      <c r="J56" s="51">
        <v>0</v>
      </c>
      <c r="K56" s="51">
        <v>0</v>
      </c>
      <c r="L56" s="51">
        <v>1581</v>
      </c>
      <c r="M56" s="51">
        <f t="shared" si="7"/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f t="shared" si="8"/>
        <v>3894</v>
      </c>
      <c r="V56" s="51">
        <v>3761</v>
      </c>
      <c r="W56" s="51">
        <v>55</v>
      </c>
      <c r="X56" s="51">
        <v>78</v>
      </c>
      <c r="Y56" s="51">
        <v>0</v>
      </c>
      <c r="Z56" s="51">
        <v>0</v>
      </c>
      <c r="AA56" s="51">
        <v>0</v>
      </c>
      <c r="AB56" s="51">
        <f t="shared" si="9"/>
        <v>2042</v>
      </c>
      <c r="AC56" s="51">
        <v>1581</v>
      </c>
      <c r="AD56" s="51">
        <v>431</v>
      </c>
      <c r="AE56" s="51">
        <f t="shared" si="10"/>
        <v>30</v>
      </c>
      <c r="AF56" s="51">
        <v>1</v>
      </c>
      <c r="AG56" s="51">
        <v>29</v>
      </c>
      <c r="AH56" s="51">
        <v>0</v>
      </c>
      <c r="AI56" s="51">
        <v>0</v>
      </c>
      <c r="AJ56" s="51">
        <v>0</v>
      </c>
    </row>
    <row r="57" spans="1:36" ht="13.5">
      <c r="A57" s="26" t="s">
        <v>29</v>
      </c>
      <c r="B57" s="49" t="s">
        <v>174</v>
      </c>
      <c r="C57" s="50" t="s">
        <v>175</v>
      </c>
      <c r="D57" s="51">
        <f t="shared" si="0"/>
        <v>2704</v>
      </c>
      <c r="E57" s="51">
        <v>2110</v>
      </c>
      <c r="F57" s="51">
        <f t="shared" si="6"/>
        <v>205</v>
      </c>
      <c r="G57" s="51">
        <v>205</v>
      </c>
      <c r="H57" s="51">
        <v>0</v>
      </c>
      <c r="I57" s="51">
        <v>0</v>
      </c>
      <c r="J57" s="51">
        <v>0</v>
      </c>
      <c r="K57" s="51">
        <v>0</v>
      </c>
      <c r="L57" s="51">
        <v>219</v>
      </c>
      <c r="M57" s="51">
        <f t="shared" si="7"/>
        <v>170</v>
      </c>
      <c r="N57" s="51">
        <v>0</v>
      </c>
      <c r="O57" s="51">
        <v>94</v>
      </c>
      <c r="P57" s="51">
        <v>66</v>
      </c>
      <c r="Q57" s="51">
        <v>10</v>
      </c>
      <c r="R57" s="51">
        <v>0</v>
      </c>
      <c r="S57" s="51">
        <v>0</v>
      </c>
      <c r="T57" s="51">
        <v>0</v>
      </c>
      <c r="U57" s="51">
        <f t="shared" si="8"/>
        <v>2110</v>
      </c>
      <c r="V57" s="51">
        <v>2110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682</v>
      </c>
      <c r="AC57" s="51">
        <v>219</v>
      </c>
      <c r="AD57" s="51">
        <v>369</v>
      </c>
      <c r="AE57" s="51">
        <f t="shared" si="10"/>
        <v>94</v>
      </c>
      <c r="AF57" s="51">
        <v>94</v>
      </c>
      <c r="AG57" s="51">
        <v>0</v>
      </c>
      <c r="AH57" s="51">
        <v>0</v>
      </c>
      <c r="AI57" s="51">
        <v>0</v>
      </c>
      <c r="AJ57" s="51">
        <v>0</v>
      </c>
    </row>
    <row r="58" spans="1:36" ht="13.5">
      <c r="A58" s="26" t="s">
        <v>29</v>
      </c>
      <c r="B58" s="49" t="s">
        <v>176</v>
      </c>
      <c r="C58" s="50" t="s">
        <v>177</v>
      </c>
      <c r="D58" s="51">
        <f t="shared" si="0"/>
        <v>6319</v>
      </c>
      <c r="E58" s="51">
        <v>3385</v>
      </c>
      <c r="F58" s="51">
        <f t="shared" si="6"/>
        <v>307</v>
      </c>
      <c r="G58" s="51">
        <v>0</v>
      </c>
      <c r="H58" s="51">
        <v>307</v>
      </c>
      <c r="I58" s="51">
        <v>0</v>
      </c>
      <c r="J58" s="51">
        <v>0</v>
      </c>
      <c r="K58" s="51">
        <v>0</v>
      </c>
      <c r="L58" s="51">
        <v>2076</v>
      </c>
      <c r="M58" s="51">
        <f t="shared" si="7"/>
        <v>551</v>
      </c>
      <c r="N58" s="51">
        <v>327</v>
      </c>
      <c r="O58" s="51">
        <v>201</v>
      </c>
      <c r="P58" s="51">
        <v>12</v>
      </c>
      <c r="Q58" s="51">
        <v>0</v>
      </c>
      <c r="R58" s="51">
        <v>0</v>
      </c>
      <c r="S58" s="51">
        <v>0</v>
      </c>
      <c r="T58" s="51">
        <v>11</v>
      </c>
      <c r="U58" s="51">
        <f t="shared" si="8"/>
        <v>3385</v>
      </c>
      <c r="V58" s="51">
        <v>3385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2488</v>
      </c>
      <c r="AC58" s="51">
        <v>2076</v>
      </c>
      <c r="AD58" s="51">
        <v>412</v>
      </c>
      <c r="AE58" s="51">
        <f t="shared" si="10"/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29</v>
      </c>
      <c r="B59" s="49" t="s">
        <v>178</v>
      </c>
      <c r="C59" s="50" t="s">
        <v>179</v>
      </c>
      <c r="D59" s="51">
        <f t="shared" si="0"/>
        <v>3057</v>
      </c>
      <c r="E59" s="51">
        <v>2484</v>
      </c>
      <c r="F59" s="51">
        <f t="shared" si="6"/>
        <v>63</v>
      </c>
      <c r="G59" s="51">
        <v>0</v>
      </c>
      <c r="H59" s="51">
        <v>63</v>
      </c>
      <c r="I59" s="51">
        <v>0</v>
      </c>
      <c r="J59" s="51">
        <v>0</v>
      </c>
      <c r="K59" s="51">
        <v>0</v>
      </c>
      <c r="L59" s="51">
        <v>490</v>
      </c>
      <c r="M59" s="51">
        <f t="shared" si="7"/>
        <v>20</v>
      </c>
      <c r="N59" s="51">
        <v>0</v>
      </c>
      <c r="O59" s="51">
        <v>20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2484</v>
      </c>
      <c r="V59" s="51">
        <v>2484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683</v>
      </c>
      <c r="AC59" s="51">
        <v>490</v>
      </c>
      <c r="AD59" s="51">
        <v>193</v>
      </c>
      <c r="AE59" s="51">
        <f t="shared" si="10"/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</row>
    <row r="60" spans="1:36" ht="13.5">
      <c r="A60" s="26" t="s">
        <v>29</v>
      </c>
      <c r="B60" s="49" t="s">
        <v>180</v>
      </c>
      <c r="C60" s="50" t="s">
        <v>181</v>
      </c>
      <c r="D60" s="51">
        <f t="shared" si="0"/>
        <v>3303</v>
      </c>
      <c r="E60" s="51">
        <v>2160</v>
      </c>
      <c r="F60" s="51">
        <f t="shared" si="6"/>
        <v>745</v>
      </c>
      <c r="G60" s="51">
        <v>22</v>
      </c>
      <c r="H60" s="51">
        <v>47</v>
      </c>
      <c r="I60" s="51">
        <v>0</v>
      </c>
      <c r="J60" s="51">
        <v>0</v>
      </c>
      <c r="K60" s="51">
        <v>676</v>
      </c>
      <c r="L60" s="51">
        <v>246</v>
      </c>
      <c r="M60" s="51">
        <f t="shared" si="7"/>
        <v>152</v>
      </c>
      <c r="N60" s="51">
        <v>0</v>
      </c>
      <c r="O60" s="51">
        <v>152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8"/>
        <v>2269</v>
      </c>
      <c r="V60" s="51">
        <v>2160</v>
      </c>
      <c r="W60" s="51">
        <v>22</v>
      </c>
      <c r="X60" s="51">
        <v>0</v>
      </c>
      <c r="Y60" s="51">
        <v>0</v>
      </c>
      <c r="Z60" s="51">
        <v>0</v>
      </c>
      <c r="AA60" s="51">
        <v>87</v>
      </c>
      <c r="AB60" s="51">
        <f t="shared" si="9"/>
        <v>1066</v>
      </c>
      <c r="AC60" s="51">
        <v>246</v>
      </c>
      <c r="AD60" s="51">
        <v>231</v>
      </c>
      <c r="AE60" s="51">
        <f t="shared" si="10"/>
        <v>589</v>
      </c>
      <c r="AF60" s="51">
        <v>0</v>
      </c>
      <c r="AG60" s="51">
        <v>0</v>
      </c>
      <c r="AH60" s="51">
        <v>0</v>
      </c>
      <c r="AI60" s="51">
        <v>0</v>
      </c>
      <c r="AJ60" s="51">
        <v>589</v>
      </c>
    </row>
    <row r="61" spans="1:36" ht="13.5">
      <c r="A61" s="26" t="s">
        <v>29</v>
      </c>
      <c r="B61" s="49" t="s">
        <v>182</v>
      </c>
      <c r="C61" s="50" t="s">
        <v>183</v>
      </c>
      <c r="D61" s="51">
        <f t="shared" si="0"/>
        <v>1382</v>
      </c>
      <c r="E61" s="51">
        <v>1192</v>
      </c>
      <c r="F61" s="51">
        <f t="shared" si="6"/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122</v>
      </c>
      <c r="M61" s="51">
        <f t="shared" si="7"/>
        <v>68</v>
      </c>
      <c r="N61" s="51">
        <v>0</v>
      </c>
      <c r="O61" s="51">
        <v>23</v>
      </c>
      <c r="P61" s="51">
        <v>38</v>
      </c>
      <c r="Q61" s="51">
        <v>7</v>
      </c>
      <c r="R61" s="51">
        <v>0</v>
      </c>
      <c r="S61" s="51">
        <v>0</v>
      </c>
      <c r="T61" s="51">
        <v>0</v>
      </c>
      <c r="U61" s="51">
        <f t="shared" si="8"/>
        <v>1192</v>
      </c>
      <c r="V61" s="51">
        <v>1192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9"/>
        <v>382</v>
      </c>
      <c r="AC61" s="51">
        <v>122</v>
      </c>
      <c r="AD61" s="51">
        <v>260</v>
      </c>
      <c r="AE61" s="51">
        <f t="shared" si="10"/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</row>
    <row r="62" spans="1:36" ht="13.5">
      <c r="A62" s="26" t="s">
        <v>29</v>
      </c>
      <c r="B62" s="49" t="s">
        <v>184</v>
      </c>
      <c r="C62" s="50" t="s">
        <v>185</v>
      </c>
      <c r="D62" s="51">
        <f t="shared" si="0"/>
        <v>1926</v>
      </c>
      <c r="E62" s="51">
        <v>1522</v>
      </c>
      <c r="F62" s="51">
        <f t="shared" si="6"/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352</v>
      </c>
      <c r="M62" s="51">
        <f t="shared" si="7"/>
        <v>52</v>
      </c>
      <c r="N62" s="51">
        <v>0</v>
      </c>
      <c r="O62" s="51">
        <v>19</v>
      </c>
      <c r="P62" s="51">
        <v>27</v>
      </c>
      <c r="Q62" s="51">
        <v>6</v>
      </c>
      <c r="R62" s="51">
        <v>0</v>
      </c>
      <c r="S62" s="51">
        <v>0</v>
      </c>
      <c r="T62" s="51">
        <v>0</v>
      </c>
      <c r="U62" s="51">
        <f t="shared" si="8"/>
        <v>1522</v>
      </c>
      <c r="V62" s="51">
        <v>1522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9"/>
        <v>500</v>
      </c>
      <c r="AC62" s="51">
        <v>352</v>
      </c>
      <c r="AD62" s="51">
        <v>148</v>
      </c>
      <c r="AE62" s="51">
        <f t="shared" si="10"/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</row>
    <row r="63" spans="1:36" ht="13.5">
      <c r="A63" s="26" t="s">
        <v>29</v>
      </c>
      <c r="B63" s="49" t="s">
        <v>186</v>
      </c>
      <c r="C63" s="50" t="s">
        <v>187</v>
      </c>
      <c r="D63" s="51">
        <f t="shared" si="0"/>
        <v>1627</v>
      </c>
      <c r="E63" s="51">
        <v>1050</v>
      </c>
      <c r="F63" s="51">
        <f t="shared" si="6"/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526</v>
      </c>
      <c r="M63" s="51">
        <f t="shared" si="7"/>
        <v>51</v>
      </c>
      <c r="N63" s="51">
        <v>2</v>
      </c>
      <c r="O63" s="51">
        <v>24</v>
      </c>
      <c r="P63" s="51">
        <v>21</v>
      </c>
      <c r="Q63" s="51">
        <v>4</v>
      </c>
      <c r="R63" s="51">
        <v>0</v>
      </c>
      <c r="S63" s="51">
        <v>0</v>
      </c>
      <c r="T63" s="51">
        <v>0</v>
      </c>
      <c r="U63" s="51">
        <f t="shared" si="8"/>
        <v>1050</v>
      </c>
      <c r="V63" s="51">
        <v>1050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671</v>
      </c>
      <c r="AC63" s="51">
        <v>526</v>
      </c>
      <c r="AD63" s="51">
        <v>145</v>
      </c>
      <c r="AE63" s="51">
        <f t="shared" si="10"/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</row>
    <row r="64" spans="1:36" ht="13.5">
      <c r="A64" s="26" t="s">
        <v>29</v>
      </c>
      <c r="B64" s="49" t="s">
        <v>188</v>
      </c>
      <c r="C64" s="50" t="s">
        <v>189</v>
      </c>
      <c r="D64" s="51">
        <f t="shared" si="0"/>
        <v>4817</v>
      </c>
      <c r="E64" s="51">
        <v>4187</v>
      </c>
      <c r="F64" s="51">
        <f t="shared" si="6"/>
        <v>630</v>
      </c>
      <c r="G64" s="51">
        <v>630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f t="shared" si="7"/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f t="shared" si="8"/>
        <v>4225</v>
      </c>
      <c r="V64" s="51">
        <v>4187</v>
      </c>
      <c r="W64" s="51">
        <v>38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9"/>
        <v>925</v>
      </c>
      <c r="AC64" s="51">
        <v>0</v>
      </c>
      <c r="AD64" s="51">
        <v>609</v>
      </c>
      <c r="AE64" s="51">
        <f t="shared" si="10"/>
        <v>316</v>
      </c>
      <c r="AF64" s="51">
        <v>316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29</v>
      </c>
      <c r="B65" s="49" t="s">
        <v>190</v>
      </c>
      <c r="C65" s="50" t="s">
        <v>191</v>
      </c>
      <c r="D65" s="51">
        <f t="shared" si="0"/>
        <v>4910</v>
      </c>
      <c r="E65" s="51">
        <v>3971</v>
      </c>
      <c r="F65" s="51">
        <f t="shared" si="6"/>
        <v>939</v>
      </c>
      <c r="G65" s="51">
        <v>186</v>
      </c>
      <c r="H65" s="51">
        <v>753</v>
      </c>
      <c r="I65" s="51">
        <v>0</v>
      </c>
      <c r="J65" s="51">
        <v>0</v>
      </c>
      <c r="K65" s="51">
        <v>0</v>
      </c>
      <c r="L65" s="51">
        <v>0</v>
      </c>
      <c r="M65" s="51">
        <f t="shared" si="7"/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t="shared" si="8"/>
        <v>4062</v>
      </c>
      <c r="V65" s="51">
        <v>3971</v>
      </c>
      <c r="W65" s="51">
        <v>91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9"/>
        <v>1216</v>
      </c>
      <c r="AC65" s="51">
        <v>0</v>
      </c>
      <c r="AD65" s="51">
        <v>532</v>
      </c>
      <c r="AE65" s="51">
        <f t="shared" si="10"/>
        <v>684</v>
      </c>
      <c r="AF65" s="51">
        <v>95</v>
      </c>
      <c r="AG65" s="51">
        <v>589</v>
      </c>
      <c r="AH65" s="51">
        <v>0</v>
      </c>
      <c r="AI65" s="51">
        <v>0</v>
      </c>
      <c r="AJ65" s="51">
        <v>0</v>
      </c>
    </row>
    <row r="66" spans="1:36" ht="13.5">
      <c r="A66" s="26" t="s">
        <v>29</v>
      </c>
      <c r="B66" s="49" t="s">
        <v>192</v>
      </c>
      <c r="C66" s="50" t="s">
        <v>193</v>
      </c>
      <c r="D66" s="51">
        <f t="shared" si="0"/>
        <v>2239</v>
      </c>
      <c r="E66" s="51">
        <v>1912</v>
      </c>
      <c r="F66" s="51">
        <f t="shared" si="6"/>
        <v>322</v>
      </c>
      <c r="G66" s="51">
        <v>322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f t="shared" si="7"/>
        <v>5</v>
      </c>
      <c r="N66" s="51">
        <v>0</v>
      </c>
      <c r="O66" s="51">
        <v>0</v>
      </c>
      <c r="P66" s="51">
        <v>2</v>
      </c>
      <c r="Q66" s="51">
        <v>1</v>
      </c>
      <c r="R66" s="51">
        <v>0</v>
      </c>
      <c r="S66" s="51">
        <v>0</v>
      </c>
      <c r="T66" s="51">
        <v>2</v>
      </c>
      <c r="U66" s="51">
        <f t="shared" si="8"/>
        <v>1912</v>
      </c>
      <c r="V66" s="51">
        <v>1912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9"/>
        <v>460</v>
      </c>
      <c r="AC66" s="51">
        <v>0</v>
      </c>
      <c r="AD66" s="51">
        <v>278</v>
      </c>
      <c r="AE66" s="51">
        <f t="shared" si="10"/>
        <v>182</v>
      </c>
      <c r="AF66" s="51">
        <v>182</v>
      </c>
      <c r="AG66" s="51">
        <v>0</v>
      </c>
      <c r="AH66" s="51">
        <v>0</v>
      </c>
      <c r="AI66" s="51">
        <v>0</v>
      </c>
      <c r="AJ66" s="51">
        <v>0</v>
      </c>
    </row>
    <row r="67" spans="1:36" ht="13.5">
      <c r="A67" s="26" t="s">
        <v>29</v>
      </c>
      <c r="B67" s="49" t="s">
        <v>194</v>
      </c>
      <c r="C67" s="50" t="s">
        <v>195</v>
      </c>
      <c r="D67" s="51">
        <f t="shared" si="0"/>
        <v>2603</v>
      </c>
      <c r="E67" s="51">
        <v>2280</v>
      </c>
      <c r="F67" s="51">
        <f t="shared" si="6"/>
        <v>252</v>
      </c>
      <c r="G67" s="51">
        <v>252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f t="shared" si="7"/>
        <v>71</v>
      </c>
      <c r="N67" s="51">
        <v>0</v>
      </c>
      <c r="O67" s="51">
        <v>0</v>
      </c>
      <c r="P67" s="51">
        <v>51</v>
      </c>
      <c r="Q67" s="51">
        <v>5</v>
      </c>
      <c r="R67" s="51">
        <v>0</v>
      </c>
      <c r="S67" s="51">
        <v>0</v>
      </c>
      <c r="T67" s="51">
        <v>15</v>
      </c>
      <c r="U67" s="51">
        <f t="shared" si="8"/>
        <v>2295</v>
      </c>
      <c r="V67" s="51">
        <v>2280</v>
      </c>
      <c r="W67" s="51">
        <v>15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457</v>
      </c>
      <c r="AC67" s="51">
        <v>0</v>
      </c>
      <c r="AD67" s="51">
        <v>331</v>
      </c>
      <c r="AE67" s="51">
        <f t="shared" si="10"/>
        <v>126</v>
      </c>
      <c r="AF67" s="51">
        <v>126</v>
      </c>
      <c r="AG67" s="51">
        <v>0</v>
      </c>
      <c r="AH67" s="51">
        <v>0</v>
      </c>
      <c r="AI67" s="51">
        <v>0</v>
      </c>
      <c r="AJ67" s="51">
        <v>0</v>
      </c>
    </row>
    <row r="68" spans="1:36" ht="13.5">
      <c r="A68" s="26" t="s">
        <v>29</v>
      </c>
      <c r="B68" s="49" t="s">
        <v>196</v>
      </c>
      <c r="C68" s="50" t="s">
        <v>197</v>
      </c>
      <c r="D68" s="51">
        <f t="shared" si="0"/>
        <v>2076</v>
      </c>
      <c r="E68" s="51">
        <v>1827</v>
      </c>
      <c r="F68" s="51">
        <f t="shared" si="6"/>
        <v>173</v>
      </c>
      <c r="G68" s="51">
        <v>173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f t="shared" si="7"/>
        <v>76</v>
      </c>
      <c r="N68" s="51">
        <v>0</v>
      </c>
      <c r="O68" s="51">
        <v>0</v>
      </c>
      <c r="P68" s="51">
        <v>50</v>
      </c>
      <c r="Q68" s="51">
        <v>6</v>
      </c>
      <c r="R68" s="51">
        <v>0</v>
      </c>
      <c r="S68" s="51">
        <v>0</v>
      </c>
      <c r="T68" s="51">
        <v>20</v>
      </c>
      <c r="U68" s="51">
        <f t="shared" si="8"/>
        <v>1838</v>
      </c>
      <c r="V68" s="51">
        <v>1827</v>
      </c>
      <c r="W68" s="51">
        <v>11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9"/>
        <v>352</v>
      </c>
      <c r="AC68" s="51">
        <v>0</v>
      </c>
      <c r="AD68" s="51">
        <v>265</v>
      </c>
      <c r="AE68" s="51">
        <f t="shared" si="10"/>
        <v>87</v>
      </c>
      <c r="AF68" s="51">
        <v>87</v>
      </c>
      <c r="AG68" s="51">
        <v>0</v>
      </c>
      <c r="AH68" s="51">
        <v>0</v>
      </c>
      <c r="AI68" s="51">
        <v>0</v>
      </c>
      <c r="AJ68" s="51">
        <v>0</v>
      </c>
    </row>
    <row r="69" spans="1:36" ht="13.5">
      <c r="A69" s="26" t="s">
        <v>29</v>
      </c>
      <c r="B69" s="49" t="s">
        <v>198</v>
      </c>
      <c r="C69" s="50" t="s">
        <v>199</v>
      </c>
      <c r="D69" s="51">
        <f t="shared" si="0"/>
        <v>3503</v>
      </c>
      <c r="E69" s="51">
        <v>2570</v>
      </c>
      <c r="F69" s="51">
        <f t="shared" si="6"/>
        <v>933</v>
      </c>
      <c r="G69" s="51">
        <v>0</v>
      </c>
      <c r="H69" s="51">
        <v>933</v>
      </c>
      <c r="I69" s="51">
        <v>0</v>
      </c>
      <c r="J69" s="51">
        <v>0</v>
      </c>
      <c r="K69" s="51">
        <v>0</v>
      </c>
      <c r="L69" s="51">
        <v>0</v>
      </c>
      <c r="M69" s="51">
        <f t="shared" si="7"/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2814</v>
      </c>
      <c r="V69" s="51">
        <v>2570</v>
      </c>
      <c r="W69" s="51">
        <v>0</v>
      </c>
      <c r="X69" s="51">
        <v>244</v>
      </c>
      <c r="Y69" s="51">
        <v>0</v>
      </c>
      <c r="Z69" s="51">
        <v>0</v>
      </c>
      <c r="AA69" s="51">
        <v>0</v>
      </c>
      <c r="AB69" s="51">
        <f t="shared" si="9"/>
        <v>418</v>
      </c>
      <c r="AC69" s="51">
        <v>0</v>
      </c>
      <c r="AD69" s="51">
        <v>284</v>
      </c>
      <c r="AE69" s="51">
        <f t="shared" si="10"/>
        <v>134</v>
      </c>
      <c r="AF69" s="51">
        <v>0</v>
      </c>
      <c r="AG69" s="51">
        <v>134</v>
      </c>
      <c r="AH69" s="51">
        <v>0</v>
      </c>
      <c r="AI69" s="51">
        <v>0</v>
      </c>
      <c r="AJ69" s="51">
        <v>0</v>
      </c>
    </row>
    <row r="70" spans="1:36" ht="13.5">
      <c r="A70" s="26" t="s">
        <v>29</v>
      </c>
      <c r="B70" s="49" t="s">
        <v>200</v>
      </c>
      <c r="C70" s="50" t="s">
        <v>201</v>
      </c>
      <c r="D70" s="51">
        <f t="shared" si="0"/>
        <v>1652</v>
      </c>
      <c r="E70" s="51">
        <v>1183</v>
      </c>
      <c r="F70" s="51">
        <f t="shared" si="6"/>
        <v>469</v>
      </c>
      <c r="G70" s="51">
        <v>0</v>
      </c>
      <c r="H70" s="51">
        <v>469</v>
      </c>
      <c r="I70" s="51">
        <v>0</v>
      </c>
      <c r="J70" s="51">
        <v>0</v>
      </c>
      <c r="K70" s="51">
        <v>0</v>
      </c>
      <c r="L70" s="51">
        <v>0</v>
      </c>
      <c r="M70" s="51">
        <f t="shared" si="7"/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1253</v>
      </c>
      <c r="V70" s="51">
        <v>1183</v>
      </c>
      <c r="W70" s="51">
        <v>0</v>
      </c>
      <c r="X70" s="51">
        <v>70</v>
      </c>
      <c r="Y70" s="51">
        <v>0</v>
      </c>
      <c r="Z70" s="51">
        <v>0</v>
      </c>
      <c r="AA70" s="51">
        <v>0</v>
      </c>
      <c r="AB70" s="51">
        <f t="shared" si="9"/>
        <v>250</v>
      </c>
      <c r="AC70" s="51">
        <v>0</v>
      </c>
      <c r="AD70" s="51">
        <v>131</v>
      </c>
      <c r="AE70" s="51">
        <f t="shared" si="10"/>
        <v>119</v>
      </c>
      <c r="AF70" s="51">
        <v>0</v>
      </c>
      <c r="AG70" s="51">
        <v>119</v>
      </c>
      <c r="AH70" s="51">
        <v>0</v>
      </c>
      <c r="AI70" s="51">
        <v>0</v>
      </c>
      <c r="AJ70" s="51">
        <v>0</v>
      </c>
    </row>
    <row r="71" spans="1:36" ht="13.5">
      <c r="A71" s="26" t="s">
        <v>29</v>
      </c>
      <c r="B71" s="49" t="s">
        <v>202</v>
      </c>
      <c r="C71" s="50" t="s">
        <v>203</v>
      </c>
      <c r="D71" s="51">
        <f>E71+F71+L71+M71</f>
        <v>1173</v>
      </c>
      <c r="E71" s="51">
        <v>828</v>
      </c>
      <c r="F71" s="51">
        <f t="shared" si="6"/>
        <v>345</v>
      </c>
      <c r="G71" s="51">
        <v>0</v>
      </c>
      <c r="H71" s="51">
        <v>345</v>
      </c>
      <c r="I71" s="51">
        <v>0</v>
      </c>
      <c r="J71" s="51">
        <v>0</v>
      </c>
      <c r="K71" s="51">
        <v>0</v>
      </c>
      <c r="L71" s="51">
        <v>0</v>
      </c>
      <c r="M71" s="51">
        <f t="shared" si="7"/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8"/>
        <v>879</v>
      </c>
      <c r="V71" s="51">
        <v>828</v>
      </c>
      <c r="W71" s="51">
        <v>0</v>
      </c>
      <c r="X71" s="51">
        <v>51</v>
      </c>
      <c r="Y71" s="51">
        <v>0</v>
      </c>
      <c r="Z71" s="51">
        <v>0</v>
      </c>
      <c r="AA71" s="51">
        <v>0</v>
      </c>
      <c r="AB71" s="51">
        <f t="shared" si="9"/>
        <v>190</v>
      </c>
      <c r="AC71" s="51">
        <v>0</v>
      </c>
      <c r="AD71" s="51">
        <v>92</v>
      </c>
      <c r="AE71" s="51">
        <f t="shared" si="10"/>
        <v>98</v>
      </c>
      <c r="AF71" s="51">
        <v>0</v>
      </c>
      <c r="AG71" s="51">
        <v>98</v>
      </c>
      <c r="AH71" s="51">
        <v>0</v>
      </c>
      <c r="AI71" s="51">
        <v>0</v>
      </c>
      <c r="AJ71" s="51">
        <v>0</v>
      </c>
    </row>
    <row r="72" spans="1:36" ht="13.5">
      <c r="A72" s="26" t="s">
        <v>29</v>
      </c>
      <c r="B72" s="49" t="s">
        <v>204</v>
      </c>
      <c r="C72" s="50" t="s">
        <v>205</v>
      </c>
      <c r="D72" s="51">
        <f>E72+F72+L72+M72</f>
        <v>756</v>
      </c>
      <c r="E72" s="51">
        <v>619</v>
      </c>
      <c r="F72" s="51">
        <f t="shared" si="6"/>
        <v>137</v>
      </c>
      <c r="G72" s="51">
        <v>50</v>
      </c>
      <c r="H72" s="51">
        <v>87</v>
      </c>
      <c r="I72" s="51">
        <v>0</v>
      </c>
      <c r="J72" s="51">
        <v>0</v>
      </c>
      <c r="K72" s="51">
        <v>0</v>
      </c>
      <c r="L72" s="51">
        <v>0</v>
      </c>
      <c r="M72" s="51">
        <f t="shared" si="7"/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f t="shared" si="8"/>
        <v>643</v>
      </c>
      <c r="V72" s="51">
        <v>619</v>
      </c>
      <c r="W72" s="51">
        <v>24</v>
      </c>
      <c r="X72" s="51">
        <v>0</v>
      </c>
      <c r="Y72" s="51">
        <v>0</v>
      </c>
      <c r="Z72" s="51">
        <v>0</v>
      </c>
      <c r="AA72" s="51">
        <v>0</v>
      </c>
      <c r="AB72" s="51">
        <f t="shared" si="9"/>
        <v>168</v>
      </c>
      <c r="AC72" s="51">
        <v>0</v>
      </c>
      <c r="AD72" s="51">
        <v>82</v>
      </c>
      <c r="AE72" s="51">
        <f t="shared" si="10"/>
        <v>86</v>
      </c>
      <c r="AF72" s="51">
        <v>26</v>
      </c>
      <c r="AG72" s="51">
        <v>60</v>
      </c>
      <c r="AH72" s="51">
        <v>0</v>
      </c>
      <c r="AI72" s="51">
        <v>0</v>
      </c>
      <c r="AJ72" s="51">
        <v>0</v>
      </c>
    </row>
    <row r="73" spans="1:36" ht="13.5">
      <c r="A73" s="26" t="s">
        <v>29</v>
      </c>
      <c r="B73" s="49" t="s">
        <v>206</v>
      </c>
      <c r="C73" s="50" t="s">
        <v>207</v>
      </c>
      <c r="D73" s="51">
        <f>E73+F73+L73+M73</f>
        <v>810</v>
      </c>
      <c r="E73" s="51">
        <v>649</v>
      </c>
      <c r="F73" s="51">
        <f t="shared" si="6"/>
        <v>161</v>
      </c>
      <c r="G73" s="51">
        <v>45</v>
      </c>
      <c r="H73" s="51">
        <v>116</v>
      </c>
      <c r="I73" s="51">
        <v>0</v>
      </c>
      <c r="J73" s="51">
        <v>0</v>
      </c>
      <c r="K73" s="51">
        <v>0</v>
      </c>
      <c r="L73" s="51">
        <v>0</v>
      </c>
      <c r="M73" s="51">
        <f t="shared" si="7"/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f t="shared" si="8"/>
        <v>671</v>
      </c>
      <c r="V73" s="51">
        <v>649</v>
      </c>
      <c r="W73" s="51">
        <v>22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9"/>
        <v>195</v>
      </c>
      <c r="AC73" s="51">
        <v>0</v>
      </c>
      <c r="AD73" s="51">
        <v>87</v>
      </c>
      <c r="AE73" s="51">
        <f t="shared" si="10"/>
        <v>108</v>
      </c>
      <c r="AF73" s="51">
        <v>23</v>
      </c>
      <c r="AG73" s="51">
        <v>85</v>
      </c>
      <c r="AH73" s="51">
        <v>0</v>
      </c>
      <c r="AI73" s="51">
        <v>0</v>
      </c>
      <c r="AJ73" s="51">
        <v>0</v>
      </c>
    </row>
    <row r="74" spans="1:36" ht="13.5">
      <c r="A74" s="79" t="s">
        <v>82</v>
      </c>
      <c r="B74" s="80"/>
      <c r="C74" s="81"/>
      <c r="D74" s="51">
        <f aca="true" t="shared" si="11" ref="D74:AJ74">SUM(D7:D73)</f>
        <v>669727</v>
      </c>
      <c r="E74" s="51">
        <f t="shared" si="11"/>
        <v>459972</v>
      </c>
      <c r="F74" s="51">
        <f t="shared" si="11"/>
        <v>67195</v>
      </c>
      <c r="G74" s="51">
        <f t="shared" si="11"/>
        <v>16996</v>
      </c>
      <c r="H74" s="51">
        <f t="shared" si="11"/>
        <v>47689</v>
      </c>
      <c r="I74" s="51">
        <f t="shared" si="11"/>
        <v>0</v>
      </c>
      <c r="J74" s="51">
        <f t="shared" si="11"/>
        <v>0</v>
      </c>
      <c r="K74" s="51">
        <f t="shared" si="11"/>
        <v>2510</v>
      </c>
      <c r="L74" s="51">
        <f t="shared" si="11"/>
        <v>134573</v>
      </c>
      <c r="M74" s="51">
        <f t="shared" si="11"/>
        <v>7987</v>
      </c>
      <c r="N74" s="51">
        <f t="shared" si="11"/>
        <v>2983</v>
      </c>
      <c r="O74" s="51">
        <f t="shared" si="11"/>
        <v>3006</v>
      </c>
      <c r="P74" s="51">
        <f t="shared" si="11"/>
        <v>1517</v>
      </c>
      <c r="Q74" s="51">
        <f t="shared" si="11"/>
        <v>212</v>
      </c>
      <c r="R74" s="51">
        <f t="shared" si="11"/>
        <v>178</v>
      </c>
      <c r="S74" s="51">
        <f t="shared" si="11"/>
        <v>42</v>
      </c>
      <c r="T74" s="51">
        <f t="shared" si="11"/>
        <v>49</v>
      </c>
      <c r="U74" s="51">
        <f t="shared" si="11"/>
        <v>467386</v>
      </c>
      <c r="V74" s="51">
        <f t="shared" si="11"/>
        <v>459972</v>
      </c>
      <c r="W74" s="51">
        <f t="shared" si="11"/>
        <v>3406</v>
      </c>
      <c r="X74" s="51">
        <f t="shared" si="11"/>
        <v>3921</v>
      </c>
      <c r="Y74" s="51">
        <f t="shared" si="11"/>
        <v>0</v>
      </c>
      <c r="Z74" s="51">
        <f t="shared" si="11"/>
        <v>0</v>
      </c>
      <c r="AA74" s="51">
        <f t="shared" si="11"/>
        <v>87</v>
      </c>
      <c r="AB74" s="51">
        <f t="shared" si="11"/>
        <v>213766</v>
      </c>
      <c r="AC74" s="51">
        <f t="shared" si="11"/>
        <v>134573</v>
      </c>
      <c r="AD74" s="51">
        <f t="shared" si="11"/>
        <v>58336</v>
      </c>
      <c r="AE74" s="51">
        <f t="shared" si="11"/>
        <v>20857</v>
      </c>
      <c r="AF74" s="51">
        <f t="shared" si="11"/>
        <v>8645</v>
      </c>
      <c r="AG74" s="51">
        <f t="shared" si="11"/>
        <v>9789</v>
      </c>
      <c r="AH74" s="51">
        <f t="shared" si="11"/>
        <v>0</v>
      </c>
      <c r="AI74" s="51">
        <f t="shared" si="11"/>
        <v>0</v>
      </c>
      <c r="AJ74" s="51">
        <f t="shared" si="11"/>
        <v>2423</v>
      </c>
    </row>
  </sheetData>
  <mergeCells count="25">
    <mergeCell ref="A74:C74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46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49</v>
      </c>
      <c r="C2" s="62" t="s">
        <v>12</v>
      </c>
      <c r="D2" s="106" t="s">
        <v>224</v>
      </c>
      <c r="E2" s="104"/>
      <c r="F2" s="104"/>
      <c r="G2" s="104"/>
      <c r="H2" s="104"/>
      <c r="I2" s="104"/>
      <c r="J2" s="104"/>
      <c r="K2" s="105"/>
      <c r="L2" s="106" t="s">
        <v>230</v>
      </c>
      <c r="M2" s="104"/>
      <c r="N2" s="104"/>
      <c r="O2" s="104"/>
      <c r="P2" s="104"/>
      <c r="Q2" s="104"/>
      <c r="R2" s="104"/>
      <c r="S2" s="105"/>
      <c r="T2" s="100" t="s">
        <v>232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233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50</v>
      </c>
      <c r="G3" s="67" t="s">
        <v>19</v>
      </c>
      <c r="H3" s="67" t="s">
        <v>83</v>
      </c>
      <c r="I3" s="67" t="s">
        <v>84</v>
      </c>
      <c r="J3" s="99" t="s">
        <v>81</v>
      </c>
      <c r="K3" s="67" t="s">
        <v>51</v>
      </c>
      <c r="L3" s="63" t="s">
        <v>15</v>
      </c>
      <c r="M3" s="67" t="s">
        <v>18</v>
      </c>
      <c r="N3" s="67" t="s">
        <v>50</v>
      </c>
      <c r="O3" s="67" t="s">
        <v>19</v>
      </c>
      <c r="P3" s="67" t="s">
        <v>83</v>
      </c>
      <c r="Q3" s="67" t="s">
        <v>84</v>
      </c>
      <c r="R3" s="99" t="s">
        <v>81</v>
      </c>
      <c r="S3" s="67" t="s">
        <v>51</v>
      </c>
      <c r="T3" s="63" t="s">
        <v>15</v>
      </c>
      <c r="U3" s="67" t="s">
        <v>18</v>
      </c>
      <c r="V3" s="67" t="s">
        <v>50</v>
      </c>
      <c r="W3" s="67" t="s">
        <v>19</v>
      </c>
      <c r="X3" s="67" t="s">
        <v>83</v>
      </c>
      <c r="Y3" s="67" t="s">
        <v>84</v>
      </c>
      <c r="Z3" s="99" t="s">
        <v>81</v>
      </c>
      <c r="AA3" s="67" t="s">
        <v>51</v>
      </c>
      <c r="AB3" s="59" t="s">
        <v>234</v>
      </c>
      <c r="AC3" s="107"/>
      <c r="AD3" s="107"/>
      <c r="AE3" s="107"/>
      <c r="AF3" s="107"/>
      <c r="AG3" s="107"/>
      <c r="AH3" s="107"/>
      <c r="AI3" s="108"/>
      <c r="AJ3" s="59" t="s">
        <v>235</v>
      </c>
      <c r="AK3" s="83"/>
      <c r="AL3" s="83"/>
      <c r="AM3" s="83"/>
      <c r="AN3" s="83"/>
      <c r="AO3" s="83"/>
      <c r="AP3" s="83"/>
      <c r="AQ3" s="84"/>
      <c r="AR3" s="59" t="s">
        <v>236</v>
      </c>
      <c r="AS3" s="109"/>
      <c r="AT3" s="109"/>
      <c r="AU3" s="109"/>
      <c r="AV3" s="109"/>
      <c r="AW3" s="109"/>
      <c r="AX3" s="109"/>
      <c r="AY3" s="110"/>
      <c r="AZ3" s="59" t="s">
        <v>237</v>
      </c>
      <c r="BA3" s="107"/>
      <c r="BB3" s="107"/>
      <c r="BC3" s="107"/>
      <c r="BD3" s="107"/>
      <c r="BE3" s="107"/>
      <c r="BF3" s="107"/>
      <c r="BG3" s="108"/>
      <c r="BH3" s="59" t="s">
        <v>238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50</v>
      </c>
      <c r="BS3" s="67" t="s">
        <v>19</v>
      </c>
      <c r="BT3" s="67" t="s">
        <v>83</v>
      </c>
      <c r="BU3" s="67" t="s">
        <v>84</v>
      </c>
      <c r="BV3" s="99" t="s">
        <v>81</v>
      </c>
      <c r="BW3" s="67" t="s">
        <v>51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50</v>
      </c>
      <c r="AE4" s="67" t="s">
        <v>19</v>
      </c>
      <c r="AF4" s="67" t="s">
        <v>83</v>
      </c>
      <c r="AG4" s="67" t="s">
        <v>84</v>
      </c>
      <c r="AH4" s="99" t="s">
        <v>81</v>
      </c>
      <c r="AI4" s="67" t="s">
        <v>51</v>
      </c>
      <c r="AJ4" s="63" t="s">
        <v>15</v>
      </c>
      <c r="AK4" s="67" t="s">
        <v>18</v>
      </c>
      <c r="AL4" s="67" t="s">
        <v>50</v>
      </c>
      <c r="AM4" s="67" t="s">
        <v>19</v>
      </c>
      <c r="AN4" s="67" t="s">
        <v>83</v>
      </c>
      <c r="AO4" s="67" t="s">
        <v>84</v>
      </c>
      <c r="AP4" s="99" t="s">
        <v>81</v>
      </c>
      <c r="AQ4" s="67" t="s">
        <v>51</v>
      </c>
      <c r="AR4" s="63" t="s">
        <v>15</v>
      </c>
      <c r="AS4" s="67" t="s">
        <v>18</v>
      </c>
      <c r="AT4" s="67" t="s">
        <v>50</v>
      </c>
      <c r="AU4" s="67" t="s">
        <v>19</v>
      </c>
      <c r="AV4" s="67" t="s">
        <v>83</v>
      </c>
      <c r="AW4" s="67" t="s">
        <v>84</v>
      </c>
      <c r="AX4" s="99" t="s">
        <v>81</v>
      </c>
      <c r="AY4" s="67" t="s">
        <v>51</v>
      </c>
      <c r="AZ4" s="63" t="s">
        <v>15</v>
      </c>
      <c r="BA4" s="67" t="s">
        <v>18</v>
      </c>
      <c r="BB4" s="67" t="s">
        <v>50</v>
      </c>
      <c r="BC4" s="67" t="s">
        <v>19</v>
      </c>
      <c r="BD4" s="67" t="s">
        <v>83</v>
      </c>
      <c r="BE4" s="67" t="s">
        <v>84</v>
      </c>
      <c r="BF4" s="99" t="s">
        <v>81</v>
      </c>
      <c r="BG4" s="67" t="s">
        <v>51</v>
      </c>
      <c r="BH4" s="63" t="s">
        <v>15</v>
      </c>
      <c r="BI4" s="67" t="s">
        <v>18</v>
      </c>
      <c r="BJ4" s="67" t="s">
        <v>50</v>
      </c>
      <c r="BK4" s="67" t="s">
        <v>19</v>
      </c>
      <c r="BL4" s="67" t="s">
        <v>83</v>
      </c>
      <c r="BM4" s="67" t="s">
        <v>84</v>
      </c>
      <c r="BN4" s="99" t="s">
        <v>81</v>
      </c>
      <c r="BO4" s="67" t="s">
        <v>51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29</v>
      </c>
      <c r="B7" s="49" t="s">
        <v>30</v>
      </c>
      <c r="C7" s="50" t="s">
        <v>31</v>
      </c>
      <c r="D7" s="51">
        <f aca="true" t="shared" si="0" ref="D7:D70">SUM(E7:K7)</f>
        <v>10540</v>
      </c>
      <c r="E7" s="51">
        <f aca="true" t="shared" si="1" ref="E7:E50">M7+U7+BQ7</f>
        <v>7848</v>
      </c>
      <c r="F7" s="51">
        <f aca="true" t="shared" si="2" ref="F7:F50">N7+V7+BR7</f>
        <v>1893</v>
      </c>
      <c r="G7" s="51">
        <f aca="true" t="shared" si="3" ref="G7:G50">O7+W7+BS7</f>
        <v>283</v>
      </c>
      <c r="H7" s="51">
        <f aca="true" t="shared" si="4" ref="H7:H50">P7+X7+BT7</f>
        <v>491</v>
      </c>
      <c r="I7" s="51">
        <f aca="true" t="shared" si="5" ref="I7:I50">Q7+Y7+BU7</f>
        <v>0</v>
      </c>
      <c r="J7" s="51">
        <f aca="true" t="shared" si="6" ref="J7:J50">R7+Z7+BV7</f>
        <v>1</v>
      </c>
      <c r="K7" s="51">
        <f aca="true" t="shared" si="7" ref="K7:K50">S7+AA7+BW7</f>
        <v>24</v>
      </c>
      <c r="L7" s="51">
        <f aca="true" t="shared" si="8" ref="L7:L50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50">SUM(U7:AA7)</f>
        <v>6872</v>
      </c>
      <c r="U7" s="51">
        <f aca="true" t="shared" si="10" ref="U7:U50">AC7+AK7+AS7+BA7+BI7</f>
        <v>4346</v>
      </c>
      <c r="V7" s="51">
        <f aca="true" t="shared" si="11" ref="V7:V50">AD7+AL7+AT7+BB7+BJ7</f>
        <v>1852</v>
      </c>
      <c r="W7" s="51">
        <f aca="true" t="shared" si="12" ref="W7:W50">AE7+AM7+AU7+BC7+BK7</f>
        <v>159</v>
      </c>
      <c r="X7" s="51">
        <f aca="true" t="shared" si="13" ref="X7:X50">AF7+AN7+AV7+BD7+BL7</f>
        <v>491</v>
      </c>
      <c r="Y7" s="51">
        <f aca="true" t="shared" si="14" ref="Y7:Y50">AG7+AO7+AW7+BE7+BM7</f>
        <v>0</v>
      </c>
      <c r="Z7" s="51">
        <f aca="true" t="shared" si="15" ref="Z7:Z50">AH7+AP7+AX7+BF7+BN7</f>
        <v>0</v>
      </c>
      <c r="AA7" s="51">
        <f aca="true" t="shared" si="16" ref="AA7:AA50">AI7+AQ7+AY7+BG7+BO7</f>
        <v>24</v>
      </c>
      <c r="AB7" s="51">
        <f aca="true" t="shared" si="17" ref="AB7:AB50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50">SUM(AK7:AQ7)</f>
        <v>851</v>
      </c>
      <c r="AK7" s="51">
        <v>0</v>
      </c>
      <c r="AL7" s="51">
        <v>851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50">SUM(AS7:AY7)</f>
        <v>6021</v>
      </c>
      <c r="AS7" s="51">
        <v>4346</v>
      </c>
      <c r="AT7" s="51">
        <v>1001</v>
      </c>
      <c r="AU7" s="51">
        <v>159</v>
      </c>
      <c r="AV7" s="51">
        <v>491</v>
      </c>
      <c r="AW7" s="51">
        <v>0</v>
      </c>
      <c r="AX7" s="51">
        <v>0</v>
      </c>
      <c r="AY7" s="51">
        <v>24</v>
      </c>
      <c r="AZ7" s="51">
        <f aca="true" t="shared" si="20" ref="AZ7:AZ50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50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50">SUM(BQ7:BW7)</f>
        <v>3668</v>
      </c>
      <c r="BQ7" s="51">
        <v>3502</v>
      </c>
      <c r="BR7" s="51">
        <v>41</v>
      </c>
      <c r="BS7" s="51">
        <v>124</v>
      </c>
      <c r="BT7" s="51">
        <v>0</v>
      </c>
      <c r="BU7" s="51">
        <v>0</v>
      </c>
      <c r="BV7" s="51">
        <v>1</v>
      </c>
      <c r="BW7" s="51">
        <v>0</v>
      </c>
    </row>
    <row r="8" spans="1:75" ht="13.5">
      <c r="A8" s="26" t="s">
        <v>29</v>
      </c>
      <c r="B8" s="49" t="s">
        <v>32</v>
      </c>
      <c r="C8" s="50" t="s">
        <v>33</v>
      </c>
      <c r="D8" s="51">
        <f t="shared" si="0"/>
        <v>9389</v>
      </c>
      <c r="E8" s="51">
        <f t="shared" si="1"/>
        <v>3668</v>
      </c>
      <c r="F8" s="51">
        <f t="shared" si="2"/>
        <v>1605</v>
      </c>
      <c r="G8" s="51">
        <f t="shared" si="3"/>
        <v>1928</v>
      </c>
      <c r="H8" s="51">
        <f t="shared" si="4"/>
        <v>330</v>
      </c>
      <c r="I8" s="51">
        <f t="shared" si="5"/>
        <v>1857</v>
      </c>
      <c r="J8" s="51">
        <f t="shared" si="6"/>
        <v>1</v>
      </c>
      <c r="K8" s="51">
        <f t="shared" si="7"/>
        <v>0</v>
      </c>
      <c r="L8" s="51">
        <f t="shared" si="8"/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 t="shared" si="9"/>
        <v>7082</v>
      </c>
      <c r="U8" s="51">
        <f t="shared" si="10"/>
        <v>1537</v>
      </c>
      <c r="V8" s="51">
        <f t="shared" si="11"/>
        <v>1563</v>
      </c>
      <c r="W8" s="51">
        <f t="shared" si="12"/>
        <v>1800</v>
      </c>
      <c r="X8" s="51">
        <f t="shared" si="13"/>
        <v>330</v>
      </c>
      <c r="Y8" s="51">
        <f t="shared" si="14"/>
        <v>1852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7082</v>
      </c>
      <c r="AS8" s="51">
        <v>1537</v>
      </c>
      <c r="AT8" s="51">
        <v>1563</v>
      </c>
      <c r="AU8" s="51">
        <v>1800</v>
      </c>
      <c r="AV8" s="51">
        <v>330</v>
      </c>
      <c r="AW8" s="51">
        <v>1852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2307</v>
      </c>
      <c r="BQ8" s="51">
        <v>2131</v>
      </c>
      <c r="BR8" s="51">
        <v>42</v>
      </c>
      <c r="BS8" s="51">
        <v>128</v>
      </c>
      <c r="BT8" s="51">
        <v>0</v>
      </c>
      <c r="BU8" s="51">
        <v>5</v>
      </c>
      <c r="BV8" s="51">
        <v>1</v>
      </c>
      <c r="BW8" s="51">
        <v>0</v>
      </c>
    </row>
    <row r="9" spans="1:75" ht="13.5">
      <c r="A9" s="26" t="s">
        <v>29</v>
      </c>
      <c r="B9" s="49" t="s">
        <v>34</v>
      </c>
      <c r="C9" s="50" t="s">
        <v>35</v>
      </c>
      <c r="D9" s="51">
        <f t="shared" si="0"/>
        <v>13885</v>
      </c>
      <c r="E9" s="51">
        <f t="shared" si="1"/>
        <v>7456</v>
      </c>
      <c r="F9" s="51">
        <f t="shared" si="2"/>
        <v>5400</v>
      </c>
      <c r="G9" s="51">
        <f t="shared" si="3"/>
        <v>433</v>
      </c>
      <c r="H9" s="51">
        <f t="shared" si="4"/>
        <v>410</v>
      </c>
      <c r="I9" s="51">
        <f t="shared" si="5"/>
        <v>0</v>
      </c>
      <c r="J9" s="51">
        <f t="shared" si="6"/>
        <v>99</v>
      </c>
      <c r="K9" s="51">
        <f t="shared" si="7"/>
        <v>87</v>
      </c>
      <c r="L9" s="51">
        <f t="shared" si="8"/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13122</v>
      </c>
      <c r="U9" s="51">
        <f t="shared" si="10"/>
        <v>6855</v>
      </c>
      <c r="V9" s="51">
        <f t="shared" si="11"/>
        <v>5325</v>
      </c>
      <c r="W9" s="51">
        <f t="shared" si="12"/>
        <v>359</v>
      </c>
      <c r="X9" s="51">
        <f t="shared" si="13"/>
        <v>410</v>
      </c>
      <c r="Y9" s="51">
        <f t="shared" si="14"/>
        <v>0</v>
      </c>
      <c r="Z9" s="51">
        <f t="shared" si="15"/>
        <v>86</v>
      </c>
      <c r="AA9" s="51">
        <f t="shared" si="16"/>
        <v>87</v>
      </c>
      <c r="AB9" s="51">
        <f t="shared" si="17"/>
        <v>175</v>
      </c>
      <c r="AC9" s="51">
        <v>0</v>
      </c>
      <c r="AD9" s="51">
        <v>175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12947</v>
      </c>
      <c r="AS9" s="51">
        <v>6855</v>
      </c>
      <c r="AT9" s="51">
        <v>5150</v>
      </c>
      <c r="AU9" s="51">
        <v>359</v>
      </c>
      <c r="AV9" s="51">
        <v>410</v>
      </c>
      <c r="AW9" s="51">
        <v>0</v>
      </c>
      <c r="AX9" s="51">
        <v>86</v>
      </c>
      <c r="AY9" s="51">
        <v>87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763</v>
      </c>
      <c r="BQ9" s="51">
        <v>601</v>
      </c>
      <c r="BR9" s="51">
        <v>75</v>
      </c>
      <c r="BS9" s="51">
        <v>74</v>
      </c>
      <c r="BT9" s="51">
        <v>0</v>
      </c>
      <c r="BU9" s="51">
        <v>0</v>
      </c>
      <c r="BV9" s="51">
        <v>13</v>
      </c>
      <c r="BW9" s="51">
        <v>0</v>
      </c>
    </row>
    <row r="10" spans="1:75" ht="13.5">
      <c r="A10" s="26" t="s">
        <v>29</v>
      </c>
      <c r="B10" s="49" t="s">
        <v>36</v>
      </c>
      <c r="C10" s="50" t="s">
        <v>37</v>
      </c>
      <c r="D10" s="51">
        <f t="shared" si="0"/>
        <v>1971</v>
      </c>
      <c r="E10" s="51">
        <f t="shared" si="1"/>
        <v>823</v>
      </c>
      <c r="F10" s="51">
        <f t="shared" si="2"/>
        <v>792</v>
      </c>
      <c r="G10" s="51">
        <f t="shared" si="3"/>
        <v>260</v>
      </c>
      <c r="H10" s="51">
        <f t="shared" si="4"/>
        <v>44</v>
      </c>
      <c r="I10" s="51">
        <f t="shared" si="5"/>
        <v>52</v>
      </c>
      <c r="J10" s="51">
        <f t="shared" si="6"/>
        <v>0</v>
      </c>
      <c r="K10" s="51">
        <f t="shared" si="7"/>
        <v>0</v>
      </c>
      <c r="L10" s="51">
        <f t="shared" si="8"/>
        <v>586</v>
      </c>
      <c r="M10" s="51">
        <v>284</v>
      </c>
      <c r="N10" s="51">
        <v>30</v>
      </c>
      <c r="O10" s="51">
        <v>176</v>
      </c>
      <c r="P10" s="51">
        <v>44</v>
      </c>
      <c r="Q10" s="51">
        <v>52</v>
      </c>
      <c r="R10" s="51">
        <v>0</v>
      </c>
      <c r="S10" s="51">
        <v>0</v>
      </c>
      <c r="T10" s="51">
        <f t="shared" si="9"/>
        <v>751</v>
      </c>
      <c r="U10" s="51">
        <f t="shared" si="10"/>
        <v>0</v>
      </c>
      <c r="V10" s="51">
        <f t="shared" si="11"/>
        <v>751</v>
      </c>
      <c r="W10" s="51">
        <f t="shared" si="12"/>
        <v>0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751</v>
      </c>
      <c r="AK10" s="51">
        <v>0</v>
      </c>
      <c r="AL10" s="51">
        <v>751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634</v>
      </c>
      <c r="BQ10" s="51">
        <v>539</v>
      </c>
      <c r="BR10" s="51">
        <v>11</v>
      </c>
      <c r="BS10" s="51">
        <v>84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29</v>
      </c>
      <c r="B11" s="49" t="s">
        <v>38</v>
      </c>
      <c r="C11" s="50" t="s">
        <v>39</v>
      </c>
      <c r="D11" s="51">
        <f t="shared" si="0"/>
        <v>1114</v>
      </c>
      <c r="E11" s="51">
        <f t="shared" si="1"/>
        <v>122</v>
      </c>
      <c r="F11" s="51">
        <f t="shared" si="2"/>
        <v>475</v>
      </c>
      <c r="G11" s="51">
        <f t="shared" si="3"/>
        <v>429</v>
      </c>
      <c r="H11" s="51">
        <f t="shared" si="4"/>
        <v>88</v>
      </c>
      <c r="I11" s="51">
        <f t="shared" si="5"/>
        <v>0</v>
      </c>
      <c r="J11" s="51">
        <f t="shared" si="6"/>
        <v>0</v>
      </c>
      <c r="K11" s="51">
        <f t="shared" si="7"/>
        <v>0</v>
      </c>
      <c r="L11" s="51">
        <f t="shared" si="8"/>
        <v>375</v>
      </c>
      <c r="M11" s="51">
        <v>0</v>
      </c>
      <c r="N11" s="51">
        <v>375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616</v>
      </c>
      <c r="U11" s="51">
        <f t="shared" si="10"/>
        <v>0</v>
      </c>
      <c r="V11" s="51">
        <f t="shared" si="11"/>
        <v>99</v>
      </c>
      <c r="W11" s="51">
        <f t="shared" si="12"/>
        <v>429</v>
      </c>
      <c r="X11" s="51">
        <f t="shared" si="13"/>
        <v>88</v>
      </c>
      <c r="Y11" s="51">
        <f t="shared" si="14"/>
        <v>0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99</v>
      </c>
      <c r="AK11" s="51">
        <v>0</v>
      </c>
      <c r="AL11" s="51">
        <v>99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517</v>
      </c>
      <c r="AS11" s="51">
        <v>0</v>
      </c>
      <c r="AT11" s="51">
        <v>0</v>
      </c>
      <c r="AU11" s="51">
        <v>429</v>
      </c>
      <c r="AV11" s="51">
        <v>88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123</v>
      </c>
      <c r="BQ11" s="51">
        <v>122</v>
      </c>
      <c r="BR11" s="51">
        <v>1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29</v>
      </c>
      <c r="B12" s="49" t="s">
        <v>85</v>
      </c>
      <c r="C12" s="50" t="s">
        <v>86</v>
      </c>
      <c r="D12" s="51">
        <f t="shared" si="0"/>
        <v>3400</v>
      </c>
      <c r="E12" s="51">
        <f t="shared" si="1"/>
        <v>1531</v>
      </c>
      <c r="F12" s="51">
        <f t="shared" si="2"/>
        <v>1033</v>
      </c>
      <c r="G12" s="51">
        <f t="shared" si="3"/>
        <v>498</v>
      </c>
      <c r="H12" s="51">
        <f t="shared" si="4"/>
        <v>58</v>
      </c>
      <c r="I12" s="51">
        <f t="shared" si="5"/>
        <v>280</v>
      </c>
      <c r="J12" s="51">
        <f t="shared" si="6"/>
        <v>0</v>
      </c>
      <c r="K12" s="51">
        <f t="shared" si="7"/>
        <v>0</v>
      </c>
      <c r="L12" s="51">
        <f t="shared" si="8"/>
        <v>702</v>
      </c>
      <c r="M12" s="51">
        <v>702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1801</v>
      </c>
      <c r="U12" s="51">
        <f t="shared" si="10"/>
        <v>0</v>
      </c>
      <c r="V12" s="51">
        <f t="shared" si="11"/>
        <v>1022</v>
      </c>
      <c r="W12" s="51">
        <f t="shared" si="12"/>
        <v>441</v>
      </c>
      <c r="X12" s="51">
        <f t="shared" si="13"/>
        <v>58</v>
      </c>
      <c r="Y12" s="51">
        <f t="shared" si="14"/>
        <v>280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1022</v>
      </c>
      <c r="AK12" s="51">
        <v>0</v>
      </c>
      <c r="AL12" s="51">
        <v>1022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779</v>
      </c>
      <c r="AS12" s="51">
        <v>0</v>
      </c>
      <c r="AT12" s="51">
        <v>0</v>
      </c>
      <c r="AU12" s="51">
        <v>441</v>
      </c>
      <c r="AV12" s="51">
        <v>58</v>
      </c>
      <c r="AW12" s="51">
        <v>280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897</v>
      </c>
      <c r="BQ12" s="51">
        <v>829</v>
      </c>
      <c r="BR12" s="51">
        <v>11</v>
      </c>
      <c r="BS12" s="51">
        <v>57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29</v>
      </c>
      <c r="B13" s="49" t="s">
        <v>87</v>
      </c>
      <c r="C13" s="50" t="s">
        <v>88</v>
      </c>
      <c r="D13" s="51">
        <f t="shared" si="0"/>
        <v>1387</v>
      </c>
      <c r="E13" s="51">
        <f t="shared" si="1"/>
        <v>842</v>
      </c>
      <c r="F13" s="51">
        <f t="shared" si="2"/>
        <v>278</v>
      </c>
      <c r="G13" s="51">
        <f t="shared" si="3"/>
        <v>157</v>
      </c>
      <c r="H13" s="51">
        <f t="shared" si="4"/>
        <v>68</v>
      </c>
      <c r="I13" s="51">
        <f t="shared" si="5"/>
        <v>0</v>
      </c>
      <c r="J13" s="51">
        <f t="shared" si="6"/>
        <v>42</v>
      </c>
      <c r="K13" s="51">
        <f t="shared" si="7"/>
        <v>0</v>
      </c>
      <c r="L13" s="51">
        <f t="shared" si="8"/>
        <v>950</v>
      </c>
      <c r="M13" s="51">
        <v>621</v>
      </c>
      <c r="N13" s="51">
        <v>278</v>
      </c>
      <c r="O13" s="51">
        <v>9</v>
      </c>
      <c r="P13" s="51">
        <v>0</v>
      </c>
      <c r="Q13" s="51">
        <v>0</v>
      </c>
      <c r="R13" s="51">
        <v>42</v>
      </c>
      <c r="S13" s="51">
        <v>0</v>
      </c>
      <c r="T13" s="51">
        <f t="shared" si="9"/>
        <v>216</v>
      </c>
      <c r="U13" s="51">
        <f t="shared" si="10"/>
        <v>0</v>
      </c>
      <c r="V13" s="51">
        <f t="shared" si="11"/>
        <v>0</v>
      </c>
      <c r="W13" s="51">
        <f t="shared" si="12"/>
        <v>148</v>
      </c>
      <c r="X13" s="51">
        <f t="shared" si="13"/>
        <v>68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216</v>
      </c>
      <c r="AS13" s="51">
        <v>0</v>
      </c>
      <c r="AT13" s="51">
        <v>0</v>
      </c>
      <c r="AU13" s="51">
        <v>148</v>
      </c>
      <c r="AV13" s="51">
        <v>68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221</v>
      </c>
      <c r="BQ13" s="51">
        <v>221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29</v>
      </c>
      <c r="B14" s="49" t="s">
        <v>89</v>
      </c>
      <c r="C14" s="50" t="s">
        <v>90</v>
      </c>
      <c r="D14" s="51">
        <f t="shared" si="0"/>
        <v>2868</v>
      </c>
      <c r="E14" s="51">
        <f t="shared" si="1"/>
        <v>1860</v>
      </c>
      <c r="F14" s="51">
        <f t="shared" si="2"/>
        <v>681</v>
      </c>
      <c r="G14" s="51">
        <f t="shared" si="3"/>
        <v>276</v>
      </c>
      <c r="H14" s="51">
        <f t="shared" si="4"/>
        <v>51</v>
      </c>
      <c r="I14" s="51">
        <f t="shared" si="5"/>
        <v>0</v>
      </c>
      <c r="J14" s="51">
        <f t="shared" si="6"/>
        <v>0</v>
      </c>
      <c r="K14" s="51">
        <f t="shared" si="7"/>
        <v>0</v>
      </c>
      <c r="L14" s="51">
        <f t="shared" si="8"/>
        <v>720</v>
      </c>
      <c r="M14" s="51">
        <v>190</v>
      </c>
      <c r="N14" s="51">
        <v>530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0</v>
      </c>
      <c r="U14" s="51">
        <f t="shared" si="10"/>
        <v>0</v>
      </c>
      <c r="V14" s="51">
        <f t="shared" si="11"/>
        <v>0</v>
      </c>
      <c r="W14" s="51">
        <f t="shared" si="12"/>
        <v>0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2148</v>
      </c>
      <c r="BQ14" s="51">
        <v>1670</v>
      </c>
      <c r="BR14" s="51">
        <v>151</v>
      </c>
      <c r="BS14" s="51">
        <v>276</v>
      </c>
      <c r="BT14" s="51">
        <v>51</v>
      </c>
      <c r="BU14" s="51">
        <v>0</v>
      </c>
      <c r="BV14" s="51">
        <v>0</v>
      </c>
      <c r="BW14" s="51">
        <v>0</v>
      </c>
    </row>
    <row r="15" spans="1:75" ht="13.5">
      <c r="A15" s="26" t="s">
        <v>29</v>
      </c>
      <c r="B15" s="49" t="s">
        <v>91</v>
      </c>
      <c r="C15" s="50" t="s">
        <v>92</v>
      </c>
      <c r="D15" s="51">
        <f t="shared" si="0"/>
        <v>159</v>
      </c>
      <c r="E15" s="51">
        <f t="shared" si="1"/>
        <v>6</v>
      </c>
      <c r="F15" s="51">
        <f t="shared" si="2"/>
        <v>41</v>
      </c>
      <c r="G15" s="51">
        <f t="shared" si="3"/>
        <v>107</v>
      </c>
      <c r="H15" s="51">
        <f t="shared" si="4"/>
        <v>2</v>
      </c>
      <c r="I15" s="51">
        <f t="shared" si="5"/>
        <v>1</v>
      </c>
      <c r="J15" s="51">
        <f t="shared" si="6"/>
        <v>0</v>
      </c>
      <c r="K15" s="51">
        <f t="shared" si="7"/>
        <v>2</v>
      </c>
      <c r="L15" s="51">
        <f t="shared" si="8"/>
        <v>74</v>
      </c>
      <c r="M15" s="51">
        <v>6</v>
      </c>
      <c r="N15" s="51">
        <v>24</v>
      </c>
      <c r="O15" s="51">
        <v>41</v>
      </c>
      <c r="P15" s="51">
        <v>2</v>
      </c>
      <c r="Q15" s="51">
        <v>1</v>
      </c>
      <c r="R15" s="51">
        <v>0</v>
      </c>
      <c r="S15" s="51">
        <v>0</v>
      </c>
      <c r="T15" s="51">
        <f t="shared" si="9"/>
        <v>85</v>
      </c>
      <c r="U15" s="51">
        <f t="shared" si="10"/>
        <v>0</v>
      </c>
      <c r="V15" s="51">
        <f t="shared" si="11"/>
        <v>17</v>
      </c>
      <c r="W15" s="51">
        <f t="shared" si="12"/>
        <v>66</v>
      </c>
      <c r="X15" s="51">
        <f t="shared" si="13"/>
        <v>0</v>
      </c>
      <c r="Y15" s="51">
        <f t="shared" si="14"/>
        <v>0</v>
      </c>
      <c r="Z15" s="51">
        <f t="shared" si="15"/>
        <v>0</v>
      </c>
      <c r="AA15" s="51">
        <f t="shared" si="16"/>
        <v>2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85</v>
      </c>
      <c r="AS15" s="51">
        <v>0</v>
      </c>
      <c r="AT15" s="51">
        <v>17</v>
      </c>
      <c r="AU15" s="51">
        <v>66</v>
      </c>
      <c r="AV15" s="51">
        <v>0</v>
      </c>
      <c r="AW15" s="51">
        <v>0</v>
      </c>
      <c r="AX15" s="51">
        <v>0</v>
      </c>
      <c r="AY15" s="51">
        <v>2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29</v>
      </c>
      <c r="B16" s="49" t="s">
        <v>93</v>
      </c>
      <c r="C16" s="50" t="s">
        <v>94</v>
      </c>
      <c r="D16" s="51">
        <f t="shared" si="0"/>
        <v>73</v>
      </c>
      <c r="E16" s="51">
        <f t="shared" si="1"/>
        <v>0</v>
      </c>
      <c r="F16" s="51">
        <f t="shared" si="2"/>
        <v>31</v>
      </c>
      <c r="G16" s="51">
        <f t="shared" si="3"/>
        <v>32</v>
      </c>
      <c r="H16" s="51">
        <f t="shared" si="4"/>
        <v>10</v>
      </c>
      <c r="I16" s="51">
        <f t="shared" si="5"/>
        <v>0</v>
      </c>
      <c r="J16" s="51">
        <f t="shared" si="6"/>
        <v>0</v>
      </c>
      <c r="K16" s="51">
        <f t="shared" si="7"/>
        <v>0</v>
      </c>
      <c r="L16" s="51">
        <f t="shared" si="8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73</v>
      </c>
      <c r="U16" s="51">
        <f t="shared" si="10"/>
        <v>0</v>
      </c>
      <c r="V16" s="51">
        <f t="shared" si="11"/>
        <v>31</v>
      </c>
      <c r="W16" s="51">
        <f t="shared" si="12"/>
        <v>32</v>
      </c>
      <c r="X16" s="51">
        <f t="shared" si="13"/>
        <v>10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73</v>
      </c>
      <c r="AS16" s="51">
        <v>0</v>
      </c>
      <c r="AT16" s="51">
        <v>31</v>
      </c>
      <c r="AU16" s="51">
        <v>32</v>
      </c>
      <c r="AV16" s="51">
        <v>10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29</v>
      </c>
      <c r="B17" s="49" t="s">
        <v>95</v>
      </c>
      <c r="C17" s="50" t="s">
        <v>96</v>
      </c>
      <c r="D17" s="51">
        <f t="shared" si="0"/>
        <v>182</v>
      </c>
      <c r="E17" s="51">
        <f t="shared" si="1"/>
        <v>0</v>
      </c>
      <c r="F17" s="51">
        <f t="shared" si="2"/>
        <v>159</v>
      </c>
      <c r="G17" s="51">
        <f t="shared" si="3"/>
        <v>18</v>
      </c>
      <c r="H17" s="51">
        <f t="shared" si="4"/>
        <v>5</v>
      </c>
      <c r="I17" s="51">
        <f t="shared" si="5"/>
        <v>0</v>
      </c>
      <c r="J17" s="51">
        <f t="shared" si="6"/>
        <v>0</v>
      </c>
      <c r="K17" s="51">
        <f t="shared" si="7"/>
        <v>0</v>
      </c>
      <c r="L17" s="51">
        <f t="shared" si="8"/>
        <v>140</v>
      </c>
      <c r="M17" s="51">
        <v>0</v>
      </c>
      <c r="N17" s="51">
        <v>140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42</v>
      </c>
      <c r="U17" s="51">
        <f t="shared" si="10"/>
        <v>0</v>
      </c>
      <c r="V17" s="51">
        <f t="shared" si="11"/>
        <v>19</v>
      </c>
      <c r="W17" s="51">
        <f t="shared" si="12"/>
        <v>18</v>
      </c>
      <c r="X17" s="51">
        <f t="shared" si="13"/>
        <v>5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42</v>
      </c>
      <c r="AS17" s="51">
        <v>0</v>
      </c>
      <c r="AT17" s="51">
        <v>19</v>
      </c>
      <c r="AU17" s="51">
        <v>18</v>
      </c>
      <c r="AV17" s="51">
        <v>5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29</v>
      </c>
      <c r="B18" s="49" t="s">
        <v>97</v>
      </c>
      <c r="C18" s="50" t="s">
        <v>98</v>
      </c>
      <c r="D18" s="51">
        <f t="shared" si="0"/>
        <v>62</v>
      </c>
      <c r="E18" s="51">
        <f t="shared" si="1"/>
        <v>0</v>
      </c>
      <c r="F18" s="51">
        <f t="shared" si="2"/>
        <v>26</v>
      </c>
      <c r="G18" s="51">
        <f t="shared" si="3"/>
        <v>27</v>
      </c>
      <c r="H18" s="51">
        <f t="shared" si="4"/>
        <v>9</v>
      </c>
      <c r="I18" s="51">
        <f t="shared" si="5"/>
        <v>0</v>
      </c>
      <c r="J18" s="51">
        <f t="shared" si="6"/>
        <v>0</v>
      </c>
      <c r="K18" s="51">
        <f t="shared" si="7"/>
        <v>0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62</v>
      </c>
      <c r="U18" s="51">
        <f t="shared" si="10"/>
        <v>0</v>
      </c>
      <c r="V18" s="51">
        <f t="shared" si="11"/>
        <v>26</v>
      </c>
      <c r="W18" s="51">
        <f t="shared" si="12"/>
        <v>27</v>
      </c>
      <c r="X18" s="51">
        <f t="shared" si="13"/>
        <v>9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62</v>
      </c>
      <c r="AS18" s="51">
        <v>0</v>
      </c>
      <c r="AT18" s="51">
        <v>26</v>
      </c>
      <c r="AU18" s="51">
        <v>27</v>
      </c>
      <c r="AV18" s="51">
        <v>9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29</v>
      </c>
      <c r="B19" s="49" t="s">
        <v>99</v>
      </c>
      <c r="C19" s="50" t="s">
        <v>100</v>
      </c>
      <c r="D19" s="51">
        <f t="shared" si="0"/>
        <v>41</v>
      </c>
      <c r="E19" s="51">
        <f t="shared" si="1"/>
        <v>0</v>
      </c>
      <c r="F19" s="51">
        <f t="shared" si="2"/>
        <v>17</v>
      </c>
      <c r="G19" s="51">
        <f t="shared" si="3"/>
        <v>18</v>
      </c>
      <c r="H19" s="51">
        <f t="shared" si="4"/>
        <v>6</v>
      </c>
      <c r="I19" s="51">
        <f t="shared" si="5"/>
        <v>0</v>
      </c>
      <c r="J19" s="51">
        <f t="shared" si="6"/>
        <v>0</v>
      </c>
      <c r="K19" s="51">
        <f t="shared" si="7"/>
        <v>0</v>
      </c>
      <c r="L19" s="51">
        <f t="shared" si="8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41</v>
      </c>
      <c r="U19" s="51">
        <f t="shared" si="10"/>
        <v>0</v>
      </c>
      <c r="V19" s="51">
        <f t="shared" si="11"/>
        <v>17</v>
      </c>
      <c r="W19" s="51">
        <f t="shared" si="12"/>
        <v>18</v>
      </c>
      <c r="X19" s="51">
        <f t="shared" si="13"/>
        <v>6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41</v>
      </c>
      <c r="AS19" s="51">
        <v>0</v>
      </c>
      <c r="AT19" s="51">
        <v>17</v>
      </c>
      <c r="AU19" s="51">
        <v>18</v>
      </c>
      <c r="AV19" s="51">
        <v>6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29</v>
      </c>
      <c r="B20" s="49" t="s">
        <v>101</v>
      </c>
      <c r="C20" s="50" t="s">
        <v>80</v>
      </c>
      <c r="D20" s="51">
        <f t="shared" si="0"/>
        <v>112</v>
      </c>
      <c r="E20" s="51">
        <f t="shared" si="1"/>
        <v>0</v>
      </c>
      <c r="F20" s="51">
        <f t="shared" si="2"/>
        <v>96</v>
      </c>
      <c r="G20" s="51">
        <f t="shared" si="3"/>
        <v>12</v>
      </c>
      <c r="H20" s="51">
        <f t="shared" si="4"/>
        <v>4</v>
      </c>
      <c r="I20" s="51">
        <f t="shared" si="5"/>
        <v>0</v>
      </c>
      <c r="J20" s="51">
        <f t="shared" si="6"/>
        <v>0</v>
      </c>
      <c r="K20" s="51">
        <f t="shared" si="7"/>
        <v>0</v>
      </c>
      <c r="L20" s="51">
        <f t="shared" si="8"/>
        <v>84</v>
      </c>
      <c r="M20" s="51">
        <v>0</v>
      </c>
      <c r="N20" s="51">
        <v>84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28</v>
      </c>
      <c r="U20" s="51">
        <f t="shared" si="10"/>
        <v>0</v>
      </c>
      <c r="V20" s="51">
        <f t="shared" si="11"/>
        <v>12</v>
      </c>
      <c r="W20" s="51">
        <f t="shared" si="12"/>
        <v>12</v>
      </c>
      <c r="X20" s="51">
        <f t="shared" si="13"/>
        <v>4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28</v>
      </c>
      <c r="AS20" s="51">
        <v>0</v>
      </c>
      <c r="AT20" s="51">
        <v>12</v>
      </c>
      <c r="AU20" s="51">
        <v>12</v>
      </c>
      <c r="AV20" s="51">
        <v>4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29</v>
      </c>
      <c r="B21" s="49" t="s">
        <v>102</v>
      </c>
      <c r="C21" s="50" t="s">
        <v>103</v>
      </c>
      <c r="D21" s="51">
        <f t="shared" si="0"/>
        <v>270</v>
      </c>
      <c r="E21" s="51">
        <f t="shared" si="1"/>
        <v>56</v>
      </c>
      <c r="F21" s="51">
        <f t="shared" si="2"/>
        <v>67</v>
      </c>
      <c r="G21" s="51">
        <f t="shared" si="3"/>
        <v>94</v>
      </c>
      <c r="H21" s="51">
        <f t="shared" si="4"/>
        <v>21</v>
      </c>
      <c r="I21" s="51">
        <f t="shared" si="5"/>
        <v>32</v>
      </c>
      <c r="J21" s="51">
        <f t="shared" si="6"/>
        <v>0</v>
      </c>
      <c r="K21" s="51">
        <f t="shared" si="7"/>
        <v>0</v>
      </c>
      <c r="L21" s="51">
        <f t="shared" si="8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270</v>
      </c>
      <c r="U21" s="51">
        <f t="shared" si="10"/>
        <v>56</v>
      </c>
      <c r="V21" s="51">
        <f t="shared" si="11"/>
        <v>67</v>
      </c>
      <c r="W21" s="51">
        <f t="shared" si="12"/>
        <v>94</v>
      </c>
      <c r="X21" s="51">
        <f t="shared" si="13"/>
        <v>21</v>
      </c>
      <c r="Y21" s="51">
        <f t="shared" si="14"/>
        <v>32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270</v>
      </c>
      <c r="AS21" s="51">
        <v>56</v>
      </c>
      <c r="AT21" s="51">
        <v>67</v>
      </c>
      <c r="AU21" s="51">
        <v>94</v>
      </c>
      <c r="AV21" s="51">
        <v>21</v>
      </c>
      <c r="AW21" s="51">
        <v>32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29</v>
      </c>
      <c r="B22" s="49" t="s">
        <v>104</v>
      </c>
      <c r="C22" s="50" t="s">
        <v>105</v>
      </c>
      <c r="D22" s="51">
        <f t="shared" si="0"/>
        <v>532</v>
      </c>
      <c r="E22" s="51">
        <f t="shared" si="1"/>
        <v>38</v>
      </c>
      <c r="F22" s="51">
        <f t="shared" si="2"/>
        <v>200</v>
      </c>
      <c r="G22" s="51">
        <f t="shared" si="3"/>
        <v>217</v>
      </c>
      <c r="H22" s="51">
        <f t="shared" si="4"/>
        <v>21</v>
      </c>
      <c r="I22" s="51">
        <f t="shared" si="5"/>
        <v>56</v>
      </c>
      <c r="J22" s="51">
        <f t="shared" si="6"/>
        <v>0</v>
      </c>
      <c r="K22" s="51">
        <f t="shared" si="7"/>
        <v>0</v>
      </c>
      <c r="L22" s="51">
        <f t="shared" si="8"/>
        <v>532</v>
      </c>
      <c r="M22" s="51">
        <v>38</v>
      </c>
      <c r="N22" s="51">
        <v>200</v>
      </c>
      <c r="O22" s="51">
        <v>217</v>
      </c>
      <c r="P22" s="51">
        <v>21</v>
      </c>
      <c r="Q22" s="51">
        <v>56</v>
      </c>
      <c r="R22" s="51">
        <v>0</v>
      </c>
      <c r="S22" s="51">
        <v>0</v>
      </c>
      <c r="T22" s="51">
        <f t="shared" si="9"/>
        <v>0</v>
      </c>
      <c r="U22" s="51">
        <f t="shared" si="10"/>
        <v>0</v>
      </c>
      <c r="V22" s="51">
        <f t="shared" si="11"/>
        <v>0</v>
      </c>
      <c r="W22" s="51">
        <f t="shared" si="12"/>
        <v>0</v>
      </c>
      <c r="X22" s="51">
        <f t="shared" si="13"/>
        <v>0</v>
      </c>
      <c r="Y22" s="51">
        <f t="shared" si="14"/>
        <v>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29</v>
      </c>
      <c r="B23" s="49" t="s">
        <v>106</v>
      </c>
      <c r="C23" s="50" t="s">
        <v>107</v>
      </c>
      <c r="D23" s="51">
        <f t="shared" si="0"/>
        <v>252</v>
      </c>
      <c r="E23" s="51">
        <f t="shared" si="1"/>
        <v>48</v>
      </c>
      <c r="F23" s="51">
        <f t="shared" si="2"/>
        <v>77</v>
      </c>
      <c r="G23" s="51">
        <f t="shared" si="3"/>
        <v>95</v>
      </c>
      <c r="H23" s="51">
        <f t="shared" si="4"/>
        <v>11</v>
      </c>
      <c r="I23" s="51">
        <f t="shared" si="5"/>
        <v>20</v>
      </c>
      <c r="J23" s="51">
        <f t="shared" si="6"/>
        <v>0</v>
      </c>
      <c r="K23" s="51">
        <f t="shared" si="7"/>
        <v>1</v>
      </c>
      <c r="L23" s="51">
        <f t="shared" si="8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252</v>
      </c>
      <c r="U23" s="51">
        <f t="shared" si="10"/>
        <v>48</v>
      </c>
      <c r="V23" s="51">
        <f t="shared" si="11"/>
        <v>77</v>
      </c>
      <c r="W23" s="51">
        <f t="shared" si="12"/>
        <v>95</v>
      </c>
      <c r="X23" s="51">
        <f t="shared" si="13"/>
        <v>11</v>
      </c>
      <c r="Y23" s="51">
        <f t="shared" si="14"/>
        <v>20</v>
      </c>
      <c r="Z23" s="51">
        <f t="shared" si="15"/>
        <v>0</v>
      </c>
      <c r="AA23" s="51">
        <f t="shared" si="16"/>
        <v>1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252</v>
      </c>
      <c r="AS23" s="51">
        <v>48</v>
      </c>
      <c r="AT23" s="51">
        <v>77</v>
      </c>
      <c r="AU23" s="51">
        <v>95</v>
      </c>
      <c r="AV23" s="51">
        <v>11</v>
      </c>
      <c r="AW23" s="51">
        <v>20</v>
      </c>
      <c r="AX23" s="51">
        <v>0</v>
      </c>
      <c r="AY23" s="51">
        <v>1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29</v>
      </c>
      <c r="B24" s="49" t="s">
        <v>108</v>
      </c>
      <c r="C24" s="50" t="s">
        <v>109</v>
      </c>
      <c r="D24" s="51">
        <f t="shared" si="0"/>
        <v>188</v>
      </c>
      <c r="E24" s="51">
        <f t="shared" si="1"/>
        <v>72</v>
      </c>
      <c r="F24" s="51">
        <f t="shared" si="2"/>
        <v>29</v>
      </c>
      <c r="G24" s="51">
        <f t="shared" si="3"/>
        <v>69</v>
      </c>
      <c r="H24" s="51">
        <f t="shared" si="4"/>
        <v>5</v>
      </c>
      <c r="I24" s="51">
        <f t="shared" si="5"/>
        <v>13</v>
      </c>
      <c r="J24" s="51">
        <f t="shared" si="6"/>
        <v>0</v>
      </c>
      <c r="K24" s="51">
        <f t="shared" si="7"/>
        <v>0</v>
      </c>
      <c r="L24" s="51">
        <f t="shared" si="8"/>
        <v>188</v>
      </c>
      <c r="M24" s="51">
        <v>72</v>
      </c>
      <c r="N24" s="51">
        <v>29</v>
      </c>
      <c r="O24" s="51">
        <v>69</v>
      </c>
      <c r="P24" s="51">
        <v>5</v>
      </c>
      <c r="Q24" s="51">
        <v>13</v>
      </c>
      <c r="R24" s="51">
        <v>0</v>
      </c>
      <c r="S24" s="51">
        <v>0</v>
      </c>
      <c r="T24" s="51">
        <f t="shared" si="9"/>
        <v>0</v>
      </c>
      <c r="U24" s="51">
        <f t="shared" si="10"/>
        <v>0</v>
      </c>
      <c r="V24" s="51">
        <f t="shared" si="11"/>
        <v>0</v>
      </c>
      <c r="W24" s="51">
        <f t="shared" si="12"/>
        <v>0</v>
      </c>
      <c r="X24" s="51">
        <f t="shared" si="13"/>
        <v>0</v>
      </c>
      <c r="Y24" s="51">
        <f t="shared" si="14"/>
        <v>0</v>
      </c>
      <c r="Z24" s="51">
        <f t="shared" si="15"/>
        <v>0</v>
      </c>
      <c r="AA24" s="51">
        <f t="shared" si="16"/>
        <v>0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29</v>
      </c>
      <c r="B25" s="49" t="s">
        <v>110</v>
      </c>
      <c r="C25" s="50" t="s">
        <v>111</v>
      </c>
      <c r="D25" s="51">
        <f t="shared" si="0"/>
        <v>94</v>
      </c>
      <c r="E25" s="51">
        <f t="shared" si="1"/>
        <v>13</v>
      </c>
      <c r="F25" s="51">
        <f t="shared" si="2"/>
        <v>26</v>
      </c>
      <c r="G25" s="51">
        <f t="shared" si="3"/>
        <v>38</v>
      </c>
      <c r="H25" s="51">
        <f t="shared" si="4"/>
        <v>7</v>
      </c>
      <c r="I25" s="51">
        <f t="shared" si="5"/>
        <v>9</v>
      </c>
      <c r="J25" s="51">
        <f t="shared" si="6"/>
        <v>0</v>
      </c>
      <c r="K25" s="51">
        <f t="shared" si="7"/>
        <v>1</v>
      </c>
      <c r="L25" s="51">
        <f t="shared" si="8"/>
        <v>94</v>
      </c>
      <c r="M25" s="51">
        <v>13</v>
      </c>
      <c r="N25" s="51">
        <v>26</v>
      </c>
      <c r="O25" s="51">
        <v>38</v>
      </c>
      <c r="P25" s="51">
        <v>7</v>
      </c>
      <c r="Q25" s="51">
        <v>9</v>
      </c>
      <c r="R25" s="51">
        <v>0</v>
      </c>
      <c r="S25" s="51">
        <v>1</v>
      </c>
      <c r="T25" s="51">
        <f t="shared" si="9"/>
        <v>0</v>
      </c>
      <c r="U25" s="51">
        <f t="shared" si="10"/>
        <v>0</v>
      </c>
      <c r="V25" s="51">
        <f t="shared" si="11"/>
        <v>0</v>
      </c>
      <c r="W25" s="51">
        <f t="shared" si="12"/>
        <v>0</v>
      </c>
      <c r="X25" s="51">
        <f t="shared" si="13"/>
        <v>0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29</v>
      </c>
      <c r="B26" s="49" t="s">
        <v>112</v>
      </c>
      <c r="C26" s="50" t="s">
        <v>113</v>
      </c>
      <c r="D26" s="51">
        <f t="shared" si="0"/>
        <v>218</v>
      </c>
      <c r="E26" s="51">
        <f t="shared" si="1"/>
        <v>7</v>
      </c>
      <c r="F26" s="51">
        <f t="shared" si="2"/>
        <v>110</v>
      </c>
      <c r="G26" s="51">
        <f t="shared" si="3"/>
        <v>94</v>
      </c>
      <c r="H26" s="51">
        <f t="shared" si="4"/>
        <v>7</v>
      </c>
      <c r="I26" s="51">
        <f t="shared" si="5"/>
        <v>0</v>
      </c>
      <c r="J26" s="51">
        <f t="shared" si="6"/>
        <v>0</v>
      </c>
      <c r="K26" s="51">
        <f t="shared" si="7"/>
        <v>0</v>
      </c>
      <c r="L26" s="51">
        <f t="shared" si="8"/>
        <v>218</v>
      </c>
      <c r="M26" s="51">
        <v>7</v>
      </c>
      <c r="N26" s="51">
        <v>110</v>
      </c>
      <c r="O26" s="51">
        <v>94</v>
      </c>
      <c r="P26" s="51">
        <v>7</v>
      </c>
      <c r="Q26" s="51">
        <v>0</v>
      </c>
      <c r="R26" s="51">
        <v>0</v>
      </c>
      <c r="S26" s="51">
        <v>0</v>
      </c>
      <c r="T26" s="51">
        <f t="shared" si="9"/>
        <v>0</v>
      </c>
      <c r="U26" s="51">
        <f t="shared" si="10"/>
        <v>0</v>
      </c>
      <c r="V26" s="51">
        <f t="shared" si="11"/>
        <v>0</v>
      </c>
      <c r="W26" s="51">
        <f t="shared" si="12"/>
        <v>0</v>
      </c>
      <c r="X26" s="51">
        <f t="shared" si="13"/>
        <v>0</v>
      </c>
      <c r="Y26" s="51">
        <f t="shared" si="14"/>
        <v>0</v>
      </c>
      <c r="Z26" s="51">
        <f t="shared" si="15"/>
        <v>0</v>
      </c>
      <c r="AA26" s="51">
        <f t="shared" si="16"/>
        <v>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29</v>
      </c>
      <c r="B27" s="49" t="s">
        <v>114</v>
      </c>
      <c r="C27" s="50" t="s">
        <v>115</v>
      </c>
      <c r="D27" s="51">
        <f t="shared" si="0"/>
        <v>195</v>
      </c>
      <c r="E27" s="51">
        <f t="shared" si="1"/>
        <v>0</v>
      </c>
      <c r="F27" s="51">
        <f t="shared" si="2"/>
        <v>90</v>
      </c>
      <c r="G27" s="51">
        <f t="shared" si="3"/>
        <v>97</v>
      </c>
      <c r="H27" s="51">
        <f t="shared" si="4"/>
        <v>8</v>
      </c>
      <c r="I27" s="51">
        <f t="shared" si="5"/>
        <v>0</v>
      </c>
      <c r="J27" s="51">
        <f t="shared" si="6"/>
        <v>0</v>
      </c>
      <c r="K27" s="51">
        <f t="shared" si="7"/>
        <v>0</v>
      </c>
      <c r="L27" s="51">
        <f t="shared" si="8"/>
        <v>195</v>
      </c>
      <c r="M27" s="51">
        <v>0</v>
      </c>
      <c r="N27" s="51">
        <v>90</v>
      </c>
      <c r="O27" s="51">
        <v>97</v>
      </c>
      <c r="P27" s="51">
        <v>8</v>
      </c>
      <c r="Q27" s="51">
        <v>0</v>
      </c>
      <c r="R27" s="51">
        <v>0</v>
      </c>
      <c r="S27" s="51">
        <v>0</v>
      </c>
      <c r="T27" s="51">
        <f t="shared" si="9"/>
        <v>0</v>
      </c>
      <c r="U27" s="51">
        <f t="shared" si="10"/>
        <v>0</v>
      </c>
      <c r="V27" s="51">
        <f t="shared" si="11"/>
        <v>0</v>
      </c>
      <c r="W27" s="51">
        <f t="shared" si="12"/>
        <v>0</v>
      </c>
      <c r="X27" s="51">
        <f t="shared" si="13"/>
        <v>0</v>
      </c>
      <c r="Y27" s="51">
        <f t="shared" si="14"/>
        <v>0</v>
      </c>
      <c r="Z27" s="51">
        <f t="shared" si="15"/>
        <v>0</v>
      </c>
      <c r="AA27" s="51">
        <f t="shared" si="16"/>
        <v>0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29</v>
      </c>
      <c r="B28" s="49" t="s">
        <v>116</v>
      </c>
      <c r="C28" s="50" t="s">
        <v>117</v>
      </c>
      <c r="D28" s="51">
        <f t="shared" si="0"/>
        <v>205</v>
      </c>
      <c r="E28" s="51">
        <f t="shared" si="1"/>
        <v>95</v>
      </c>
      <c r="F28" s="51">
        <f t="shared" si="2"/>
        <v>100</v>
      </c>
      <c r="G28" s="51">
        <f t="shared" si="3"/>
        <v>10</v>
      </c>
      <c r="H28" s="51">
        <f t="shared" si="4"/>
        <v>0</v>
      </c>
      <c r="I28" s="51">
        <f t="shared" si="5"/>
        <v>0</v>
      </c>
      <c r="J28" s="51">
        <f t="shared" si="6"/>
        <v>0</v>
      </c>
      <c r="K28" s="51">
        <f t="shared" si="7"/>
        <v>0</v>
      </c>
      <c r="L28" s="51">
        <f t="shared" si="8"/>
        <v>205</v>
      </c>
      <c r="M28" s="51">
        <v>95</v>
      </c>
      <c r="N28" s="51">
        <v>100</v>
      </c>
      <c r="O28" s="51">
        <v>10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0</v>
      </c>
      <c r="U28" s="51">
        <f t="shared" si="10"/>
        <v>0</v>
      </c>
      <c r="V28" s="51">
        <f t="shared" si="11"/>
        <v>0</v>
      </c>
      <c r="W28" s="51">
        <f t="shared" si="12"/>
        <v>0</v>
      </c>
      <c r="X28" s="51">
        <f t="shared" si="13"/>
        <v>0</v>
      </c>
      <c r="Y28" s="51">
        <f t="shared" si="14"/>
        <v>0</v>
      </c>
      <c r="Z28" s="51">
        <f t="shared" si="15"/>
        <v>0</v>
      </c>
      <c r="AA28" s="51">
        <f t="shared" si="16"/>
        <v>0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29</v>
      </c>
      <c r="B29" s="49" t="s">
        <v>118</v>
      </c>
      <c r="C29" s="50" t="s">
        <v>119</v>
      </c>
      <c r="D29" s="51">
        <f t="shared" si="0"/>
        <v>333</v>
      </c>
      <c r="E29" s="51">
        <f t="shared" si="1"/>
        <v>190</v>
      </c>
      <c r="F29" s="51">
        <f t="shared" si="2"/>
        <v>58</v>
      </c>
      <c r="G29" s="51">
        <f t="shared" si="3"/>
        <v>56</v>
      </c>
      <c r="H29" s="51">
        <f t="shared" si="4"/>
        <v>8</v>
      </c>
      <c r="I29" s="51">
        <f t="shared" si="5"/>
        <v>20</v>
      </c>
      <c r="J29" s="51">
        <f t="shared" si="6"/>
        <v>0</v>
      </c>
      <c r="K29" s="51">
        <f t="shared" si="7"/>
        <v>1</v>
      </c>
      <c r="L29" s="51">
        <f t="shared" si="8"/>
        <v>32</v>
      </c>
      <c r="M29" s="51">
        <v>0</v>
      </c>
      <c r="N29" s="51">
        <v>32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80</v>
      </c>
      <c r="U29" s="51">
        <f t="shared" si="10"/>
        <v>0</v>
      </c>
      <c r="V29" s="51">
        <f t="shared" si="11"/>
        <v>22</v>
      </c>
      <c r="W29" s="51">
        <f t="shared" si="12"/>
        <v>31</v>
      </c>
      <c r="X29" s="51">
        <f t="shared" si="13"/>
        <v>8</v>
      </c>
      <c r="Y29" s="51">
        <f t="shared" si="14"/>
        <v>19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80</v>
      </c>
      <c r="AS29" s="51">
        <v>0</v>
      </c>
      <c r="AT29" s="51">
        <v>22</v>
      </c>
      <c r="AU29" s="51">
        <v>31</v>
      </c>
      <c r="AV29" s="51">
        <v>8</v>
      </c>
      <c r="AW29" s="51">
        <v>19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221</v>
      </c>
      <c r="BQ29" s="51">
        <v>190</v>
      </c>
      <c r="BR29" s="51">
        <v>4</v>
      </c>
      <c r="BS29" s="51">
        <v>25</v>
      </c>
      <c r="BT29" s="51">
        <v>0</v>
      </c>
      <c r="BU29" s="51">
        <v>1</v>
      </c>
      <c r="BV29" s="51">
        <v>0</v>
      </c>
      <c r="BW29" s="51">
        <v>1</v>
      </c>
    </row>
    <row r="30" spans="1:75" ht="13.5">
      <c r="A30" s="26" t="s">
        <v>29</v>
      </c>
      <c r="B30" s="49" t="s">
        <v>120</v>
      </c>
      <c r="C30" s="50" t="s">
        <v>121</v>
      </c>
      <c r="D30" s="51">
        <f t="shared" si="0"/>
        <v>89</v>
      </c>
      <c r="E30" s="51">
        <f t="shared" si="1"/>
        <v>16</v>
      </c>
      <c r="F30" s="51">
        <f t="shared" si="2"/>
        <v>34</v>
      </c>
      <c r="G30" s="51">
        <f t="shared" si="3"/>
        <v>25</v>
      </c>
      <c r="H30" s="51">
        <f t="shared" si="4"/>
        <v>4</v>
      </c>
      <c r="I30" s="51">
        <f t="shared" si="5"/>
        <v>10</v>
      </c>
      <c r="J30" s="51">
        <f t="shared" si="6"/>
        <v>0</v>
      </c>
      <c r="K30" s="51">
        <f t="shared" si="7"/>
        <v>0</v>
      </c>
      <c r="L30" s="51">
        <f t="shared" si="8"/>
        <v>15</v>
      </c>
      <c r="M30" s="51">
        <v>0</v>
      </c>
      <c r="N30" s="51">
        <v>15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9"/>
        <v>54</v>
      </c>
      <c r="U30" s="51">
        <f t="shared" si="10"/>
        <v>0</v>
      </c>
      <c r="V30" s="51">
        <f t="shared" si="11"/>
        <v>18</v>
      </c>
      <c r="W30" s="51">
        <f t="shared" si="12"/>
        <v>22</v>
      </c>
      <c r="X30" s="51">
        <f t="shared" si="13"/>
        <v>4</v>
      </c>
      <c r="Y30" s="51">
        <f t="shared" si="14"/>
        <v>10</v>
      </c>
      <c r="Z30" s="51">
        <f t="shared" si="15"/>
        <v>0</v>
      </c>
      <c r="AA30" s="51">
        <f t="shared" si="16"/>
        <v>0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54</v>
      </c>
      <c r="AS30" s="51">
        <v>0</v>
      </c>
      <c r="AT30" s="51">
        <v>18</v>
      </c>
      <c r="AU30" s="51">
        <v>22</v>
      </c>
      <c r="AV30" s="51">
        <v>4</v>
      </c>
      <c r="AW30" s="51">
        <v>10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20</v>
      </c>
      <c r="BQ30" s="51">
        <v>16</v>
      </c>
      <c r="BR30" s="51">
        <v>1</v>
      </c>
      <c r="BS30" s="51">
        <v>3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29</v>
      </c>
      <c r="B31" s="49" t="s">
        <v>122</v>
      </c>
      <c r="C31" s="50" t="s">
        <v>123</v>
      </c>
      <c r="D31" s="51">
        <f t="shared" si="0"/>
        <v>35</v>
      </c>
      <c r="E31" s="51">
        <f t="shared" si="1"/>
        <v>0</v>
      </c>
      <c r="F31" s="51">
        <f t="shared" si="2"/>
        <v>16</v>
      </c>
      <c r="G31" s="51">
        <f t="shared" si="3"/>
        <v>13</v>
      </c>
      <c r="H31" s="51">
        <f t="shared" si="4"/>
        <v>2</v>
      </c>
      <c r="I31" s="51">
        <f t="shared" si="5"/>
        <v>4</v>
      </c>
      <c r="J31" s="51">
        <f t="shared" si="6"/>
        <v>0</v>
      </c>
      <c r="K31" s="51">
        <f t="shared" si="7"/>
        <v>0</v>
      </c>
      <c r="L31" s="51">
        <f t="shared" si="8"/>
        <v>6</v>
      </c>
      <c r="M31" s="51">
        <v>0</v>
      </c>
      <c r="N31" s="51">
        <v>6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9"/>
        <v>29</v>
      </c>
      <c r="U31" s="51">
        <f t="shared" si="10"/>
        <v>0</v>
      </c>
      <c r="V31" s="51">
        <f t="shared" si="11"/>
        <v>10</v>
      </c>
      <c r="W31" s="51">
        <f t="shared" si="12"/>
        <v>13</v>
      </c>
      <c r="X31" s="51">
        <f t="shared" si="13"/>
        <v>2</v>
      </c>
      <c r="Y31" s="51">
        <f t="shared" si="14"/>
        <v>4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29</v>
      </c>
      <c r="AS31" s="51">
        <v>0</v>
      </c>
      <c r="AT31" s="51">
        <v>10</v>
      </c>
      <c r="AU31" s="51">
        <v>13</v>
      </c>
      <c r="AV31" s="51">
        <v>2</v>
      </c>
      <c r="AW31" s="51">
        <v>4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29</v>
      </c>
      <c r="B32" s="49" t="s">
        <v>124</v>
      </c>
      <c r="C32" s="50" t="s">
        <v>125</v>
      </c>
      <c r="D32" s="51">
        <f t="shared" si="0"/>
        <v>217</v>
      </c>
      <c r="E32" s="51">
        <f t="shared" si="1"/>
        <v>104</v>
      </c>
      <c r="F32" s="51">
        <f t="shared" si="2"/>
        <v>43</v>
      </c>
      <c r="G32" s="51">
        <f t="shared" si="3"/>
        <v>55</v>
      </c>
      <c r="H32" s="51">
        <f t="shared" si="4"/>
        <v>15</v>
      </c>
      <c r="I32" s="51">
        <f t="shared" si="5"/>
        <v>0</v>
      </c>
      <c r="J32" s="51">
        <f t="shared" si="6"/>
        <v>0</v>
      </c>
      <c r="K32" s="51">
        <f t="shared" si="7"/>
        <v>0</v>
      </c>
      <c r="L32" s="51">
        <f t="shared" si="8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9"/>
        <v>111</v>
      </c>
      <c r="U32" s="51">
        <f t="shared" si="10"/>
        <v>0</v>
      </c>
      <c r="V32" s="51">
        <f t="shared" si="11"/>
        <v>41</v>
      </c>
      <c r="W32" s="51">
        <f t="shared" si="12"/>
        <v>55</v>
      </c>
      <c r="X32" s="51">
        <f t="shared" si="13"/>
        <v>15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111</v>
      </c>
      <c r="AS32" s="51">
        <v>0</v>
      </c>
      <c r="AT32" s="51">
        <v>41</v>
      </c>
      <c r="AU32" s="51">
        <v>55</v>
      </c>
      <c r="AV32" s="51">
        <v>15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106</v>
      </c>
      <c r="BQ32" s="51">
        <v>104</v>
      </c>
      <c r="BR32" s="51">
        <v>2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29</v>
      </c>
      <c r="B33" s="49" t="s">
        <v>126</v>
      </c>
      <c r="C33" s="50" t="s">
        <v>127</v>
      </c>
      <c r="D33" s="51">
        <f t="shared" si="0"/>
        <v>129</v>
      </c>
      <c r="E33" s="51">
        <f t="shared" si="1"/>
        <v>0</v>
      </c>
      <c r="F33" s="51">
        <f t="shared" si="2"/>
        <v>39</v>
      </c>
      <c r="G33" s="51">
        <f t="shared" si="3"/>
        <v>75</v>
      </c>
      <c r="H33" s="51">
        <f t="shared" si="4"/>
        <v>15</v>
      </c>
      <c r="I33" s="51">
        <f t="shared" si="5"/>
        <v>0</v>
      </c>
      <c r="J33" s="51">
        <f t="shared" si="6"/>
        <v>0</v>
      </c>
      <c r="K33" s="51">
        <f t="shared" si="7"/>
        <v>0</v>
      </c>
      <c r="L33" s="51">
        <f t="shared" si="8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9"/>
        <v>129</v>
      </c>
      <c r="U33" s="51">
        <f t="shared" si="10"/>
        <v>0</v>
      </c>
      <c r="V33" s="51">
        <f t="shared" si="11"/>
        <v>39</v>
      </c>
      <c r="W33" s="51">
        <f t="shared" si="12"/>
        <v>75</v>
      </c>
      <c r="X33" s="51">
        <f t="shared" si="13"/>
        <v>15</v>
      </c>
      <c r="Y33" s="51">
        <f t="shared" si="14"/>
        <v>0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129</v>
      </c>
      <c r="AS33" s="51">
        <v>0</v>
      </c>
      <c r="AT33" s="51">
        <v>39</v>
      </c>
      <c r="AU33" s="51">
        <v>75</v>
      </c>
      <c r="AV33" s="51">
        <v>15</v>
      </c>
      <c r="AW33" s="51">
        <v>0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29</v>
      </c>
      <c r="B34" s="49" t="s">
        <v>128</v>
      </c>
      <c r="C34" s="50" t="s">
        <v>129</v>
      </c>
      <c r="D34" s="51">
        <f t="shared" si="0"/>
        <v>480</v>
      </c>
      <c r="E34" s="51">
        <f t="shared" si="1"/>
        <v>203</v>
      </c>
      <c r="F34" s="51">
        <f t="shared" si="2"/>
        <v>183</v>
      </c>
      <c r="G34" s="51">
        <f t="shared" si="3"/>
        <v>69</v>
      </c>
      <c r="H34" s="51">
        <f t="shared" si="4"/>
        <v>11</v>
      </c>
      <c r="I34" s="51">
        <f t="shared" si="5"/>
        <v>14</v>
      </c>
      <c r="J34" s="51">
        <f t="shared" si="6"/>
        <v>0</v>
      </c>
      <c r="K34" s="51">
        <f t="shared" si="7"/>
        <v>0</v>
      </c>
      <c r="L34" s="51">
        <f t="shared" si="8"/>
        <v>135</v>
      </c>
      <c r="M34" s="51">
        <v>58</v>
      </c>
      <c r="N34" s="51">
        <v>0</v>
      </c>
      <c r="O34" s="51">
        <v>52</v>
      </c>
      <c r="P34" s="51">
        <v>11</v>
      </c>
      <c r="Q34" s="51">
        <v>14</v>
      </c>
      <c r="R34" s="51">
        <v>0</v>
      </c>
      <c r="S34" s="51">
        <v>0</v>
      </c>
      <c r="T34" s="51">
        <f t="shared" si="9"/>
        <v>178</v>
      </c>
      <c r="U34" s="51">
        <f t="shared" si="10"/>
        <v>0</v>
      </c>
      <c r="V34" s="51">
        <f t="shared" si="11"/>
        <v>178</v>
      </c>
      <c r="W34" s="51">
        <f t="shared" si="12"/>
        <v>0</v>
      </c>
      <c r="X34" s="51">
        <f t="shared" si="13"/>
        <v>0</v>
      </c>
      <c r="Y34" s="51">
        <f t="shared" si="14"/>
        <v>0</v>
      </c>
      <c r="Z34" s="51">
        <f t="shared" si="15"/>
        <v>0</v>
      </c>
      <c r="AA34" s="51">
        <f t="shared" si="16"/>
        <v>0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178</v>
      </c>
      <c r="AK34" s="51">
        <v>0</v>
      </c>
      <c r="AL34" s="51">
        <v>178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167</v>
      </c>
      <c r="BQ34" s="51">
        <v>145</v>
      </c>
      <c r="BR34" s="51">
        <v>5</v>
      </c>
      <c r="BS34" s="51">
        <v>17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29</v>
      </c>
      <c r="B35" s="49" t="s">
        <v>130</v>
      </c>
      <c r="C35" s="50" t="s">
        <v>131</v>
      </c>
      <c r="D35" s="51">
        <f t="shared" si="0"/>
        <v>901</v>
      </c>
      <c r="E35" s="51">
        <f t="shared" si="1"/>
        <v>432</v>
      </c>
      <c r="F35" s="51">
        <f t="shared" si="2"/>
        <v>364</v>
      </c>
      <c r="G35" s="51">
        <f t="shared" si="3"/>
        <v>71</v>
      </c>
      <c r="H35" s="51">
        <f t="shared" si="4"/>
        <v>17</v>
      </c>
      <c r="I35" s="51">
        <f t="shared" si="5"/>
        <v>17</v>
      </c>
      <c r="J35" s="51">
        <f t="shared" si="6"/>
        <v>0</v>
      </c>
      <c r="K35" s="51">
        <f t="shared" si="7"/>
        <v>0</v>
      </c>
      <c r="L35" s="51">
        <f t="shared" si="8"/>
        <v>231</v>
      </c>
      <c r="M35" s="51">
        <v>126</v>
      </c>
      <c r="N35" s="51">
        <v>0</v>
      </c>
      <c r="O35" s="51">
        <v>71</v>
      </c>
      <c r="P35" s="51">
        <v>17</v>
      </c>
      <c r="Q35" s="51">
        <v>17</v>
      </c>
      <c r="R35" s="51">
        <v>0</v>
      </c>
      <c r="S35" s="51">
        <v>0</v>
      </c>
      <c r="T35" s="51">
        <f t="shared" si="9"/>
        <v>346</v>
      </c>
      <c r="U35" s="51">
        <f t="shared" si="10"/>
        <v>0</v>
      </c>
      <c r="V35" s="51">
        <f t="shared" si="11"/>
        <v>346</v>
      </c>
      <c r="W35" s="51">
        <f t="shared" si="12"/>
        <v>0</v>
      </c>
      <c r="X35" s="51">
        <f t="shared" si="13"/>
        <v>0</v>
      </c>
      <c r="Y35" s="51">
        <f t="shared" si="14"/>
        <v>0</v>
      </c>
      <c r="Z35" s="51">
        <f t="shared" si="15"/>
        <v>0</v>
      </c>
      <c r="AA35" s="51">
        <f t="shared" si="16"/>
        <v>0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346</v>
      </c>
      <c r="AK35" s="51">
        <v>0</v>
      </c>
      <c r="AL35" s="51">
        <v>346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324</v>
      </c>
      <c r="BQ35" s="51">
        <v>306</v>
      </c>
      <c r="BR35" s="51">
        <v>18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29</v>
      </c>
      <c r="B36" s="49" t="s">
        <v>132</v>
      </c>
      <c r="C36" s="50" t="s">
        <v>133</v>
      </c>
      <c r="D36" s="51">
        <f t="shared" si="0"/>
        <v>664</v>
      </c>
      <c r="E36" s="51">
        <f t="shared" si="1"/>
        <v>364</v>
      </c>
      <c r="F36" s="51">
        <f t="shared" si="2"/>
        <v>67</v>
      </c>
      <c r="G36" s="51">
        <f t="shared" si="3"/>
        <v>157</v>
      </c>
      <c r="H36" s="51">
        <f t="shared" si="4"/>
        <v>24</v>
      </c>
      <c r="I36" s="51">
        <f t="shared" si="5"/>
        <v>52</v>
      </c>
      <c r="J36" s="51">
        <f t="shared" si="6"/>
        <v>0</v>
      </c>
      <c r="K36" s="51">
        <f t="shared" si="7"/>
        <v>0</v>
      </c>
      <c r="L36" s="51">
        <f t="shared" si="8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9"/>
        <v>240</v>
      </c>
      <c r="U36" s="51">
        <f t="shared" si="10"/>
        <v>0</v>
      </c>
      <c r="V36" s="51">
        <f t="shared" si="11"/>
        <v>64</v>
      </c>
      <c r="W36" s="51">
        <f t="shared" si="12"/>
        <v>104</v>
      </c>
      <c r="X36" s="51">
        <f t="shared" si="13"/>
        <v>24</v>
      </c>
      <c r="Y36" s="51">
        <f t="shared" si="14"/>
        <v>48</v>
      </c>
      <c r="Z36" s="51">
        <f t="shared" si="15"/>
        <v>0</v>
      </c>
      <c r="AA36" s="51">
        <f t="shared" si="16"/>
        <v>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240</v>
      </c>
      <c r="AS36" s="51">
        <v>0</v>
      </c>
      <c r="AT36" s="51">
        <v>64</v>
      </c>
      <c r="AU36" s="51">
        <v>104</v>
      </c>
      <c r="AV36" s="51">
        <v>24</v>
      </c>
      <c r="AW36" s="51">
        <v>48</v>
      </c>
      <c r="AX36" s="51">
        <v>0</v>
      </c>
      <c r="AY36" s="51">
        <v>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424</v>
      </c>
      <c r="BQ36" s="51">
        <v>364</v>
      </c>
      <c r="BR36" s="51">
        <v>3</v>
      </c>
      <c r="BS36" s="51">
        <v>53</v>
      </c>
      <c r="BT36" s="51">
        <v>0</v>
      </c>
      <c r="BU36" s="51">
        <v>4</v>
      </c>
      <c r="BV36" s="51">
        <v>0</v>
      </c>
      <c r="BW36" s="51">
        <v>0</v>
      </c>
    </row>
    <row r="37" spans="1:75" ht="13.5">
      <c r="A37" s="26" t="s">
        <v>29</v>
      </c>
      <c r="B37" s="49" t="s">
        <v>134</v>
      </c>
      <c r="C37" s="50" t="s">
        <v>135</v>
      </c>
      <c r="D37" s="51">
        <f t="shared" si="0"/>
        <v>335</v>
      </c>
      <c r="E37" s="51">
        <f t="shared" si="1"/>
        <v>158</v>
      </c>
      <c r="F37" s="51">
        <f t="shared" si="2"/>
        <v>121</v>
      </c>
      <c r="G37" s="51">
        <f t="shared" si="3"/>
        <v>46</v>
      </c>
      <c r="H37" s="51">
        <f t="shared" si="4"/>
        <v>4</v>
      </c>
      <c r="I37" s="51">
        <f t="shared" si="5"/>
        <v>6</v>
      </c>
      <c r="J37" s="51">
        <f t="shared" si="6"/>
        <v>0</v>
      </c>
      <c r="K37" s="51">
        <f t="shared" si="7"/>
        <v>0</v>
      </c>
      <c r="L37" s="51">
        <f t="shared" si="8"/>
        <v>50</v>
      </c>
      <c r="M37" s="51">
        <v>19</v>
      </c>
      <c r="N37" s="51">
        <v>0</v>
      </c>
      <c r="O37" s="51">
        <v>22</v>
      </c>
      <c r="P37" s="51">
        <v>4</v>
      </c>
      <c r="Q37" s="51">
        <v>5</v>
      </c>
      <c r="R37" s="51">
        <v>0</v>
      </c>
      <c r="S37" s="51">
        <v>0</v>
      </c>
      <c r="T37" s="51">
        <f t="shared" si="9"/>
        <v>118</v>
      </c>
      <c r="U37" s="51">
        <f t="shared" si="10"/>
        <v>0</v>
      </c>
      <c r="V37" s="51">
        <f t="shared" si="11"/>
        <v>118</v>
      </c>
      <c r="W37" s="51">
        <f t="shared" si="12"/>
        <v>0</v>
      </c>
      <c r="X37" s="51">
        <f t="shared" si="13"/>
        <v>0</v>
      </c>
      <c r="Y37" s="51">
        <f t="shared" si="14"/>
        <v>0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118</v>
      </c>
      <c r="AK37" s="51">
        <v>0</v>
      </c>
      <c r="AL37" s="51">
        <v>118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19"/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167</v>
      </c>
      <c r="BQ37" s="51">
        <v>139</v>
      </c>
      <c r="BR37" s="51">
        <v>3</v>
      </c>
      <c r="BS37" s="51">
        <v>24</v>
      </c>
      <c r="BT37" s="51">
        <v>0</v>
      </c>
      <c r="BU37" s="51">
        <v>1</v>
      </c>
      <c r="BV37" s="51">
        <v>0</v>
      </c>
      <c r="BW37" s="51">
        <v>0</v>
      </c>
    </row>
    <row r="38" spans="1:75" ht="13.5">
      <c r="A38" s="26" t="s">
        <v>29</v>
      </c>
      <c r="B38" s="49" t="s">
        <v>136</v>
      </c>
      <c r="C38" s="50" t="s">
        <v>137</v>
      </c>
      <c r="D38" s="51">
        <f t="shared" si="0"/>
        <v>304</v>
      </c>
      <c r="E38" s="51">
        <f t="shared" si="1"/>
        <v>40</v>
      </c>
      <c r="F38" s="51">
        <f t="shared" si="2"/>
        <v>214</v>
      </c>
      <c r="G38" s="51">
        <f t="shared" si="3"/>
        <v>33</v>
      </c>
      <c r="H38" s="51">
        <f t="shared" si="4"/>
        <v>7</v>
      </c>
      <c r="I38" s="51">
        <f t="shared" si="5"/>
        <v>10</v>
      </c>
      <c r="J38" s="51">
        <f t="shared" si="6"/>
        <v>0</v>
      </c>
      <c r="K38" s="51">
        <f t="shared" si="7"/>
        <v>0</v>
      </c>
      <c r="L38" s="51">
        <f t="shared" si="8"/>
        <v>142</v>
      </c>
      <c r="M38" s="51">
        <v>26</v>
      </c>
      <c r="N38" s="51">
        <v>72</v>
      </c>
      <c r="O38" s="51">
        <v>28</v>
      </c>
      <c r="P38" s="51">
        <v>7</v>
      </c>
      <c r="Q38" s="51">
        <v>9</v>
      </c>
      <c r="R38" s="51">
        <v>0</v>
      </c>
      <c r="S38" s="51">
        <v>0</v>
      </c>
      <c r="T38" s="51">
        <f t="shared" si="9"/>
        <v>140</v>
      </c>
      <c r="U38" s="51">
        <f t="shared" si="10"/>
        <v>0</v>
      </c>
      <c r="V38" s="51">
        <f t="shared" si="11"/>
        <v>140</v>
      </c>
      <c r="W38" s="51">
        <f t="shared" si="12"/>
        <v>0</v>
      </c>
      <c r="X38" s="51">
        <f t="shared" si="13"/>
        <v>0</v>
      </c>
      <c r="Y38" s="51">
        <f t="shared" si="14"/>
        <v>0</v>
      </c>
      <c r="Z38" s="51">
        <f t="shared" si="15"/>
        <v>0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140</v>
      </c>
      <c r="AK38" s="51">
        <v>0</v>
      </c>
      <c r="AL38" s="51">
        <v>140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22</v>
      </c>
      <c r="BQ38" s="51">
        <v>14</v>
      </c>
      <c r="BR38" s="51">
        <v>2</v>
      </c>
      <c r="BS38" s="51">
        <v>5</v>
      </c>
      <c r="BT38" s="51">
        <v>0</v>
      </c>
      <c r="BU38" s="51">
        <v>1</v>
      </c>
      <c r="BV38" s="51">
        <v>0</v>
      </c>
      <c r="BW38" s="51">
        <v>0</v>
      </c>
    </row>
    <row r="39" spans="1:75" ht="13.5">
      <c r="A39" s="26" t="s">
        <v>29</v>
      </c>
      <c r="B39" s="49" t="s">
        <v>138</v>
      </c>
      <c r="C39" s="50" t="s">
        <v>139</v>
      </c>
      <c r="D39" s="51">
        <f t="shared" si="0"/>
        <v>65</v>
      </c>
      <c r="E39" s="51">
        <f t="shared" si="1"/>
        <v>0</v>
      </c>
      <c r="F39" s="51">
        <f t="shared" si="2"/>
        <v>18</v>
      </c>
      <c r="G39" s="51">
        <f t="shared" si="3"/>
        <v>32</v>
      </c>
      <c r="H39" s="51">
        <f t="shared" si="4"/>
        <v>7</v>
      </c>
      <c r="I39" s="51">
        <f t="shared" si="5"/>
        <v>8</v>
      </c>
      <c r="J39" s="51">
        <f t="shared" si="6"/>
        <v>0</v>
      </c>
      <c r="K39" s="51">
        <f t="shared" si="7"/>
        <v>0</v>
      </c>
      <c r="L39" s="51">
        <f t="shared" si="8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9"/>
        <v>65</v>
      </c>
      <c r="U39" s="51">
        <f t="shared" si="10"/>
        <v>0</v>
      </c>
      <c r="V39" s="51">
        <f t="shared" si="11"/>
        <v>18</v>
      </c>
      <c r="W39" s="51">
        <f t="shared" si="12"/>
        <v>32</v>
      </c>
      <c r="X39" s="51">
        <f t="shared" si="13"/>
        <v>7</v>
      </c>
      <c r="Y39" s="51">
        <f t="shared" si="14"/>
        <v>8</v>
      </c>
      <c r="Z39" s="51">
        <f t="shared" si="15"/>
        <v>0</v>
      </c>
      <c r="AA39" s="51">
        <f t="shared" si="16"/>
        <v>0</v>
      </c>
      <c r="AB39" s="51">
        <f t="shared" si="17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18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19"/>
        <v>65</v>
      </c>
      <c r="AS39" s="51">
        <v>0</v>
      </c>
      <c r="AT39" s="51">
        <v>18</v>
      </c>
      <c r="AU39" s="51">
        <v>32</v>
      </c>
      <c r="AV39" s="51">
        <v>7</v>
      </c>
      <c r="AW39" s="51">
        <v>8</v>
      </c>
      <c r="AX39" s="51">
        <v>0</v>
      </c>
      <c r="AY39" s="51">
        <v>0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29</v>
      </c>
      <c r="B40" s="49" t="s">
        <v>140</v>
      </c>
      <c r="C40" s="50" t="s">
        <v>141</v>
      </c>
      <c r="D40" s="51">
        <f t="shared" si="0"/>
        <v>448</v>
      </c>
      <c r="E40" s="51">
        <f t="shared" si="1"/>
        <v>193</v>
      </c>
      <c r="F40" s="51">
        <f t="shared" si="2"/>
        <v>98</v>
      </c>
      <c r="G40" s="51">
        <f t="shared" si="3"/>
        <v>134</v>
      </c>
      <c r="H40" s="51">
        <f t="shared" si="4"/>
        <v>23</v>
      </c>
      <c r="I40" s="51">
        <f t="shared" si="5"/>
        <v>0</v>
      </c>
      <c r="J40" s="51">
        <f t="shared" si="6"/>
        <v>0</v>
      </c>
      <c r="K40" s="51">
        <f t="shared" si="7"/>
        <v>0</v>
      </c>
      <c r="L40" s="51">
        <f t="shared" si="8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9"/>
        <v>252</v>
      </c>
      <c r="U40" s="51">
        <f t="shared" si="10"/>
        <v>0</v>
      </c>
      <c r="V40" s="51">
        <f t="shared" si="11"/>
        <v>95</v>
      </c>
      <c r="W40" s="51">
        <f t="shared" si="12"/>
        <v>134</v>
      </c>
      <c r="X40" s="51">
        <f t="shared" si="13"/>
        <v>23</v>
      </c>
      <c r="Y40" s="51">
        <f t="shared" si="14"/>
        <v>0</v>
      </c>
      <c r="Z40" s="51">
        <f t="shared" si="15"/>
        <v>0</v>
      </c>
      <c r="AA40" s="51">
        <f t="shared" si="16"/>
        <v>0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19"/>
        <v>252</v>
      </c>
      <c r="AS40" s="51">
        <v>0</v>
      </c>
      <c r="AT40" s="51">
        <v>95</v>
      </c>
      <c r="AU40" s="51">
        <v>134</v>
      </c>
      <c r="AV40" s="51">
        <v>23</v>
      </c>
      <c r="AW40" s="51">
        <v>0</v>
      </c>
      <c r="AX40" s="51">
        <v>0</v>
      </c>
      <c r="AY40" s="51">
        <v>0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196</v>
      </c>
      <c r="BQ40" s="51">
        <v>193</v>
      </c>
      <c r="BR40" s="51">
        <v>3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29</v>
      </c>
      <c r="B41" s="49" t="s">
        <v>142</v>
      </c>
      <c r="C41" s="50" t="s">
        <v>143</v>
      </c>
      <c r="D41" s="51">
        <f t="shared" si="0"/>
        <v>419</v>
      </c>
      <c r="E41" s="51">
        <f t="shared" si="1"/>
        <v>133</v>
      </c>
      <c r="F41" s="51">
        <f t="shared" si="2"/>
        <v>105</v>
      </c>
      <c r="G41" s="51">
        <f t="shared" si="3"/>
        <v>164</v>
      </c>
      <c r="H41" s="51">
        <f t="shared" si="4"/>
        <v>17</v>
      </c>
      <c r="I41" s="51">
        <f t="shared" si="5"/>
        <v>0</v>
      </c>
      <c r="J41" s="51">
        <f t="shared" si="6"/>
        <v>0</v>
      </c>
      <c r="K41" s="51">
        <f t="shared" si="7"/>
        <v>0</v>
      </c>
      <c r="L41" s="51">
        <f t="shared" si="8"/>
        <v>286</v>
      </c>
      <c r="M41" s="51">
        <v>0</v>
      </c>
      <c r="N41" s="51">
        <v>105</v>
      </c>
      <c r="O41" s="51">
        <v>164</v>
      </c>
      <c r="P41" s="51">
        <v>17</v>
      </c>
      <c r="Q41" s="51">
        <v>0</v>
      </c>
      <c r="R41" s="51">
        <v>0</v>
      </c>
      <c r="S41" s="51">
        <v>0</v>
      </c>
      <c r="T41" s="51">
        <f t="shared" si="9"/>
        <v>0</v>
      </c>
      <c r="U41" s="51">
        <f t="shared" si="10"/>
        <v>0</v>
      </c>
      <c r="V41" s="51">
        <f t="shared" si="11"/>
        <v>0</v>
      </c>
      <c r="W41" s="51">
        <f t="shared" si="12"/>
        <v>0</v>
      </c>
      <c r="X41" s="51">
        <f t="shared" si="13"/>
        <v>0</v>
      </c>
      <c r="Y41" s="51">
        <f t="shared" si="14"/>
        <v>0</v>
      </c>
      <c r="Z41" s="51">
        <f t="shared" si="15"/>
        <v>0</v>
      </c>
      <c r="AA41" s="51">
        <f t="shared" si="16"/>
        <v>0</v>
      </c>
      <c r="AB41" s="51">
        <f t="shared" si="17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19"/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20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133</v>
      </c>
      <c r="BQ41" s="51">
        <v>133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29</v>
      </c>
      <c r="B42" s="49" t="s">
        <v>144</v>
      </c>
      <c r="C42" s="50" t="s">
        <v>145</v>
      </c>
      <c r="D42" s="51">
        <f t="shared" si="0"/>
        <v>181</v>
      </c>
      <c r="E42" s="51">
        <f t="shared" si="1"/>
        <v>0</v>
      </c>
      <c r="F42" s="51">
        <f t="shared" si="2"/>
        <v>82</v>
      </c>
      <c r="G42" s="51">
        <f t="shared" si="3"/>
        <v>85</v>
      </c>
      <c r="H42" s="51">
        <f t="shared" si="4"/>
        <v>14</v>
      </c>
      <c r="I42" s="51">
        <f t="shared" si="5"/>
        <v>0</v>
      </c>
      <c r="J42" s="51">
        <f t="shared" si="6"/>
        <v>0</v>
      </c>
      <c r="K42" s="51">
        <f t="shared" si="7"/>
        <v>0</v>
      </c>
      <c r="L42" s="51">
        <f t="shared" si="8"/>
        <v>82</v>
      </c>
      <c r="M42" s="51">
        <v>0</v>
      </c>
      <c r="N42" s="51">
        <v>82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9"/>
        <v>99</v>
      </c>
      <c r="U42" s="51">
        <f t="shared" si="10"/>
        <v>0</v>
      </c>
      <c r="V42" s="51">
        <f t="shared" si="11"/>
        <v>0</v>
      </c>
      <c r="W42" s="51">
        <f t="shared" si="12"/>
        <v>85</v>
      </c>
      <c r="X42" s="51">
        <f t="shared" si="13"/>
        <v>14</v>
      </c>
      <c r="Y42" s="51">
        <f t="shared" si="14"/>
        <v>0</v>
      </c>
      <c r="Z42" s="51">
        <f t="shared" si="15"/>
        <v>0</v>
      </c>
      <c r="AA42" s="51">
        <f t="shared" si="16"/>
        <v>0</v>
      </c>
      <c r="AB42" s="51">
        <f t="shared" si="17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18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19"/>
        <v>99</v>
      </c>
      <c r="AS42" s="51">
        <v>0</v>
      </c>
      <c r="AT42" s="51">
        <v>0</v>
      </c>
      <c r="AU42" s="51">
        <v>85</v>
      </c>
      <c r="AV42" s="51">
        <v>14</v>
      </c>
      <c r="AW42" s="51">
        <v>0</v>
      </c>
      <c r="AX42" s="51">
        <v>0</v>
      </c>
      <c r="AY42" s="51">
        <v>0</v>
      </c>
      <c r="AZ42" s="51">
        <f t="shared" si="20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1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2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29</v>
      </c>
      <c r="B43" s="49" t="s">
        <v>146</v>
      </c>
      <c r="C43" s="50" t="s">
        <v>147</v>
      </c>
      <c r="D43" s="51">
        <f t="shared" si="0"/>
        <v>479</v>
      </c>
      <c r="E43" s="51">
        <f t="shared" si="1"/>
        <v>164</v>
      </c>
      <c r="F43" s="51">
        <f t="shared" si="2"/>
        <v>134</v>
      </c>
      <c r="G43" s="51">
        <f t="shared" si="3"/>
        <v>161</v>
      </c>
      <c r="H43" s="51">
        <f t="shared" si="4"/>
        <v>20</v>
      </c>
      <c r="I43" s="51">
        <f t="shared" si="5"/>
        <v>0</v>
      </c>
      <c r="J43" s="51">
        <f t="shared" si="6"/>
        <v>0</v>
      </c>
      <c r="K43" s="51">
        <f t="shared" si="7"/>
        <v>0</v>
      </c>
      <c r="L43" s="51">
        <f t="shared" si="8"/>
        <v>298</v>
      </c>
      <c r="M43" s="51">
        <v>0</v>
      </c>
      <c r="N43" s="51">
        <v>134</v>
      </c>
      <c r="O43" s="51">
        <v>144</v>
      </c>
      <c r="P43" s="51">
        <v>20</v>
      </c>
      <c r="Q43" s="51">
        <v>0</v>
      </c>
      <c r="R43" s="51">
        <v>0</v>
      </c>
      <c r="S43" s="51">
        <v>0</v>
      </c>
      <c r="T43" s="51">
        <f t="shared" si="9"/>
        <v>0</v>
      </c>
      <c r="U43" s="51">
        <f t="shared" si="10"/>
        <v>0</v>
      </c>
      <c r="V43" s="51">
        <f t="shared" si="11"/>
        <v>0</v>
      </c>
      <c r="W43" s="51">
        <f t="shared" si="12"/>
        <v>0</v>
      </c>
      <c r="X43" s="51">
        <f t="shared" si="13"/>
        <v>0</v>
      </c>
      <c r="Y43" s="51">
        <f t="shared" si="14"/>
        <v>0</v>
      </c>
      <c r="Z43" s="51">
        <f t="shared" si="15"/>
        <v>0</v>
      </c>
      <c r="AA43" s="51">
        <f t="shared" si="16"/>
        <v>0</v>
      </c>
      <c r="AB43" s="51">
        <f t="shared" si="17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18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19"/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20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1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2"/>
        <v>181</v>
      </c>
      <c r="BQ43" s="51">
        <v>164</v>
      </c>
      <c r="BR43" s="51">
        <v>0</v>
      </c>
      <c r="BS43" s="51">
        <v>17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29</v>
      </c>
      <c r="B44" s="49" t="s">
        <v>148</v>
      </c>
      <c r="C44" s="50" t="s">
        <v>149</v>
      </c>
      <c r="D44" s="51">
        <f t="shared" si="0"/>
        <v>90</v>
      </c>
      <c r="E44" s="51">
        <f t="shared" si="1"/>
        <v>47</v>
      </c>
      <c r="F44" s="51">
        <f t="shared" si="2"/>
        <v>19</v>
      </c>
      <c r="G44" s="51">
        <f t="shared" si="3"/>
        <v>20</v>
      </c>
      <c r="H44" s="51">
        <f t="shared" si="4"/>
        <v>4</v>
      </c>
      <c r="I44" s="51">
        <f t="shared" si="5"/>
        <v>0</v>
      </c>
      <c r="J44" s="51">
        <f t="shared" si="6"/>
        <v>0</v>
      </c>
      <c r="K44" s="51">
        <f t="shared" si="7"/>
        <v>0</v>
      </c>
      <c r="L44" s="51">
        <f t="shared" si="8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9"/>
        <v>90</v>
      </c>
      <c r="U44" s="51">
        <f t="shared" si="10"/>
        <v>47</v>
      </c>
      <c r="V44" s="51">
        <f t="shared" si="11"/>
        <v>19</v>
      </c>
      <c r="W44" s="51">
        <f t="shared" si="12"/>
        <v>20</v>
      </c>
      <c r="X44" s="51">
        <f t="shared" si="13"/>
        <v>4</v>
      </c>
      <c r="Y44" s="51">
        <f t="shared" si="14"/>
        <v>0</v>
      </c>
      <c r="Z44" s="51">
        <f t="shared" si="15"/>
        <v>0</v>
      </c>
      <c r="AA44" s="51">
        <f t="shared" si="16"/>
        <v>0</v>
      </c>
      <c r="AB44" s="51">
        <f t="shared" si="17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18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19"/>
        <v>90</v>
      </c>
      <c r="AS44" s="51">
        <v>47</v>
      </c>
      <c r="AT44" s="51">
        <v>19</v>
      </c>
      <c r="AU44" s="51">
        <v>20</v>
      </c>
      <c r="AV44" s="51">
        <v>4</v>
      </c>
      <c r="AW44" s="51">
        <v>0</v>
      </c>
      <c r="AX44" s="51">
        <v>0</v>
      </c>
      <c r="AY44" s="51">
        <v>0</v>
      </c>
      <c r="AZ44" s="51">
        <f t="shared" si="20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1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2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29</v>
      </c>
      <c r="B45" s="49" t="s">
        <v>150</v>
      </c>
      <c r="C45" s="50" t="s">
        <v>151</v>
      </c>
      <c r="D45" s="51">
        <f t="shared" si="0"/>
        <v>111</v>
      </c>
      <c r="E45" s="51">
        <f t="shared" si="1"/>
        <v>77</v>
      </c>
      <c r="F45" s="51">
        <f t="shared" si="2"/>
        <v>11</v>
      </c>
      <c r="G45" s="51">
        <f t="shared" si="3"/>
        <v>18</v>
      </c>
      <c r="H45" s="51">
        <f t="shared" si="4"/>
        <v>3</v>
      </c>
      <c r="I45" s="51">
        <f t="shared" si="5"/>
        <v>2</v>
      </c>
      <c r="J45" s="51">
        <f t="shared" si="6"/>
        <v>0</v>
      </c>
      <c r="K45" s="51">
        <f t="shared" si="7"/>
        <v>0</v>
      </c>
      <c r="L45" s="51">
        <f t="shared" si="8"/>
        <v>111</v>
      </c>
      <c r="M45" s="51">
        <v>77</v>
      </c>
      <c r="N45" s="51">
        <v>11</v>
      </c>
      <c r="O45" s="51">
        <v>18</v>
      </c>
      <c r="P45" s="51">
        <v>3</v>
      </c>
      <c r="Q45" s="51">
        <v>2</v>
      </c>
      <c r="R45" s="51">
        <v>0</v>
      </c>
      <c r="S45" s="51">
        <v>0</v>
      </c>
      <c r="T45" s="51">
        <f t="shared" si="9"/>
        <v>0</v>
      </c>
      <c r="U45" s="51">
        <f t="shared" si="10"/>
        <v>0</v>
      </c>
      <c r="V45" s="51">
        <f t="shared" si="11"/>
        <v>0</v>
      </c>
      <c r="W45" s="51">
        <f t="shared" si="12"/>
        <v>0</v>
      </c>
      <c r="X45" s="51">
        <f t="shared" si="13"/>
        <v>0</v>
      </c>
      <c r="Y45" s="51">
        <f t="shared" si="14"/>
        <v>0</v>
      </c>
      <c r="Z45" s="51">
        <f t="shared" si="15"/>
        <v>0</v>
      </c>
      <c r="AA45" s="51">
        <f t="shared" si="16"/>
        <v>0</v>
      </c>
      <c r="AB45" s="51">
        <f t="shared" si="17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18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19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20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1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2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29</v>
      </c>
      <c r="B46" s="49" t="s">
        <v>152</v>
      </c>
      <c r="C46" s="50" t="s">
        <v>153</v>
      </c>
      <c r="D46" s="51">
        <f t="shared" si="0"/>
        <v>1124</v>
      </c>
      <c r="E46" s="51">
        <f t="shared" si="1"/>
        <v>397</v>
      </c>
      <c r="F46" s="51">
        <f t="shared" si="2"/>
        <v>359</v>
      </c>
      <c r="G46" s="51">
        <f t="shared" si="3"/>
        <v>306</v>
      </c>
      <c r="H46" s="51">
        <f t="shared" si="4"/>
        <v>32</v>
      </c>
      <c r="I46" s="51">
        <f t="shared" si="5"/>
        <v>0</v>
      </c>
      <c r="J46" s="51">
        <f t="shared" si="6"/>
        <v>0</v>
      </c>
      <c r="K46" s="51">
        <f t="shared" si="7"/>
        <v>30</v>
      </c>
      <c r="L46" s="51">
        <f t="shared" si="8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9"/>
        <v>729</v>
      </c>
      <c r="U46" s="51">
        <f t="shared" si="10"/>
        <v>30</v>
      </c>
      <c r="V46" s="51">
        <f t="shared" si="11"/>
        <v>359</v>
      </c>
      <c r="W46" s="51">
        <f t="shared" si="12"/>
        <v>278</v>
      </c>
      <c r="X46" s="51">
        <f t="shared" si="13"/>
        <v>32</v>
      </c>
      <c r="Y46" s="51">
        <f t="shared" si="14"/>
        <v>0</v>
      </c>
      <c r="Z46" s="51">
        <f t="shared" si="15"/>
        <v>0</v>
      </c>
      <c r="AA46" s="51">
        <f t="shared" si="16"/>
        <v>30</v>
      </c>
      <c r="AB46" s="51">
        <f t="shared" si="17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18"/>
        <v>216</v>
      </c>
      <c r="AK46" s="51">
        <v>0</v>
      </c>
      <c r="AL46" s="51">
        <v>216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19"/>
        <v>513</v>
      </c>
      <c r="AS46" s="51">
        <v>30</v>
      </c>
      <c r="AT46" s="51">
        <v>143</v>
      </c>
      <c r="AU46" s="51">
        <v>278</v>
      </c>
      <c r="AV46" s="51">
        <v>32</v>
      </c>
      <c r="AW46" s="51">
        <v>0</v>
      </c>
      <c r="AX46" s="51">
        <v>0</v>
      </c>
      <c r="AY46" s="51">
        <v>30</v>
      </c>
      <c r="AZ46" s="51">
        <f t="shared" si="20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1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2"/>
        <v>395</v>
      </c>
      <c r="BQ46" s="51">
        <v>367</v>
      </c>
      <c r="BR46" s="51">
        <v>0</v>
      </c>
      <c r="BS46" s="51">
        <v>28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29</v>
      </c>
      <c r="B47" s="49" t="s">
        <v>154</v>
      </c>
      <c r="C47" s="50" t="s">
        <v>155</v>
      </c>
      <c r="D47" s="51">
        <f t="shared" si="0"/>
        <v>348</v>
      </c>
      <c r="E47" s="51">
        <f t="shared" si="1"/>
        <v>212</v>
      </c>
      <c r="F47" s="51">
        <f t="shared" si="2"/>
        <v>122</v>
      </c>
      <c r="G47" s="51">
        <f t="shared" si="3"/>
        <v>0</v>
      </c>
      <c r="H47" s="51">
        <f t="shared" si="4"/>
        <v>14</v>
      </c>
      <c r="I47" s="51">
        <f t="shared" si="5"/>
        <v>0</v>
      </c>
      <c r="J47" s="51">
        <f t="shared" si="6"/>
        <v>0</v>
      </c>
      <c r="K47" s="51">
        <f t="shared" si="7"/>
        <v>0</v>
      </c>
      <c r="L47" s="51">
        <f t="shared" si="8"/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9"/>
        <v>136</v>
      </c>
      <c r="U47" s="51">
        <f t="shared" si="10"/>
        <v>0</v>
      </c>
      <c r="V47" s="51">
        <f t="shared" si="11"/>
        <v>122</v>
      </c>
      <c r="W47" s="51">
        <f t="shared" si="12"/>
        <v>0</v>
      </c>
      <c r="X47" s="51">
        <f t="shared" si="13"/>
        <v>14</v>
      </c>
      <c r="Y47" s="51">
        <f t="shared" si="14"/>
        <v>0</v>
      </c>
      <c r="Z47" s="51">
        <f t="shared" si="15"/>
        <v>0</v>
      </c>
      <c r="AA47" s="51">
        <f t="shared" si="16"/>
        <v>0</v>
      </c>
      <c r="AB47" s="51">
        <f t="shared" si="17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18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19"/>
        <v>136</v>
      </c>
      <c r="AS47" s="51">
        <v>0</v>
      </c>
      <c r="AT47" s="51">
        <v>122</v>
      </c>
      <c r="AU47" s="51">
        <v>0</v>
      </c>
      <c r="AV47" s="51">
        <v>14</v>
      </c>
      <c r="AW47" s="51">
        <v>0</v>
      </c>
      <c r="AX47" s="51">
        <v>0</v>
      </c>
      <c r="AY47" s="51">
        <v>0</v>
      </c>
      <c r="AZ47" s="51">
        <f t="shared" si="20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21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22"/>
        <v>212</v>
      </c>
      <c r="BQ47" s="51">
        <v>212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29</v>
      </c>
      <c r="B48" s="49" t="s">
        <v>156</v>
      </c>
      <c r="C48" s="50" t="s">
        <v>157</v>
      </c>
      <c r="D48" s="51">
        <f t="shared" si="0"/>
        <v>414</v>
      </c>
      <c r="E48" s="51">
        <f t="shared" si="1"/>
        <v>218</v>
      </c>
      <c r="F48" s="51">
        <f t="shared" si="2"/>
        <v>166</v>
      </c>
      <c r="G48" s="51">
        <f t="shared" si="3"/>
        <v>13</v>
      </c>
      <c r="H48" s="51">
        <f t="shared" si="4"/>
        <v>15</v>
      </c>
      <c r="I48" s="51">
        <f t="shared" si="5"/>
        <v>0</v>
      </c>
      <c r="J48" s="51">
        <f t="shared" si="6"/>
        <v>2</v>
      </c>
      <c r="K48" s="51">
        <f t="shared" si="7"/>
        <v>0</v>
      </c>
      <c r="L48" s="51">
        <f t="shared" si="8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9"/>
        <v>414</v>
      </c>
      <c r="U48" s="51">
        <f t="shared" si="10"/>
        <v>218</v>
      </c>
      <c r="V48" s="51">
        <f t="shared" si="11"/>
        <v>166</v>
      </c>
      <c r="W48" s="51">
        <f t="shared" si="12"/>
        <v>13</v>
      </c>
      <c r="X48" s="51">
        <f t="shared" si="13"/>
        <v>15</v>
      </c>
      <c r="Y48" s="51">
        <f t="shared" si="14"/>
        <v>0</v>
      </c>
      <c r="Z48" s="51">
        <f t="shared" si="15"/>
        <v>2</v>
      </c>
      <c r="AA48" s="51">
        <f t="shared" si="16"/>
        <v>0</v>
      </c>
      <c r="AB48" s="51">
        <f t="shared" si="17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18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19"/>
        <v>414</v>
      </c>
      <c r="AS48" s="51">
        <v>218</v>
      </c>
      <c r="AT48" s="51">
        <v>166</v>
      </c>
      <c r="AU48" s="51">
        <v>13</v>
      </c>
      <c r="AV48" s="51">
        <v>15</v>
      </c>
      <c r="AW48" s="51">
        <v>0</v>
      </c>
      <c r="AX48" s="51">
        <v>2</v>
      </c>
      <c r="AY48" s="51">
        <v>0</v>
      </c>
      <c r="AZ48" s="51">
        <f t="shared" si="20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21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22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29</v>
      </c>
      <c r="B49" s="49" t="s">
        <v>158</v>
      </c>
      <c r="C49" s="50" t="s">
        <v>159</v>
      </c>
      <c r="D49" s="51">
        <f t="shared" si="0"/>
        <v>210</v>
      </c>
      <c r="E49" s="51">
        <f t="shared" si="1"/>
        <v>48</v>
      </c>
      <c r="F49" s="51">
        <f t="shared" si="2"/>
        <v>126</v>
      </c>
      <c r="G49" s="51">
        <f t="shared" si="3"/>
        <v>22</v>
      </c>
      <c r="H49" s="51">
        <f t="shared" si="4"/>
        <v>4</v>
      </c>
      <c r="I49" s="51">
        <f t="shared" si="5"/>
        <v>10</v>
      </c>
      <c r="J49" s="51">
        <f t="shared" si="6"/>
        <v>0</v>
      </c>
      <c r="K49" s="51">
        <f t="shared" si="7"/>
        <v>0</v>
      </c>
      <c r="L49" s="51">
        <f t="shared" si="8"/>
        <v>48</v>
      </c>
      <c r="M49" s="51">
        <v>48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9"/>
        <v>162</v>
      </c>
      <c r="U49" s="51">
        <f t="shared" si="10"/>
        <v>0</v>
      </c>
      <c r="V49" s="51">
        <f t="shared" si="11"/>
        <v>126</v>
      </c>
      <c r="W49" s="51">
        <f t="shared" si="12"/>
        <v>22</v>
      </c>
      <c r="X49" s="51">
        <f t="shared" si="13"/>
        <v>4</v>
      </c>
      <c r="Y49" s="51">
        <f t="shared" si="14"/>
        <v>10</v>
      </c>
      <c r="Z49" s="51">
        <f t="shared" si="15"/>
        <v>0</v>
      </c>
      <c r="AA49" s="51">
        <f t="shared" si="16"/>
        <v>0</v>
      </c>
      <c r="AB49" s="51">
        <f t="shared" si="17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18"/>
        <v>126</v>
      </c>
      <c r="AK49" s="51">
        <v>0</v>
      </c>
      <c r="AL49" s="51">
        <v>126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19"/>
        <v>36</v>
      </c>
      <c r="AS49" s="51">
        <v>0</v>
      </c>
      <c r="AT49" s="51">
        <v>0</v>
      </c>
      <c r="AU49" s="51">
        <v>22</v>
      </c>
      <c r="AV49" s="51">
        <v>4</v>
      </c>
      <c r="AW49" s="51">
        <v>10</v>
      </c>
      <c r="AX49" s="51">
        <v>0</v>
      </c>
      <c r="AY49" s="51">
        <v>0</v>
      </c>
      <c r="AZ49" s="51">
        <f t="shared" si="20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21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22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29</v>
      </c>
      <c r="B50" s="49" t="s">
        <v>160</v>
      </c>
      <c r="C50" s="50" t="s">
        <v>161</v>
      </c>
      <c r="D50" s="51">
        <f t="shared" si="0"/>
        <v>372</v>
      </c>
      <c r="E50" s="51">
        <f t="shared" si="1"/>
        <v>120</v>
      </c>
      <c r="F50" s="51">
        <f t="shared" si="2"/>
        <v>138</v>
      </c>
      <c r="G50" s="51">
        <f t="shared" si="3"/>
        <v>62</v>
      </c>
      <c r="H50" s="51">
        <f t="shared" si="4"/>
        <v>9</v>
      </c>
      <c r="I50" s="51">
        <f t="shared" si="5"/>
        <v>43</v>
      </c>
      <c r="J50" s="51">
        <f t="shared" si="6"/>
        <v>0</v>
      </c>
      <c r="K50" s="51">
        <f t="shared" si="7"/>
        <v>0</v>
      </c>
      <c r="L50" s="51">
        <f t="shared" si="8"/>
        <v>120</v>
      </c>
      <c r="M50" s="51">
        <v>120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9"/>
        <v>252</v>
      </c>
      <c r="U50" s="51">
        <f t="shared" si="10"/>
        <v>0</v>
      </c>
      <c r="V50" s="51">
        <f t="shared" si="11"/>
        <v>138</v>
      </c>
      <c r="W50" s="51">
        <f t="shared" si="12"/>
        <v>62</v>
      </c>
      <c r="X50" s="51">
        <f t="shared" si="13"/>
        <v>9</v>
      </c>
      <c r="Y50" s="51">
        <f t="shared" si="14"/>
        <v>43</v>
      </c>
      <c r="Z50" s="51">
        <f t="shared" si="15"/>
        <v>0</v>
      </c>
      <c r="AA50" s="51">
        <f t="shared" si="16"/>
        <v>0</v>
      </c>
      <c r="AB50" s="51">
        <f t="shared" si="17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18"/>
        <v>138</v>
      </c>
      <c r="AK50" s="51">
        <v>0</v>
      </c>
      <c r="AL50" s="51">
        <v>138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19"/>
        <v>114</v>
      </c>
      <c r="AS50" s="51">
        <v>0</v>
      </c>
      <c r="AT50" s="51">
        <v>0</v>
      </c>
      <c r="AU50" s="51">
        <v>62</v>
      </c>
      <c r="AV50" s="51">
        <v>9</v>
      </c>
      <c r="AW50" s="51">
        <v>43</v>
      </c>
      <c r="AX50" s="51">
        <v>0</v>
      </c>
      <c r="AY50" s="51">
        <v>0</v>
      </c>
      <c r="AZ50" s="51">
        <f t="shared" si="20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21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22"/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29</v>
      </c>
      <c r="B51" s="49" t="s">
        <v>162</v>
      </c>
      <c r="C51" s="50" t="s">
        <v>163</v>
      </c>
      <c r="D51" s="51">
        <f t="shared" si="0"/>
        <v>223</v>
      </c>
      <c r="E51" s="51">
        <f aca="true" t="shared" si="23" ref="E51:E73">M51+U51+BQ51</f>
        <v>22</v>
      </c>
      <c r="F51" s="51">
        <f aca="true" t="shared" si="24" ref="F51:F73">N51+V51+BR51</f>
        <v>103</v>
      </c>
      <c r="G51" s="51">
        <f aca="true" t="shared" si="25" ref="G51:G73">O51+W51+BS51</f>
        <v>90</v>
      </c>
      <c r="H51" s="51">
        <f aca="true" t="shared" si="26" ref="H51:H73">P51+X51+BT51</f>
        <v>6</v>
      </c>
      <c r="I51" s="51">
        <f aca="true" t="shared" si="27" ref="I51:I73">Q51+Y51+BU51</f>
        <v>0</v>
      </c>
      <c r="J51" s="51">
        <f aca="true" t="shared" si="28" ref="J51:J73">R51+Z51+BV51</f>
        <v>0</v>
      </c>
      <c r="K51" s="51">
        <f aca="true" t="shared" si="29" ref="K51:K73">S51+AA51+BW51</f>
        <v>2</v>
      </c>
      <c r="L51" s="51">
        <f aca="true" t="shared" si="30" ref="L51:L73">SUM(M51:S51)</f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f aca="true" t="shared" si="31" ref="T51:T73">SUM(U51:AA51)</f>
        <v>223</v>
      </c>
      <c r="U51" s="51">
        <f aca="true" t="shared" si="32" ref="U51:U73">AC51+AK51+AS51+BA51+BI51</f>
        <v>22</v>
      </c>
      <c r="V51" s="51">
        <f aca="true" t="shared" si="33" ref="V51:V73">AD51+AL51+AT51+BB51+BJ51</f>
        <v>103</v>
      </c>
      <c r="W51" s="51">
        <f aca="true" t="shared" si="34" ref="W51:W73">AE51+AM51+AU51+BC51+BK51</f>
        <v>90</v>
      </c>
      <c r="X51" s="51">
        <f aca="true" t="shared" si="35" ref="X51:X73">AF51+AN51+AV51+BD51+BL51</f>
        <v>6</v>
      </c>
      <c r="Y51" s="51">
        <f aca="true" t="shared" si="36" ref="Y51:Y73">AG51+AO51+AW51+BE51+BM51</f>
        <v>0</v>
      </c>
      <c r="Z51" s="51">
        <f aca="true" t="shared" si="37" ref="Z51:Z73">AH51+AP51+AX51+BF51+BN51</f>
        <v>0</v>
      </c>
      <c r="AA51" s="51">
        <f aca="true" t="shared" si="38" ref="AA51:AA73">AI51+AQ51+AY51+BG51+BO51</f>
        <v>2</v>
      </c>
      <c r="AB51" s="51">
        <f aca="true" t="shared" si="39" ref="AB51:AB73">SUM(AC51:AI51)</f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aca="true" t="shared" si="40" ref="AJ51:AJ73">SUM(AK51:AQ51)</f>
        <v>42</v>
      </c>
      <c r="AK51" s="51">
        <v>0</v>
      </c>
      <c r="AL51" s="51">
        <v>42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aca="true" t="shared" si="41" ref="AR51:AR73">SUM(AS51:AY51)</f>
        <v>181</v>
      </c>
      <c r="AS51" s="51">
        <v>22</v>
      </c>
      <c r="AT51" s="51">
        <v>61</v>
      </c>
      <c r="AU51" s="51">
        <v>90</v>
      </c>
      <c r="AV51" s="51">
        <v>6</v>
      </c>
      <c r="AW51" s="51">
        <v>0</v>
      </c>
      <c r="AX51" s="51">
        <v>0</v>
      </c>
      <c r="AY51" s="51">
        <v>2</v>
      </c>
      <c r="AZ51" s="51">
        <f aca="true" t="shared" si="42" ref="AZ51:AZ73">SUM(BA51:BG51)</f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aca="true" t="shared" si="43" ref="BH51:BH73">SUM(BI51:BO51)</f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aca="true" t="shared" si="44" ref="BP51:BP73">SUM(BQ51:BW51)</f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29</v>
      </c>
      <c r="B52" s="49" t="s">
        <v>164</v>
      </c>
      <c r="C52" s="50" t="s">
        <v>165</v>
      </c>
      <c r="D52" s="51">
        <f t="shared" si="0"/>
        <v>215</v>
      </c>
      <c r="E52" s="51">
        <f t="shared" si="23"/>
        <v>97</v>
      </c>
      <c r="F52" s="51">
        <f t="shared" si="24"/>
        <v>108</v>
      </c>
      <c r="G52" s="51">
        <f t="shared" si="25"/>
        <v>0</v>
      </c>
      <c r="H52" s="51">
        <f t="shared" si="26"/>
        <v>10</v>
      </c>
      <c r="I52" s="51">
        <f t="shared" si="27"/>
        <v>0</v>
      </c>
      <c r="J52" s="51">
        <f t="shared" si="28"/>
        <v>0</v>
      </c>
      <c r="K52" s="51">
        <f t="shared" si="29"/>
        <v>0</v>
      </c>
      <c r="L52" s="51">
        <f t="shared" si="30"/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f t="shared" si="31"/>
        <v>118</v>
      </c>
      <c r="U52" s="51">
        <f t="shared" si="32"/>
        <v>0</v>
      </c>
      <c r="V52" s="51">
        <f t="shared" si="33"/>
        <v>108</v>
      </c>
      <c r="W52" s="51">
        <f t="shared" si="34"/>
        <v>0</v>
      </c>
      <c r="X52" s="51">
        <f t="shared" si="35"/>
        <v>10</v>
      </c>
      <c r="Y52" s="51">
        <f t="shared" si="36"/>
        <v>0</v>
      </c>
      <c r="Z52" s="51">
        <f t="shared" si="37"/>
        <v>0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118</v>
      </c>
      <c r="AS52" s="51">
        <v>0</v>
      </c>
      <c r="AT52" s="51">
        <v>108</v>
      </c>
      <c r="AU52" s="51">
        <v>0</v>
      </c>
      <c r="AV52" s="51">
        <v>10</v>
      </c>
      <c r="AW52" s="51">
        <v>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97</v>
      </c>
      <c r="BQ52" s="51">
        <v>97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29</v>
      </c>
      <c r="B53" s="49" t="s">
        <v>166</v>
      </c>
      <c r="C53" s="50" t="s">
        <v>167</v>
      </c>
      <c r="D53" s="51">
        <f t="shared" si="0"/>
        <v>266</v>
      </c>
      <c r="E53" s="51">
        <f t="shared" si="23"/>
        <v>150</v>
      </c>
      <c r="F53" s="51">
        <f t="shared" si="24"/>
        <v>111</v>
      </c>
      <c r="G53" s="51">
        <f t="shared" si="25"/>
        <v>0</v>
      </c>
      <c r="H53" s="51">
        <f t="shared" si="26"/>
        <v>5</v>
      </c>
      <c r="I53" s="51">
        <f t="shared" si="27"/>
        <v>0</v>
      </c>
      <c r="J53" s="51">
        <f t="shared" si="28"/>
        <v>0</v>
      </c>
      <c r="K53" s="51">
        <f t="shared" si="29"/>
        <v>0</v>
      </c>
      <c r="L53" s="51">
        <f t="shared" si="30"/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f t="shared" si="31"/>
        <v>116</v>
      </c>
      <c r="U53" s="51">
        <f t="shared" si="32"/>
        <v>0</v>
      </c>
      <c r="V53" s="51">
        <f t="shared" si="33"/>
        <v>111</v>
      </c>
      <c r="W53" s="51">
        <f t="shared" si="34"/>
        <v>0</v>
      </c>
      <c r="X53" s="51">
        <f t="shared" si="35"/>
        <v>5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116</v>
      </c>
      <c r="AS53" s="51">
        <v>0</v>
      </c>
      <c r="AT53" s="51">
        <v>111</v>
      </c>
      <c r="AU53" s="51">
        <v>0</v>
      </c>
      <c r="AV53" s="51">
        <v>5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150</v>
      </c>
      <c r="BQ53" s="51">
        <v>150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29</v>
      </c>
      <c r="B54" s="49" t="s">
        <v>168</v>
      </c>
      <c r="C54" s="50" t="s">
        <v>169</v>
      </c>
      <c r="D54" s="51">
        <f t="shared" si="0"/>
        <v>181</v>
      </c>
      <c r="E54" s="51">
        <f t="shared" si="23"/>
        <v>79</v>
      </c>
      <c r="F54" s="51">
        <f t="shared" si="24"/>
        <v>96</v>
      </c>
      <c r="G54" s="51">
        <f t="shared" si="25"/>
        <v>0</v>
      </c>
      <c r="H54" s="51">
        <f t="shared" si="26"/>
        <v>6</v>
      </c>
      <c r="I54" s="51">
        <f t="shared" si="27"/>
        <v>0</v>
      </c>
      <c r="J54" s="51">
        <f t="shared" si="28"/>
        <v>0</v>
      </c>
      <c r="K54" s="51">
        <f t="shared" si="29"/>
        <v>0</v>
      </c>
      <c r="L54" s="51">
        <f t="shared" si="30"/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f t="shared" si="31"/>
        <v>102</v>
      </c>
      <c r="U54" s="51">
        <f t="shared" si="32"/>
        <v>0</v>
      </c>
      <c r="V54" s="51">
        <f t="shared" si="33"/>
        <v>96</v>
      </c>
      <c r="W54" s="51">
        <f t="shared" si="34"/>
        <v>0</v>
      </c>
      <c r="X54" s="51">
        <f t="shared" si="35"/>
        <v>6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102</v>
      </c>
      <c r="AS54" s="51">
        <v>0</v>
      </c>
      <c r="AT54" s="51">
        <v>96</v>
      </c>
      <c r="AU54" s="51">
        <v>0</v>
      </c>
      <c r="AV54" s="51">
        <v>6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79</v>
      </c>
      <c r="BQ54" s="51">
        <v>79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29</v>
      </c>
      <c r="B55" s="49" t="s">
        <v>170</v>
      </c>
      <c r="C55" s="50" t="s">
        <v>171</v>
      </c>
      <c r="D55" s="51">
        <f t="shared" si="0"/>
        <v>609</v>
      </c>
      <c r="E55" s="51">
        <f t="shared" si="23"/>
        <v>261</v>
      </c>
      <c r="F55" s="51">
        <f t="shared" si="24"/>
        <v>161</v>
      </c>
      <c r="G55" s="51">
        <f t="shared" si="25"/>
        <v>103</v>
      </c>
      <c r="H55" s="51">
        <f t="shared" si="26"/>
        <v>14</v>
      </c>
      <c r="I55" s="51">
        <f t="shared" si="27"/>
        <v>70</v>
      </c>
      <c r="J55" s="51">
        <f t="shared" si="28"/>
        <v>0</v>
      </c>
      <c r="K55" s="51">
        <f t="shared" si="29"/>
        <v>0</v>
      </c>
      <c r="L55" s="51">
        <f t="shared" si="30"/>
        <v>152</v>
      </c>
      <c r="M55" s="51">
        <v>152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f t="shared" si="31"/>
        <v>329</v>
      </c>
      <c r="U55" s="51">
        <f t="shared" si="32"/>
        <v>0</v>
      </c>
      <c r="V55" s="51">
        <f t="shared" si="33"/>
        <v>159</v>
      </c>
      <c r="W55" s="51">
        <f t="shared" si="34"/>
        <v>86</v>
      </c>
      <c r="X55" s="51">
        <f t="shared" si="35"/>
        <v>14</v>
      </c>
      <c r="Y55" s="51">
        <f t="shared" si="36"/>
        <v>70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159</v>
      </c>
      <c r="AK55" s="51">
        <v>0</v>
      </c>
      <c r="AL55" s="51">
        <v>159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170</v>
      </c>
      <c r="AS55" s="51">
        <v>0</v>
      </c>
      <c r="AT55" s="51">
        <v>0</v>
      </c>
      <c r="AU55" s="51">
        <v>86</v>
      </c>
      <c r="AV55" s="51">
        <v>14</v>
      </c>
      <c r="AW55" s="51">
        <v>70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128</v>
      </c>
      <c r="BQ55" s="51">
        <v>109</v>
      </c>
      <c r="BR55" s="51">
        <v>2</v>
      </c>
      <c r="BS55" s="51">
        <v>17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29</v>
      </c>
      <c r="B56" s="49" t="s">
        <v>172</v>
      </c>
      <c r="C56" s="50" t="s">
        <v>173</v>
      </c>
      <c r="D56" s="51">
        <f t="shared" si="0"/>
        <v>891</v>
      </c>
      <c r="E56" s="51">
        <f t="shared" si="23"/>
        <v>368</v>
      </c>
      <c r="F56" s="51">
        <f t="shared" si="24"/>
        <v>196</v>
      </c>
      <c r="G56" s="51">
        <f t="shared" si="25"/>
        <v>201</v>
      </c>
      <c r="H56" s="51">
        <f t="shared" si="26"/>
        <v>13</v>
      </c>
      <c r="I56" s="51">
        <f t="shared" si="27"/>
        <v>0</v>
      </c>
      <c r="J56" s="51">
        <f t="shared" si="28"/>
        <v>0</v>
      </c>
      <c r="K56" s="51">
        <f t="shared" si="29"/>
        <v>113</v>
      </c>
      <c r="L56" s="51">
        <f t="shared" si="30"/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f t="shared" si="31"/>
        <v>891</v>
      </c>
      <c r="U56" s="51">
        <f t="shared" si="32"/>
        <v>368</v>
      </c>
      <c r="V56" s="51">
        <f t="shared" si="33"/>
        <v>196</v>
      </c>
      <c r="W56" s="51">
        <f t="shared" si="34"/>
        <v>201</v>
      </c>
      <c r="X56" s="51">
        <f t="shared" si="35"/>
        <v>13</v>
      </c>
      <c r="Y56" s="51">
        <f t="shared" si="36"/>
        <v>0</v>
      </c>
      <c r="Z56" s="51">
        <f t="shared" si="37"/>
        <v>0</v>
      </c>
      <c r="AA56" s="51">
        <f t="shared" si="38"/>
        <v>113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46</v>
      </c>
      <c r="AK56" s="51">
        <v>0</v>
      </c>
      <c r="AL56" s="51">
        <v>46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845</v>
      </c>
      <c r="AS56" s="51">
        <v>368</v>
      </c>
      <c r="AT56" s="51">
        <v>150</v>
      </c>
      <c r="AU56" s="51">
        <v>201</v>
      </c>
      <c r="AV56" s="51">
        <v>13</v>
      </c>
      <c r="AW56" s="51">
        <v>0</v>
      </c>
      <c r="AX56" s="51">
        <v>0</v>
      </c>
      <c r="AY56" s="51">
        <v>113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29</v>
      </c>
      <c r="B57" s="49" t="s">
        <v>174</v>
      </c>
      <c r="C57" s="50" t="s">
        <v>175</v>
      </c>
      <c r="D57" s="51">
        <f t="shared" si="0"/>
        <v>281</v>
      </c>
      <c r="E57" s="51">
        <f t="shared" si="23"/>
        <v>0</v>
      </c>
      <c r="F57" s="51">
        <f t="shared" si="24"/>
        <v>205</v>
      </c>
      <c r="G57" s="51">
        <f t="shared" si="25"/>
        <v>66</v>
      </c>
      <c r="H57" s="51">
        <f t="shared" si="26"/>
        <v>10</v>
      </c>
      <c r="I57" s="51">
        <f t="shared" si="27"/>
        <v>0</v>
      </c>
      <c r="J57" s="51">
        <f t="shared" si="28"/>
        <v>0</v>
      </c>
      <c r="K57" s="51">
        <f t="shared" si="29"/>
        <v>0</v>
      </c>
      <c r="L57" s="51">
        <f t="shared" si="30"/>
        <v>170</v>
      </c>
      <c r="M57" s="51">
        <v>0</v>
      </c>
      <c r="N57" s="51">
        <v>94</v>
      </c>
      <c r="O57" s="51">
        <v>66</v>
      </c>
      <c r="P57" s="51">
        <v>10</v>
      </c>
      <c r="Q57" s="51">
        <v>0</v>
      </c>
      <c r="R57" s="51">
        <v>0</v>
      </c>
      <c r="S57" s="51">
        <v>0</v>
      </c>
      <c r="T57" s="51">
        <f t="shared" si="31"/>
        <v>111</v>
      </c>
      <c r="U57" s="51">
        <f t="shared" si="32"/>
        <v>0</v>
      </c>
      <c r="V57" s="51">
        <f t="shared" si="33"/>
        <v>111</v>
      </c>
      <c r="W57" s="51">
        <f t="shared" si="34"/>
        <v>0</v>
      </c>
      <c r="X57" s="51">
        <f t="shared" si="35"/>
        <v>0</v>
      </c>
      <c r="Y57" s="51">
        <f t="shared" si="36"/>
        <v>0</v>
      </c>
      <c r="Z57" s="51">
        <f t="shared" si="37"/>
        <v>0</v>
      </c>
      <c r="AA57" s="51">
        <f t="shared" si="38"/>
        <v>0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111</v>
      </c>
      <c r="AK57" s="51">
        <v>0</v>
      </c>
      <c r="AL57" s="51">
        <v>111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29</v>
      </c>
      <c r="B58" s="49" t="s">
        <v>176</v>
      </c>
      <c r="C58" s="50" t="s">
        <v>177</v>
      </c>
      <c r="D58" s="51">
        <f t="shared" si="0"/>
        <v>858</v>
      </c>
      <c r="E58" s="51">
        <f t="shared" si="23"/>
        <v>435</v>
      </c>
      <c r="F58" s="51">
        <f t="shared" si="24"/>
        <v>282</v>
      </c>
      <c r="G58" s="51">
        <f t="shared" si="25"/>
        <v>111</v>
      </c>
      <c r="H58" s="51">
        <f t="shared" si="26"/>
        <v>19</v>
      </c>
      <c r="I58" s="51">
        <f t="shared" si="27"/>
        <v>0</v>
      </c>
      <c r="J58" s="51">
        <f t="shared" si="28"/>
        <v>0</v>
      </c>
      <c r="K58" s="51">
        <f t="shared" si="29"/>
        <v>11</v>
      </c>
      <c r="L58" s="51">
        <f t="shared" si="30"/>
        <v>551</v>
      </c>
      <c r="M58" s="51">
        <v>327</v>
      </c>
      <c r="N58" s="51">
        <v>201</v>
      </c>
      <c r="O58" s="51">
        <v>12</v>
      </c>
      <c r="P58" s="51">
        <v>0</v>
      </c>
      <c r="Q58" s="51">
        <v>0</v>
      </c>
      <c r="R58" s="51">
        <v>0</v>
      </c>
      <c r="S58" s="51">
        <v>11</v>
      </c>
      <c r="T58" s="51">
        <f t="shared" si="31"/>
        <v>307</v>
      </c>
      <c r="U58" s="51">
        <f t="shared" si="32"/>
        <v>108</v>
      </c>
      <c r="V58" s="51">
        <f t="shared" si="33"/>
        <v>81</v>
      </c>
      <c r="W58" s="51">
        <f t="shared" si="34"/>
        <v>99</v>
      </c>
      <c r="X58" s="51">
        <f t="shared" si="35"/>
        <v>19</v>
      </c>
      <c r="Y58" s="51">
        <f t="shared" si="36"/>
        <v>0</v>
      </c>
      <c r="Z58" s="51">
        <f t="shared" si="37"/>
        <v>0</v>
      </c>
      <c r="AA58" s="51">
        <f t="shared" si="38"/>
        <v>0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307</v>
      </c>
      <c r="AS58" s="51">
        <v>108</v>
      </c>
      <c r="AT58" s="51">
        <v>81</v>
      </c>
      <c r="AU58" s="51">
        <v>99</v>
      </c>
      <c r="AV58" s="51">
        <v>19</v>
      </c>
      <c r="AW58" s="51">
        <v>0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29</v>
      </c>
      <c r="B59" s="49" t="s">
        <v>178</v>
      </c>
      <c r="C59" s="50" t="s">
        <v>179</v>
      </c>
      <c r="D59" s="51">
        <f t="shared" si="0"/>
        <v>83</v>
      </c>
      <c r="E59" s="51">
        <f t="shared" si="23"/>
        <v>0</v>
      </c>
      <c r="F59" s="51">
        <f t="shared" si="24"/>
        <v>20</v>
      </c>
      <c r="G59" s="51">
        <f t="shared" si="25"/>
        <v>51</v>
      </c>
      <c r="H59" s="51">
        <f t="shared" si="26"/>
        <v>12</v>
      </c>
      <c r="I59" s="51">
        <f t="shared" si="27"/>
        <v>0</v>
      </c>
      <c r="J59" s="51">
        <f t="shared" si="28"/>
        <v>0</v>
      </c>
      <c r="K59" s="51">
        <f t="shared" si="29"/>
        <v>0</v>
      </c>
      <c r="L59" s="51">
        <f t="shared" si="30"/>
        <v>20</v>
      </c>
      <c r="M59" s="51">
        <v>0</v>
      </c>
      <c r="N59" s="51">
        <v>20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63</v>
      </c>
      <c r="U59" s="51">
        <f t="shared" si="32"/>
        <v>0</v>
      </c>
      <c r="V59" s="51">
        <f t="shared" si="33"/>
        <v>0</v>
      </c>
      <c r="W59" s="51">
        <f t="shared" si="34"/>
        <v>51</v>
      </c>
      <c r="X59" s="51">
        <f t="shared" si="35"/>
        <v>12</v>
      </c>
      <c r="Y59" s="51">
        <f t="shared" si="36"/>
        <v>0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63</v>
      </c>
      <c r="AS59" s="51">
        <v>0</v>
      </c>
      <c r="AT59" s="51">
        <v>0</v>
      </c>
      <c r="AU59" s="51">
        <v>51</v>
      </c>
      <c r="AV59" s="51">
        <v>12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29</v>
      </c>
      <c r="B60" s="49" t="s">
        <v>180</v>
      </c>
      <c r="C60" s="50" t="s">
        <v>181</v>
      </c>
      <c r="D60" s="51">
        <f t="shared" si="0"/>
        <v>199</v>
      </c>
      <c r="E60" s="51">
        <f t="shared" si="23"/>
        <v>0</v>
      </c>
      <c r="F60" s="51">
        <f t="shared" si="24"/>
        <v>152</v>
      </c>
      <c r="G60" s="51">
        <f t="shared" si="25"/>
        <v>37</v>
      </c>
      <c r="H60" s="51">
        <f t="shared" si="26"/>
        <v>10</v>
      </c>
      <c r="I60" s="51">
        <f t="shared" si="27"/>
        <v>0</v>
      </c>
      <c r="J60" s="51">
        <f t="shared" si="28"/>
        <v>0</v>
      </c>
      <c r="K60" s="51">
        <f t="shared" si="29"/>
        <v>0</v>
      </c>
      <c r="L60" s="51">
        <f t="shared" si="30"/>
        <v>152</v>
      </c>
      <c r="M60" s="51">
        <v>0</v>
      </c>
      <c r="N60" s="51">
        <v>152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31"/>
        <v>47</v>
      </c>
      <c r="U60" s="51">
        <f t="shared" si="32"/>
        <v>0</v>
      </c>
      <c r="V60" s="51">
        <f t="shared" si="33"/>
        <v>0</v>
      </c>
      <c r="W60" s="51">
        <f t="shared" si="34"/>
        <v>37</v>
      </c>
      <c r="X60" s="51">
        <f t="shared" si="35"/>
        <v>10</v>
      </c>
      <c r="Y60" s="51">
        <f t="shared" si="36"/>
        <v>0</v>
      </c>
      <c r="Z60" s="51">
        <f t="shared" si="37"/>
        <v>0</v>
      </c>
      <c r="AA60" s="51">
        <f t="shared" si="38"/>
        <v>0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41"/>
        <v>47</v>
      </c>
      <c r="AS60" s="51">
        <v>0</v>
      </c>
      <c r="AT60" s="51">
        <v>0</v>
      </c>
      <c r="AU60" s="51">
        <v>37</v>
      </c>
      <c r="AV60" s="51">
        <v>10</v>
      </c>
      <c r="AW60" s="51">
        <v>0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29</v>
      </c>
      <c r="B61" s="49" t="s">
        <v>182</v>
      </c>
      <c r="C61" s="50" t="s">
        <v>183</v>
      </c>
      <c r="D61" s="51">
        <f t="shared" si="0"/>
        <v>68</v>
      </c>
      <c r="E61" s="51">
        <f t="shared" si="23"/>
        <v>0</v>
      </c>
      <c r="F61" s="51">
        <f t="shared" si="24"/>
        <v>23</v>
      </c>
      <c r="G61" s="51">
        <f t="shared" si="25"/>
        <v>38</v>
      </c>
      <c r="H61" s="51">
        <f t="shared" si="26"/>
        <v>7</v>
      </c>
      <c r="I61" s="51">
        <f t="shared" si="27"/>
        <v>0</v>
      </c>
      <c r="J61" s="51">
        <f t="shared" si="28"/>
        <v>0</v>
      </c>
      <c r="K61" s="51">
        <f t="shared" si="29"/>
        <v>0</v>
      </c>
      <c r="L61" s="51">
        <f t="shared" si="30"/>
        <v>68</v>
      </c>
      <c r="M61" s="51">
        <v>0</v>
      </c>
      <c r="N61" s="51">
        <v>23</v>
      </c>
      <c r="O61" s="51">
        <v>38</v>
      </c>
      <c r="P61" s="51">
        <v>7</v>
      </c>
      <c r="Q61" s="51">
        <v>0</v>
      </c>
      <c r="R61" s="51">
        <v>0</v>
      </c>
      <c r="S61" s="51">
        <v>0</v>
      </c>
      <c r="T61" s="51">
        <f t="shared" si="31"/>
        <v>0</v>
      </c>
      <c r="U61" s="51">
        <f t="shared" si="32"/>
        <v>0</v>
      </c>
      <c r="V61" s="51">
        <f t="shared" si="33"/>
        <v>0</v>
      </c>
      <c r="W61" s="51">
        <f t="shared" si="34"/>
        <v>0</v>
      </c>
      <c r="X61" s="51">
        <f t="shared" si="35"/>
        <v>0</v>
      </c>
      <c r="Y61" s="51">
        <f t="shared" si="36"/>
        <v>0</v>
      </c>
      <c r="Z61" s="51">
        <f t="shared" si="37"/>
        <v>0</v>
      </c>
      <c r="AA61" s="51">
        <f t="shared" si="38"/>
        <v>0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29</v>
      </c>
      <c r="B62" s="49" t="s">
        <v>184</v>
      </c>
      <c r="C62" s="50" t="s">
        <v>185</v>
      </c>
      <c r="D62" s="51">
        <f t="shared" si="0"/>
        <v>52</v>
      </c>
      <c r="E62" s="51">
        <f t="shared" si="23"/>
        <v>0</v>
      </c>
      <c r="F62" s="51">
        <f t="shared" si="24"/>
        <v>19</v>
      </c>
      <c r="G62" s="51">
        <f t="shared" si="25"/>
        <v>27</v>
      </c>
      <c r="H62" s="51">
        <f t="shared" si="26"/>
        <v>6</v>
      </c>
      <c r="I62" s="51">
        <f t="shared" si="27"/>
        <v>0</v>
      </c>
      <c r="J62" s="51">
        <f t="shared" si="28"/>
        <v>0</v>
      </c>
      <c r="K62" s="51">
        <f t="shared" si="29"/>
        <v>0</v>
      </c>
      <c r="L62" s="51">
        <f t="shared" si="30"/>
        <v>52</v>
      </c>
      <c r="M62" s="51">
        <v>0</v>
      </c>
      <c r="N62" s="51">
        <v>19</v>
      </c>
      <c r="O62" s="51">
        <v>27</v>
      </c>
      <c r="P62" s="51">
        <v>6</v>
      </c>
      <c r="Q62" s="51">
        <v>0</v>
      </c>
      <c r="R62" s="51">
        <v>0</v>
      </c>
      <c r="S62" s="51">
        <v>0</v>
      </c>
      <c r="T62" s="51">
        <f t="shared" si="31"/>
        <v>0</v>
      </c>
      <c r="U62" s="51">
        <f t="shared" si="32"/>
        <v>0</v>
      </c>
      <c r="V62" s="51">
        <f t="shared" si="33"/>
        <v>0</v>
      </c>
      <c r="W62" s="51">
        <f t="shared" si="34"/>
        <v>0</v>
      </c>
      <c r="X62" s="51">
        <f t="shared" si="35"/>
        <v>0</v>
      </c>
      <c r="Y62" s="51">
        <f t="shared" si="36"/>
        <v>0</v>
      </c>
      <c r="Z62" s="51">
        <f t="shared" si="37"/>
        <v>0</v>
      </c>
      <c r="AA62" s="51">
        <f t="shared" si="38"/>
        <v>0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29</v>
      </c>
      <c r="B63" s="49" t="s">
        <v>186</v>
      </c>
      <c r="C63" s="50" t="s">
        <v>187</v>
      </c>
      <c r="D63" s="51">
        <f t="shared" si="0"/>
        <v>51</v>
      </c>
      <c r="E63" s="51">
        <f t="shared" si="23"/>
        <v>2</v>
      </c>
      <c r="F63" s="51">
        <f t="shared" si="24"/>
        <v>24</v>
      </c>
      <c r="G63" s="51">
        <f t="shared" si="25"/>
        <v>21</v>
      </c>
      <c r="H63" s="51">
        <f t="shared" si="26"/>
        <v>4</v>
      </c>
      <c r="I63" s="51">
        <f t="shared" si="27"/>
        <v>0</v>
      </c>
      <c r="J63" s="51">
        <f t="shared" si="28"/>
        <v>0</v>
      </c>
      <c r="K63" s="51">
        <f t="shared" si="29"/>
        <v>0</v>
      </c>
      <c r="L63" s="51">
        <f t="shared" si="30"/>
        <v>51</v>
      </c>
      <c r="M63" s="51">
        <v>2</v>
      </c>
      <c r="N63" s="51">
        <v>24</v>
      </c>
      <c r="O63" s="51">
        <v>21</v>
      </c>
      <c r="P63" s="51">
        <v>4</v>
      </c>
      <c r="Q63" s="51">
        <v>0</v>
      </c>
      <c r="R63" s="51">
        <v>0</v>
      </c>
      <c r="S63" s="51">
        <v>0</v>
      </c>
      <c r="T63" s="51">
        <f t="shared" si="31"/>
        <v>0</v>
      </c>
      <c r="U63" s="51">
        <f t="shared" si="32"/>
        <v>0</v>
      </c>
      <c r="V63" s="51">
        <f t="shared" si="33"/>
        <v>0</v>
      </c>
      <c r="W63" s="51">
        <f t="shared" si="34"/>
        <v>0</v>
      </c>
      <c r="X63" s="51">
        <f t="shared" si="35"/>
        <v>0</v>
      </c>
      <c r="Y63" s="51">
        <f t="shared" si="36"/>
        <v>0</v>
      </c>
      <c r="Z63" s="51">
        <f t="shared" si="37"/>
        <v>0</v>
      </c>
      <c r="AA63" s="51">
        <f t="shared" si="38"/>
        <v>0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29</v>
      </c>
      <c r="B64" s="49" t="s">
        <v>188</v>
      </c>
      <c r="C64" s="50" t="s">
        <v>189</v>
      </c>
      <c r="D64" s="51">
        <f t="shared" si="0"/>
        <v>276</v>
      </c>
      <c r="E64" s="51">
        <f t="shared" si="23"/>
        <v>0</v>
      </c>
      <c r="F64" s="51">
        <f t="shared" si="24"/>
        <v>276</v>
      </c>
      <c r="G64" s="51">
        <f t="shared" si="25"/>
        <v>0</v>
      </c>
      <c r="H64" s="51">
        <f t="shared" si="26"/>
        <v>0</v>
      </c>
      <c r="I64" s="51">
        <f t="shared" si="27"/>
        <v>0</v>
      </c>
      <c r="J64" s="51">
        <f t="shared" si="28"/>
        <v>0</v>
      </c>
      <c r="K64" s="51">
        <f t="shared" si="29"/>
        <v>0</v>
      </c>
      <c r="L64" s="51">
        <f t="shared" si="30"/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f t="shared" si="31"/>
        <v>276</v>
      </c>
      <c r="U64" s="51">
        <f t="shared" si="32"/>
        <v>0</v>
      </c>
      <c r="V64" s="51">
        <f t="shared" si="33"/>
        <v>276</v>
      </c>
      <c r="W64" s="51">
        <f t="shared" si="34"/>
        <v>0</v>
      </c>
      <c r="X64" s="51">
        <f t="shared" si="35"/>
        <v>0</v>
      </c>
      <c r="Y64" s="51">
        <f t="shared" si="36"/>
        <v>0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276</v>
      </c>
      <c r="AK64" s="51">
        <v>0</v>
      </c>
      <c r="AL64" s="51">
        <v>276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29</v>
      </c>
      <c r="B65" s="49" t="s">
        <v>190</v>
      </c>
      <c r="C65" s="50" t="s">
        <v>191</v>
      </c>
      <c r="D65" s="51">
        <f t="shared" si="0"/>
        <v>164</v>
      </c>
      <c r="E65" s="51">
        <f t="shared" si="23"/>
        <v>0</v>
      </c>
      <c r="F65" s="51">
        <f t="shared" si="24"/>
        <v>141</v>
      </c>
      <c r="G65" s="51">
        <f t="shared" si="25"/>
        <v>0</v>
      </c>
      <c r="H65" s="51">
        <f t="shared" si="26"/>
        <v>23</v>
      </c>
      <c r="I65" s="51">
        <f t="shared" si="27"/>
        <v>0</v>
      </c>
      <c r="J65" s="51">
        <f t="shared" si="28"/>
        <v>0</v>
      </c>
      <c r="K65" s="51">
        <f t="shared" si="29"/>
        <v>0</v>
      </c>
      <c r="L65" s="51">
        <f t="shared" si="30"/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t="shared" si="31"/>
        <v>164</v>
      </c>
      <c r="U65" s="51">
        <f t="shared" si="32"/>
        <v>0</v>
      </c>
      <c r="V65" s="51">
        <f t="shared" si="33"/>
        <v>141</v>
      </c>
      <c r="W65" s="51">
        <f t="shared" si="34"/>
        <v>0</v>
      </c>
      <c r="X65" s="51">
        <f t="shared" si="35"/>
        <v>23</v>
      </c>
      <c r="Y65" s="51">
        <f t="shared" si="36"/>
        <v>0</v>
      </c>
      <c r="Z65" s="51">
        <f t="shared" si="37"/>
        <v>0</v>
      </c>
      <c r="AA65" s="51">
        <f t="shared" si="38"/>
        <v>0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164</v>
      </c>
      <c r="AS65" s="51">
        <v>0</v>
      </c>
      <c r="AT65" s="51">
        <v>141</v>
      </c>
      <c r="AU65" s="51">
        <v>0</v>
      </c>
      <c r="AV65" s="51">
        <v>23</v>
      </c>
      <c r="AW65" s="51">
        <v>0</v>
      </c>
      <c r="AX65" s="51">
        <v>0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26" t="s">
        <v>29</v>
      </c>
      <c r="B66" s="49" t="s">
        <v>192</v>
      </c>
      <c r="C66" s="50" t="s">
        <v>193</v>
      </c>
      <c r="D66" s="51">
        <f t="shared" si="0"/>
        <v>145</v>
      </c>
      <c r="E66" s="51">
        <f t="shared" si="23"/>
        <v>0</v>
      </c>
      <c r="F66" s="51">
        <f t="shared" si="24"/>
        <v>140</v>
      </c>
      <c r="G66" s="51">
        <f t="shared" si="25"/>
        <v>2</v>
      </c>
      <c r="H66" s="51">
        <f t="shared" si="26"/>
        <v>1</v>
      </c>
      <c r="I66" s="51">
        <f t="shared" si="27"/>
        <v>0</v>
      </c>
      <c r="J66" s="51">
        <f t="shared" si="28"/>
        <v>0</v>
      </c>
      <c r="K66" s="51">
        <f t="shared" si="29"/>
        <v>2</v>
      </c>
      <c r="L66" s="51">
        <f t="shared" si="30"/>
        <v>5</v>
      </c>
      <c r="M66" s="51">
        <v>0</v>
      </c>
      <c r="N66" s="51">
        <v>0</v>
      </c>
      <c r="O66" s="51">
        <v>2</v>
      </c>
      <c r="P66" s="51">
        <v>1</v>
      </c>
      <c r="Q66" s="51">
        <v>0</v>
      </c>
      <c r="R66" s="51">
        <v>0</v>
      </c>
      <c r="S66" s="51">
        <v>2</v>
      </c>
      <c r="T66" s="51">
        <f t="shared" si="31"/>
        <v>140</v>
      </c>
      <c r="U66" s="51">
        <f t="shared" si="32"/>
        <v>0</v>
      </c>
      <c r="V66" s="51">
        <f t="shared" si="33"/>
        <v>140</v>
      </c>
      <c r="W66" s="51">
        <f t="shared" si="34"/>
        <v>0</v>
      </c>
      <c r="X66" s="51">
        <f t="shared" si="35"/>
        <v>0</v>
      </c>
      <c r="Y66" s="51">
        <f t="shared" si="36"/>
        <v>0</v>
      </c>
      <c r="Z66" s="51">
        <f t="shared" si="37"/>
        <v>0</v>
      </c>
      <c r="AA66" s="51">
        <f t="shared" si="38"/>
        <v>0</v>
      </c>
      <c r="AB66" s="51">
        <f t="shared" si="3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140</v>
      </c>
      <c r="AK66" s="51">
        <v>0</v>
      </c>
      <c r="AL66" s="51">
        <v>140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0</v>
      </c>
      <c r="AS66" s="51">
        <v>0</v>
      </c>
      <c r="AT66" s="51">
        <v>0</v>
      </c>
      <c r="AU66" s="51">
        <v>0</v>
      </c>
      <c r="AV66" s="51">
        <v>0</v>
      </c>
      <c r="AW66" s="51">
        <v>0</v>
      </c>
      <c r="AX66" s="51">
        <v>0</v>
      </c>
      <c r="AY66" s="51">
        <v>0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29</v>
      </c>
      <c r="B67" s="49" t="s">
        <v>194</v>
      </c>
      <c r="C67" s="50" t="s">
        <v>195</v>
      </c>
      <c r="D67" s="51">
        <f t="shared" si="0"/>
        <v>182</v>
      </c>
      <c r="E67" s="51">
        <f t="shared" si="23"/>
        <v>0</v>
      </c>
      <c r="F67" s="51">
        <f t="shared" si="24"/>
        <v>111</v>
      </c>
      <c r="G67" s="51">
        <f t="shared" si="25"/>
        <v>51</v>
      </c>
      <c r="H67" s="51">
        <f t="shared" si="26"/>
        <v>5</v>
      </c>
      <c r="I67" s="51">
        <f t="shared" si="27"/>
        <v>0</v>
      </c>
      <c r="J67" s="51">
        <f t="shared" si="28"/>
        <v>0</v>
      </c>
      <c r="K67" s="51">
        <f t="shared" si="29"/>
        <v>15</v>
      </c>
      <c r="L67" s="51">
        <f t="shared" si="30"/>
        <v>71</v>
      </c>
      <c r="M67" s="51">
        <v>0</v>
      </c>
      <c r="N67" s="51">
        <v>0</v>
      </c>
      <c r="O67" s="51">
        <v>51</v>
      </c>
      <c r="P67" s="51">
        <v>5</v>
      </c>
      <c r="Q67" s="51">
        <v>0</v>
      </c>
      <c r="R67" s="51">
        <v>0</v>
      </c>
      <c r="S67" s="51">
        <v>15</v>
      </c>
      <c r="T67" s="51">
        <f t="shared" si="31"/>
        <v>111</v>
      </c>
      <c r="U67" s="51">
        <f t="shared" si="32"/>
        <v>0</v>
      </c>
      <c r="V67" s="51">
        <f t="shared" si="33"/>
        <v>111</v>
      </c>
      <c r="W67" s="51">
        <f t="shared" si="34"/>
        <v>0</v>
      </c>
      <c r="X67" s="51">
        <f t="shared" si="35"/>
        <v>0</v>
      </c>
      <c r="Y67" s="51">
        <f t="shared" si="36"/>
        <v>0</v>
      </c>
      <c r="Z67" s="51">
        <f t="shared" si="37"/>
        <v>0</v>
      </c>
      <c r="AA67" s="51">
        <f t="shared" si="38"/>
        <v>0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111</v>
      </c>
      <c r="AK67" s="51">
        <v>0</v>
      </c>
      <c r="AL67" s="51">
        <v>111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29</v>
      </c>
      <c r="B68" s="49" t="s">
        <v>196</v>
      </c>
      <c r="C68" s="50" t="s">
        <v>197</v>
      </c>
      <c r="D68" s="51">
        <f t="shared" si="0"/>
        <v>151</v>
      </c>
      <c r="E68" s="51">
        <f t="shared" si="23"/>
        <v>0</v>
      </c>
      <c r="F68" s="51">
        <f t="shared" si="24"/>
        <v>75</v>
      </c>
      <c r="G68" s="51">
        <f t="shared" si="25"/>
        <v>50</v>
      </c>
      <c r="H68" s="51">
        <f t="shared" si="26"/>
        <v>6</v>
      </c>
      <c r="I68" s="51">
        <f t="shared" si="27"/>
        <v>0</v>
      </c>
      <c r="J68" s="51">
        <f t="shared" si="28"/>
        <v>0</v>
      </c>
      <c r="K68" s="51">
        <f t="shared" si="29"/>
        <v>20</v>
      </c>
      <c r="L68" s="51">
        <f t="shared" si="30"/>
        <v>76</v>
      </c>
      <c r="M68" s="51">
        <v>0</v>
      </c>
      <c r="N68" s="51">
        <v>0</v>
      </c>
      <c r="O68" s="51">
        <v>50</v>
      </c>
      <c r="P68" s="51">
        <v>6</v>
      </c>
      <c r="Q68" s="51">
        <v>0</v>
      </c>
      <c r="R68" s="51">
        <v>0</v>
      </c>
      <c r="S68" s="51">
        <v>20</v>
      </c>
      <c r="T68" s="51">
        <f t="shared" si="31"/>
        <v>75</v>
      </c>
      <c r="U68" s="51">
        <f t="shared" si="32"/>
        <v>0</v>
      </c>
      <c r="V68" s="51">
        <f t="shared" si="33"/>
        <v>75</v>
      </c>
      <c r="W68" s="51">
        <f t="shared" si="34"/>
        <v>0</v>
      </c>
      <c r="X68" s="51">
        <f t="shared" si="35"/>
        <v>0</v>
      </c>
      <c r="Y68" s="51">
        <f t="shared" si="36"/>
        <v>0</v>
      </c>
      <c r="Z68" s="51">
        <f t="shared" si="37"/>
        <v>0</v>
      </c>
      <c r="AA68" s="51">
        <f t="shared" si="38"/>
        <v>0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75</v>
      </c>
      <c r="AK68" s="51">
        <v>0</v>
      </c>
      <c r="AL68" s="51">
        <v>75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29</v>
      </c>
      <c r="B69" s="49" t="s">
        <v>198</v>
      </c>
      <c r="C69" s="50" t="s">
        <v>199</v>
      </c>
      <c r="D69" s="51">
        <f t="shared" si="0"/>
        <v>600</v>
      </c>
      <c r="E69" s="51">
        <f t="shared" si="23"/>
        <v>331</v>
      </c>
      <c r="F69" s="51">
        <f t="shared" si="24"/>
        <v>210</v>
      </c>
      <c r="G69" s="51">
        <f t="shared" si="25"/>
        <v>23</v>
      </c>
      <c r="H69" s="51">
        <f t="shared" si="26"/>
        <v>27</v>
      </c>
      <c r="I69" s="51">
        <f t="shared" si="27"/>
        <v>0</v>
      </c>
      <c r="J69" s="51">
        <f t="shared" si="28"/>
        <v>9</v>
      </c>
      <c r="K69" s="51">
        <f t="shared" si="29"/>
        <v>0</v>
      </c>
      <c r="L69" s="51">
        <f t="shared" si="30"/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560</v>
      </c>
      <c r="U69" s="51">
        <f t="shared" si="32"/>
        <v>302</v>
      </c>
      <c r="V69" s="51">
        <f t="shared" si="33"/>
        <v>199</v>
      </c>
      <c r="W69" s="51">
        <f t="shared" si="34"/>
        <v>23</v>
      </c>
      <c r="X69" s="51">
        <f t="shared" si="35"/>
        <v>27</v>
      </c>
      <c r="Y69" s="51">
        <f t="shared" si="36"/>
        <v>0</v>
      </c>
      <c r="Z69" s="51">
        <f t="shared" si="37"/>
        <v>9</v>
      </c>
      <c r="AA69" s="51">
        <f t="shared" si="38"/>
        <v>0</v>
      </c>
      <c r="AB69" s="51">
        <f t="shared" si="39"/>
        <v>5</v>
      </c>
      <c r="AC69" s="51">
        <v>0</v>
      </c>
      <c r="AD69" s="51">
        <v>5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555</v>
      </c>
      <c r="AS69" s="51">
        <v>302</v>
      </c>
      <c r="AT69" s="51">
        <v>194</v>
      </c>
      <c r="AU69" s="51">
        <v>23</v>
      </c>
      <c r="AV69" s="51">
        <v>27</v>
      </c>
      <c r="AW69" s="51">
        <v>0</v>
      </c>
      <c r="AX69" s="51">
        <v>9</v>
      </c>
      <c r="AY69" s="51">
        <v>0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40</v>
      </c>
      <c r="BQ69" s="51">
        <v>29</v>
      </c>
      <c r="BR69" s="51">
        <v>11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29</v>
      </c>
      <c r="B70" s="49" t="s">
        <v>200</v>
      </c>
      <c r="C70" s="50" t="s">
        <v>201</v>
      </c>
      <c r="D70" s="51">
        <f t="shared" si="0"/>
        <v>284</v>
      </c>
      <c r="E70" s="51">
        <f t="shared" si="23"/>
        <v>160</v>
      </c>
      <c r="F70" s="51">
        <f t="shared" si="24"/>
        <v>110</v>
      </c>
      <c r="G70" s="51">
        <f t="shared" si="25"/>
        <v>6</v>
      </c>
      <c r="H70" s="51">
        <f t="shared" si="26"/>
        <v>7</v>
      </c>
      <c r="I70" s="51">
        <f t="shared" si="27"/>
        <v>0</v>
      </c>
      <c r="J70" s="51">
        <f t="shared" si="28"/>
        <v>1</v>
      </c>
      <c r="K70" s="51">
        <f t="shared" si="29"/>
        <v>0</v>
      </c>
      <c r="L70" s="51">
        <f t="shared" si="30"/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282</v>
      </c>
      <c r="U70" s="51">
        <f t="shared" si="32"/>
        <v>159</v>
      </c>
      <c r="V70" s="51">
        <f t="shared" si="33"/>
        <v>109</v>
      </c>
      <c r="W70" s="51">
        <f t="shared" si="34"/>
        <v>6</v>
      </c>
      <c r="X70" s="51">
        <f t="shared" si="35"/>
        <v>7</v>
      </c>
      <c r="Y70" s="51">
        <f t="shared" si="36"/>
        <v>0</v>
      </c>
      <c r="Z70" s="51">
        <f t="shared" si="37"/>
        <v>1</v>
      </c>
      <c r="AA70" s="51">
        <f t="shared" si="38"/>
        <v>0</v>
      </c>
      <c r="AB70" s="51">
        <f t="shared" si="39"/>
        <v>2</v>
      </c>
      <c r="AC70" s="51">
        <v>0</v>
      </c>
      <c r="AD70" s="51">
        <v>2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41"/>
        <v>280</v>
      </c>
      <c r="AS70" s="51">
        <v>159</v>
      </c>
      <c r="AT70" s="51">
        <v>107</v>
      </c>
      <c r="AU70" s="51">
        <v>6</v>
      </c>
      <c r="AV70" s="51">
        <v>7</v>
      </c>
      <c r="AW70" s="51">
        <v>0</v>
      </c>
      <c r="AX70" s="51">
        <v>1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2</v>
      </c>
      <c r="BQ70" s="51">
        <v>1</v>
      </c>
      <c r="BR70" s="51">
        <v>1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29</v>
      </c>
      <c r="B71" s="49" t="s">
        <v>202</v>
      </c>
      <c r="C71" s="50" t="s">
        <v>203</v>
      </c>
      <c r="D71" s="51">
        <f>SUM(E71:K71)</f>
        <v>218</v>
      </c>
      <c r="E71" s="51">
        <f t="shared" si="23"/>
        <v>114</v>
      </c>
      <c r="F71" s="51">
        <f t="shared" si="24"/>
        <v>87</v>
      </c>
      <c r="G71" s="51">
        <f t="shared" si="25"/>
        <v>8</v>
      </c>
      <c r="H71" s="51">
        <f t="shared" si="26"/>
        <v>0</v>
      </c>
      <c r="I71" s="51">
        <f t="shared" si="27"/>
        <v>8</v>
      </c>
      <c r="J71" s="51">
        <f t="shared" si="28"/>
        <v>1</v>
      </c>
      <c r="K71" s="51">
        <f t="shared" si="29"/>
        <v>0</v>
      </c>
      <c r="L71" s="51">
        <f t="shared" si="30"/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31"/>
        <v>198</v>
      </c>
      <c r="U71" s="51">
        <f t="shared" si="32"/>
        <v>97</v>
      </c>
      <c r="V71" s="51">
        <f t="shared" si="33"/>
        <v>85</v>
      </c>
      <c r="W71" s="51">
        <f t="shared" si="34"/>
        <v>7</v>
      </c>
      <c r="X71" s="51">
        <f t="shared" si="35"/>
        <v>0</v>
      </c>
      <c r="Y71" s="51">
        <f t="shared" si="36"/>
        <v>8</v>
      </c>
      <c r="Z71" s="51">
        <f t="shared" si="37"/>
        <v>1</v>
      </c>
      <c r="AA71" s="51">
        <f t="shared" si="38"/>
        <v>0</v>
      </c>
      <c r="AB71" s="51">
        <f t="shared" si="39"/>
        <v>2</v>
      </c>
      <c r="AC71" s="51">
        <v>0</v>
      </c>
      <c r="AD71" s="51">
        <v>2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196</v>
      </c>
      <c r="AS71" s="51">
        <v>97</v>
      </c>
      <c r="AT71" s="51">
        <v>83</v>
      </c>
      <c r="AU71" s="51">
        <v>7</v>
      </c>
      <c r="AV71" s="51">
        <v>0</v>
      </c>
      <c r="AW71" s="51">
        <v>8</v>
      </c>
      <c r="AX71" s="51">
        <v>1</v>
      </c>
      <c r="AY71" s="51">
        <v>0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20</v>
      </c>
      <c r="BQ71" s="51">
        <v>17</v>
      </c>
      <c r="BR71" s="51">
        <v>2</v>
      </c>
      <c r="BS71" s="51">
        <v>1</v>
      </c>
      <c r="BT71" s="51">
        <v>0</v>
      </c>
      <c r="BU71" s="51">
        <v>0</v>
      </c>
      <c r="BV71" s="51">
        <v>0</v>
      </c>
      <c r="BW71" s="51">
        <v>0</v>
      </c>
    </row>
    <row r="72" spans="1:75" ht="13.5">
      <c r="A72" s="26" t="s">
        <v>29</v>
      </c>
      <c r="B72" s="49" t="s">
        <v>204</v>
      </c>
      <c r="C72" s="50" t="s">
        <v>205</v>
      </c>
      <c r="D72" s="51">
        <f>SUM(E72:K72)</f>
        <v>27</v>
      </c>
      <c r="E72" s="51">
        <f t="shared" si="23"/>
        <v>0</v>
      </c>
      <c r="F72" s="51">
        <f t="shared" si="24"/>
        <v>24</v>
      </c>
      <c r="G72" s="51">
        <f t="shared" si="25"/>
        <v>0</v>
      </c>
      <c r="H72" s="51">
        <f t="shared" si="26"/>
        <v>3</v>
      </c>
      <c r="I72" s="51">
        <f t="shared" si="27"/>
        <v>0</v>
      </c>
      <c r="J72" s="51">
        <f t="shared" si="28"/>
        <v>0</v>
      </c>
      <c r="K72" s="51">
        <f t="shared" si="29"/>
        <v>0</v>
      </c>
      <c r="L72" s="51">
        <f t="shared" si="30"/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f t="shared" si="31"/>
        <v>27</v>
      </c>
      <c r="U72" s="51">
        <f t="shared" si="32"/>
        <v>0</v>
      </c>
      <c r="V72" s="51">
        <f t="shared" si="33"/>
        <v>24</v>
      </c>
      <c r="W72" s="51">
        <f t="shared" si="34"/>
        <v>0</v>
      </c>
      <c r="X72" s="51">
        <f t="shared" si="35"/>
        <v>3</v>
      </c>
      <c r="Y72" s="51">
        <f t="shared" si="36"/>
        <v>0</v>
      </c>
      <c r="Z72" s="51">
        <f t="shared" si="37"/>
        <v>0</v>
      </c>
      <c r="AA72" s="51">
        <f t="shared" si="38"/>
        <v>0</v>
      </c>
      <c r="AB72" s="51">
        <f t="shared" si="39"/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t="shared" si="40"/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27</v>
      </c>
      <c r="AS72" s="51">
        <v>0</v>
      </c>
      <c r="AT72" s="51">
        <v>24</v>
      </c>
      <c r="AU72" s="51">
        <v>0</v>
      </c>
      <c r="AV72" s="51">
        <v>3</v>
      </c>
      <c r="AW72" s="51">
        <v>0</v>
      </c>
      <c r="AX72" s="51">
        <v>0</v>
      </c>
      <c r="AY72" s="51">
        <v>0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29</v>
      </c>
      <c r="B73" s="49" t="s">
        <v>206</v>
      </c>
      <c r="C73" s="50" t="s">
        <v>207</v>
      </c>
      <c r="D73" s="51">
        <f>SUM(E73:K73)</f>
        <v>31</v>
      </c>
      <c r="E73" s="51">
        <f t="shared" si="23"/>
        <v>0</v>
      </c>
      <c r="F73" s="51">
        <f t="shared" si="24"/>
        <v>28</v>
      </c>
      <c r="G73" s="51">
        <f t="shared" si="25"/>
        <v>0</v>
      </c>
      <c r="H73" s="51">
        <f t="shared" si="26"/>
        <v>3</v>
      </c>
      <c r="I73" s="51">
        <f t="shared" si="27"/>
        <v>0</v>
      </c>
      <c r="J73" s="51">
        <f t="shared" si="28"/>
        <v>0</v>
      </c>
      <c r="K73" s="51">
        <f t="shared" si="29"/>
        <v>0</v>
      </c>
      <c r="L73" s="51">
        <f t="shared" si="30"/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1"/>
        <v>31</v>
      </c>
      <c r="U73" s="51">
        <f t="shared" si="32"/>
        <v>0</v>
      </c>
      <c r="V73" s="51">
        <f t="shared" si="33"/>
        <v>28</v>
      </c>
      <c r="W73" s="51">
        <f t="shared" si="34"/>
        <v>0</v>
      </c>
      <c r="X73" s="51">
        <f t="shared" si="35"/>
        <v>3</v>
      </c>
      <c r="Y73" s="51">
        <f t="shared" si="36"/>
        <v>0</v>
      </c>
      <c r="Z73" s="51">
        <f t="shared" si="37"/>
        <v>0</v>
      </c>
      <c r="AA73" s="51">
        <f t="shared" si="38"/>
        <v>0</v>
      </c>
      <c r="AB73" s="51">
        <f t="shared" si="39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31</v>
      </c>
      <c r="AS73" s="51">
        <v>0</v>
      </c>
      <c r="AT73" s="51">
        <v>28</v>
      </c>
      <c r="AU73" s="51">
        <v>0</v>
      </c>
      <c r="AV73" s="51">
        <v>3</v>
      </c>
      <c r="AW73" s="51">
        <v>0</v>
      </c>
      <c r="AX73" s="51">
        <v>0</v>
      </c>
      <c r="AY73" s="51">
        <v>0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</row>
    <row r="74" spans="1:75" ht="13.5">
      <c r="A74" s="79" t="s">
        <v>82</v>
      </c>
      <c r="B74" s="80"/>
      <c r="C74" s="81"/>
      <c r="D74" s="51">
        <f>SUM(D7:D73)</f>
        <v>60940</v>
      </c>
      <c r="E74" s="51">
        <f aca="true" t="shared" si="45" ref="E74:BP74">SUM(E7:E73)</f>
        <v>29620</v>
      </c>
      <c r="F74" s="51">
        <f t="shared" si="45"/>
        <v>18445</v>
      </c>
      <c r="G74" s="51">
        <f t="shared" si="45"/>
        <v>7694</v>
      </c>
      <c r="H74" s="51">
        <f t="shared" si="45"/>
        <v>2122</v>
      </c>
      <c r="I74" s="51">
        <f t="shared" si="45"/>
        <v>2594</v>
      </c>
      <c r="J74" s="51">
        <f t="shared" si="45"/>
        <v>156</v>
      </c>
      <c r="K74" s="51">
        <f t="shared" si="45"/>
        <v>309</v>
      </c>
      <c r="L74" s="51">
        <f t="shared" si="45"/>
        <v>7987</v>
      </c>
      <c r="M74" s="51">
        <f t="shared" si="45"/>
        <v>2983</v>
      </c>
      <c r="N74" s="51">
        <f t="shared" si="45"/>
        <v>3006</v>
      </c>
      <c r="O74" s="51">
        <f t="shared" si="45"/>
        <v>1517</v>
      </c>
      <c r="P74" s="51">
        <f t="shared" si="45"/>
        <v>212</v>
      </c>
      <c r="Q74" s="51">
        <f t="shared" si="45"/>
        <v>178</v>
      </c>
      <c r="R74" s="51">
        <f t="shared" si="45"/>
        <v>42</v>
      </c>
      <c r="S74" s="51">
        <f t="shared" si="45"/>
        <v>49</v>
      </c>
      <c r="T74" s="51">
        <f t="shared" si="45"/>
        <v>39108</v>
      </c>
      <c r="U74" s="51">
        <f t="shared" si="45"/>
        <v>14193</v>
      </c>
      <c r="V74" s="51">
        <f t="shared" si="45"/>
        <v>15050</v>
      </c>
      <c r="W74" s="51">
        <f t="shared" si="45"/>
        <v>5244</v>
      </c>
      <c r="X74" s="51">
        <f t="shared" si="45"/>
        <v>1859</v>
      </c>
      <c r="Y74" s="51">
        <f t="shared" si="45"/>
        <v>2404</v>
      </c>
      <c r="Z74" s="51">
        <f t="shared" si="45"/>
        <v>99</v>
      </c>
      <c r="AA74" s="51">
        <f t="shared" si="45"/>
        <v>259</v>
      </c>
      <c r="AB74" s="51">
        <f t="shared" si="45"/>
        <v>184</v>
      </c>
      <c r="AC74" s="51">
        <f t="shared" si="45"/>
        <v>0</v>
      </c>
      <c r="AD74" s="51">
        <f t="shared" si="45"/>
        <v>184</v>
      </c>
      <c r="AE74" s="51">
        <f t="shared" si="45"/>
        <v>0</v>
      </c>
      <c r="AF74" s="51">
        <f t="shared" si="45"/>
        <v>0</v>
      </c>
      <c r="AG74" s="51">
        <f t="shared" si="45"/>
        <v>0</v>
      </c>
      <c r="AH74" s="51">
        <f t="shared" si="45"/>
        <v>0</v>
      </c>
      <c r="AI74" s="51">
        <f t="shared" si="45"/>
        <v>0</v>
      </c>
      <c r="AJ74" s="51">
        <f t="shared" si="45"/>
        <v>4945</v>
      </c>
      <c r="AK74" s="51">
        <f t="shared" si="45"/>
        <v>0</v>
      </c>
      <c r="AL74" s="51">
        <f t="shared" si="45"/>
        <v>4945</v>
      </c>
      <c r="AM74" s="51">
        <f t="shared" si="45"/>
        <v>0</v>
      </c>
      <c r="AN74" s="51">
        <f t="shared" si="45"/>
        <v>0</v>
      </c>
      <c r="AO74" s="51">
        <f t="shared" si="45"/>
        <v>0</v>
      </c>
      <c r="AP74" s="51">
        <f t="shared" si="45"/>
        <v>0</v>
      </c>
      <c r="AQ74" s="51">
        <f t="shared" si="45"/>
        <v>0</v>
      </c>
      <c r="AR74" s="51">
        <f t="shared" si="45"/>
        <v>33979</v>
      </c>
      <c r="AS74" s="51">
        <f t="shared" si="45"/>
        <v>14193</v>
      </c>
      <c r="AT74" s="51">
        <f t="shared" si="45"/>
        <v>9921</v>
      </c>
      <c r="AU74" s="51">
        <f t="shared" si="45"/>
        <v>5244</v>
      </c>
      <c r="AV74" s="51">
        <f t="shared" si="45"/>
        <v>1859</v>
      </c>
      <c r="AW74" s="51">
        <f t="shared" si="45"/>
        <v>2404</v>
      </c>
      <c r="AX74" s="51">
        <f t="shared" si="45"/>
        <v>99</v>
      </c>
      <c r="AY74" s="51">
        <f t="shared" si="45"/>
        <v>259</v>
      </c>
      <c r="AZ74" s="51">
        <f t="shared" si="45"/>
        <v>0</v>
      </c>
      <c r="BA74" s="51">
        <f t="shared" si="45"/>
        <v>0</v>
      </c>
      <c r="BB74" s="51">
        <f t="shared" si="45"/>
        <v>0</v>
      </c>
      <c r="BC74" s="51">
        <f t="shared" si="45"/>
        <v>0</v>
      </c>
      <c r="BD74" s="51">
        <f t="shared" si="45"/>
        <v>0</v>
      </c>
      <c r="BE74" s="51">
        <f t="shared" si="45"/>
        <v>0</v>
      </c>
      <c r="BF74" s="51">
        <f t="shared" si="45"/>
        <v>0</v>
      </c>
      <c r="BG74" s="51">
        <f t="shared" si="45"/>
        <v>0</v>
      </c>
      <c r="BH74" s="51">
        <f t="shared" si="45"/>
        <v>0</v>
      </c>
      <c r="BI74" s="51">
        <f t="shared" si="45"/>
        <v>0</v>
      </c>
      <c r="BJ74" s="51">
        <f t="shared" si="45"/>
        <v>0</v>
      </c>
      <c r="BK74" s="51">
        <f t="shared" si="45"/>
        <v>0</v>
      </c>
      <c r="BL74" s="51">
        <f t="shared" si="45"/>
        <v>0</v>
      </c>
      <c r="BM74" s="51">
        <f t="shared" si="45"/>
        <v>0</v>
      </c>
      <c r="BN74" s="51">
        <f t="shared" si="45"/>
        <v>0</v>
      </c>
      <c r="BO74" s="51">
        <f t="shared" si="45"/>
        <v>0</v>
      </c>
      <c r="BP74" s="51">
        <f t="shared" si="45"/>
        <v>13845</v>
      </c>
      <c r="BQ74" s="51">
        <f aca="true" t="shared" si="46" ref="BQ74:BW74">SUM(BQ7:BQ73)</f>
        <v>12444</v>
      </c>
      <c r="BR74" s="51">
        <f t="shared" si="46"/>
        <v>389</v>
      </c>
      <c r="BS74" s="51">
        <f t="shared" si="46"/>
        <v>933</v>
      </c>
      <c r="BT74" s="51">
        <f t="shared" si="46"/>
        <v>51</v>
      </c>
      <c r="BU74" s="51">
        <f t="shared" si="46"/>
        <v>12</v>
      </c>
      <c r="BV74" s="51">
        <f t="shared" si="46"/>
        <v>15</v>
      </c>
      <c r="BW74" s="51">
        <f t="shared" si="46"/>
        <v>1</v>
      </c>
    </row>
  </sheetData>
  <mergeCells count="85">
    <mergeCell ref="A74:C74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2004-03-03T00:05:37Z</dcterms:modified>
  <cp:category/>
  <cp:version/>
  <cp:contentType/>
  <cp:contentStatus/>
</cp:coreProperties>
</file>