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福武徹(FUKUTAKEToru)\Downloads\事務連絡、マニュアル（Word、Excel）溶込版\"/>
    </mc:Choice>
  </mc:AlternateContent>
  <xr:revisionPtr revIDLastSave="0" documentId="13_ncr:1_{F5B7702B-F210-48C8-9ADB-1E229DAE0F5F}" xr6:coauthVersionLast="47" xr6:coauthVersionMax="47" xr10:uidLastSave="{00000000-0000-0000-0000-000000000000}"/>
  <bookViews>
    <workbookView xWindow="28695" yWindow="-105" windowWidth="15000" windowHeight="15600" activeTab="1" xr2:uid="{00000000-000D-0000-FFFF-FFFF00000000}"/>
  </bookViews>
  <sheets>
    <sheet name="経費算定（○○工事）" sheetId="22" r:id="rId1"/>
    <sheet name="記載例" sheetId="23" r:id="rId2"/>
    <sheet name="リスト" sheetId="21" state="hidden" r:id="rId3"/>
  </sheets>
  <definedNames>
    <definedName name="_xlnm.Print_Area" localSheetId="1">記載例!$A$1:$G$22</definedName>
    <definedName name="_xlnm.Print_Area" localSheetId="0">'経費算定（○○工事）'!$A$1:$G$22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7" i="23" l="1"/>
  <c r="K26" i="23"/>
  <c r="K25" i="23"/>
  <c r="K24" i="23"/>
  <c r="K23" i="23"/>
  <c r="E17" i="23"/>
  <c r="C17" i="23"/>
  <c r="F17" i="23" s="1"/>
  <c r="F16" i="23"/>
  <c r="F15" i="23"/>
  <c r="F13" i="23"/>
  <c r="F12" i="23"/>
  <c r="F11" i="23"/>
  <c r="C10" i="23"/>
  <c r="C14" i="23" s="1"/>
  <c r="K9" i="23"/>
  <c r="F9" i="23"/>
  <c r="K8" i="23"/>
  <c r="E8" i="23"/>
  <c r="D9" i="23" s="1"/>
  <c r="C8" i="23"/>
  <c r="F8" i="23" s="1"/>
  <c r="F10" i="23" s="1"/>
  <c r="K7" i="23"/>
  <c r="F7" i="23"/>
  <c r="K6" i="23"/>
  <c r="F6" i="23"/>
  <c r="F5" i="23"/>
  <c r="F4" i="23"/>
  <c r="K27" i="22"/>
  <c r="K26" i="22"/>
  <c r="K25" i="22"/>
  <c r="K24" i="22"/>
  <c r="K23" i="22"/>
  <c r="K9" i="22"/>
  <c r="K8" i="22"/>
  <c r="K7" i="22"/>
  <c r="K6" i="22"/>
  <c r="C10" i="22"/>
  <c r="E17" i="22"/>
  <c r="C17" i="22"/>
  <c r="F17" i="22" s="1"/>
  <c r="F16" i="22"/>
  <c r="F15" i="22"/>
  <c r="F13" i="22"/>
  <c r="F12" i="22"/>
  <c r="F11" i="22"/>
  <c r="C14" i="22"/>
  <c r="F9" i="22"/>
  <c r="E8" i="22"/>
  <c r="L2" i="22" s="1"/>
  <c r="L12" i="22" s="1"/>
  <c r="C8" i="22"/>
  <c r="F7" i="22"/>
  <c r="F6" i="22"/>
  <c r="F5" i="22"/>
  <c r="F4" i="22"/>
  <c r="E10" i="23" l="1"/>
  <c r="D11" i="23" s="1"/>
  <c r="L2" i="23"/>
  <c r="L12" i="23" s="1"/>
  <c r="G9" i="23" s="1"/>
  <c r="D9" i="22"/>
  <c r="G9" i="22" s="1"/>
  <c r="E10" i="22"/>
  <c r="F8" i="22"/>
  <c r="F10" i="22" s="1"/>
  <c r="L19" i="23" l="1"/>
  <c r="L30" i="23" s="1"/>
  <c r="G11" i="23" s="1"/>
  <c r="E14" i="23"/>
  <c r="F14" i="23" s="1"/>
  <c r="E14" i="22"/>
  <c r="F14" i="22" s="1"/>
  <c r="L19" i="22"/>
  <c r="L30" i="22" s="1"/>
  <c r="D11" i="22"/>
  <c r="G11"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G9" authorId="0" shapeId="0" xr:uid="{65869FC6-E202-4328-8A51-0BD602D57500}">
      <text>
        <r>
          <rPr>
            <b/>
            <sz val="9"/>
            <color indexed="81"/>
            <rFont val="MS P ゴシック"/>
            <family val="3"/>
            <charset val="128"/>
          </rPr>
          <t>取扱要領で定められている現場管理費率より下回れば○
上回る場合は×</t>
        </r>
      </text>
    </comment>
    <comment ref="G11" authorId="0" shapeId="0" xr:uid="{5A2299FC-4935-4810-AC60-23C4475BC0B4}">
      <text>
        <r>
          <rPr>
            <b/>
            <sz val="9"/>
            <color indexed="81"/>
            <rFont val="MS P ゴシック"/>
            <family val="3"/>
            <charset val="128"/>
          </rPr>
          <t>取扱要領で定められている一般管理費率より下回れば○
上回る場合は×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G9" authorId="0" shapeId="0" xr:uid="{0351A8DE-28BC-4061-B94B-4D6F7B4CF168}">
      <text>
        <r>
          <rPr>
            <b/>
            <sz val="9"/>
            <color indexed="81"/>
            <rFont val="MS P ゴシック"/>
            <family val="3"/>
            <charset val="128"/>
          </rPr>
          <t>取扱要領で定められている現場管理費率より下回れば○
上回る場合は×</t>
        </r>
      </text>
    </comment>
    <comment ref="G11" authorId="0" shapeId="0" xr:uid="{C5222F30-AF59-407D-8D5E-A0795C04ADF5}">
      <text>
        <r>
          <rPr>
            <b/>
            <sz val="9"/>
            <color indexed="81"/>
            <rFont val="MS P ゴシック"/>
            <family val="3"/>
            <charset val="128"/>
          </rPr>
          <t>取扱要領で定められている一般管理費率より下回れば○
上回る場合は×</t>
        </r>
      </text>
    </comment>
  </commentList>
</comments>
</file>

<file path=xl/sharedStrings.xml><?xml version="1.0" encoding="utf-8"?>
<sst xmlns="http://schemas.openxmlformats.org/spreadsheetml/2006/main" count="81" uniqueCount="39">
  <si>
    <t>【（工事名）】</t>
    <rPh sb="2" eb="5">
      <t>コウジメイ</t>
    </rPh>
    <phoneticPr fontId="3"/>
  </si>
  <si>
    <t>（円）</t>
    <rPh sb="1" eb="2">
      <t>エン</t>
    </rPh>
    <phoneticPr fontId="3"/>
  </si>
  <si>
    <t>項目</t>
    <rPh sb="0" eb="2">
      <t>コウモク</t>
    </rPh>
    <phoneticPr fontId="3"/>
  </si>
  <si>
    <t>金額</t>
    <rPh sb="0" eb="2">
      <t>キンガク</t>
    </rPh>
    <phoneticPr fontId="3"/>
  </si>
  <si>
    <t>算定金額</t>
    <rPh sb="0" eb="2">
      <t>サンテイ</t>
    </rPh>
    <rPh sb="2" eb="4">
      <t>キンガク</t>
    </rPh>
    <phoneticPr fontId="3"/>
  </si>
  <si>
    <t>現場管理費率等</t>
    <rPh sb="0" eb="6">
      <t>ゲンバカンリヒリツ</t>
    </rPh>
    <rPh sb="6" eb="7">
      <t>トウ</t>
    </rPh>
    <phoneticPr fontId="3"/>
  </si>
  <si>
    <t>交付対象事業費</t>
    <rPh sb="0" eb="2">
      <t>コウフ</t>
    </rPh>
    <rPh sb="2" eb="4">
      <t>タイショウ</t>
    </rPh>
    <rPh sb="4" eb="7">
      <t>ジギョウヒ</t>
    </rPh>
    <phoneticPr fontId="3"/>
  </si>
  <si>
    <t>交付対象外事業費</t>
    <rPh sb="0" eb="2">
      <t>コウフ</t>
    </rPh>
    <rPh sb="2" eb="5">
      <t>タイショウガイ</t>
    </rPh>
    <rPh sb="5" eb="8">
      <t>ジギョウヒ</t>
    </rPh>
    <phoneticPr fontId="3"/>
  </si>
  <si>
    <t>直接工事費①</t>
  </si>
  <si>
    <t>直接工事費のうち特殊製品費②</t>
    <rPh sb="0" eb="5">
      <t>チョクセツコウジヒ</t>
    </rPh>
    <rPh sb="8" eb="10">
      <t>トクシュ</t>
    </rPh>
    <rPh sb="10" eb="12">
      <t>セイヒン</t>
    </rPh>
    <rPh sb="12" eb="13">
      <t>ヒ</t>
    </rPh>
    <phoneticPr fontId="3"/>
  </si>
  <si>
    <t>支給品費③</t>
    <rPh sb="0" eb="3">
      <t>シキュウヒン</t>
    </rPh>
    <rPh sb="3" eb="4">
      <t>ヒ</t>
    </rPh>
    <phoneticPr fontId="3"/>
  </si>
  <si>
    <t>共通仮設費④</t>
    <rPh sb="0" eb="2">
      <t>キョウツウ</t>
    </rPh>
    <rPh sb="2" eb="4">
      <t>カセツ</t>
    </rPh>
    <rPh sb="4" eb="5">
      <t>ヒ</t>
    </rPh>
    <phoneticPr fontId="3"/>
  </si>
  <si>
    <t>純工事費⑤　(①+④)</t>
    <phoneticPr fontId="3"/>
  </si>
  <si>
    <t>判定</t>
    <rPh sb="0" eb="2">
      <t>ハンテイ</t>
    </rPh>
    <phoneticPr fontId="3"/>
  </si>
  <si>
    <t>現場管理費⑥
（（⑤-②/2+③）×現場管理費率）</t>
    <rPh sb="0" eb="2">
      <t>ゲンバ</t>
    </rPh>
    <rPh sb="2" eb="5">
      <t>カンリヒ</t>
    </rPh>
    <rPh sb="4" eb="5">
      <t>ヒ</t>
    </rPh>
    <rPh sb="18" eb="24">
      <t>ゲンバカンリヒリツ</t>
    </rPh>
    <phoneticPr fontId="3"/>
  </si>
  <si>
    <t>工事原価⑦　（⑤+⑥）</t>
    <phoneticPr fontId="3"/>
  </si>
  <si>
    <t>一般管理費⑧
（⑦×一般管理費率）</t>
    <rPh sb="10" eb="16">
      <t>イッパンカンリヒリツ</t>
    </rPh>
    <phoneticPr fontId="3"/>
  </si>
  <si>
    <t>その他工事</t>
    <rPh sb="2" eb="3">
      <t>タ</t>
    </rPh>
    <rPh sb="3" eb="5">
      <t>コウジ</t>
    </rPh>
    <phoneticPr fontId="3"/>
  </si>
  <si>
    <t>増額分経費</t>
    <rPh sb="0" eb="3">
      <t>ゾウガクブン</t>
    </rPh>
    <rPh sb="3" eb="5">
      <t>ケイヒ</t>
    </rPh>
    <phoneticPr fontId="3"/>
  </si>
  <si>
    <t>本工事費⑨　（⑦+⑧）</t>
    <rPh sb="0" eb="3">
      <t>ホンコウジ</t>
    </rPh>
    <rPh sb="3" eb="4">
      <t>ヒ</t>
    </rPh>
    <phoneticPr fontId="3"/>
  </si>
  <si>
    <t>請負比率考慮後⑩</t>
    <rPh sb="0" eb="2">
      <t>ウケオイ</t>
    </rPh>
    <rPh sb="2" eb="4">
      <t>ヒリツ</t>
    </rPh>
    <rPh sb="4" eb="6">
      <t>コウリョ</t>
    </rPh>
    <rPh sb="6" eb="7">
      <t>ゴ</t>
    </rPh>
    <phoneticPr fontId="3"/>
  </si>
  <si>
    <t>消費税相当額⑪</t>
    <rPh sb="0" eb="3">
      <t>ショウヒゼイ</t>
    </rPh>
    <rPh sb="3" eb="5">
      <t>ソウトウ</t>
    </rPh>
    <rPh sb="5" eb="6">
      <t>ガク</t>
    </rPh>
    <phoneticPr fontId="3"/>
  </si>
  <si>
    <t>請負額⑫　（⑩+⑪）</t>
    <rPh sb="0" eb="3">
      <t>ウケオイガク</t>
    </rPh>
    <phoneticPr fontId="3"/>
  </si>
  <si>
    <t>【備考】</t>
    <rPh sb="1" eb="3">
      <t>ビコウ</t>
    </rPh>
    <phoneticPr fontId="3"/>
  </si>
  <si>
    <t>(1)　工事ごとに上記表をご作成ください。（1つの事業で複数工事を行った場合は、まとめずにご作成ください。）</t>
    <rPh sb="9" eb="11">
      <t>ジョウキ</t>
    </rPh>
    <rPh sb="11" eb="12">
      <t>ヒョウ</t>
    </rPh>
    <rPh sb="14" eb="16">
      <t>サクセイ</t>
    </rPh>
    <rPh sb="25" eb="27">
      <t>ジギョウ</t>
    </rPh>
    <rPh sb="28" eb="30">
      <t>フクスウ</t>
    </rPh>
    <rPh sb="30" eb="32">
      <t>コウジ</t>
    </rPh>
    <rPh sb="33" eb="34">
      <t>オコナ</t>
    </rPh>
    <rPh sb="36" eb="38">
      <t>バアイ</t>
    </rPh>
    <rPh sb="46" eb="48">
      <t>サクセイ</t>
    </rPh>
    <phoneticPr fontId="3"/>
  </si>
  <si>
    <t>(2)　黄色着色部分をご入力ください。</t>
    <rPh sb="4" eb="6">
      <t>キイロ</t>
    </rPh>
    <rPh sb="6" eb="8">
      <t>チャクショク</t>
    </rPh>
    <rPh sb="8" eb="10">
      <t>ブブン</t>
    </rPh>
    <rPh sb="12" eb="14">
      <t>ニュウリョク</t>
    </rPh>
    <phoneticPr fontId="3"/>
  </si>
  <si>
    <t>(3)　上記数字が確認できる資料（設計書等）を電子データでご提出ください。</t>
    <rPh sb="4" eb="6">
      <t>ジョウキ</t>
    </rPh>
    <rPh sb="6" eb="8">
      <t>スウジ</t>
    </rPh>
    <rPh sb="9" eb="11">
      <t>カクニン</t>
    </rPh>
    <rPh sb="14" eb="16">
      <t>シリョウ</t>
    </rPh>
    <rPh sb="17" eb="20">
      <t>セッケイショ</t>
    </rPh>
    <rPh sb="20" eb="21">
      <t>トウ</t>
    </rPh>
    <rPh sb="23" eb="25">
      <t>デンシ</t>
    </rPh>
    <rPh sb="30" eb="32">
      <t>テイシュツ</t>
    </rPh>
    <phoneticPr fontId="3"/>
  </si>
  <si>
    <t>現場管理費率判定</t>
    <rPh sb="0" eb="2">
      <t>ゲンバ</t>
    </rPh>
    <rPh sb="2" eb="4">
      <t>カンリ</t>
    </rPh>
    <rPh sb="5" eb="6">
      <t>リツ</t>
    </rPh>
    <rPh sb="6" eb="8">
      <t>ハンテイ</t>
    </rPh>
    <phoneticPr fontId="3"/>
  </si>
  <si>
    <t>純工事費</t>
    <rPh sb="0" eb="1">
      <t>ジュン</t>
    </rPh>
    <rPh sb="1" eb="4">
      <t>コウジヒ</t>
    </rPh>
    <phoneticPr fontId="3"/>
  </si>
  <si>
    <t>率</t>
    <rPh sb="0" eb="1">
      <t>リツ</t>
    </rPh>
    <phoneticPr fontId="3"/>
  </si>
  <si>
    <t>適用率</t>
    <rPh sb="0" eb="2">
      <t>テキヨウ</t>
    </rPh>
    <rPh sb="2" eb="3">
      <t>リツ</t>
    </rPh>
    <phoneticPr fontId="3"/>
  </si>
  <si>
    <t>一般管理費率判定</t>
    <rPh sb="0" eb="2">
      <t>イッパン</t>
    </rPh>
    <rPh sb="2" eb="4">
      <t>カンリ</t>
    </rPh>
    <rPh sb="5" eb="6">
      <t>リツ</t>
    </rPh>
    <rPh sb="6" eb="8">
      <t>ハンテイ</t>
    </rPh>
    <phoneticPr fontId="3"/>
  </si>
  <si>
    <t>工事原価</t>
    <rPh sb="0" eb="4">
      <t>コウジゲンカ</t>
    </rPh>
    <phoneticPr fontId="3"/>
  </si>
  <si>
    <t>設備</t>
    <rPh sb="0" eb="2">
      <t>セツビ</t>
    </rPh>
    <phoneticPr fontId="3"/>
  </si>
  <si>
    <t>建築物</t>
    <rPh sb="0" eb="3">
      <t>ケンチクブツ</t>
    </rPh>
    <phoneticPr fontId="3"/>
  </si>
  <si>
    <t>○</t>
    <phoneticPr fontId="3"/>
  </si>
  <si>
    <t>ー</t>
    <phoneticPr fontId="3"/>
  </si>
  <si>
    <t>混在</t>
    <rPh sb="0" eb="2">
      <t>コンザイ</t>
    </rPh>
    <phoneticPr fontId="3"/>
  </si>
  <si>
    <t>【記載例（工事名）】</t>
    <rPh sb="1" eb="4">
      <t>キサイレイ</t>
    </rPh>
    <rPh sb="5" eb="8">
      <t>コウジメイ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</si>
</sst>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0_);\(#,##0\)"/>
    <numFmt numFmtId="179" formatCode="0.0%"/>
  </numFmts>
  <fonts count="14">
    <font>
      <sz val="11"/>
      <color theme="1"/>
      <name val="Yu Gothic"/>
      <family val="2"/>
      <scheme val="minor"/>
    </font>
    <font>
      <sz val="11"/>
      <color theme="1"/>
      <name val="Yu Gothic"/>
      <family val="2"/>
      <charset val="128"/>
      <scheme val="minor"/>
    </font>
    <font>
      <sz val="6"/>
      <name val="Yu Gothic"/>
      <family val="3"/>
      <charset val="128"/>
      <scheme val="minor"/>
    </font>
    <font>
      <sz val="6"/>
      <name val="Yu Gothic"/>
      <family val="2"/>
      <charset val="128"/>
      <scheme val="minor"/>
    </font>
    <font>
      <b/>
      <sz val="11"/>
      <name val="Yu Gothic"/>
      <family val="3"/>
      <charset val="128"/>
      <scheme val="minor"/>
    </font>
    <font>
      <b/>
      <sz val="11"/>
      <color theme="1"/>
      <name val="Yu Gothic"/>
      <family val="3"/>
      <charset val="128"/>
      <scheme val="minor"/>
    </font>
    <font>
      <sz val="14"/>
      <name val="Yu Gothic"/>
      <family val="3"/>
      <charset val="128"/>
      <scheme val="minor"/>
    </font>
    <font>
      <sz val="11"/>
      <name val="Yu Gothic"/>
      <family val="2"/>
      <charset val="128"/>
      <scheme val="minor"/>
    </font>
    <font>
      <sz val="11"/>
      <name val="Yu Gothic"/>
      <family val="3"/>
      <charset val="128"/>
      <scheme val="minor"/>
    </font>
    <font>
      <sz val="10"/>
      <name val="Yu Gothic"/>
      <family val="3"/>
      <charset val="128"/>
      <scheme val="minor"/>
    </font>
    <font>
      <sz val="16"/>
      <name val="Yu Gothic"/>
      <family val="3"/>
      <charset val="128"/>
      <scheme val="minor"/>
    </font>
    <font>
      <b/>
      <sz val="9"/>
      <color indexed="81"/>
      <name val="MS P ゴシック"/>
      <family val="3"/>
      <charset val="128"/>
    </font>
    <font>
      <u/>
      <sz val="14"/>
      <color theme="1"/>
      <name val="Yu Gothic"/>
      <family val="2"/>
      <charset val="128"/>
      <scheme val="minor"/>
    </font>
    <font>
      <sz val="11"/>
      <color theme="1"/>
      <name val="Yu Gothic"/>
      <family val="3"/>
      <charset val="128"/>
      <scheme val="minor"/>
    </font>
  </fonts>
  <fills count="3">
    <fill>
      <patternFill patternType="none"/>
    </fill>
    <fill>
      <patternFill patternType="gray125"/>
    </fill>
    <fill>
      <patternFill patternType="solid">
        <fgColor rgb="FFFFFF9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diagonalUp="1">
      <left style="thin">
        <color auto="1"/>
      </left>
      <right style="thin">
        <color auto="1"/>
      </right>
      <top style="thin">
        <color auto="1"/>
      </top>
      <bottom style="medium">
        <color auto="1"/>
      </bottom>
      <diagonal style="thin">
        <color auto="1"/>
      </diagonal>
    </border>
    <border>
      <left style="medium">
        <color auto="1"/>
      </left>
      <right style="thin">
        <color auto="1"/>
      </right>
      <top style="thin">
        <color auto="1"/>
      </top>
      <bottom style="medium">
        <color auto="1"/>
      </bottom>
      <diagonal/>
    </border>
    <border>
      <left style="medium">
        <color auto="1"/>
      </left>
      <right/>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thin">
        <color indexed="64"/>
      </right>
      <top style="medium">
        <color auto="1"/>
      </top>
      <bottom/>
      <diagonal/>
    </border>
    <border>
      <left style="medium">
        <color auto="1"/>
      </left>
      <right/>
      <top style="thin">
        <color indexed="64"/>
      </top>
      <bottom/>
      <diagonal/>
    </border>
    <border>
      <left/>
      <right style="thin">
        <color auto="1"/>
      </right>
      <top style="thin">
        <color auto="1"/>
      </top>
      <bottom/>
      <diagonal/>
    </border>
    <border diagonalUp="1">
      <left style="thin">
        <color indexed="64"/>
      </left>
      <right style="thin">
        <color indexed="64"/>
      </right>
      <top style="thin">
        <color indexed="64"/>
      </top>
      <bottom/>
      <diagonal style="thin">
        <color indexed="64"/>
      </diagonal>
    </border>
    <border diagonalUp="1">
      <left style="thin">
        <color auto="1"/>
      </left>
      <right/>
      <top style="thin">
        <color indexed="64"/>
      </top>
      <bottom style="thin">
        <color indexed="64"/>
      </bottom>
      <diagonal style="thin">
        <color auto="1"/>
      </diagonal>
    </border>
    <border diagonalUp="1">
      <left style="thin">
        <color auto="1"/>
      </left>
      <right/>
      <top style="thin">
        <color indexed="64"/>
      </top>
      <bottom/>
      <diagonal style="thin">
        <color auto="1"/>
      </diagonal>
    </border>
    <border>
      <left style="thin">
        <color indexed="64"/>
      </left>
      <right/>
      <top/>
      <bottom style="thin">
        <color indexed="64"/>
      </bottom>
      <diagonal/>
    </border>
    <border>
      <left/>
      <right style="thin">
        <color indexed="64"/>
      </right>
      <top/>
      <bottom/>
      <diagonal/>
    </border>
    <border diagonalUp="1">
      <left style="thin">
        <color indexed="64"/>
      </left>
      <right style="thin">
        <color auto="1"/>
      </right>
      <top/>
      <bottom style="thin">
        <color auto="1"/>
      </bottom>
      <diagonal style="thin">
        <color indexed="64"/>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5">
    <xf numFmtId="0" fontId="0" fillId="0" borderId="0" xfId="0"/>
    <xf numFmtId="0" fontId="1" fillId="0" borderId="0" xfId="1">
      <alignment vertical="center"/>
    </xf>
    <xf numFmtId="0" fontId="6" fillId="0" borderId="0" xfId="1" applyFont="1" applyAlignment="1">
      <alignment horizontal="left" vertical="center"/>
    </xf>
    <xf numFmtId="0" fontId="7" fillId="0" borderId="0" xfId="1" applyFont="1">
      <alignment vertical="center"/>
    </xf>
    <xf numFmtId="177" fontId="8" fillId="0" borderId="0" xfId="1" applyNumberFormat="1" applyFont="1">
      <alignment vertical="center"/>
    </xf>
    <xf numFmtId="177" fontId="7" fillId="0" borderId="0" xfId="1" applyNumberFormat="1" applyFont="1">
      <alignment vertical="center"/>
    </xf>
    <xf numFmtId="177" fontId="7" fillId="0" borderId="0" xfId="1" applyNumberFormat="1" applyFont="1" applyAlignment="1">
      <alignment horizontal="right"/>
    </xf>
    <xf numFmtId="0" fontId="9" fillId="0" borderId="1" xfId="1" applyFont="1" applyBorder="1" applyAlignment="1">
      <alignment horizontal="center" vertical="center" wrapText="1"/>
    </xf>
    <xf numFmtId="177" fontId="9" fillId="0" borderId="1" xfId="1" applyNumberFormat="1" applyFont="1" applyBorder="1" applyAlignment="1">
      <alignment horizontal="center" vertical="center" wrapText="1"/>
    </xf>
    <xf numFmtId="0" fontId="9" fillId="0" borderId="21" xfId="1" applyFont="1" applyBorder="1" applyAlignment="1">
      <alignment horizontal="left" vertical="center"/>
    </xf>
    <xf numFmtId="0" fontId="9" fillId="0" borderId="22" xfId="1" applyFont="1" applyBorder="1" applyAlignment="1">
      <alignment horizontal="left" vertical="center"/>
    </xf>
    <xf numFmtId="176" fontId="8" fillId="2" borderId="4" xfId="1" applyNumberFormat="1" applyFont="1" applyFill="1" applyBorder="1" applyAlignment="1">
      <alignment horizontal="right" vertical="center"/>
    </xf>
    <xf numFmtId="176" fontId="8" fillId="0" borderId="23" xfId="1" applyNumberFormat="1" applyFont="1" applyBorder="1" applyAlignment="1">
      <alignment horizontal="right" vertical="center"/>
    </xf>
    <xf numFmtId="178" fontId="8" fillId="2" borderId="4" xfId="1" applyNumberFormat="1" applyFont="1" applyFill="1" applyBorder="1" applyAlignment="1">
      <alignment horizontal="right" vertical="center"/>
    </xf>
    <xf numFmtId="176" fontId="8" fillId="0" borderId="4" xfId="1" applyNumberFormat="1" applyFont="1" applyBorder="1" applyAlignment="1">
      <alignment horizontal="right" vertical="center"/>
    </xf>
    <xf numFmtId="0" fontId="9" fillId="0" borderId="2" xfId="1" applyFont="1" applyBorder="1" applyAlignment="1">
      <alignment horizontal="center" vertical="center"/>
    </xf>
    <xf numFmtId="0" fontId="9" fillId="0" borderId="10" xfId="1" applyFont="1" applyBorder="1" applyAlignment="1">
      <alignment horizontal="left" vertical="center"/>
    </xf>
    <xf numFmtId="176" fontId="8" fillId="2" borderId="1" xfId="1" applyNumberFormat="1" applyFont="1" applyFill="1" applyBorder="1" applyAlignment="1">
      <alignment horizontal="right" vertical="center"/>
    </xf>
    <xf numFmtId="176" fontId="8" fillId="0" borderId="24" xfId="1" applyNumberFormat="1" applyFont="1" applyBorder="1" applyAlignment="1">
      <alignment horizontal="right" vertical="center"/>
    </xf>
    <xf numFmtId="176" fontId="8" fillId="0" borderId="1" xfId="1" applyNumberFormat="1" applyFont="1" applyBorder="1" applyAlignment="1">
      <alignment horizontal="right" vertical="center"/>
    </xf>
    <xf numFmtId="176" fontId="8" fillId="2" borderId="11" xfId="1" applyNumberFormat="1" applyFont="1" applyFill="1" applyBorder="1" applyAlignment="1">
      <alignment horizontal="right" vertical="center"/>
    </xf>
    <xf numFmtId="0" fontId="9" fillId="0" borderId="3" xfId="1" applyFont="1" applyBorder="1" applyAlignment="1">
      <alignment horizontal="left" vertical="center"/>
    </xf>
    <xf numFmtId="176" fontId="8" fillId="0" borderId="25" xfId="1" applyNumberFormat="1" applyFont="1" applyBorder="1" applyAlignment="1">
      <alignment horizontal="right" vertical="center"/>
    </xf>
    <xf numFmtId="0" fontId="4" fillId="0" borderId="0" xfId="1" applyFont="1" applyAlignment="1">
      <alignment horizontal="center" vertical="center"/>
    </xf>
    <xf numFmtId="0" fontId="9" fillId="0" borderId="2" xfId="1" applyFont="1" applyBorder="1" applyAlignment="1">
      <alignment horizontal="center" vertical="center" textRotation="255"/>
    </xf>
    <xf numFmtId="0" fontId="9" fillId="0" borderId="10" xfId="1" applyFont="1" applyBorder="1" applyAlignment="1">
      <alignment horizontal="left" vertical="center" wrapText="1"/>
    </xf>
    <xf numFmtId="176" fontId="8" fillId="2" borderId="26" xfId="1" applyNumberFormat="1" applyFont="1" applyFill="1" applyBorder="1" applyAlignment="1">
      <alignment horizontal="right" vertical="center"/>
    </xf>
    <xf numFmtId="10" fontId="9" fillId="2" borderId="1" xfId="1" applyNumberFormat="1" applyFont="1" applyFill="1" applyBorder="1" applyAlignment="1">
      <alignment horizontal="right" vertical="center"/>
    </xf>
    <xf numFmtId="176" fontId="8" fillId="2" borderId="6" xfId="1" applyNumberFormat="1" applyFont="1" applyFill="1" applyBorder="1" applyAlignment="1">
      <alignment horizontal="right" vertical="center"/>
    </xf>
    <xf numFmtId="176" fontId="10" fillId="0" borderId="0" xfId="1" applyNumberFormat="1" applyFont="1" applyAlignment="1">
      <alignment horizontal="center" vertical="center"/>
    </xf>
    <xf numFmtId="176" fontId="8" fillId="0" borderId="5" xfId="1" applyNumberFormat="1" applyFont="1" applyBorder="1" applyAlignment="1">
      <alignment horizontal="right" vertical="center"/>
    </xf>
    <xf numFmtId="176" fontId="8" fillId="0" borderId="12" xfId="1" applyNumberFormat="1" applyFont="1" applyBorder="1" applyAlignment="1">
      <alignment horizontal="right" vertical="center"/>
    </xf>
    <xf numFmtId="0" fontId="9" fillId="0" borderId="2" xfId="1" applyFont="1" applyBorder="1" applyAlignment="1">
      <alignment vertical="center" textRotation="255"/>
    </xf>
    <xf numFmtId="9" fontId="9" fillId="2" borderId="1" xfId="3" applyFont="1" applyFill="1" applyBorder="1" applyAlignment="1">
      <alignment horizontal="right" vertical="center"/>
    </xf>
    <xf numFmtId="176" fontId="8" fillId="2" borderId="27" xfId="1" applyNumberFormat="1" applyFont="1" applyFill="1" applyBorder="1" applyAlignment="1">
      <alignment horizontal="right" vertical="center"/>
    </xf>
    <xf numFmtId="0" fontId="9" fillId="0" borderId="2" xfId="1" applyFont="1" applyBorder="1">
      <alignment vertical="center"/>
    </xf>
    <xf numFmtId="0" fontId="1" fillId="0" borderId="10" xfId="1" applyBorder="1">
      <alignment vertical="center"/>
    </xf>
    <xf numFmtId="10" fontId="9" fillId="0" borderId="28" xfId="1" applyNumberFormat="1" applyFont="1" applyBorder="1" applyAlignment="1">
      <alignment horizontal="right" vertical="center" wrapText="1"/>
    </xf>
    <xf numFmtId="176" fontId="8" fillId="0" borderId="0" xfId="1" applyNumberFormat="1" applyFont="1">
      <alignment vertical="center"/>
    </xf>
    <xf numFmtId="10" fontId="9" fillId="0" borderId="24" xfId="1" applyNumberFormat="1" applyFont="1" applyBorder="1" applyAlignment="1">
      <alignment horizontal="right" vertical="center" wrapText="1"/>
    </xf>
    <xf numFmtId="177" fontId="8" fillId="0" borderId="1" xfId="1" applyNumberFormat="1" applyFont="1" applyBorder="1" applyAlignment="1">
      <alignment horizontal="right" vertical="center"/>
    </xf>
    <xf numFmtId="177" fontId="8" fillId="2" borderId="1" xfId="1" applyNumberFormat="1" applyFont="1" applyFill="1" applyBorder="1" applyAlignment="1">
      <alignment horizontal="right" vertical="center"/>
    </xf>
    <xf numFmtId="0" fontId="9" fillId="0" borderId="16" xfId="1" applyFont="1" applyBorder="1" applyAlignment="1">
      <alignment horizontal="left" vertical="center"/>
    </xf>
    <xf numFmtId="0" fontId="9" fillId="0" borderId="13" xfId="1" applyFont="1" applyBorder="1" applyAlignment="1">
      <alignment horizontal="left" vertical="center"/>
    </xf>
    <xf numFmtId="177" fontId="8" fillId="0" borderId="14" xfId="1" applyNumberFormat="1" applyFont="1" applyBorder="1" applyAlignment="1">
      <alignment horizontal="right" vertical="center"/>
    </xf>
    <xf numFmtId="176" fontId="8" fillId="0" borderId="15" xfId="1" applyNumberFormat="1" applyFont="1" applyBorder="1" applyAlignment="1">
      <alignment horizontal="right" vertical="center"/>
    </xf>
    <xf numFmtId="176" fontId="8" fillId="0" borderId="14" xfId="1" applyNumberFormat="1" applyFont="1" applyBorder="1" applyAlignment="1">
      <alignment horizontal="right" vertical="center"/>
    </xf>
    <xf numFmtId="0" fontId="9" fillId="0" borderId="0" xfId="1" applyFont="1" applyAlignment="1">
      <alignment horizontal="left" vertical="center"/>
    </xf>
    <xf numFmtId="177" fontId="8" fillId="0" borderId="0" xfId="1" applyNumberFormat="1" applyFont="1" applyAlignment="1">
      <alignment horizontal="right" vertical="center"/>
    </xf>
    <xf numFmtId="176" fontId="8" fillId="0" borderId="0" xfId="1" applyNumberFormat="1" applyFont="1" applyAlignment="1">
      <alignment horizontal="right" vertical="center"/>
    </xf>
    <xf numFmtId="0" fontId="9" fillId="0" borderId="0" xfId="1" applyFont="1" applyAlignment="1">
      <alignment vertical="center" textRotation="255"/>
    </xf>
    <xf numFmtId="176" fontId="9" fillId="0" borderId="0" xfId="1" applyNumberFormat="1" applyFont="1" applyAlignment="1">
      <alignment horizontal="right" vertical="center"/>
    </xf>
    <xf numFmtId="177" fontId="9" fillId="0" borderId="0" xfId="1" applyNumberFormat="1" applyFont="1" applyAlignment="1">
      <alignment horizontal="right" vertical="center"/>
    </xf>
    <xf numFmtId="0" fontId="8" fillId="0" borderId="0" xfId="1" applyFont="1" applyAlignment="1">
      <alignment vertical="center" textRotation="255"/>
    </xf>
    <xf numFmtId="0" fontId="12" fillId="0" borderId="0" xfId="1" applyFont="1">
      <alignment vertical="center"/>
    </xf>
    <xf numFmtId="0" fontId="13" fillId="2" borderId="1" xfId="1" applyFont="1" applyFill="1" applyBorder="1" applyAlignment="1">
      <alignment horizontal="center" vertical="center"/>
    </xf>
    <xf numFmtId="38" fontId="5" fillId="2" borderId="1" xfId="2" applyFont="1" applyFill="1" applyBorder="1">
      <alignment vertical="center"/>
    </xf>
    <xf numFmtId="0" fontId="1" fillId="0" borderId="5" xfId="1" applyBorder="1" applyAlignment="1">
      <alignment horizontal="centerContinuous" vertical="center"/>
    </xf>
    <xf numFmtId="0" fontId="1" fillId="0" borderId="10" xfId="1" applyBorder="1" applyAlignment="1">
      <alignment horizontal="centerContinuous" vertical="center"/>
    </xf>
    <xf numFmtId="0" fontId="1" fillId="0" borderId="1" xfId="1" applyBorder="1" applyAlignment="1">
      <alignment horizontal="center" vertical="center"/>
    </xf>
    <xf numFmtId="0" fontId="1" fillId="0" borderId="1" xfId="1" applyBorder="1">
      <alignment vertical="center"/>
    </xf>
    <xf numFmtId="38" fontId="0" fillId="0" borderId="1" xfId="2" applyFont="1" applyBorder="1">
      <alignment vertical="center"/>
    </xf>
    <xf numFmtId="179" fontId="0" fillId="0" borderId="1" xfId="3" applyNumberFormat="1" applyFont="1" applyBorder="1">
      <alignment vertical="center"/>
    </xf>
    <xf numFmtId="179" fontId="0" fillId="2" borderId="1" xfId="3" applyNumberFormat="1" applyFont="1" applyFill="1" applyBorder="1" applyAlignment="1">
      <alignment horizontal="center" vertical="center"/>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17" xfId="1" applyFont="1" applyBorder="1" applyAlignment="1">
      <alignment horizontal="center" vertical="center"/>
    </xf>
    <xf numFmtId="0" fontId="8" fillId="0" borderId="6" xfId="1" applyFont="1" applyBorder="1" applyAlignment="1">
      <alignment horizontal="center" vertical="center"/>
    </xf>
    <xf numFmtId="177" fontId="9" fillId="0" borderId="20" xfId="1" applyNumberFormat="1" applyFont="1" applyBorder="1" applyAlignment="1">
      <alignment horizontal="center" vertical="center" wrapText="1"/>
    </xf>
    <xf numFmtId="177" fontId="9" fillId="0" borderId="11" xfId="1" applyNumberFormat="1" applyFont="1" applyBorder="1" applyAlignment="1">
      <alignment horizontal="center" vertical="center" wrapText="1"/>
    </xf>
    <xf numFmtId="0" fontId="7" fillId="0" borderId="8" xfId="1" applyFont="1" applyBorder="1" applyAlignment="1">
      <alignment horizontal="center" vertical="center" wrapText="1"/>
    </xf>
    <xf numFmtId="0" fontId="8" fillId="0" borderId="7" xfId="1" applyFont="1" applyBorder="1" applyAlignment="1">
      <alignment horizontal="center" vertical="center" wrapText="1"/>
    </xf>
    <xf numFmtId="0" fontId="8" fillId="0" borderId="9" xfId="1" applyFont="1" applyBorder="1" applyAlignment="1">
      <alignment horizontal="center" vertical="center" wrapText="1"/>
    </xf>
    <xf numFmtId="0" fontId="9" fillId="0" borderId="2" xfId="1" applyFont="1" applyBorder="1">
      <alignment vertical="center"/>
    </xf>
    <xf numFmtId="0" fontId="1" fillId="0" borderId="10" xfId="1" applyBorder="1">
      <alignment vertical="center"/>
    </xf>
  </cellXfs>
  <cellStyles count="4">
    <cellStyle name="パーセント 2" xfId="3" xr:uid="{AE08504A-FB8D-462D-B8EC-C4FF06EFF4BD}"/>
    <cellStyle name="桁区切り 2" xfId="2" xr:uid="{0B177F9C-B372-41CE-A144-EB2AD9EDA431}"/>
    <cellStyle name="標準" xfId="0" builtinId="0"/>
    <cellStyle name="標準 2" xfId="1" xr:uid="{C2D0F01A-E0C7-4371-B67A-F28E1A79E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13</xdr:col>
      <xdr:colOff>57150</xdr:colOff>
      <xdr:row>0</xdr:row>
      <xdr:rowOff>112058</xdr:rowOff>
    </xdr:from>
    <xdr:to>
      <xdr:col>23</xdr:col>
      <xdr:colOff>333002</xdr:colOff>
      <xdr:row>16</xdr:row>
      <xdr:rowOff>47998</xdr:rowOff>
    </xdr:to>
    <xdr:sp macro="" textlink="">
      <xdr:nvSpPr>
        <xdr:cNvPr id="2" name="角丸四角形 1">
          <a:extLst>
            <a:ext uri="{FF2B5EF4-FFF2-40B4-BE49-F238E27FC236}">
              <a16:creationId xmlns:a16="http://schemas.microsoft.com/office/drawing/2014/main" id="{685177C4-2C85-4DFE-B4EF-B594917793BF}"/>
            </a:ext>
          </a:extLst>
        </xdr:cNvPr>
        <xdr:cNvSpPr/>
      </xdr:nvSpPr>
      <xdr:spPr>
        <a:xfrm>
          <a:off x="15835032" y="112058"/>
          <a:ext cx="6327029" cy="571817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13</xdr:col>
      <xdr:colOff>160057</xdr:colOff>
      <xdr:row>17</xdr:row>
      <xdr:rowOff>25587</xdr:rowOff>
    </xdr:from>
    <xdr:to>
      <xdr:col>23</xdr:col>
      <xdr:colOff>448235</xdr:colOff>
      <xdr:row>43</xdr:row>
      <xdr:rowOff>104028</xdr:rowOff>
    </xdr:to>
    <xdr:sp macro="" textlink="">
      <xdr:nvSpPr>
        <xdr:cNvPr id="3" name="角丸四角形 1">
          <a:extLst>
            <a:ext uri="{FF2B5EF4-FFF2-40B4-BE49-F238E27FC236}">
              <a16:creationId xmlns:a16="http://schemas.microsoft.com/office/drawing/2014/main" id="{34078D32-5590-45A7-89B8-BDE685D5AF0C}"/>
            </a:ext>
          </a:extLst>
        </xdr:cNvPr>
        <xdr:cNvSpPr/>
      </xdr:nvSpPr>
      <xdr:spPr>
        <a:xfrm>
          <a:off x="15937939" y="6143999"/>
          <a:ext cx="6339355" cy="4527176"/>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4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4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4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400" b="0" i="0" u="none" strike="noStrike" baseline="0">
              <a:solidFill>
                <a:schemeClr val="dk1"/>
              </a:solidFill>
              <a:latin typeface="+mn-lt"/>
              <a:ea typeface="+mn-ea"/>
              <a:cs typeface="+mn-cs"/>
            </a:rPr>
            <a:t>(1)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500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14.0</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(2)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500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1,000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13.5</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(3)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1,000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4,000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13.0</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(4)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4,000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10,000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12.5</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(5)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10,000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20,000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12.0</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(6)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20,000</a:t>
          </a:r>
          <a:r>
            <a:rPr lang="ja-JP" altLang="en-US" sz="1400" b="0" i="0" u="none" strike="noStrike" baseline="0">
              <a:solidFill>
                <a:schemeClr val="dk1"/>
              </a:solidFill>
              <a:latin typeface="+mn-lt"/>
              <a:ea typeface="+mn-ea"/>
              <a:cs typeface="+mn-cs"/>
            </a:rPr>
            <a:t>万円を超える場合         　　　　　  </a:t>
          </a:r>
          <a:r>
            <a:rPr lang="en-US" altLang="ja-JP" sz="1400" b="0" i="0" u="none" strike="noStrike" baseline="0">
              <a:solidFill>
                <a:schemeClr val="dk1"/>
              </a:solidFill>
              <a:latin typeface="+mn-lt"/>
              <a:ea typeface="+mn-ea"/>
              <a:cs typeface="+mn-cs"/>
            </a:rPr>
            <a:t>11.5</a:t>
          </a:r>
          <a:r>
            <a:rPr lang="ja-JP" altLang="en-US" sz="1400" b="0" i="0" u="none" strike="noStrike" baseline="0">
              <a:solidFill>
                <a:schemeClr val="dk1"/>
              </a:solidFill>
              <a:latin typeface="+mn-lt"/>
              <a:ea typeface="+mn-ea"/>
              <a:cs typeface="+mn-cs"/>
            </a:rPr>
            <a:t>％</a:t>
          </a:r>
          <a:endParaRPr kumimoji="1" lang="ja-JP" altLang="en-US" sz="1400" u="none"/>
        </a:p>
        <a:p>
          <a:pPr algn="l"/>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57150</xdr:colOff>
      <xdr:row>0</xdr:row>
      <xdr:rowOff>112058</xdr:rowOff>
    </xdr:from>
    <xdr:to>
      <xdr:col>23</xdr:col>
      <xdr:colOff>333002</xdr:colOff>
      <xdr:row>16</xdr:row>
      <xdr:rowOff>47998</xdr:rowOff>
    </xdr:to>
    <xdr:sp macro="" textlink="">
      <xdr:nvSpPr>
        <xdr:cNvPr id="2" name="角丸四角形 1">
          <a:extLst>
            <a:ext uri="{FF2B5EF4-FFF2-40B4-BE49-F238E27FC236}">
              <a16:creationId xmlns:a16="http://schemas.microsoft.com/office/drawing/2014/main" id="{B1E2E7A2-CB98-4005-9F00-B645E4322566}"/>
            </a:ext>
          </a:extLst>
        </xdr:cNvPr>
        <xdr:cNvSpPr/>
      </xdr:nvSpPr>
      <xdr:spPr>
        <a:xfrm>
          <a:off x="15840075" y="112058"/>
          <a:ext cx="6279777" cy="566681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13</xdr:col>
      <xdr:colOff>160057</xdr:colOff>
      <xdr:row>17</xdr:row>
      <xdr:rowOff>25587</xdr:rowOff>
    </xdr:from>
    <xdr:to>
      <xdr:col>23</xdr:col>
      <xdr:colOff>448235</xdr:colOff>
      <xdr:row>43</xdr:row>
      <xdr:rowOff>104028</xdr:rowOff>
    </xdr:to>
    <xdr:sp macro="" textlink="">
      <xdr:nvSpPr>
        <xdr:cNvPr id="3" name="角丸四角形 1">
          <a:extLst>
            <a:ext uri="{FF2B5EF4-FFF2-40B4-BE49-F238E27FC236}">
              <a16:creationId xmlns:a16="http://schemas.microsoft.com/office/drawing/2014/main" id="{47AE301B-4B4C-40DF-A832-085401BEDA0F}"/>
            </a:ext>
          </a:extLst>
        </xdr:cNvPr>
        <xdr:cNvSpPr/>
      </xdr:nvSpPr>
      <xdr:spPr>
        <a:xfrm>
          <a:off x="15946157" y="6096187"/>
          <a:ext cx="6282578" cy="4555191"/>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4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4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4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400" b="0" i="0" u="none" strike="noStrike" baseline="0">
              <a:solidFill>
                <a:schemeClr val="dk1"/>
              </a:solidFill>
              <a:latin typeface="+mn-lt"/>
              <a:ea typeface="+mn-ea"/>
              <a:cs typeface="+mn-cs"/>
            </a:rPr>
            <a:t>(1)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500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14.0</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(2)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500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1,000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13.5</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(3)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1,000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4,000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13.0</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(4)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4,000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10,000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12.5</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(5)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10,000</a:t>
          </a:r>
          <a:r>
            <a:rPr lang="ja-JP" altLang="en-US" sz="1400" b="0" i="0" u="none" strike="noStrike" baseline="0">
              <a:solidFill>
                <a:schemeClr val="dk1"/>
              </a:solidFill>
              <a:latin typeface="+mn-lt"/>
              <a:ea typeface="+mn-ea"/>
              <a:cs typeface="+mn-cs"/>
            </a:rPr>
            <a:t>万円を超え</a:t>
          </a:r>
          <a:r>
            <a:rPr lang="en-US" altLang="ja-JP" sz="1400" b="0" i="0" u="none" strike="noStrike" baseline="0">
              <a:solidFill>
                <a:schemeClr val="dk1"/>
              </a:solidFill>
              <a:latin typeface="+mn-lt"/>
              <a:ea typeface="+mn-ea"/>
              <a:cs typeface="+mn-cs"/>
            </a:rPr>
            <a:t>20,000</a:t>
          </a:r>
          <a:r>
            <a:rPr lang="ja-JP" altLang="en-US" sz="1400" b="0" i="0" u="none" strike="noStrike" baseline="0">
              <a:solidFill>
                <a:schemeClr val="dk1"/>
              </a:solidFill>
              <a:latin typeface="+mn-lt"/>
              <a:ea typeface="+mn-ea"/>
              <a:cs typeface="+mn-cs"/>
            </a:rPr>
            <a:t>万円以下の場合   </a:t>
          </a:r>
          <a:r>
            <a:rPr lang="en-US" altLang="ja-JP" sz="1400" b="0" i="0" u="none" strike="noStrike" baseline="0">
              <a:solidFill>
                <a:schemeClr val="dk1"/>
              </a:solidFill>
              <a:latin typeface="+mn-lt"/>
              <a:ea typeface="+mn-ea"/>
              <a:cs typeface="+mn-cs"/>
            </a:rPr>
            <a:t>12.0</a:t>
          </a:r>
          <a:r>
            <a:rPr lang="ja-JP" altLang="en-US" sz="1400" b="0" i="0" u="none" strike="noStrike" baseline="0">
              <a:solidFill>
                <a:schemeClr val="dk1"/>
              </a:solidFill>
              <a:latin typeface="+mn-lt"/>
              <a:ea typeface="+mn-ea"/>
              <a:cs typeface="+mn-cs"/>
            </a:rPr>
            <a:t>％</a:t>
          </a:r>
        </a:p>
        <a:p>
          <a:r>
            <a:rPr lang="en-US" altLang="ja-JP" sz="1400" b="0" i="0" u="none" strike="noStrike" baseline="0">
              <a:solidFill>
                <a:schemeClr val="dk1"/>
              </a:solidFill>
              <a:latin typeface="+mn-lt"/>
              <a:ea typeface="+mn-ea"/>
              <a:cs typeface="+mn-cs"/>
            </a:rPr>
            <a:t>(6) </a:t>
          </a:r>
          <a:r>
            <a:rPr lang="ja-JP" altLang="en-US" sz="1400" b="0" i="0" u="none" strike="noStrike" baseline="0">
              <a:solidFill>
                <a:schemeClr val="dk1"/>
              </a:solidFill>
              <a:latin typeface="+mn-lt"/>
              <a:ea typeface="+mn-ea"/>
              <a:cs typeface="+mn-cs"/>
            </a:rPr>
            <a:t>工事原価が</a:t>
          </a:r>
          <a:r>
            <a:rPr lang="en-US" altLang="ja-JP" sz="1400" b="0" i="0" u="none" strike="noStrike" baseline="0">
              <a:solidFill>
                <a:schemeClr val="dk1"/>
              </a:solidFill>
              <a:latin typeface="+mn-lt"/>
              <a:ea typeface="+mn-ea"/>
              <a:cs typeface="+mn-cs"/>
            </a:rPr>
            <a:t>20,000</a:t>
          </a:r>
          <a:r>
            <a:rPr lang="ja-JP" altLang="en-US" sz="1400" b="0" i="0" u="none" strike="noStrike" baseline="0">
              <a:solidFill>
                <a:schemeClr val="dk1"/>
              </a:solidFill>
              <a:latin typeface="+mn-lt"/>
              <a:ea typeface="+mn-ea"/>
              <a:cs typeface="+mn-cs"/>
            </a:rPr>
            <a:t>万円を超える場合         　　　　　  </a:t>
          </a:r>
          <a:r>
            <a:rPr lang="en-US" altLang="ja-JP" sz="1400" b="0" i="0" u="none" strike="noStrike" baseline="0">
              <a:solidFill>
                <a:schemeClr val="dk1"/>
              </a:solidFill>
              <a:latin typeface="+mn-lt"/>
              <a:ea typeface="+mn-ea"/>
              <a:cs typeface="+mn-cs"/>
            </a:rPr>
            <a:t>11.5</a:t>
          </a:r>
          <a:r>
            <a:rPr lang="ja-JP" altLang="en-US" sz="1400" b="0" i="0" u="none" strike="noStrike" baseline="0">
              <a:solidFill>
                <a:schemeClr val="dk1"/>
              </a:solidFill>
              <a:latin typeface="+mn-lt"/>
              <a:ea typeface="+mn-ea"/>
              <a:cs typeface="+mn-cs"/>
            </a:rPr>
            <a:t>％</a:t>
          </a:r>
          <a:endParaRPr kumimoji="1" lang="ja-JP" altLang="en-US" sz="1400" u="none"/>
        </a:p>
        <a:p>
          <a:pPr algn="l"/>
          <a:endParaRPr kumimoji="1" lang="ja-JP" altLang="en-US" sz="1600"/>
        </a:p>
      </xdr:txBody>
    </xdr:sp>
    <xdr:clientData/>
  </xdr:twoCellAnchor>
  <xdr:oneCellAnchor>
    <xdr:from>
      <xdr:col>4</xdr:col>
      <xdr:colOff>120650</xdr:colOff>
      <xdr:row>17</xdr:row>
      <xdr:rowOff>82550</xdr:rowOff>
    </xdr:from>
    <xdr:ext cx="3005951" cy="564514"/>
    <xdr:sp macro="" textlink="">
      <xdr:nvSpPr>
        <xdr:cNvPr id="4" name="テキスト ボックス 3">
          <a:extLst>
            <a:ext uri="{FF2B5EF4-FFF2-40B4-BE49-F238E27FC236}">
              <a16:creationId xmlns:a16="http://schemas.microsoft.com/office/drawing/2014/main" id="{3B8F4700-F30C-7DEE-8AE2-DFA25C5B829B}"/>
            </a:ext>
          </a:extLst>
        </xdr:cNvPr>
        <xdr:cNvSpPr txBox="1"/>
      </xdr:nvSpPr>
      <xdr:spPr>
        <a:xfrm>
          <a:off x="4940300" y="6149975"/>
          <a:ext cx="3005951" cy="564514"/>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取扱要領で定められている一般管理費率より</a:t>
          </a:r>
          <a:endParaRPr kumimoji="1" lang="en-US" altLang="ja-JP" sz="1100"/>
        </a:p>
        <a:p>
          <a:r>
            <a:rPr kumimoji="1" lang="ja-JP" altLang="en-US" sz="1100"/>
            <a:t>下回れば○　上回る場合は</a:t>
          </a:r>
          <a:r>
            <a:rPr kumimoji="1" lang="en-US" altLang="ja-JP" sz="1100"/>
            <a:t>×</a:t>
          </a:r>
        </a:p>
      </xdr:txBody>
    </xdr:sp>
    <xdr:clientData/>
  </xdr:oneCellAnchor>
  <xdr:twoCellAnchor>
    <xdr:from>
      <xdr:col>6</xdr:col>
      <xdr:colOff>53975</xdr:colOff>
      <xdr:row>6</xdr:row>
      <xdr:rowOff>295275</xdr:rowOff>
    </xdr:from>
    <xdr:to>
      <xdr:col>6</xdr:col>
      <xdr:colOff>847725</xdr:colOff>
      <xdr:row>11</xdr:row>
      <xdr:rowOff>85725</xdr:rowOff>
    </xdr:to>
    <xdr:sp macro="" textlink="">
      <xdr:nvSpPr>
        <xdr:cNvPr id="5" name="四角形: 角を丸くする 4">
          <a:extLst>
            <a:ext uri="{FF2B5EF4-FFF2-40B4-BE49-F238E27FC236}">
              <a16:creationId xmlns:a16="http://schemas.microsoft.com/office/drawing/2014/main" id="{164D0B81-1749-A0C7-3ABD-99811F1A6989}"/>
            </a:ext>
          </a:extLst>
        </xdr:cNvPr>
        <xdr:cNvSpPr/>
      </xdr:nvSpPr>
      <xdr:spPr>
        <a:xfrm>
          <a:off x="7140575" y="2362200"/>
          <a:ext cx="793750" cy="1790700"/>
        </a:xfrm>
        <a:prstGeom prst="round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371475</xdr:colOff>
      <xdr:row>11</xdr:row>
      <xdr:rowOff>82550</xdr:rowOff>
    </xdr:from>
    <xdr:to>
      <xdr:col>6</xdr:col>
      <xdr:colOff>449263</xdr:colOff>
      <xdr:row>17</xdr:row>
      <xdr:rowOff>66675</xdr:rowOff>
    </xdr:to>
    <xdr:cxnSp macro="">
      <xdr:nvCxnSpPr>
        <xdr:cNvPr id="7" name="直線矢印コネクタ 6">
          <a:extLst>
            <a:ext uri="{FF2B5EF4-FFF2-40B4-BE49-F238E27FC236}">
              <a16:creationId xmlns:a16="http://schemas.microsoft.com/office/drawing/2014/main" id="{B520725A-B813-161F-3509-4BB870BA15A5}"/>
            </a:ext>
          </a:extLst>
        </xdr:cNvPr>
        <xdr:cNvCxnSpPr>
          <a:endCxn id="5" idx="2"/>
        </xdr:cNvCxnSpPr>
      </xdr:nvCxnSpPr>
      <xdr:spPr>
        <a:xfrm flipV="1">
          <a:off x="7458075" y="4149725"/>
          <a:ext cx="77788" cy="19843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09064-830C-4BA5-A2F5-CE4D839963F7}">
  <sheetPr>
    <tabColor theme="5" tint="0.79998168889431442"/>
    <pageSetUpPr fitToPage="1"/>
  </sheetPr>
  <dimension ref="A1:M49"/>
  <sheetViews>
    <sheetView showGridLines="0" view="pageBreakPreview" zoomScaleNormal="100" zoomScaleSheetLayoutView="100" zoomScalePageLayoutView="70" workbookViewId="0">
      <selection activeCell="G16" sqref="G16"/>
    </sheetView>
  </sheetViews>
  <sheetFormatPr defaultColWidth="7.83203125" defaultRowHeight="18"/>
  <cols>
    <col min="1" max="1" width="3.83203125" style="3" customWidth="1"/>
    <col min="2" max="2" width="30.33203125" style="3" customWidth="1"/>
    <col min="3" max="3" width="13" style="4" bestFit="1" customWidth="1"/>
    <col min="4" max="4" width="16" style="3" customWidth="1"/>
    <col min="5" max="5" width="14.83203125" style="5" customWidth="1"/>
    <col min="6" max="6" width="14.83203125" style="5" bestFit="1" customWidth="1"/>
    <col min="7" max="7" width="11.58203125" style="3" customWidth="1"/>
    <col min="8" max="11" width="19" style="3" customWidth="1"/>
    <col min="12" max="12" width="18.6640625" style="3" customWidth="1"/>
    <col min="13" max="16384" width="7.83203125" style="3"/>
  </cols>
  <sheetData>
    <row r="1" spans="1:13" ht="32.5" customHeight="1" thickBot="1">
      <c r="A1" s="2" t="s">
        <v>0</v>
      </c>
      <c r="F1" s="6" t="s">
        <v>1</v>
      </c>
      <c r="J1" s="54" t="s">
        <v>27</v>
      </c>
      <c r="K1" s="1"/>
      <c r="L1" s="1"/>
      <c r="M1" s="1"/>
    </row>
    <row r="2" spans="1:13" ht="21" customHeight="1">
      <c r="A2" s="64" t="s">
        <v>2</v>
      </c>
      <c r="B2" s="65"/>
      <c r="C2" s="68" t="s">
        <v>3</v>
      </c>
      <c r="D2" s="70" t="s">
        <v>4</v>
      </c>
      <c r="E2" s="71"/>
      <c r="F2" s="72"/>
      <c r="J2" s="1"/>
      <c r="K2" s="55" t="s">
        <v>28</v>
      </c>
      <c r="L2" s="56">
        <f>E8-(E5/2)+E6</f>
        <v>0</v>
      </c>
      <c r="M2" s="1"/>
    </row>
    <row r="3" spans="1:13" ht="24.65" customHeight="1">
      <c r="A3" s="66"/>
      <c r="B3" s="67"/>
      <c r="C3" s="69"/>
      <c r="D3" s="7" t="s">
        <v>5</v>
      </c>
      <c r="E3" s="8" t="s">
        <v>6</v>
      </c>
      <c r="F3" s="8" t="s">
        <v>7</v>
      </c>
      <c r="J3" s="1"/>
      <c r="K3" s="1"/>
      <c r="L3" s="1"/>
      <c r="M3" s="1"/>
    </row>
    <row r="4" spans="1:13" ht="32.5" customHeight="1">
      <c r="A4" s="9" t="s">
        <v>8</v>
      </c>
      <c r="B4" s="10"/>
      <c r="C4" s="11"/>
      <c r="D4" s="12"/>
      <c r="E4" s="13"/>
      <c r="F4" s="14">
        <f t="shared" ref="F4:F6" si="0">C4-E4</f>
        <v>0</v>
      </c>
      <c r="J4" s="1"/>
      <c r="K4" s="57" t="s">
        <v>28</v>
      </c>
      <c r="L4" s="58"/>
      <c r="M4" s="59" t="s">
        <v>29</v>
      </c>
    </row>
    <row r="5" spans="1:13" ht="26.15" customHeight="1">
      <c r="A5" s="15"/>
      <c r="B5" s="16" t="s">
        <v>9</v>
      </c>
      <c r="C5" s="17"/>
      <c r="D5" s="18"/>
      <c r="E5" s="17"/>
      <c r="F5" s="14">
        <f t="shared" si="0"/>
        <v>0</v>
      </c>
      <c r="J5" s="1"/>
      <c r="K5" s="60">
        <v>0</v>
      </c>
      <c r="L5" s="61">
        <v>10000000</v>
      </c>
      <c r="M5" s="62">
        <v>0.125</v>
      </c>
    </row>
    <row r="6" spans="1:13" ht="26.15" customHeight="1">
      <c r="A6" s="15"/>
      <c r="B6" s="16" t="s">
        <v>10</v>
      </c>
      <c r="C6" s="17"/>
      <c r="D6" s="18"/>
      <c r="E6" s="17"/>
      <c r="F6" s="19">
        <f t="shared" si="0"/>
        <v>0</v>
      </c>
      <c r="J6" s="1"/>
      <c r="K6" s="61">
        <f>L5+1</f>
        <v>10000001</v>
      </c>
      <c r="L6" s="61">
        <v>20000000</v>
      </c>
      <c r="M6" s="62">
        <v>0.105</v>
      </c>
    </row>
    <row r="7" spans="1:13" ht="26.15" customHeight="1">
      <c r="A7" s="15"/>
      <c r="B7" s="16" t="s">
        <v>11</v>
      </c>
      <c r="C7" s="20"/>
      <c r="D7" s="18"/>
      <c r="E7" s="17"/>
      <c r="F7" s="19">
        <f>C7-E7</f>
        <v>0</v>
      </c>
      <c r="J7" s="1"/>
      <c r="K7" s="61">
        <f>L6+1</f>
        <v>20000001</v>
      </c>
      <c r="L7" s="61">
        <v>50000000</v>
      </c>
      <c r="M7" s="62">
        <v>0.09</v>
      </c>
    </row>
    <row r="8" spans="1:13" ht="26.15" customHeight="1">
      <c r="A8" s="21" t="s">
        <v>12</v>
      </c>
      <c r="B8" s="16"/>
      <c r="C8" s="19">
        <f>C4+C7</f>
        <v>0</v>
      </c>
      <c r="D8" s="22"/>
      <c r="E8" s="17">
        <f>E4+E7</f>
        <v>0</v>
      </c>
      <c r="F8" s="19">
        <f>C8-E8</f>
        <v>0</v>
      </c>
      <c r="G8" s="23" t="s">
        <v>13</v>
      </c>
      <c r="J8" s="1"/>
      <c r="K8" s="61">
        <f>L7+1</f>
        <v>50000001</v>
      </c>
      <c r="L8" s="61">
        <v>70000000</v>
      </c>
      <c r="M8" s="62">
        <v>0.08</v>
      </c>
    </row>
    <row r="9" spans="1:13" ht="42" customHeight="1">
      <c r="A9" s="24"/>
      <c r="B9" s="25" t="s">
        <v>14</v>
      </c>
      <c r="C9" s="26"/>
      <c r="D9" s="27" t="e">
        <f>E9/(E8-E5/2+E6)</f>
        <v>#DIV/0!</v>
      </c>
      <c r="E9" s="28"/>
      <c r="F9" s="19">
        <f>C9-E9</f>
        <v>0</v>
      </c>
      <c r="G9" s="29" t="e">
        <f>IF(D9&lt;=L12,"○","×")</f>
        <v>#DIV/0!</v>
      </c>
      <c r="J9" s="1"/>
      <c r="K9" s="61">
        <f>L8+1</f>
        <v>70000001</v>
      </c>
      <c r="L9" s="61">
        <v>999999999999</v>
      </c>
      <c r="M9" s="62">
        <v>7.4999999999999997E-2</v>
      </c>
    </row>
    <row r="10" spans="1:13" ht="26.15" customHeight="1">
      <c r="A10" s="21" t="s">
        <v>15</v>
      </c>
      <c r="B10" s="16"/>
      <c r="C10" s="30">
        <f>C8+C9</f>
        <v>0</v>
      </c>
      <c r="D10" s="31"/>
      <c r="E10" s="30">
        <f>E8+E9</f>
        <v>0</v>
      </c>
      <c r="F10" s="19">
        <f>F8+F9</f>
        <v>0</v>
      </c>
      <c r="J10" s="1"/>
      <c r="K10" s="1"/>
      <c r="L10" s="1"/>
      <c r="M10" s="1"/>
    </row>
    <row r="11" spans="1:13" ht="36.65" customHeight="1">
      <c r="A11" s="32"/>
      <c r="B11" s="25" t="s">
        <v>16</v>
      </c>
      <c r="C11" s="26"/>
      <c r="D11" s="33" t="e">
        <f>E11/E10</f>
        <v>#DIV/0!</v>
      </c>
      <c r="E11" s="34"/>
      <c r="F11" s="14">
        <f>C11-E11</f>
        <v>0</v>
      </c>
      <c r="G11" s="29" t="e">
        <f>IF(D11&lt;=L30,"○","×")</f>
        <v>#DIV/0!</v>
      </c>
      <c r="J11" s="1"/>
      <c r="K11" s="1"/>
      <c r="L11" s="1"/>
      <c r="M11" s="1"/>
    </row>
    <row r="12" spans="1:13" ht="26.15" customHeight="1">
      <c r="A12" s="73" t="s">
        <v>17</v>
      </c>
      <c r="B12" s="74"/>
      <c r="C12" s="26"/>
      <c r="D12" s="37"/>
      <c r="E12" s="17"/>
      <c r="F12" s="14">
        <f t="shared" ref="F12:F17" si="1">C12-E12</f>
        <v>0</v>
      </c>
      <c r="G12" s="38"/>
      <c r="J12" s="1"/>
      <c r="K12" s="59" t="s">
        <v>30</v>
      </c>
      <c r="L12" s="63">
        <f>VLOOKUP(L2,K5:M9,3,1)</f>
        <v>0.125</v>
      </c>
      <c r="M12" s="1"/>
    </row>
    <row r="13" spans="1:13" ht="26.15" customHeight="1">
      <c r="A13" s="35" t="s">
        <v>18</v>
      </c>
      <c r="B13" s="36"/>
      <c r="C13" s="26"/>
      <c r="D13" s="39"/>
      <c r="E13" s="17"/>
      <c r="F13" s="14">
        <f t="shared" si="1"/>
        <v>0</v>
      </c>
      <c r="G13" s="38"/>
      <c r="J13" s="1"/>
      <c r="K13" s="1"/>
      <c r="L13" s="1"/>
      <c r="M13" s="1"/>
    </row>
    <row r="14" spans="1:13" ht="26.15" customHeight="1">
      <c r="A14" s="21" t="s">
        <v>19</v>
      </c>
      <c r="B14" s="16"/>
      <c r="C14" s="40">
        <f>C10+C11+C12+C13</f>
        <v>0</v>
      </c>
      <c r="D14" s="18"/>
      <c r="E14" s="40">
        <f>E10+E11</f>
        <v>0</v>
      </c>
      <c r="F14" s="14">
        <f t="shared" si="1"/>
        <v>0</v>
      </c>
    </row>
    <row r="15" spans="1:13" ht="26.15" customHeight="1">
      <c r="A15" s="21" t="s">
        <v>20</v>
      </c>
      <c r="B15" s="16"/>
      <c r="C15" s="41"/>
      <c r="D15" s="18"/>
      <c r="E15" s="41"/>
      <c r="F15" s="14">
        <f t="shared" si="1"/>
        <v>0</v>
      </c>
    </row>
    <row r="16" spans="1:13" ht="26.15" customHeight="1">
      <c r="A16" s="21" t="s">
        <v>21</v>
      </c>
      <c r="B16" s="16"/>
      <c r="C16" s="41"/>
      <c r="D16" s="31"/>
      <c r="E16" s="41"/>
      <c r="F16" s="14">
        <f t="shared" si="1"/>
        <v>0</v>
      </c>
    </row>
    <row r="17" spans="1:13" ht="26.15" customHeight="1" thickBot="1">
      <c r="A17" s="42" t="s">
        <v>22</v>
      </c>
      <c r="B17" s="43"/>
      <c r="C17" s="44">
        <f>C16+C15</f>
        <v>0</v>
      </c>
      <c r="D17" s="45"/>
      <c r="E17" s="44">
        <f>SUM(E15:E16)</f>
        <v>0</v>
      </c>
      <c r="F17" s="46">
        <f t="shared" si="1"/>
        <v>0</v>
      </c>
    </row>
    <row r="18" spans="1:13" ht="22.5">
      <c r="A18" s="47"/>
      <c r="B18" s="47"/>
      <c r="C18" s="48"/>
      <c r="D18" s="49"/>
      <c r="E18" s="48"/>
      <c r="F18" s="48"/>
      <c r="J18" s="54" t="s">
        <v>31</v>
      </c>
      <c r="K18" s="1"/>
      <c r="L18" s="1"/>
      <c r="M18" s="1"/>
    </row>
    <row r="19" spans="1:13" ht="30" customHeight="1">
      <c r="A19" s="3" t="s">
        <v>23</v>
      </c>
      <c r="J19" s="1"/>
      <c r="K19" s="55" t="s">
        <v>32</v>
      </c>
      <c r="L19" s="56">
        <f>E10</f>
        <v>0</v>
      </c>
      <c r="M19" s="1"/>
    </row>
    <row r="20" spans="1:13" ht="24" customHeight="1">
      <c r="A20" s="47"/>
      <c r="B20" s="47" t="s">
        <v>24</v>
      </c>
      <c r="C20" s="49"/>
      <c r="D20" s="49"/>
      <c r="E20" s="48"/>
      <c r="F20" s="48"/>
      <c r="J20" s="1"/>
      <c r="K20" s="1"/>
      <c r="L20" s="1"/>
      <c r="M20" s="1"/>
    </row>
    <row r="21" spans="1:13" ht="24" customHeight="1">
      <c r="A21" s="47"/>
      <c r="B21" s="47" t="s">
        <v>25</v>
      </c>
      <c r="C21" s="49"/>
      <c r="D21" s="49"/>
      <c r="E21" s="48"/>
      <c r="F21" s="48"/>
      <c r="J21" s="1"/>
      <c r="K21" s="57" t="s">
        <v>28</v>
      </c>
      <c r="L21" s="58"/>
      <c r="M21" s="59" t="s">
        <v>29</v>
      </c>
    </row>
    <row r="22" spans="1:13" ht="24" customHeight="1">
      <c r="A22" s="47"/>
      <c r="B22" s="47" t="s">
        <v>26</v>
      </c>
      <c r="C22" s="49"/>
      <c r="D22" s="49"/>
      <c r="E22" s="48"/>
      <c r="F22" s="48"/>
      <c r="J22" s="1"/>
      <c r="K22" s="60">
        <v>0</v>
      </c>
      <c r="L22" s="61">
        <v>5000000</v>
      </c>
      <c r="M22" s="62">
        <v>0.14000000000000001</v>
      </c>
    </row>
    <row r="23" spans="1:13" ht="24" customHeight="1">
      <c r="A23" s="47"/>
      <c r="B23" s="47"/>
      <c r="C23" s="49"/>
      <c r="D23" s="49"/>
      <c r="E23" s="48"/>
      <c r="F23" s="48"/>
      <c r="J23" s="1"/>
      <c r="K23" s="61">
        <f>L22+1</f>
        <v>5000001</v>
      </c>
      <c r="L23" s="61">
        <v>10000000</v>
      </c>
      <c r="M23" s="62">
        <v>0.13500000000000001</v>
      </c>
    </row>
    <row r="24" spans="1:13" ht="24" customHeight="1">
      <c r="A24" s="47"/>
      <c r="B24" s="47"/>
      <c r="C24" s="49"/>
      <c r="D24" s="49"/>
      <c r="E24" s="48"/>
      <c r="F24" s="48"/>
      <c r="J24" s="1"/>
      <c r="K24" s="61">
        <f>L23+1</f>
        <v>10000001</v>
      </c>
      <c r="L24" s="61">
        <v>40000000</v>
      </c>
      <c r="M24" s="62">
        <v>0.13</v>
      </c>
    </row>
    <row r="25" spans="1:13" ht="24" customHeight="1">
      <c r="A25" s="47"/>
      <c r="B25" s="47"/>
      <c r="C25" s="49"/>
      <c r="D25" s="49"/>
      <c r="E25" s="48"/>
      <c r="F25" s="48"/>
      <c r="J25" s="1"/>
      <c r="K25" s="61">
        <f>L24+1</f>
        <v>40000001</v>
      </c>
      <c r="L25" s="61">
        <v>100000000</v>
      </c>
      <c r="M25" s="62">
        <v>0.125</v>
      </c>
    </row>
    <row r="26" spans="1:13" ht="24" customHeight="1">
      <c r="A26" s="47"/>
      <c r="B26" s="47"/>
      <c r="C26" s="49"/>
      <c r="D26" s="49"/>
      <c r="E26" s="48"/>
      <c r="F26" s="48"/>
      <c r="J26" s="1"/>
      <c r="K26" s="61">
        <f>L25+1</f>
        <v>100000001</v>
      </c>
      <c r="L26" s="61">
        <v>200000000</v>
      </c>
      <c r="M26" s="62">
        <v>0.12</v>
      </c>
    </row>
    <row r="27" spans="1:13" ht="24" customHeight="1">
      <c r="A27" s="47"/>
      <c r="B27" s="47"/>
      <c r="C27" s="49"/>
      <c r="D27" s="49"/>
      <c r="E27" s="48"/>
      <c r="F27" s="48"/>
      <c r="J27" s="1"/>
      <c r="K27" s="61">
        <f>L26+1</f>
        <v>200000001</v>
      </c>
      <c r="L27" s="61">
        <v>999999999999</v>
      </c>
      <c r="M27" s="62">
        <v>0.115</v>
      </c>
    </row>
    <row r="28" spans="1:13" ht="24" customHeight="1">
      <c r="A28" s="47"/>
      <c r="B28" s="47"/>
      <c r="C28" s="49"/>
      <c r="D28" s="49"/>
      <c r="E28" s="48"/>
      <c r="F28" s="48"/>
      <c r="J28" s="1"/>
      <c r="K28" s="1"/>
      <c r="L28" s="1"/>
      <c r="M28" s="1"/>
    </row>
    <row r="29" spans="1:13" ht="24" customHeight="1">
      <c r="A29" s="47"/>
      <c r="B29" s="47"/>
      <c r="C29" s="49"/>
      <c r="D29" s="49"/>
      <c r="E29" s="48"/>
      <c r="F29" s="48"/>
      <c r="J29" s="1"/>
      <c r="K29" s="1"/>
      <c r="L29" s="1"/>
      <c r="M29" s="1"/>
    </row>
    <row r="30" spans="1:13" ht="24" customHeight="1">
      <c r="A30" s="47"/>
      <c r="B30" s="47"/>
      <c r="C30" s="49"/>
      <c r="D30" s="49"/>
      <c r="E30" s="48"/>
      <c r="F30" s="48"/>
      <c r="J30" s="1"/>
      <c r="K30" s="59" t="s">
        <v>30</v>
      </c>
      <c r="L30" s="63">
        <f>VLOOKUP(L19,K22:M27,3,1)</f>
        <v>0.14000000000000001</v>
      </c>
      <c r="M30" s="1"/>
    </row>
    <row r="31" spans="1:13" ht="24" hidden="1" customHeight="1">
      <c r="A31" s="47"/>
      <c r="B31" s="47"/>
      <c r="C31" s="49"/>
      <c r="D31" s="49"/>
      <c r="E31" s="48"/>
      <c r="F31" s="48"/>
      <c r="J31" s="1"/>
      <c r="K31" s="1"/>
      <c r="L31" s="1"/>
      <c r="M31" s="1"/>
    </row>
    <row r="32" spans="1:13" ht="24" hidden="1" customHeight="1">
      <c r="A32" s="47"/>
      <c r="B32" s="47"/>
      <c r="C32" s="49"/>
      <c r="D32" s="49"/>
      <c r="E32" s="48"/>
      <c r="F32" s="48"/>
    </row>
    <row r="33" spans="1:6" ht="24" hidden="1" customHeight="1">
      <c r="A33" s="47"/>
      <c r="B33" s="47"/>
      <c r="C33" s="49"/>
      <c r="D33" s="49"/>
      <c r="E33" s="48"/>
      <c r="F33" s="48"/>
    </row>
    <row r="34" spans="1:6" ht="24" hidden="1" customHeight="1">
      <c r="A34" s="47"/>
      <c r="B34" s="47"/>
      <c r="C34" s="49"/>
      <c r="D34" s="49"/>
      <c r="E34" s="48"/>
      <c r="F34" s="48"/>
    </row>
    <row r="35" spans="1:6" ht="24" hidden="1" customHeight="1">
      <c r="A35" s="47"/>
      <c r="B35" s="47"/>
      <c r="C35" s="49"/>
      <c r="D35" s="49"/>
      <c r="E35" s="48"/>
      <c r="F35" s="48"/>
    </row>
    <row r="36" spans="1:6" ht="24" hidden="1" customHeight="1">
      <c r="A36" s="47"/>
      <c r="B36" s="47"/>
      <c r="C36" s="49"/>
      <c r="D36" s="49"/>
      <c r="E36" s="48"/>
      <c r="F36" s="48"/>
    </row>
    <row r="37" spans="1:6" ht="24" hidden="1" customHeight="1">
      <c r="A37" s="47"/>
      <c r="B37" s="47"/>
      <c r="C37" s="49"/>
      <c r="D37" s="49"/>
      <c r="E37" s="48"/>
      <c r="F37" s="48"/>
    </row>
    <row r="38" spans="1:6" ht="24" hidden="1" customHeight="1">
      <c r="A38" s="47"/>
      <c r="B38" s="47"/>
      <c r="C38" s="49"/>
      <c r="D38" s="49"/>
      <c r="E38" s="48"/>
      <c r="F38" s="48"/>
    </row>
    <row r="39" spans="1:6" ht="24" hidden="1" customHeight="1">
      <c r="A39" s="47"/>
      <c r="B39" s="47"/>
      <c r="C39" s="49"/>
      <c r="D39" s="49"/>
      <c r="E39" s="48"/>
      <c r="F39" s="48"/>
    </row>
    <row r="40" spans="1:6" ht="24" hidden="1" customHeight="1">
      <c r="A40" s="47"/>
      <c r="B40" s="47"/>
      <c r="C40" s="49"/>
      <c r="D40" s="49"/>
      <c r="E40" s="48"/>
      <c r="F40" s="48"/>
    </row>
    <row r="41" spans="1:6" ht="24" hidden="1" customHeight="1">
      <c r="A41" s="47"/>
      <c r="B41" s="47"/>
      <c r="C41" s="49"/>
      <c r="D41" s="49"/>
      <c r="E41" s="48"/>
      <c r="F41" s="48"/>
    </row>
    <row r="42" spans="1:6">
      <c r="A42" s="50"/>
      <c r="B42" s="47"/>
      <c r="C42" s="51"/>
      <c r="D42" s="51"/>
      <c r="E42" s="52"/>
      <c r="F42" s="52"/>
    </row>
    <row r="43" spans="1:6">
      <c r="A43" s="53"/>
      <c r="B43" s="47"/>
      <c r="C43" s="51"/>
      <c r="D43" s="51"/>
      <c r="E43" s="52"/>
      <c r="F43" s="52"/>
    </row>
    <row r="44" spans="1:6">
      <c r="B44" s="47"/>
    </row>
    <row r="45" spans="1:6">
      <c r="B45" s="47"/>
    </row>
    <row r="46" spans="1:6">
      <c r="B46" s="47"/>
    </row>
    <row r="47" spans="1:6">
      <c r="B47" s="47"/>
    </row>
    <row r="48" spans="1:6">
      <c r="B48" s="47"/>
    </row>
    <row r="49" spans="2:2">
      <c r="B49" s="47"/>
    </row>
  </sheetData>
  <mergeCells count="4">
    <mergeCell ref="A2:B3"/>
    <mergeCell ref="C2:C3"/>
    <mergeCell ref="D2:F2"/>
    <mergeCell ref="A12:B12"/>
  </mergeCells>
  <phoneticPr fontId="2"/>
  <pageMargins left="0.70866141732283472" right="0.70866141732283472" top="0.74803149606299213" bottom="0.74803149606299213" header="0.31496062992125984" footer="0.31496062992125984"/>
  <pageSetup paperSize="9" scale="77"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359B3-4E20-40B2-B080-FD4700095F47}">
  <sheetPr>
    <tabColor theme="5" tint="0.79998168889431442"/>
    <pageSetUpPr fitToPage="1"/>
  </sheetPr>
  <dimension ref="A1:M49"/>
  <sheetViews>
    <sheetView showGridLines="0" tabSelected="1" view="pageBreakPreview" zoomScaleNormal="100" zoomScaleSheetLayoutView="100" zoomScalePageLayoutView="70" workbookViewId="0">
      <selection activeCell="G16" sqref="G16"/>
    </sheetView>
  </sheetViews>
  <sheetFormatPr defaultColWidth="7.83203125" defaultRowHeight="18"/>
  <cols>
    <col min="1" max="1" width="3.83203125" style="3" customWidth="1"/>
    <col min="2" max="2" width="30.33203125" style="3" customWidth="1"/>
    <col min="3" max="3" width="13" style="4" bestFit="1" customWidth="1"/>
    <col min="4" max="4" width="16" style="3" customWidth="1"/>
    <col min="5" max="5" width="14.83203125" style="5" customWidth="1"/>
    <col min="6" max="6" width="14.83203125" style="5" bestFit="1" customWidth="1"/>
    <col min="7" max="7" width="11.58203125" style="3" customWidth="1"/>
    <col min="8" max="11" width="19" style="3" customWidth="1"/>
    <col min="12" max="12" width="18.6640625" style="3" customWidth="1"/>
    <col min="13" max="16384" width="7.83203125" style="3"/>
  </cols>
  <sheetData>
    <row r="1" spans="1:13" ht="32.5" customHeight="1" thickBot="1">
      <c r="A1" s="2" t="s">
        <v>38</v>
      </c>
      <c r="F1" s="6" t="s">
        <v>1</v>
      </c>
      <c r="J1" s="54" t="s">
        <v>27</v>
      </c>
      <c r="K1" s="1"/>
      <c r="L1" s="1"/>
      <c r="M1" s="1"/>
    </row>
    <row r="2" spans="1:13" ht="21" customHeight="1">
      <c r="A2" s="64" t="s">
        <v>2</v>
      </c>
      <c r="B2" s="65"/>
      <c r="C2" s="68" t="s">
        <v>3</v>
      </c>
      <c r="D2" s="70" t="s">
        <v>4</v>
      </c>
      <c r="E2" s="71"/>
      <c r="F2" s="72"/>
      <c r="J2" s="1"/>
      <c r="K2" s="55" t="s">
        <v>28</v>
      </c>
      <c r="L2" s="56">
        <f>E8-(E5/2)+E6</f>
        <v>386516000</v>
      </c>
      <c r="M2" s="1"/>
    </row>
    <row r="3" spans="1:13" ht="24.65" customHeight="1">
      <c r="A3" s="66"/>
      <c r="B3" s="67"/>
      <c r="C3" s="69"/>
      <c r="D3" s="7" t="s">
        <v>5</v>
      </c>
      <c r="E3" s="8" t="s">
        <v>6</v>
      </c>
      <c r="F3" s="8" t="s">
        <v>7</v>
      </c>
      <c r="J3" s="1"/>
      <c r="K3" s="1"/>
      <c r="L3" s="1"/>
      <c r="M3" s="1"/>
    </row>
    <row r="4" spans="1:13" ht="32.5" customHeight="1">
      <c r="A4" s="9" t="s">
        <v>8</v>
      </c>
      <c r="B4" s="10"/>
      <c r="C4" s="11">
        <v>773420000</v>
      </c>
      <c r="D4" s="12"/>
      <c r="E4" s="13">
        <v>646192000</v>
      </c>
      <c r="F4" s="14">
        <f t="shared" ref="F4:F6" si="0">C4-E4</f>
        <v>127228000</v>
      </c>
      <c r="J4" s="1"/>
      <c r="K4" s="57" t="s">
        <v>28</v>
      </c>
      <c r="L4" s="58"/>
      <c r="M4" s="59" t="s">
        <v>29</v>
      </c>
    </row>
    <row r="5" spans="1:13" ht="26.15" customHeight="1">
      <c r="A5" s="15"/>
      <c r="B5" s="16" t="s">
        <v>9</v>
      </c>
      <c r="C5" s="17">
        <v>555954000</v>
      </c>
      <c r="D5" s="18"/>
      <c r="E5" s="17">
        <v>555954000</v>
      </c>
      <c r="F5" s="14">
        <f t="shared" si="0"/>
        <v>0</v>
      </c>
      <c r="J5" s="1"/>
      <c r="K5" s="60">
        <v>0</v>
      </c>
      <c r="L5" s="61">
        <v>10000000</v>
      </c>
      <c r="M5" s="62">
        <v>0.125</v>
      </c>
    </row>
    <row r="6" spans="1:13" ht="26.15" customHeight="1">
      <c r="A6" s="15"/>
      <c r="B6" s="16" t="s">
        <v>10</v>
      </c>
      <c r="C6" s="17">
        <v>0</v>
      </c>
      <c r="D6" s="18"/>
      <c r="E6" s="17">
        <v>0</v>
      </c>
      <c r="F6" s="19">
        <f t="shared" si="0"/>
        <v>0</v>
      </c>
      <c r="J6" s="1"/>
      <c r="K6" s="61">
        <f>L5+1</f>
        <v>10000001</v>
      </c>
      <c r="L6" s="61">
        <v>20000000</v>
      </c>
      <c r="M6" s="62">
        <v>0.105</v>
      </c>
    </row>
    <row r="7" spans="1:13" ht="26.15" customHeight="1">
      <c r="A7" s="15"/>
      <c r="B7" s="16" t="s">
        <v>11</v>
      </c>
      <c r="C7" s="20">
        <v>21868000</v>
      </c>
      <c r="D7" s="18"/>
      <c r="E7" s="17">
        <v>18301000</v>
      </c>
      <c r="F7" s="19">
        <f>C7-E7</f>
        <v>3567000</v>
      </c>
      <c r="J7" s="1"/>
      <c r="K7" s="61">
        <f>L6+1</f>
        <v>20000001</v>
      </c>
      <c r="L7" s="61">
        <v>50000000</v>
      </c>
      <c r="M7" s="62">
        <v>0.09</v>
      </c>
    </row>
    <row r="8" spans="1:13" ht="26.15" customHeight="1">
      <c r="A8" s="21" t="s">
        <v>12</v>
      </c>
      <c r="B8" s="16"/>
      <c r="C8" s="19">
        <f>C4+C7</f>
        <v>795288000</v>
      </c>
      <c r="D8" s="22"/>
      <c r="E8" s="17">
        <f>E4+E7</f>
        <v>664493000</v>
      </c>
      <c r="F8" s="19">
        <f>C8-E8</f>
        <v>130795000</v>
      </c>
      <c r="G8" s="23" t="s">
        <v>13</v>
      </c>
      <c r="J8" s="1"/>
      <c r="K8" s="61">
        <f>L7+1</f>
        <v>50000001</v>
      </c>
      <c r="L8" s="61">
        <v>70000000</v>
      </c>
      <c r="M8" s="62">
        <v>0.08</v>
      </c>
    </row>
    <row r="9" spans="1:13" ht="42" customHeight="1">
      <c r="A9" s="24"/>
      <c r="B9" s="25" t="s">
        <v>14</v>
      </c>
      <c r="C9" s="26">
        <v>36723000</v>
      </c>
      <c r="D9" s="27">
        <f>E9/(E8-E5/2+E6)</f>
        <v>7.4998188949487218E-2</v>
      </c>
      <c r="E9" s="28">
        <v>28988000</v>
      </c>
      <c r="F9" s="19">
        <f>C9-E9</f>
        <v>7735000</v>
      </c>
      <c r="G9" s="29" t="str">
        <f>IF(D9&lt;=L12,"○","×")</f>
        <v>○</v>
      </c>
      <c r="J9" s="1"/>
      <c r="K9" s="61">
        <f>L8+1</f>
        <v>70000001</v>
      </c>
      <c r="L9" s="61">
        <v>999999999999</v>
      </c>
      <c r="M9" s="62">
        <v>7.4999999999999997E-2</v>
      </c>
    </row>
    <row r="10" spans="1:13" ht="26.15" customHeight="1">
      <c r="A10" s="21" t="s">
        <v>15</v>
      </c>
      <c r="B10" s="16"/>
      <c r="C10" s="30">
        <f>C8+C9</f>
        <v>832011000</v>
      </c>
      <c r="D10" s="31"/>
      <c r="E10" s="30">
        <f>E8+E9</f>
        <v>693481000</v>
      </c>
      <c r="F10" s="19">
        <f>F8+F9</f>
        <v>138530000</v>
      </c>
      <c r="J10" s="1"/>
      <c r="K10" s="1"/>
      <c r="L10" s="1"/>
      <c r="M10" s="1"/>
    </row>
    <row r="11" spans="1:13" ht="36.65" customHeight="1">
      <c r="A11" s="32"/>
      <c r="B11" s="25" t="s">
        <v>16</v>
      </c>
      <c r="C11" s="26">
        <v>93184000</v>
      </c>
      <c r="D11" s="33">
        <f>E11/E10</f>
        <v>0.11199874257549955</v>
      </c>
      <c r="E11" s="34">
        <v>77669000</v>
      </c>
      <c r="F11" s="14">
        <f>C11-E11</f>
        <v>15515000</v>
      </c>
      <c r="G11" s="29" t="str">
        <f>IF(D11&lt;=L30,"○","×")</f>
        <v>○</v>
      </c>
      <c r="J11" s="1"/>
      <c r="K11" s="1"/>
      <c r="L11" s="1"/>
      <c r="M11" s="1"/>
    </row>
    <row r="12" spans="1:13" ht="26.15" customHeight="1">
      <c r="A12" s="73" t="s">
        <v>17</v>
      </c>
      <c r="B12" s="74"/>
      <c r="C12" s="26">
        <v>2805000</v>
      </c>
      <c r="D12" s="37"/>
      <c r="E12" s="17">
        <v>0</v>
      </c>
      <c r="F12" s="14">
        <f t="shared" ref="F12:F17" si="1">C12-E12</f>
        <v>2805000</v>
      </c>
      <c r="G12" s="38"/>
      <c r="J12" s="1"/>
      <c r="K12" s="59" t="s">
        <v>30</v>
      </c>
      <c r="L12" s="63">
        <f>VLOOKUP(L2,K5:M9,3,1)</f>
        <v>7.4999999999999997E-2</v>
      </c>
      <c r="M12" s="1"/>
    </row>
    <row r="13" spans="1:13" ht="26.15" customHeight="1">
      <c r="A13" s="35" t="s">
        <v>18</v>
      </c>
      <c r="B13" s="36"/>
      <c r="C13" s="26">
        <v>5859995</v>
      </c>
      <c r="D13" s="39"/>
      <c r="E13" s="17">
        <v>0</v>
      </c>
      <c r="F13" s="14">
        <f t="shared" si="1"/>
        <v>5859995</v>
      </c>
      <c r="J13" s="1"/>
      <c r="K13" s="1"/>
      <c r="L13" s="1"/>
      <c r="M13" s="1"/>
    </row>
    <row r="14" spans="1:13" ht="26.15" customHeight="1">
      <c r="A14" s="21" t="s">
        <v>19</v>
      </c>
      <c r="B14" s="16"/>
      <c r="C14" s="40">
        <f>C10+C11+C12+C13</f>
        <v>933859995</v>
      </c>
      <c r="D14" s="18"/>
      <c r="E14" s="40">
        <f>E10+E11</f>
        <v>771150000</v>
      </c>
      <c r="F14" s="14">
        <f t="shared" si="1"/>
        <v>162709995</v>
      </c>
    </row>
    <row r="15" spans="1:13" ht="26.15" customHeight="1">
      <c r="A15" s="21" t="s">
        <v>20</v>
      </c>
      <c r="B15" s="16"/>
      <c r="C15" s="41">
        <v>933850000</v>
      </c>
      <c r="D15" s="18"/>
      <c r="E15" s="41">
        <v>771140000</v>
      </c>
      <c r="F15" s="14">
        <f t="shared" si="1"/>
        <v>162710000</v>
      </c>
    </row>
    <row r="16" spans="1:13" ht="26.15" customHeight="1">
      <c r="A16" s="21" t="s">
        <v>21</v>
      </c>
      <c r="B16" s="16"/>
      <c r="C16" s="41">
        <v>74825000</v>
      </c>
      <c r="D16" s="31"/>
      <c r="E16" s="41">
        <v>61691200</v>
      </c>
      <c r="F16" s="14">
        <f t="shared" si="1"/>
        <v>13133800</v>
      </c>
    </row>
    <row r="17" spans="1:13" ht="26.15" customHeight="1" thickBot="1">
      <c r="A17" s="42" t="s">
        <v>22</v>
      </c>
      <c r="B17" s="43"/>
      <c r="C17" s="44">
        <f>C16+C15</f>
        <v>1008675000</v>
      </c>
      <c r="D17" s="45"/>
      <c r="E17" s="44">
        <f>SUM(E15:E16)</f>
        <v>832831200</v>
      </c>
      <c r="F17" s="46">
        <f t="shared" si="1"/>
        <v>175843800</v>
      </c>
    </row>
    <row r="18" spans="1:13" ht="22.5">
      <c r="A18" s="47"/>
      <c r="B18" s="47"/>
      <c r="C18" s="48"/>
      <c r="D18" s="49"/>
      <c r="E18" s="48"/>
      <c r="F18" s="48"/>
      <c r="J18" s="54" t="s">
        <v>31</v>
      </c>
      <c r="K18" s="1"/>
      <c r="L18" s="1"/>
      <c r="M18" s="1"/>
    </row>
    <row r="19" spans="1:13" ht="30" customHeight="1">
      <c r="A19" s="3" t="s">
        <v>23</v>
      </c>
      <c r="J19" s="1"/>
      <c r="K19" s="55" t="s">
        <v>32</v>
      </c>
      <c r="L19" s="56">
        <f>E10</f>
        <v>693481000</v>
      </c>
      <c r="M19" s="1"/>
    </row>
    <row r="20" spans="1:13" ht="24" customHeight="1">
      <c r="A20" s="47"/>
      <c r="B20" s="47" t="s">
        <v>24</v>
      </c>
      <c r="C20" s="49"/>
      <c r="D20" s="49"/>
      <c r="E20" s="48"/>
      <c r="F20" s="48"/>
      <c r="J20" s="1"/>
      <c r="K20" s="1"/>
      <c r="L20" s="1"/>
      <c r="M20" s="1"/>
    </row>
    <row r="21" spans="1:13" ht="24" customHeight="1">
      <c r="A21" s="47"/>
      <c r="B21" s="47" t="s">
        <v>25</v>
      </c>
      <c r="C21" s="49"/>
      <c r="D21" s="49"/>
      <c r="E21" s="48"/>
      <c r="F21" s="48"/>
      <c r="J21" s="1"/>
      <c r="K21" s="57" t="s">
        <v>28</v>
      </c>
      <c r="L21" s="58"/>
      <c r="M21" s="59" t="s">
        <v>29</v>
      </c>
    </row>
    <row r="22" spans="1:13" ht="24" customHeight="1">
      <c r="A22" s="47"/>
      <c r="B22" s="47" t="s">
        <v>26</v>
      </c>
      <c r="C22" s="49"/>
      <c r="D22" s="49"/>
      <c r="E22" s="48"/>
      <c r="F22" s="48"/>
      <c r="J22" s="1"/>
      <c r="K22" s="60">
        <v>0</v>
      </c>
      <c r="L22" s="61">
        <v>5000000</v>
      </c>
      <c r="M22" s="62">
        <v>0.14000000000000001</v>
      </c>
    </row>
    <row r="23" spans="1:13" ht="24" customHeight="1">
      <c r="A23" s="47"/>
      <c r="B23" s="47"/>
      <c r="C23" s="49"/>
      <c r="D23" s="49"/>
      <c r="E23" s="48"/>
      <c r="F23" s="48"/>
      <c r="J23" s="1"/>
      <c r="K23" s="61">
        <f>L22+1</f>
        <v>5000001</v>
      </c>
      <c r="L23" s="61">
        <v>10000000</v>
      </c>
      <c r="M23" s="62">
        <v>0.13500000000000001</v>
      </c>
    </row>
    <row r="24" spans="1:13" ht="24" customHeight="1">
      <c r="A24" s="47"/>
      <c r="B24" s="47"/>
      <c r="C24" s="49"/>
      <c r="D24" s="49"/>
      <c r="E24" s="48"/>
      <c r="F24" s="48"/>
      <c r="J24" s="1"/>
      <c r="K24" s="61">
        <f>L23+1</f>
        <v>10000001</v>
      </c>
      <c r="L24" s="61">
        <v>40000000</v>
      </c>
      <c r="M24" s="62">
        <v>0.13</v>
      </c>
    </row>
    <row r="25" spans="1:13" ht="24" customHeight="1">
      <c r="A25" s="47"/>
      <c r="B25" s="47"/>
      <c r="C25" s="49"/>
      <c r="D25" s="49"/>
      <c r="E25" s="48"/>
      <c r="F25" s="48"/>
      <c r="J25" s="1"/>
      <c r="K25" s="61">
        <f>L24+1</f>
        <v>40000001</v>
      </c>
      <c r="L25" s="61">
        <v>100000000</v>
      </c>
      <c r="M25" s="62">
        <v>0.125</v>
      </c>
    </row>
    <row r="26" spans="1:13" ht="24" customHeight="1">
      <c r="A26" s="47"/>
      <c r="B26" s="47"/>
      <c r="C26" s="49"/>
      <c r="D26" s="49"/>
      <c r="E26" s="48"/>
      <c r="F26" s="48"/>
      <c r="J26" s="1"/>
      <c r="K26" s="61">
        <f>L25+1</f>
        <v>100000001</v>
      </c>
      <c r="L26" s="61">
        <v>200000000</v>
      </c>
      <c r="M26" s="62">
        <v>0.12</v>
      </c>
    </row>
    <row r="27" spans="1:13" ht="24" customHeight="1">
      <c r="A27" s="47"/>
      <c r="B27" s="47"/>
      <c r="C27" s="49"/>
      <c r="D27" s="49"/>
      <c r="E27" s="48"/>
      <c r="F27" s="48"/>
      <c r="J27" s="1"/>
      <c r="K27" s="61">
        <f>L26+1</f>
        <v>200000001</v>
      </c>
      <c r="L27" s="61">
        <v>999999999999</v>
      </c>
      <c r="M27" s="62">
        <v>0.115</v>
      </c>
    </row>
    <row r="28" spans="1:13" ht="24" customHeight="1">
      <c r="A28" s="47"/>
      <c r="B28" s="47"/>
      <c r="C28" s="49"/>
      <c r="D28" s="49"/>
      <c r="E28" s="48"/>
      <c r="F28" s="48"/>
      <c r="J28" s="1"/>
      <c r="K28" s="1"/>
      <c r="L28" s="1"/>
      <c r="M28" s="1"/>
    </row>
    <row r="29" spans="1:13" ht="24" customHeight="1">
      <c r="A29" s="47"/>
      <c r="B29" s="47"/>
      <c r="C29" s="49"/>
      <c r="D29" s="49"/>
      <c r="E29" s="48"/>
      <c r="F29" s="48"/>
      <c r="J29" s="1"/>
      <c r="K29" s="1"/>
      <c r="L29" s="1"/>
      <c r="M29" s="1"/>
    </row>
    <row r="30" spans="1:13" ht="24" customHeight="1">
      <c r="A30" s="47"/>
      <c r="B30" s="47"/>
      <c r="C30" s="49"/>
      <c r="D30" s="49"/>
      <c r="E30" s="48"/>
      <c r="F30" s="48"/>
      <c r="J30" s="1"/>
      <c r="K30" s="59" t="s">
        <v>30</v>
      </c>
      <c r="L30" s="63">
        <f>VLOOKUP(L19,K22:M27,3,1)</f>
        <v>0.115</v>
      </c>
      <c r="M30" s="1"/>
    </row>
    <row r="31" spans="1:13" ht="24" hidden="1" customHeight="1">
      <c r="A31" s="47"/>
      <c r="B31" s="47"/>
      <c r="C31" s="49"/>
      <c r="D31" s="49"/>
      <c r="E31" s="48"/>
      <c r="F31" s="48"/>
      <c r="J31" s="1"/>
      <c r="K31" s="1"/>
      <c r="L31" s="1"/>
      <c r="M31" s="1"/>
    </row>
    <row r="32" spans="1:13" ht="24" hidden="1" customHeight="1">
      <c r="A32" s="47"/>
      <c r="B32" s="47"/>
      <c r="C32" s="49"/>
      <c r="D32" s="49"/>
      <c r="E32" s="48"/>
      <c r="F32" s="48"/>
    </row>
    <row r="33" spans="1:6" ht="24" hidden="1" customHeight="1">
      <c r="A33" s="47"/>
      <c r="B33" s="47"/>
      <c r="C33" s="49"/>
      <c r="D33" s="49"/>
      <c r="E33" s="48"/>
      <c r="F33" s="48"/>
    </row>
    <row r="34" spans="1:6" ht="24" hidden="1" customHeight="1">
      <c r="A34" s="47"/>
      <c r="B34" s="47"/>
      <c r="C34" s="49"/>
      <c r="D34" s="49"/>
      <c r="E34" s="48"/>
      <c r="F34" s="48"/>
    </row>
    <row r="35" spans="1:6" ht="24" hidden="1" customHeight="1">
      <c r="A35" s="47"/>
      <c r="B35" s="47"/>
      <c r="C35" s="49"/>
      <c r="D35" s="49"/>
      <c r="E35" s="48"/>
      <c r="F35" s="48"/>
    </row>
    <row r="36" spans="1:6" ht="24" hidden="1" customHeight="1">
      <c r="A36" s="47"/>
      <c r="B36" s="47"/>
      <c r="C36" s="49"/>
      <c r="D36" s="49"/>
      <c r="E36" s="48"/>
      <c r="F36" s="48"/>
    </row>
    <row r="37" spans="1:6" ht="24" hidden="1" customHeight="1">
      <c r="A37" s="47"/>
      <c r="B37" s="47"/>
      <c r="C37" s="49"/>
      <c r="D37" s="49"/>
      <c r="E37" s="48"/>
      <c r="F37" s="48"/>
    </row>
    <row r="38" spans="1:6" ht="24" hidden="1" customHeight="1">
      <c r="A38" s="47"/>
      <c r="B38" s="47"/>
      <c r="C38" s="49"/>
      <c r="D38" s="49"/>
      <c r="E38" s="48"/>
      <c r="F38" s="48"/>
    </row>
    <row r="39" spans="1:6" ht="24" hidden="1" customHeight="1">
      <c r="A39" s="47"/>
      <c r="B39" s="47"/>
      <c r="C39" s="49"/>
      <c r="D39" s="49"/>
      <c r="E39" s="48"/>
      <c r="F39" s="48"/>
    </row>
    <row r="40" spans="1:6" ht="24" hidden="1" customHeight="1">
      <c r="A40" s="47"/>
      <c r="B40" s="47"/>
      <c r="C40" s="49"/>
      <c r="D40" s="49"/>
      <c r="E40" s="48"/>
      <c r="F40" s="48"/>
    </row>
    <row r="41" spans="1:6" ht="24" hidden="1" customHeight="1">
      <c r="A41" s="47"/>
      <c r="B41" s="47"/>
      <c r="C41" s="49"/>
      <c r="D41" s="49"/>
      <c r="E41" s="48"/>
      <c r="F41" s="48"/>
    </row>
    <row r="42" spans="1:6">
      <c r="A42" s="50"/>
      <c r="B42" s="47"/>
      <c r="C42" s="51"/>
      <c r="D42" s="51"/>
      <c r="E42" s="52"/>
      <c r="F42" s="52"/>
    </row>
    <row r="43" spans="1:6">
      <c r="A43" s="53"/>
      <c r="B43" s="47"/>
      <c r="C43" s="51"/>
      <c r="D43" s="51"/>
      <c r="E43" s="52"/>
      <c r="F43" s="52"/>
    </row>
    <row r="44" spans="1:6">
      <c r="B44" s="47"/>
    </row>
    <row r="45" spans="1:6">
      <c r="B45" s="47"/>
    </row>
    <row r="46" spans="1:6">
      <c r="B46" s="47"/>
    </row>
    <row r="47" spans="1:6">
      <c r="B47" s="47"/>
    </row>
    <row r="48" spans="1:6">
      <c r="B48" s="47"/>
    </row>
    <row r="49" spans="2:2">
      <c r="B49" s="47"/>
    </row>
  </sheetData>
  <mergeCells count="4">
    <mergeCell ref="A2:B3"/>
    <mergeCell ref="C2:C3"/>
    <mergeCell ref="D2:F2"/>
    <mergeCell ref="A12:B12"/>
  </mergeCells>
  <phoneticPr fontId="2"/>
  <pageMargins left="0.70866141732283472" right="0.70866141732283472" top="0.74803149606299213" bottom="0.74803149606299213" header="0.31496062992125984" footer="0.31496062992125984"/>
  <pageSetup paperSize="9" scale="77"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89DC1-2218-4B1A-8C4E-E47088FD886D}">
  <dimension ref="B1:C4"/>
  <sheetViews>
    <sheetView workbookViewId="0">
      <selection activeCell="H34" sqref="H34"/>
    </sheetView>
  </sheetViews>
  <sheetFormatPr defaultColWidth="8.58203125" defaultRowHeight="18"/>
  <cols>
    <col min="1" max="1" width="8.58203125" style="1"/>
    <col min="2" max="2" width="12.33203125" style="1" customWidth="1"/>
    <col min="3" max="3" width="13.33203125" style="1" customWidth="1"/>
    <col min="4" max="16384" width="8.58203125" style="1"/>
  </cols>
  <sheetData>
    <row r="1" spans="2:3" ht="31.75" customHeight="1">
      <c r="B1" s="1" t="s">
        <v>33</v>
      </c>
      <c r="C1" s="1" t="s">
        <v>34</v>
      </c>
    </row>
    <row r="2" spans="2:3">
      <c r="B2" s="1" t="s">
        <v>35</v>
      </c>
      <c r="C2" s="1" t="s">
        <v>35</v>
      </c>
    </row>
    <row r="3" spans="2:3">
      <c r="B3" s="1" t="s">
        <v>36</v>
      </c>
      <c r="C3" s="1" t="s">
        <v>36</v>
      </c>
    </row>
    <row r="4" spans="2:3">
      <c r="C4" s="1" t="s">
        <v>37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87402524D1E15428DBF3E90CA229700" ma:contentTypeVersion="14" ma:contentTypeDescription="新しいドキュメントを作成します。" ma:contentTypeScope="" ma:versionID="237fe6c0cb200180081d35dc5a21719d">
  <xsd:schema xmlns:xsd="http://www.w3.org/2001/XMLSchema" xmlns:xs="http://www.w3.org/2001/XMLSchema" xmlns:p="http://schemas.microsoft.com/office/2006/metadata/properties" xmlns:ns2="1fc1379f-5e6a-4518-9b3a-2742b99d2414" xmlns:ns3="e9d33e58-4a70-4799-89b5-fbd48a9ef91c" targetNamespace="http://schemas.microsoft.com/office/2006/metadata/properties" ma:root="true" ma:fieldsID="88c3ecef8c6c3c51725852a97b1d018f" ns2:_="" ns3:_="">
    <xsd:import namespace="1fc1379f-5e6a-4518-9b3a-2742b99d2414"/>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1379f-5e6a-4518-9b3a-2742b99d24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5cfc6d0-1ec9-4a54-a9f1-2e82adbc239b}"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9d33e58-4a70-4799-89b5-fbd48a9ef91c" xsi:nil="true"/>
    <lcf76f155ced4ddcb4097134ff3c332f xmlns="1fc1379f-5e6a-4518-9b3a-2742b99d241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BA87C5C-CC51-4007-903E-B960320A2442}">
  <ds:schemaRefs>
    <ds:schemaRef ds:uri="http://schemas.microsoft.com/sharepoint/v3/contenttype/forms"/>
  </ds:schemaRefs>
</ds:datastoreItem>
</file>

<file path=customXml/itemProps2.xml><?xml version="1.0" encoding="utf-8"?>
<ds:datastoreItem xmlns:ds="http://schemas.openxmlformats.org/officeDocument/2006/customXml" ds:itemID="{A5D60372-3C0B-48BA-A282-5CFA89F3D4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1379f-5e6a-4518-9b3a-2742b99d2414"/>
    <ds:schemaRef ds:uri="e9d33e58-4a70-4799-89b5-fbd48a9ef9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B1CEC6-B785-4FE3-8FF9-B719CCBAD0F4}">
  <ds:schemaRefs>
    <ds:schemaRef ds:uri="http://schemas.microsoft.com/office/2006/metadata/properties"/>
    <ds:schemaRef ds:uri="http://schemas.microsoft.com/office/infopath/2007/PartnerControls"/>
    <ds:schemaRef ds:uri="e9d33e58-4a70-4799-89b5-fbd48a9ef91c"/>
    <ds:schemaRef ds:uri="1fc1379f-5e6a-4518-9b3a-2742b99d24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経費算定（○○工事）</vt:lpstr>
      <vt:lpstr>記載例</vt:lpstr>
      <vt:lpstr>リスト</vt:lpstr>
      <vt:lpstr>記載例!Print_Area</vt:lpstr>
      <vt:lpstr>'経費算定（○○工事）'!Print_Area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福武 徹(FUKUTAKE Toru)</cp:lastModifiedBy>
  <cp:revision/>
  <cp:lastPrinted>2026-01-30T05:26:09Z</cp:lastPrinted>
  <dcterms:created xsi:type="dcterms:W3CDTF">2015-06-05T18:19:34Z</dcterms:created>
  <dcterms:modified xsi:type="dcterms:W3CDTF">2026-01-30T05:29:11Z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0x010100587402524D1E15428DBF3E90CA229700</vt:lpwstr>
  </property>
  <property fmtid="{D5CDD505-2E9C-101B-9397-08002B2CF9AE}" pid="3" name="MediaServiceImageTags">
    <vt:lpwstr/>
  </property>
</Properties>
</file>