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○HP掲載資料\2024\R6交付要綱\02_エネ特\03エネ特様式\"/>
    </mc:Choice>
  </mc:AlternateContent>
  <xr:revisionPtr revIDLastSave="0" documentId="13_ncr:1_{CF71A57D-FAB5-4456-8F85-B662DEBA44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7ｰ2（施設・通常）" sheetId="8" r:id="rId1"/>
    <sheet name="様式7ｰ2（嵩上げ 本土・北海道）" sheetId="9" state="hidden" r:id="rId2"/>
  </sheets>
  <definedNames>
    <definedName name="_xlnm.Print_Area" localSheetId="0">'様式7ｰ2（施設・通常）'!$A$1:$H$39</definedName>
    <definedName name="_xlnm.Print_Area" localSheetId="1">'様式7ｰ2（嵩上げ 本土・北海道）'!$A$1:$H$39</definedName>
  </definedNames>
  <calcPr calcId="191029"/>
  <customWorkbookViews>
    <customWorkbookView name="尾形 和剛 - 個人用ビュー" guid="{83ABAECA-BD9D-406B-A2A9-C8D25A424F34}" mergeInterval="0" personalView="1" xWindow="515" yWindow="64" windowWidth="1095" windowHeight="97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8" l="1"/>
  <c r="D22" i="8"/>
  <c r="E30" i="8"/>
  <c r="A28" i="8"/>
  <c r="A28" i="9"/>
  <c r="H29" i="8" l="1"/>
  <c r="D27" i="8" l="1"/>
  <c r="D31" i="9"/>
  <c r="D33" i="9" s="1"/>
  <c r="J29" i="9"/>
  <c r="J31" i="9" s="1"/>
  <c r="L31" i="9" s="1" a="1"/>
  <c r="L31" i="9" s="1"/>
  <c r="E30" i="9" s="1"/>
  <c r="D27" i="9"/>
  <c r="H23" i="9"/>
  <c r="H24" i="9" s="1"/>
  <c r="H26" i="9" s="1"/>
  <c r="D22" i="9"/>
  <c r="D24" i="9" s="1"/>
  <c r="H20" i="9"/>
  <c r="H16" i="9"/>
  <c r="H17" i="9" s="1"/>
  <c r="H13" i="9"/>
  <c r="H9" i="9"/>
  <c r="H10" i="9" s="1"/>
  <c r="H6" i="9"/>
  <c r="D31" i="8"/>
  <c r="D33" i="8" s="1"/>
  <c r="J29" i="8"/>
  <c r="J31" i="8" s="1"/>
  <c r="L31" i="8" s="1" a="1"/>
  <c r="L31" i="8" s="1"/>
  <c r="H23" i="8"/>
  <c r="H24" i="8" s="1"/>
  <c r="D26" i="8"/>
  <c r="H20" i="8"/>
  <c r="H16" i="8"/>
  <c r="H17" i="8" s="1"/>
  <c r="H13" i="8"/>
  <c r="H9" i="8"/>
  <c r="H10" i="8" s="1"/>
  <c r="H6" i="8"/>
  <c r="H19" i="9" l="1"/>
  <c r="D26" i="9"/>
  <c r="D32" i="9"/>
  <c r="J32" i="9" s="1"/>
  <c r="J33" i="9" s="1"/>
  <c r="J34" i="9" s="1"/>
  <c r="A38" i="9" s="1"/>
  <c r="H12" i="9"/>
  <c r="D32" i="8"/>
  <c r="J32" i="8" s="1"/>
  <c r="J33" i="8" s="1"/>
  <c r="J34" i="8" s="1"/>
  <c r="A38" i="8" s="1"/>
  <c r="H26" i="8"/>
  <c r="H12" i="8"/>
  <c r="H19" i="8"/>
  <c r="H27" i="9" l="1"/>
  <c r="H29" i="9" s="1"/>
  <c r="H27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<sst xmlns="http://schemas.openxmlformats.org/spreadsheetml/2006/main" count="171" uniqueCount="126">
  <si>
    <t>用地費及び補償費</t>
    <rPh sb="0" eb="3">
      <t>ヨウチヒ</t>
    </rPh>
    <rPh sb="3" eb="4">
      <t>オヨ</t>
    </rPh>
    <rPh sb="5" eb="8">
      <t>ホショウヒ</t>
    </rPh>
    <phoneticPr fontId="1"/>
  </si>
  <si>
    <t>交付金の算出方法</t>
    <rPh sb="0" eb="3">
      <t>コウフキン</t>
    </rPh>
    <rPh sb="4" eb="6">
      <t>サンシュツ</t>
    </rPh>
    <rPh sb="6" eb="8">
      <t>ホウホウ</t>
    </rPh>
    <phoneticPr fontId="1"/>
  </si>
  <si>
    <t>（単位：千円）</t>
    <rPh sb="1" eb="3">
      <t>タンイ</t>
    </rPh>
    <rPh sb="4" eb="6">
      <t>センエン</t>
    </rPh>
    <phoneticPr fontId="1"/>
  </si>
  <si>
    <t>付帯工事費</t>
    <rPh sb="0" eb="2">
      <t>フタイ</t>
    </rPh>
    <rPh sb="2" eb="5">
      <t>コウジヒ</t>
    </rPh>
    <phoneticPr fontId="1"/>
  </si>
  <si>
    <t>調査費</t>
    <rPh sb="0" eb="3">
      <t>チョウサヒ</t>
    </rPh>
    <phoneticPr fontId="1"/>
  </si>
  <si>
    <t>工事雑費</t>
    <rPh sb="0" eb="2">
      <t>コウジ</t>
    </rPh>
    <rPh sb="2" eb="4">
      <t>ザッピ</t>
    </rPh>
    <phoneticPr fontId="1"/>
  </si>
  <si>
    <t>処理能力</t>
    <rPh sb="0" eb="2">
      <t>ショリ</t>
    </rPh>
    <rPh sb="2" eb="4">
      <t>ノウリョク</t>
    </rPh>
    <phoneticPr fontId="1"/>
  </si>
  <si>
    <t>事業の内容</t>
    <rPh sb="0" eb="2">
      <t>ジギョウ</t>
    </rPh>
    <rPh sb="3" eb="5">
      <t>ナイヨウ</t>
    </rPh>
    <phoneticPr fontId="1"/>
  </si>
  <si>
    <t>その他</t>
    <rPh sb="2" eb="3">
      <t>タ</t>
    </rPh>
    <phoneticPr fontId="1"/>
  </si>
  <si>
    <t>総事業費</t>
    <rPh sb="0" eb="1">
      <t>ソウ</t>
    </rPh>
    <rPh sb="1" eb="4">
      <t>ジギョウヒ</t>
    </rPh>
    <phoneticPr fontId="1"/>
  </si>
  <si>
    <t>全体
事業</t>
    <rPh sb="0" eb="2">
      <t>ゼンタイ</t>
    </rPh>
    <rPh sb="3" eb="5">
      <t>ジギョウ</t>
    </rPh>
    <phoneticPr fontId="1"/>
  </si>
  <si>
    <t>当該年
度事業</t>
    <rPh sb="0" eb="2">
      <t>トウガイ</t>
    </rPh>
    <rPh sb="2" eb="3">
      <t>ネン</t>
    </rPh>
    <rPh sb="4" eb="5">
      <t>ド</t>
    </rPh>
    <rPh sb="5" eb="7">
      <t>ジギョウ</t>
    </rPh>
    <phoneticPr fontId="1"/>
  </si>
  <si>
    <t>事務費の算出方法</t>
    <rPh sb="0" eb="3">
      <t>ジムヒ</t>
    </rPh>
    <rPh sb="4" eb="6">
      <t>サンシュツ</t>
    </rPh>
    <rPh sb="6" eb="8">
      <t>ホウホウ</t>
    </rPh>
    <phoneticPr fontId="1"/>
  </si>
  <si>
    <r>
      <t xml:space="preserve">当該年度事業に係る経費の配分
</t>
    </r>
    <r>
      <rPr>
        <sz val="11"/>
        <rFont val="ＭＳ 明朝"/>
        <family val="1"/>
        <charset val="128"/>
      </rPr>
      <t>（交付対象事業費）</t>
    </r>
    <rPh sb="0" eb="2">
      <t>トウガイ</t>
    </rPh>
    <rPh sb="2" eb="4">
      <t>ネンド</t>
    </rPh>
    <rPh sb="4" eb="6">
      <t>ジギョウ</t>
    </rPh>
    <rPh sb="7" eb="8">
      <t>カカ</t>
    </rPh>
    <rPh sb="9" eb="11">
      <t>ケイヒ</t>
    </rPh>
    <rPh sb="12" eb="14">
      <t>ハイブン</t>
    </rPh>
    <rPh sb="16" eb="18">
      <t>コウフ</t>
    </rPh>
    <rPh sb="18" eb="20">
      <t>タイショウ</t>
    </rPh>
    <rPh sb="20" eb="23">
      <t>ジギョウヒ</t>
    </rPh>
    <phoneticPr fontId="1"/>
  </si>
  <si>
    <t>１／３事業</t>
    <rPh sb="3" eb="5">
      <t>ジギョウ</t>
    </rPh>
    <phoneticPr fontId="1"/>
  </si>
  <si>
    <t>１／２事業</t>
    <rPh sb="3" eb="5">
      <t>ジギョウ</t>
    </rPh>
    <phoneticPr fontId="1"/>
  </si>
  <si>
    <t>本工事費</t>
    <rPh sb="0" eb="3">
      <t>ホンコウジ</t>
    </rPh>
    <rPh sb="3" eb="4">
      <t>ヒ</t>
    </rPh>
    <phoneticPr fontId="1"/>
  </si>
  <si>
    <t>廃焼却施設解体費</t>
    <rPh sb="0" eb="1">
      <t>ハイ</t>
    </rPh>
    <rPh sb="1" eb="3">
      <t>ショウキャク</t>
    </rPh>
    <rPh sb="3" eb="5">
      <t>シセツ</t>
    </rPh>
    <rPh sb="5" eb="7">
      <t>カイタイ</t>
    </rPh>
    <rPh sb="7" eb="8">
      <t>ヒ</t>
    </rPh>
    <phoneticPr fontId="1"/>
  </si>
  <si>
    <t>マテリアルリサイクル推進施設</t>
    <rPh sb="10" eb="12">
      <t>スイシン</t>
    </rPh>
    <rPh sb="12" eb="14">
      <t>シセツ</t>
    </rPh>
    <phoneticPr fontId="1"/>
  </si>
  <si>
    <t>エネルギー回収型廃棄物処理施設</t>
    <rPh sb="5" eb="8">
      <t>カイシュウガタ</t>
    </rPh>
    <rPh sb="8" eb="11">
      <t>ハイキブツ</t>
    </rPh>
    <rPh sb="11" eb="13">
      <t>ショリ</t>
    </rPh>
    <rPh sb="13" eb="15">
      <t>シセツ</t>
    </rPh>
    <phoneticPr fontId="1"/>
  </si>
  <si>
    <t>高効率ごみ発電施設</t>
    <rPh sb="0" eb="3">
      <t>コウコウリツ</t>
    </rPh>
    <rPh sb="5" eb="7">
      <t>ハツデン</t>
    </rPh>
    <rPh sb="7" eb="9">
      <t>シセツ</t>
    </rPh>
    <phoneticPr fontId="1"/>
  </si>
  <si>
    <t>廃棄物運搬中継施設</t>
    <rPh sb="0" eb="3">
      <t>ハイキブツ</t>
    </rPh>
    <rPh sb="3" eb="5">
      <t>ウンパン</t>
    </rPh>
    <rPh sb="5" eb="7">
      <t>チュウケイ</t>
    </rPh>
    <rPh sb="7" eb="9">
      <t>シセツ</t>
    </rPh>
    <phoneticPr fontId="1"/>
  </si>
  <si>
    <t>有機性廃棄物リサイクル推進施設</t>
    <rPh sb="0" eb="3">
      <t>ユウキセイ</t>
    </rPh>
    <rPh sb="3" eb="6">
      <t>ハイキブツ</t>
    </rPh>
    <rPh sb="11" eb="13">
      <t>スイシン</t>
    </rPh>
    <rPh sb="13" eb="15">
      <t>シセツ</t>
    </rPh>
    <phoneticPr fontId="1"/>
  </si>
  <si>
    <t>最終処分場</t>
    <rPh sb="0" eb="2">
      <t>サイシュウ</t>
    </rPh>
    <rPh sb="2" eb="5">
      <t>ショブンジョウ</t>
    </rPh>
    <phoneticPr fontId="1"/>
  </si>
  <si>
    <t>最終処分場再生事業</t>
    <rPh sb="0" eb="2">
      <t>サイシュウ</t>
    </rPh>
    <rPh sb="2" eb="5">
      <t>ショブンジョウ</t>
    </rPh>
    <rPh sb="5" eb="7">
      <t>サイセイ</t>
    </rPh>
    <rPh sb="7" eb="9">
      <t>ジギョウ</t>
    </rPh>
    <phoneticPr fontId="1"/>
  </si>
  <si>
    <t>廃棄物処理施設の基幹的設備改良事業（交付率１／３）</t>
    <rPh sb="0" eb="3">
      <t>ハイキブツ</t>
    </rPh>
    <rPh sb="3" eb="5">
      <t>ショリ</t>
    </rPh>
    <rPh sb="5" eb="7">
      <t>シセツ</t>
    </rPh>
    <rPh sb="8" eb="11">
      <t>キカンテキ</t>
    </rPh>
    <rPh sb="11" eb="13">
      <t>セツビ</t>
    </rPh>
    <rPh sb="13" eb="15">
      <t>カイリョウ</t>
    </rPh>
    <rPh sb="15" eb="17">
      <t>ジギョウ</t>
    </rPh>
    <rPh sb="18" eb="21">
      <t>コウフリツ</t>
    </rPh>
    <phoneticPr fontId="1"/>
  </si>
  <si>
    <t>廃棄物処理施設の基幹的設備改良事業（交付率１／２）</t>
    <rPh sb="0" eb="3">
      <t>ハイキブツ</t>
    </rPh>
    <rPh sb="3" eb="5">
      <t>ショリ</t>
    </rPh>
    <rPh sb="5" eb="7">
      <t>シセツ</t>
    </rPh>
    <rPh sb="8" eb="11">
      <t>キカンテキ</t>
    </rPh>
    <rPh sb="11" eb="13">
      <t>セツビ</t>
    </rPh>
    <rPh sb="13" eb="15">
      <t>カイリョウ</t>
    </rPh>
    <rPh sb="15" eb="17">
      <t>ジギョウ</t>
    </rPh>
    <rPh sb="18" eb="21">
      <t>コウフリツ</t>
    </rPh>
    <phoneticPr fontId="1"/>
  </si>
  <si>
    <t>漂流・漂着ごみ処理施設</t>
    <rPh sb="0" eb="2">
      <t>ヒョウリュウ</t>
    </rPh>
    <rPh sb="3" eb="5">
      <t>ヒョウチャク</t>
    </rPh>
    <rPh sb="7" eb="9">
      <t>ショリ</t>
    </rPh>
    <rPh sb="9" eb="11">
      <t>シセツ</t>
    </rPh>
    <phoneticPr fontId="1"/>
  </si>
  <si>
    <t>廃棄物処理施設基幹的設備改造</t>
    <rPh sb="0" eb="3">
      <t>ハイキブツ</t>
    </rPh>
    <rPh sb="3" eb="5">
      <t>ショリ</t>
    </rPh>
    <rPh sb="5" eb="7">
      <t>シセツ</t>
    </rPh>
    <rPh sb="7" eb="10">
      <t>キカンテキ</t>
    </rPh>
    <rPh sb="10" eb="12">
      <t>セツビ</t>
    </rPh>
    <rPh sb="12" eb="14">
      <t>カイゾウ</t>
    </rPh>
    <phoneticPr fontId="1"/>
  </si>
  <si>
    <t>可燃性廃棄物直接埋立施設</t>
    <rPh sb="0" eb="3">
      <t>カネンセイ</t>
    </rPh>
    <rPh sb="3" eb="6">
      <t>ハイキブツ</t>
    </rPh>
    <rPh sb="6" eb="8">
      <t>チョクセツ</t>
    </rPh>
    <rPh sb="8" eb="10">
      <t>ウメタテ</t>
    </rPh>
    <rPh sb="10" eb="12">
      <t>シセツ</t>
    </rPh>
    <phoneticPr fontId="1"/>
  </si>
  <si>
    <t>焼却施設</t>
    <rPh sb="0" eb="2">
      <t>ショウキャク</t>
    </rPh>
    <rPh sb="2" eb="4">
      <t>シセツ</t>
    </rPh>
    <phoneticPr fontId="1"/>
  </si>
  <si>
    <t>施設整備に関する計画支援事業</t>
    <rPh sb="0" eb="2">
      <t>シセツ</t>
    </rPh>
    <rPh sb="2" eb="4">
      <t>セイビ</t>
    </rPh>
    <rPh sb="5" eb="6">
      <t>カン</t>
    </rPh>
    <rPh sb="8" eb="10">
      <t>ケイカク</t>
    </rPh>
    <rPh sb="10" eb="12">
      <t>シエン</t>
    </rPh>
    <rPh sb="12" eb="14">
      <t>ジギョウ</t>
    </rPh>
    <phoneticPr fontId="1"/>
  </si>
  <si>
    <t>施設区分詳細</t>
    <phoneticPr fontId="1"/>
  </si>
  <si>
    <t>コミュニティ・プラント</t>
    <phoneticPr fontId="1"/>
  </si>
  <si>
    <t>総事業費と交付対象事業費の差額の比較</t>
    <rPh sb="0" eb="4">
      <t>ソウジギョウヒ</t>
    </rPh>
    <rPh sb="5" eb="7">
      <t>コウフ</t>
    </rPh>
    <rPh sb="7" eb="9">
      <t>タイショウ</t>
    </rPh>
    <rPh sb="9" eb="11">
      <t>ジギョウ</t>
    </rPh>
    <rPh sb="11" eb="12">
      <t>ヒ</t>
    </rPh>
    <rPh sb="13" eb="15">
      <t>サガク</t>
    </rPh>
    <rPh sb="16" eb="18">
      <t>ヒカク</t>
    </rPh>
    <phoneticPr fontId="1"/>
  </si>
  <si>
    <t>※欄（行、列）の追加・削除を行わないこと。</t>
    <rPh sb="1" eb="2">
      <t>ラン</t>
    </rPh>
    <rPh sb="3" eb="4">
      <t>ギョウ</t>
    </rPh>
    <rPh sb="5" eb="6">
      <t>レツ</t>
    </rPh>
    <rPh sb="8" eb="10">
      <t>ツイカ</t>
    </rPh>
    <rPh sb="11" eb="13">
      <t>サクジョ</t>
    </rPh>
    <rPh sb="14" eb="15">
      <t>オコナ</t>
    </rPh>
    <phoneticPr fontId="1"/>
  </si>
  <si>
    <t>様式７－２</t>
    <rPh sb="0" eb="2">
      <t>ヨウシキ</t>
    </rPh>
    <phoneticPr fontId="1"/>
  </si>
  <si>
    <t>交付対象事業費実績</t>
    <rPh sb="0" eb="2">
      <t>コウフ</t>
    </rPh>
    <rPh sb="2" eb="4">
      <t>タイショウ</t>
    </rPh>
    <rPh sb="4" eb="7">
      <t>ジギョウヒ</t>
    </rPh>
    <rPh sb="7" eb="9">
      <t>ジッセキ</t>
    </rPh>
    <phoneticPr fontId="1"/>
  </si>
  <si>
    <t>施設区分（事業名）</t>
    <phoneticPr fontId="1"/>
  </si>
  <si>
    <t>１／４事業</t>
    <rPh sb="3" eb="5">
      <t>ジギョウ</t>
    </rPh>
    <phoneticPr fontId="1"/>
  </si>
  <si>
    <t>交付限度額
Ｋ＝Ａ÷４</t>
    <rPh sb="0" eb="2">
      <t>コウフ</t>
    </rPh>
    <rPh sb="2" eb="5">
      <t>ゲンドガク</t>
    </rPh>
    <phoneticPr fontId="1"/>
  </si>
  <si>
    <t>前年度まで
Ｌ</t>
    <rPh sb="0" eb="3">
      <t>ゼンネンド</t>
    </rPh>
    <phoneticPr fontId="1"/>
  </si>
  <si>
    <t>今年度
Ｍ</t>
    <rPh sb="0" eb="3">
      <t>コンネンド</t>
    </rPh>
    <phoneticPr fontId="1"/>
  </si>
  <si>
    <t>合計
Ｎ＝Ｌ＋Ｍ</t>
    <rPh sb="0" eb="2">
      <t>ゴウケイ</t>
    </rPh>
    <phoneticPr fontId="1"/>
  </si>
  <si>
    <t>交付対象事業費
（１／４事業）Ａ</t>
    <rPh sb="0" eb="2">
      <t>コウフ</t>
    </rPh>
    <rPh sb="2" eb="4">
      <t>タイショウ</t>
    </rPh>
    <rPh sb="4" eb="7">
      <t>ジギョウヒ</t>
    </rPh>
    <rPh sb="12" eb="14">
      <t>ジギョウ</t>
    </rPh>
    <phoneticPr fontId="1"/>
  </si>
  <si>
    <t>進捗率
Ｏ＝Ｎ÷Ａ</t>
    <rPh sb="0" eb="3">
      <t>シンチョクリツ</t>
    </rPh>
    <phoneticPr fontId="1"/>
  </si>
  <si>
    <t>交付対象事業費
（１／３事業）Ｂ</t>
    <rPh sb="0" eb="2">
      <t>コウフ</t>
    </rPh>
    <rPh sb="2" eb="4">
      <t>タイショウ</t>
    </rPh>
    <rPh sb="4" eb="7">
      <t>ジギョウヒ</t>
    </rPh>
    <rPh sb="12" eb="14">
      <t>ジギョウ</t>
    </rPh>
    <phoneticPr fontId="1"/>
  </si>
  <si>
    <t>過年度受入済額
Ｐ</t>
    <rPh sb="0" eb="3">
      <t>カネンド</t>
    </rPh>
    <rPh sb="3" eb="5">
      <t>ウケイレ</t>
    </rPh>
    <rPh sb="5" eb="6">
      <t>ズミ</t>
    </rPh>
    <rPh sb="6" eb="7">
      <t>ガク</t>
    </rPh>
    <phoneticPr fontId="1"/>
  </si>
  <si>
    <t>交付対象事業費
（１／２事業）Ｃ</t>
    <rPh sb="0" eb="2">
      <t>コウフ</t>
    </rPh>
    <rPh sb="2" eb="4">
      <t>タイショウ</t>
    </rPh>
    <rPh sb="4" eb="7">
      <t>ジギョウヒ</t>
    </rPh>
    <rPh sb="12" eb="14">
      <t>ジギョウ</t>
    </rPh>
    <phoneticPr fontId="1"/>
  </si>
  <si>
    <t>単年度交付額
Ｑ＝Ｋ×Ｎ－Ｐ</t>
    <rPh sb="0" eb="3">
      <t>タンネンド</t>
    </rPh>
    <rPh sb="3" eb="6">
      <t>コウフガク</t>
    </rPh>
    <phoneticPr fontId="1"/>
  </si>
  <si>
    <r>
      <t xml:space="preserve">交付限度額
</t>
    </r>
    <r>
      <rPr>
        <sz val="11"/>
        <color rgb="FFFF0000"/>
        <rFont val="ＭＳ 明朝"/>
        <family val="1"/>
        <charset val="128"/>
      </rPr>
      <t>Ｒ</t>
    </r>
    <r>
      <rPr>
        <sz val="11"/>
        <rFont val="ＭＳ 明朝"/>
        <family val="1"/>
        <charset val="128"/>
      </rPr>
      <t>＝Ｂ÷３</t>
    </r>
    <rPh sb="0" eb="2">
      <t>コウフ</t>
    </rPh>
    <rPh sb="2" eb="5">
      <t>ゲンドガク</t>
    </rPh>
    <phoneticPr fontId="1"/>
  </si>
  <si>
    <r>
      <t xml:space="preserve">前年度まで
</t>
    </r>
    <r>
      <rPr>
        <sz val="11"/>
        <color rgb="FFFF0000"/>
        <rFont val="ＭＳ 明朝"/>
        <family val="1"/>
        <charset val="128"/>
      </rPr>
      <t>Ｓ</t>
    </r>
    <rPh sb="0" eb="3">
      <t>ゼンネンド</t>
    </rPh>
    <phoneticPr fontId="1"/>
  </si>
  <si>
    <r>
      <t xml:space="preserve">今年度
</t>
    </r>
    <r>
      <rPr>
        <sz val="11"/>
        <color rgb="FFFF0000"/>
        <rFont val="ＭＳ 明朝"/>
        <family val="1"/>
        <charset val="128"/>
      </rPr>
      <t>Ｔ</t>
    </r>
    <rPh sb="0" eb="3">
      <t>コンネンド</t>
    </rPh>
    <phoneticPr fontId="1"/>
  </si>
  <si>
    <r>
      <t xml:space="preserve">合計
</t>
    </r>
    <r>
      <rPr>
        <sz val="11"/>
        <color rgb="FFFF0000"/>
        <rFont val="ＭＳ 明朝"/>
        <family val="1"/>
        <charset val="128"/>
      </rPr>
      <t>Ｕ</t>
    </r>
    <r>
      <rPr>
        <sz val="11"/>
        <rFont val="ＭＳ 明朝"/>
        <family val="1"/>
        <charset val="128"/>
      </rPr>
      <t>＝</t>
    </r>
    <r>
      <rPr>
        <sz val="11"/>
        <color rgb="FFFF0000"/>
        <rFont val="ＭＳ 明朝"/>
        <family val="1"/>
        <charset val="128"/>
      </rPr>
      <t>Ｓ</t>
    </r>
    <r>
      <rPr>
        <sz val="11"/>
        <rFont val="ＭＳ 明朝"/>
        <family val="1"/>
        <charset val="128"/>
      </rPr>
      <t>＋</t>
    </r>
    <r>
      <rPr>
        <sz val="11"/>
        <color rgb="FFFF0000"/>
        <rFont val="ＭＳ 明朝"/>
        <family val="1"/>
        <charset val="128"/>
      </rPr>
      <t>Ｔ</t>
    </r>
    <rPh sb="0" eb="2">
      <t>ゴウケイ</t>
    </rPh>
    <phoneticPr fontId="1"/>
  </si>
  <si>
    <r>
      <t xml:space="preserve">進捗率
</t>
    </r>
    <r>
      <rPr>
        <sz val="11"/>
        <color rgb="FFFF0000"/>
        <rFont val="ＭＳ 明朝"/>
        <family val="1"/>
        <charset val="128"/>
      </rPr>
      <t>Ｖ</t>
    </r>
    <r>
      <rPr>
        <sz val="11"/>
        <rFont val="ＭＳ 明朝"/>
        <family val="1"/>
        <charset val="128"/>
      </rPr>
      <t>＝</t>
    </r>
    <r>
      <rPr>
        <sz val="11"/>
        <color rgb="FFFF0000"/>
        <rFont val="ＭＳ 明朝"/>
        <family val="1"/>
        <charset val="128"/>
      </rPr>
      <t>Ｕ</t>
    </r>
    <r>
      <rPr>
        <sz val="11"/>
        <rFont val="ＭＳ 明朝"/>
        <family val="1"/>
        <charset val="128"/>
      </rPr>
      <t>÷Ｂ</t>
    </r>
    <rPh sb="0" eb="3">
      <t>シンチョクリツ</t>
    </rPh>
    <phoneticPr fontId="1"/>
  </si>
  <si>
    <r>
      <t xml:space="preserve">過年度受入済額
</t>
    </r>
    <r>
      <rPr>
        <sz val="11"/>
        <color rgb="FFFF0000"/>
        <rFont val="ＭＳ 明朝"/>
        <family val="1"/>
        <charset val="128"/>
      </rPr>
      <t>Ｗ</t>
    </r>
    <rPh sb="0" eb="3">
      <t>カネンド</t>
    </rPh>
    <rPh sb="3" eb="5">
      <t>ウケイレ</t>
    </rPh>
    <rPh sb="5" eb="6">
      <t>ズミ</t>
    </rPh>
    <rPh sb="6" eb="7">
      <t>ガク</t>
    </rPh>
    <phoneticPr fontId="1"/>
  </si>
  <si>
    <r>
      <t xml:space="preserve">単年度交付額
</t>
    </r>
    <r>
      <rPr>
        <sz val="11"/>
        <color rgb="FFFF0000"/>
        <rFont val="ＭＳ 明朝"/>
        <family val="1"/>
        <charset val="128"/>
      </rPr>
      <t>Ｘ</t>
    </r>
    <r>
      <rPr>
        <sz val="11"/>
        <rFont val="ＭＳ 明朝"/>
        <family val="1"/>
        <charset val="128"/>
      </rPr>
      <t>＝</t>
    </r>
    <r>
      <rPr>
        <sz val="11"/>
        <color rgb="FFFF0000"/>
        <rFont val="ＭＳ 明朝"/>
        <family val="1"/>
        <charset val="128"/>
      </rPr>
      <t>Ｒ</t>
    </r>
    <r>
      <rPr>
        <sz val="11"/>
        <rFont val="ＭＳ 明朝"/>
        <family val="1"/>
        <charset val="128"/>
      </rPr>
      <t>×</t>
    </r>
    <r>
      <rPr>
        <sz val="11"/>
        <color rgb="FFFF0000"/>
        <rFont val="ＭＳ 明朝"/>
        <family val="1"/>
        <charset val="128"/>
      </rPr>
      <t>Ｖ</t>
    </r>
    <r>
      <rPr>
        <sz val="11"/>
        <rFont val="ＭＳ 明朝"/>
        <family val="1"/>
        <charset val="128"/>
      </rPr>
      <t>－</t>
    </r>
    <r>
      <rPr>
        <sz val="11"/>
        <color rgb="FFFF0000"/>
        <rFont val="ＭＳ 明朝"/>
        <family val="1"/>
        <charset val="128"/>
      </rPr>
      <t>Ｗ</t>
    </r>
    <rPh sb="0" eb="3">
      <t>タンネンド</t>
    </rPh>
    <rPh sb="3" eb="6">
      <t>コウフガク</t>
    </rPh>
    <phoneticPr fontId="1"/>
  </si>
  <si>
    <r>
      <t>工事費計　</t>
    </r>
    <r>
      <rPr>
        <sz val="11"/>
        <color rgb="FFFF0000"/>
        <rFont val="ＭＳ 明朝"/>
        <family val="1"/>
        <charset val="128"/>
      </rPr>
      <t>Ｆ</t>
    </r>
    <rPh sb="0" eb="3">
      <t>コウジヒ</t>
    </rPh>
    <rPh sb="3" eb="4">
      <t>ケイ</t>
    </rPh>
    <phoneticPr fontId="1"/>
  </si>
  <si>
    <t>長期広域化・集約化計画策定支援事業</t>
    <rPh sb="0" eb="2">
      <t>チョウキ</t>
    </rPh>
    <rPh sb="2" eb="4">
      <t>コウイキ</t>
    </rPh>
    <rPh sb="4" eb="5">
      <t>カ</t>
    </rPh>
    <rPh sb="6" eb="8">
      <t>シュウヤク</t>
    </rPh>
    <rPh sb="8" eb="9">
      <t>カ</t>
    </rPh>
    <rPh sb="9" eb="11">
      <t>ケイカク</t>
    </rPh>
    <rPh sb="11" eb="13">
      <t>サクテイ</t>
    </rPh>
    <rPh sb="13" eb="15">
      <t>シエン</t>
    </rPh>
    <rPh sb="15" eb="17">
      <t>ジギョウ</t>
    </rPh>
    <phoneticPr fontId="1"/>
  </si>
  <si>
    <r>
      <t>事務費　</t>
    </r>
    <r>
      <rPr>
        <sz val="11"/>
        <color rgb="FFFF0000"/>
        <rFont val="ＭＳ 明朝"/>
        <family val="1"/>
        <charset val="128"/>
      </rPr>
      <t>Ｇ</t>
    </r>
    <rPh sb="0" eb="3">
      <t>ジムヒ</t>
    </rPh>
    <phoneticPr fontId="1"/>
  </si>
  <si>
    <r>
      <t xml:space="preserve">事業費
</t>
    </r>
    <r>
      <rPr>
        <sz val="11"/>
        <color rgb="FFFF0000"/>
        <rFont val="ＭＳ 明朝"/>
        <family val="1"/>
        <charset val="128"/>
      </rPr>
      <t>Ｈ＝Ｆ＋Ｇ</t>
    </r>
    <rPh sb="0" eb="3">
      <t>ジギョウヒ</t>
    </rPh>
    <phoneticPr fontId="1"/>
  </si>
  <si>
    <r>
      <t>控除額　</t>
    </r>
    <r>
      <rPr>
        <sz val="11"/>
        <color rgb="FFFF0000"/>
        <rFont val="ＭＳ 明朝"/>
        <family val="1"/>
        <charset val="128"/>
      </rPr>
      <t>Ｉ</t>
    </r>
    <rPh sb="0" eb="3">
      <t>コウジョガク</t>
    </rPh>
    <phoneticPr fontId="1"/>
  </si>
  <si>
    <r>
      <rPr>
        <sz val="11"/>
        <color rgb="FFFF0000"/>
        <rFont val="ＭＳ 明朝"/>
        <family val="1"/>
        <charset val="128"/>
      </rPr>
      <t>交付対象事業費</t>
    </r>
    <r>
      <rPr>
        <sz val="11"/>
        <rFont val="ＭＳ 明朝"/>
        <family val="1"/>
        <charset val="128"/>
      </rPr>
      <t xml:space="preserve">
</t>
    </r>
    <r>
      <rPr>
        <sz val="11"/>
        <color rgb="FFFF0000"/>
        <rFont val="ＭＳ 明朝"/>
        <family val="1"/>
        <charset val="128"/>
      </rPr>
      <t>Ｊ＝Ｈ－Ｉ</t>
    </r>
    <rPh sb="0" eb="2">
      <t>コウフ</t>
    </rPh>
    <rPh sb="2" eb="4">
      <t>タイショウ</t>
    </rPh>
    <rPh sb="4" eb="7">
      <t>ジギョウヒ</t>
    </rPh>
    <phoneticPr fontId="1"/>
  </si>
  <si>
    <r>
      <t xml:space="preserve">工期全体の工事費（工事雑費を除く）
</t>
    </r>
    <r>
      <rPr>
        <sz val="11"/>
        <rFont val="ＭＳ 明朝"/>
        <family val="1"/>
        <charset val="128"/>
      </rPr>
      <t>（</t>
    </r>
    <r>
      <rPr>
        <sz val="11"/>
        <color rgb="FFFF0000"/>
        <rFont val="ＭＳ 明朝"/>
        <family val="1"/>
        <charset val="128"/>
      </rPr>
      <t>ＡＶ</t>
    </r>
    <r>
      <rPr>
        <sz val="11"/>
        <rFont val="ＭＳ 明朝"/>
        <family val="1"/>
        <charset val="128"/>
      </rPr>
      <t>）</t>
    </r>
    <rPh sb="0" eb="2">
      <t>コウキ</t>
    </rPh>
    <rPh sb="2" eb="4">
      <t>ゼンタイ</t>
    </rPh>
    <rPh sb="5" eb="8">
      <t>コウジヒ</t>
    </rPh>
    <rPh sb="9" eb="11">
      <t>コウジ</t>
    </rPh>
    <rPh sb="11" eb="13">
      <t>ザッピ</t>
    </rPh>
    <rPh sb="14" eb="15">
      <t>ノゾ</t>
    </rPh>
    <phoneticPr fontId="1"/>
  </si>
  <si>
    <t>*是*</t>
    <rPh sb="1" eb="2">
      <t>ゼ</t>
    </rPh>
    <phoneticPr fontId="1"/>
  </si>
  <si>
    <r>
      <t>事務費率（</t>
    </r>
    <r>
      <rPr>
        <sz val="11"/>
        <color rgb="FFFF0000"/>
        <rFont val="ＭＳ 明朝"/>
        <family val="1"/>
        <charset val="128"/>
      </rPr>
      <t>ＡＷ</t>
    </r>
    <r>
      <rPr>
        <sz val="11"/>
        <rFont val="ＭＳ 明朝"/>
        <family val="1"/>
        <charset val="128"/>
      </rPr>
      <t>）</t>
    </r>
    <rPh sb="0" eb="2">
      <t>ジム</t>
    </rPh>
    <rPh sb="2" eb="4">
      <t>ヒリツ</t>
    </rPh>
    <phoneticPr fontId="1"/>
  </si>
  <si>
    <t>摘要</t>
    <phoneticPr fontId="1"/>
  </si>
  <si>
    <t>*T*</t>
    <phoneticPr fontId="1"/>
  </si>
  <si>
    <r>
      <t>事務費限度額
（</t>
    </r>
    <r>
      <rPr>
        <sz val="11"/>
        <color rgb="FFFF0000"/>
        <rFont val="ＭＳ 明朝"/>
        <family val="1"/>
        <charset val="128"/>
      </rPr>
      <t>ＡＸ</t>
    </r>
    <r>
      <rPr>
        <sz val="11"/>
        <rFont val="ＭＳ 明朝"/>
        <family val="1"/>
        <charset val="128"/>
      </rPr>
      <t>）＝（</t>
    </r>
    <r>
      <rPr>
        <sz val="11"/>
        <color rgb="FFFF0000"/>
        <rFont val="ＭＳ 明朝"/>
        <family val="1"/>
        <charset val="128"/>
      </rPr>
      <t>ＡＶ</t>
    </r>
    <r>
      <rPr>
        <sz val="11"/>
        <rFont val="ＭＳ 明朝"/>
        <family val="1"/>
        <charset val="128"/>
      </rPr>
      <t>）×（</t>
    </r>
    <r>
      <rPr>
        <sz val="11"/>
        <color rgb="FFFF0000"/>
        <rFont val="ＭＳ 明朝"/>
        <family val="1"/>
        <charset val="128"/>
      </rPr>
      <t>ＡＷ</t>
    </r>
    <r>
      <rPr>
        <sz val="11"/>
        <rFont val="ＭＳ 明朝"/>
        <family val="1"/>
        <charset val="128"/>
      </rPr>
      <t>）</t>
    </r>
    <rPh sb="0" eb="3">
      <t>ジムヒ</t>
    </rPh>
    <rPh sb="3" eb="6">
      <t>ゲンドガク</t>
    </rPh>
    <phoneticPr fontId="1"/>
  </si>
  <si>
    <r>
      <t>直近下位の最高額（</t>
    </r>
    <r>
      <rPr>
        <sz val="11"/>
        <color rgb="FFFF0000"/>
        <rFont val="ＭＳ 明朝"/>
        <family val="1"/>
        <charset val="128"/>
      </rPr>
      <t>ＡＹ</t>
    </r>
    <r>
      <rPr>
        <sz val="11"/>
        <rFont val="ＭＳ 明朝"/>
        <family val="1"/>
        <charset val="128"/>
      </rPr>
      <t>）</t>
    </r>
    <rPh sb="0" eb="2">
      <t>チョッキン</t>
    </rPh>
    <rPh sb="2" eb="4">
      <t>カイ</t>
    </rPh>
    <rPh sb="5" eb="8">
      <t>サイコウガク</t>
    </rPh>
    <phoneticPr fontId="1"/>
  </si>
  <si>
    <t>*あ*</t>
    <phoneticPr fontId="1"/>
  </si>
  <si>
    <r>
      <t>工期全体の事務費（</t>
    </r>
    <r>
      <rPr>
        <sz val="11"/>
        <color rgb="FFFF0000"/>
        <rFont val="ＭＳ 明朝"/>
        <family val="1"/>
        <charset val="128"/>
      </rPr>
      <t>ＡＺ</t>
    </r>
    <r>
      <rPr>
        <sz val="11"/>
        <rFont val="ＭＳ 明朝"/>
        <family val="1"/>
        <charset val="128"/>
      </rPr>
      <t>）</t>
    </r>
    <rPh sb="0" eb="2">
      <t>コウキ</t>
    </rPh>
    <rPh sb="2" eb="4">
      <t>ゼンタイ</t>
    </rPh>
    <rPh sb="5" eb="8">
      <t>ジムヒ</t>
    </rPh>
    <phoneticPr fontId="1"/>
  </si>
  <si>
    <t>複数の地域計画に跨がる事業の場合はチェック
（現地域計画＋次期地域計画　等）</t>
    <phoneticPr fontId="1"/>
  </si>
  <si>
    <t>事務費の各年度配分</t>
    <rPh sb="0" eb="3">
      <t>ジムヒ</t>
    </rPh>
    <rPh sb="4" eb="7">
      <t>カクネンド</t>
    </rPh>
    <rPh sb="7" eb="9">
      <t>ハイブン</t>
    </rPh>
    <phoneticPr fontId="1"/>
  </si>
  <si>
    <t>本体工事は嵩上げ対象になりますが、解体費用は1/3です。</t>
    <rPh sb="0" eb="2">
      <t>ホンタイ</t>
    </rPh>
    <rPh sb="2" eb="4">
      <t>コウジ</t>
    </rPh>
    <rPh sb="5" eb="7">
      <t>カサア</t>
    </rPh>
    <rPh sb="8" eb="10">
      <t>タイショウ</t>
    </rPh>
    <phoneticPr fontId="1"/>
  </si>
  <si>
    <r>
      <t xml:space="preserve">交付対象事業費
</t>
    </r>
    <r>
      <rPr>
        <sz val="11"/>
        <color rgb="FFFF0000"/>
        <rFont val="ＭＳ 明朝"/>
        <family val="1"/>
        <charset val="128"/>
      </rPr>
      <t>（２／５事業）Ｄ</t>
    </r>
    <rPh sb="0" eb="2">
      <t>コウフ</t>
    </rPh>
    <rPh sb="2" eb="4">
      <t>タイショウ</t>
    </rPh>
    <rPh sb="4" eb="7">
      <t>ジギョウヒ</t>
    </rPh>
    <rPh sb="12" eb="14">
      <t>ジギョウ</t>
    </rPh>
    <phoneticPr fontId="1"/>
  </si>
  <si>
    <r>
      <t xml:space="preserve">交付対象事業費
</t>
    </r>
    <r>
      <rPr>
        <sz val="11"/>
        <color rgb="FFFF0000"/>
        <rFont val="ＭＳ 明朝"/>
        <family val="1"/>
        <charset val="128"/>
      </rPr>
      <t>（３／５事業）Ｅ</t>
    </r>
    <rPh sb="0" eb="2">
      <t>コウフ</t>
    </rPh>
    <rPh sb="2" eb="4">
      <t>タイショウ</t>
    </rPh>
    <rPh sb="4" eb="7">
      <t>ジギョウヒ</t>
    </rPh>
    <rPh sb="12" eb="14">
      <t>ジギョウ</t>
    </rPh>
    <phoneticPr fontId="1"/>
  </si>
  <si>
    <t>２／５事業</t>
    <rPh sb="3" eb="5">
      <t>ジギョウ</t>
    </rPh>
    <phoneticPr fontId="1"/>
  </si>
  <si>
    <t>交付限度額
ＡＧ＝Ｄ×２／５</t>
    <rPh sb="0" eb="2">
      <t>コウフ</t>
    </rPh>
    <rPh sb="2" eb="5">
      <t>ゲンドガク</t>
    </rPh>
    <phoneticPr fontId="1"/>
  </si>
  <si>
    <r>
      <t xml:space="preserve">前年度まで
</t>
    </r>
    <r>
      <rPr>
        <sz val="11"/>
        <color rgb="FFFF0000"/>
        <rFont val="ＭＳ 明朝"/>
        <family val="1"/>
        <charset val="128"/>
      </rPr>
      <t>ＡＨ</t>
    </r>
    <rPh sb="0" eb="3">
      <t>ゼンネンド</t>
    </rPh>
    <phoneticPr fontId="1"/>
  </si>
  <si>
    <r>
      <t xml:space="preserve">今年度
</t>
    </r>
    <r>
      <rPr>
        <sz val="11"/>
        <color rgb="FFFF0000"/>
        <rFont val="ＭＳ 明朝"/>
        <family val="1"/>
        <charset val="128"/>
      </rPr>
      <t>ＡＩ</t>
    </r>
    <rPh sb="0" eb="3">
      <t>コンネンド</t>
    </rPh>
    <phoneticPr fontId="1"/>
  </si>
  <si>
    <r>
      <t xml:space="preserve">合計
</t>
    </r>
    <r>
      <rPr>
        <sz val="8.6"/>
        <color rgb="FFFF0000"/>
        <rFont val="ＭＳ 明朝"/>
        <family val="1"/>
        <charset val="128"/>
      </rPr>
      <t>ＡＪ</t>
    </r>
    <r>
      <rPr>
        <sz val="8.6"/>
        <rFont val="ＭＳ 明朝"/>
        <family val="1"/>
        <charset val="128"/>
      </rPr>
      <t>＝</t>
    </r>
    <r>
      <rPr>
        <sz val="8.6"/>
        <color rgb="FFFF0000"/>
        <rFont val="ＭＳ 明朝"/>
        <family val="1"/>
        <charset val="128"/>
      </rPr>
      <t>ＡＨ</t>
    </r>
    <r>
      <rPr>
        <sz val="8.6"/>
        <rFont val="ＭＳ 明朝"/>
        <family val="1"/>
        <charset val="128"/>
      </rPr>
      <t>＋</t>
    </r>
    <r>
      <rPr>
        <sz val="8.6"/>
        <color rgb="FFFF0000"/>
        <rFont val="ＭＳ 明朝"/>
        <family val="1"/>
        <charset val="128"/>
      </rPr>
      <t>ＡＩ</t>
    </r>
    <rPh sb="0" eb="2">
      <t>ゴウケイ</t>
    </rPh>
    <phoneticPr fontId="1"/>
  </si>
  <si>
    <r>
      <t xml:space="preserve">進捗率
</t>
    </r>
    <r>
      <rPr>
        <sz val="11"/>
        <color rgb="FFFF0000"/>
        <rFont val="ＭＳ 明朝"/>
        <family val="1"/>
        <charset val="128"/>
      </rPr>
      <t>ＡＫ</t>
    </r>
    <r>
      <rPr>
        <sz val="11"/>
        <rFont val="ＭＳ 明朝"/>
        <family val="1"/>
        <charset val="128"/>
      </rPr>
      <t>＝</t>
    </r>
    <r>
      <rPr>
        <sz val="11"/>
        <color rgb="FFFF0000"/>
        <rFont val="ＭＳ 明朝"/>
        <family val="1"/>
        <charset val="128"/>
      </rPr>
      <t>ＡＪ</t>
    </r>
    <r>
      <rPr>
        <sz val="11"/>
        <rFont val="ＭＳ 明朝"/>
        <family val="1"/>
        <charset val="128"/>
      </rPr>
      <t>÷</t>
    </r>
    <r>
      <rPr>
        <sz val="11"/>
        <color rgb="FFFF0000"/>
        <rFont val="ＭＳ 明朝"/>
        <family val="1"/>
        <charset val="128"/>
      </rPr>
      <t>Ｄ</t>
    </r>
    <rPh sb="0" eb="3">
      <t>シンチョクリツ</t>
    </rPh>
    <phoneticPr fontId="1"/>
  </si>
  <si>
    <r>
      <t xml:space="preserve">過年度受入済額
</t>
    </r>
    <r>
      <rPr>
        <sz val="11"/>
        <color rgb="FFFF0000"/>
        <rFont val="ＭＳ 明朝"/>
        <family val="1"/>
        <charset val="128"/>
      </rPr>
      <t>ＡＬ</t>
    </r>
    <rPh sb="0" eb="3">
      <t>カネンド</t>
    </rPh>
    <rPh sb="3" eb="5">
      <t>ウケイレ</t>
    </rPh>
    <rPh sb="5" eb="6">
      <t>ズミ</t>
    </rPh>
    <rPh sb="6" eb="7">
      <t>ガク</t>
    </rPh>
    <phoneticPr fontId="1"/>
  </si>
  <si>
    <r>
      <t xml:space="preserve">単年度交付額
</t>
    </r>
    <r>
      <rPr>
        <sz val="10"/>
        <color rgb="FFFF0000"/>
        <rFont val="ＭＳ 明朝"/>
        <family val="1"/>
        <charset val="128"/>
      </rPr>
      <t>ＡＭ＝ＡＧ×ＡＫ－ＡＬ</t>
    </r>
    <rPh sb="0" eb="3">
      <t>タンネンド</t>
    </rPh>
    <rPh sb="3" eb="6">
      <t>コウフガク</t>
    </rPh>
    <phoneticPr fontId="1"/>
  </si>
  <si>
    <t>３／５事業</t>
    <rPh sb="3" eb="5">
      <t>ジギョウ</t>
    </rPh>
    <phoneticPr fontId="1"/>
  </si>
  <si>
    <t>交付限度額
ＡＮ＝Ｅ×３／５</t>
    <rPh sb="0" eb="2">
      <t>コウフ</t>
    </rPh>
    <rPh sb="2" eb="5">
      <t>ゲンドガク</t>
    </rPh>
    <phoneticPr fontId="1"/>
  </si>
  <si>
    <r>
      <t xml:space="preserve">前年度まで
</t>
    </r>
    <r>
      <rPr>
        <sz val="11"/>
        <color rgb="FFFF0000"/>
        <rFont val="ＭＳ 明朝"/>
        <family val="1"/>
        <charset val="128"/>
      </rPr>
      <t>ＡＯ</t>
    </r>
    <rPh sb="0" eb="3">
      <t>ゼンネンド</t>
    </rPh>
    <phoneticPr fontId="1"/>
  </si>
  <si>
    <r>
      <t xml:space="preserve">今年度
</t>
    </r>
    <r>
      <rPr>
        <sz val="11"/>
        <color rgb="FFFF0000"/>
        <rFont val="ＭＳ 明朝"/>
        <family val="1"/>
        <charset val="128"/>
      </rPr>
      <t>ＡＰ</t>
    </r>
    <rPh sb="0" eb="3">
      <t>コンネンド</t>
    </rPh>
    <phoneticPr fontId="1"/>
  </si>
  <si>
    <r>
      <t xml:space="preserve">合計
</t>
    </r>
    <r>
      <rPr>
        <sz val="8.5"/>
        <color rgb="FFFF0000"/>
        <rFont val="ＭＳ 明朝"/>
        <family val="1"/>
        <charset val="128"/>
      </rPr>
      <t>ＡＱ＝ＡＯ＋ＡＰ</t>
    </r>
    <rPh sb="0" eb="2">
      <t>ゴウケイ</t>
    </rPh>
    <phoneticPr fontId="1"/>
  </si>
  <si>
    <r>
      <t xml:space="preserve">進捗率
</t>
    </r>
    <r>
      <rPr>
        <sz val="11"/>
        <color rgb="FFFF0000"/>
        <rFont val="ＭＳ 明朝"/>
        <family val="1"/>
        <charset val="128"/>
      </rPr>
      <t>ＡＲ</t>
    </r>
    <r>
      <rPr>
        <sz val="11"/>
        <rFont val="ＭＳ 明朝"/>
        <family val="1"/>
        <charset val="128"/>
      </rPr>
      <t>＝</t>
    </r>
    <r>
      <rPr>
        <sz val="11"/>
        <color rgb="FFFF0000"/>
        <rFont val="ＭＳ 明朝"/>
        <family val="1"/>
        <charset val="128"/>
      </rPr>
      <t>ＡＱ</t>
    </r>
    <r>
      <rPr>
        <sz val="11"/>
        <rFont val="ＭＳ 明朝"/>
        <family val="1"/>
        <charset val="128"/>
      </rPr>
      <t>÷</t>
    </r>
    <r>
      <rPr>
        <sz val="11"/>
        <color rgb="FFFF0000"/>
        <rFont val="ＭＳ 明朝"/>
        <family val="1"/>
        <charset val="128"/>
      </rPr>
      <t>Ｄ</t>
    </r>
    <rPh sb="0" eb="3">
      <t>シンチョクリツ</t>
    </rPh>
    <phoneticPr fontId="1"/>
  </si>
  <si>
    <r>
      <t xml:space="preserve">過年度受入済額
</t>
    </r>
    <r>
      <rPr>
        <sz val="11"/>
        <color rgb="FFFF0000"/>
        <rFont val="ＭＳ 明朝"/>
        <family val="1"/>
        <charset val="128"/>
      </rPr>
      <t>ＡＳ</t>
    </r>
    <rPh sb="0" eb="3">
      <t>カネンド</t>
    </rPh>
    <rPh sb="3" eb="5">
      <t>ウケイレ</t>
    </rPh>
    <rPh sb="5" eb="6">
      <t>ズミ</t>
    </rPh>
    <rPh sb="6" eb="7">
      <t>ガク</t>
    </rPh>
    <phoneticPr fontId="1"/>
  </si>
  <si>
    <r>
      <t xml:space="preserve">単年度交付額
</t>
    </r>
    <r>
      <rPr>
        <sz val="10"/>
        <color rgb="FFFF0000"/>
        <rFont val="ＭＳ 明朝"/>
        <family val="1"/>
        <charset val="128"/>
      </rPr>
      <t>ＡＴ＝ＡＮ×ＡＲ－ＡＳ</t>
    </r>
    <rPh sb="0" eb="3">
      <t>タンネンド</t>
    </rPh>
    <rPh sb="3" eb="6">
      <t>コウフガク</t>
    </rPh>
    <phoneticPr fontId="1"/>
  </si>
  <si>
    <r>
      <t>交付金額（計算上の上限）</t>
    </r>
    <r>
      <rPr>
        <sz val="11"/>
        <color rgb="FFFF0000"/>
        <rFont val="ＭＳ 明朝"/>
        <family val="1"/>
        <charset val="128"/>
      </rPr>
      <t>ＡＵ＝Ｘ＋ＡＭ＋ＡＴ</t>
    </r>
    <rPh sb="0" eb="3">
      <t>コウフキン</t>
    </rPh>
    <rPh sb="3" eb="4">
      <t>ガク</t>
    </rPh>
    <rPh sb="5" eb="8">
      <t>ケイサンジョウ</t>
    </rPh>
    <rPh sb="9" eb="11">
      <t>ジョウゲン</t>
    </rPh>
    <phoneticPr fontId="1"/>
  </si>
  <si>
    <t>令和○年度循環型社会形成推進交付金事業別表（実績報告）</t>
    <rPh sb="0" eb="2">
      <t>レイワ</t>
    </rPh>
    <rPh sb="3" eb="5">
      <t>ネンド</t>
    </rPh>
    <rPh sb="5" eb="7">
      <t>ジュンカン</t>
    </rPh>
    <rPh sb="7" eb="8">
      <t>ガタ</t>
    </rPh>
    <rPh sb="8" eb="10">
      <t>シャカイ</t>
    </rPh>
    <rPh sb="10" eb="12">
      <t>ケイセイ</t>
    </rPh>
    <rPh sb="12" eb="14">
      <t>スイシン</t>
    </rPh>
    <rPh sb="14" eb="17">
      <t>コウフキン</t>
    </rPh>
    <rPh sb="17" eb="19">
      <t>ジギョウ</t>
    </rPh>
    <rPh sb="19" eb="20">
      <t>ベツ</t>
    </rPh>
    <rPh sb="20" eb="21">
      <t>ピョウ</t>
    </rPh>
    <rPh sb="22" eb="24">
      <t>ジッセキ</t>
    </rPh>
    <rPh sb="24" eb="26">
      <t>ホウコク</t>
    </rPh>
    <phoneticPr fontId="1"/>
  </si>
  <si>
    <r>
      <t xml:space="preserve">年度間調整による増額調整額
</t>
    </r>
    <r>
      <rPr>
        <sz val="10"/>
        <color rgb="FFFF0000"/>
        <rFont val="ＭＳ 明朝"/>
        <family val="1"/>
        <charset val="128"/>
      </rPr>
      <t>ＡＵ’</t>
    </r>
    <rPh sb="0" eb="2">
      <t>ネンド</t>
    </rPh>
    <rPh sb="2" eb="3">
      <t>カン</t>
    </rPh>
    <rPh sb="3" eb="5">
      <t>チョウセイ</t>
    </rPh>
    <rPh sb="8" eb="10">
      <t>ゾウガク</t>
    </rPh>
    <rPh sb="10" eb="12">
      <t>チョウセイ</t>
    </rPh>
    <rPh sb="12" eb="13">
      <t>ガク</t>
    </rPh>
    <phoneticPr fontId="1"/>
  </si>
  <si>
    <r>
      <t xml:space="preserve">交付金額
</t>
    </r>
    <r>
      <rPr>
        <sz val="11"/>
        <color rgb="FFFF0000"/>
        <rFont val="ＭＳ 明朝"/>
        <family val="1"/>
        <charset val="128"/>
      </rPr>
      <t>ＡＵ</t>
    </r>
    <r>
      <rPr>
        <sz val="11"/>
        <rFont val="ＭＳ 明朝"/>
        <family val="1"/>
        <charset val="128"/>
      </rPr>
      <t>＋</t>
    </r>
    <r>
      <rPr>
        <sz val="11"/>
        <color rgb="FFFF0000"/>
        <rFont val="ＭＳ 明朝"/>
        <family val="1"/>
        <charset val="128"/>
      </rPr>
      <t>ＡＵ’</t>
    </r>
    <rPh sb="0" eb="3">
      <t>コウフキン</t>
    </rPh>
    <rPh sb="3" eb="4">
      <t>ガク</t>
    </rPh>
    <phoneticPr fontId="1"/>
  </si>
  <si>
    <t>令和○年度二酸化炭素排出抑制対策事業費交付金（先進的設備導入推進事業）事業別表（実績報告）</t>
    <rPh sb="0" eb="2">
      <t>レイワ</t>
    </rPh>
    <rPh sb="3" eb="5">
      <t>ネンド</t>
    </rPh>
    <rPh sb="5" eb="8">
      <t>ニサンカ</t>
    </rPh>
    <rPh sb="8" eb="10">
      <t>タンソ</t>
    </rPh>
    <rPh sb="10" eb="12">
      <t>ハイシュツ</t>
    </rPh>
    <rPh sb="12" eb="14">
      <t>ヨクセイ</t>
    </rPh>
    <rPh sb="14" eb="16">
      <t>タイサク</t>
    </rPh>
    <rPh sb="16" eb="19">
      <t>ジギョウヒ</t>
    </rPh>
    <rPh sb="19" eb="22">
      <t>コウフキン</t>
    </rPh>
    <rPh sb="23" eb="25">
      <t>センシン</t>
    </rPh>
    <rPh sb="25" eb="26">
      <t>テキ</t>
    </rPh>
    <rPh sb="26" eb="28">
      <t>セツビ</t>
    </rPh>
    <rPh sb="28" eb="30">
      <t>ドウニュウ</t>
    </rPh>
    <rPh sb="30" eb="32">
      <t>スイシン</t>
    </rPh>
    <rPh sb="32" eb="34">
      <t>ジギョウ</t>
    </rPh>
    <rPh sb="35" eb="37">
      <t>ジギョウ</t>
    </rPh>
    <rPh sb="37" eb="38">
      <t>ベツ</t>
    </rPh>
    <rPh sb="38" eb="39">
      <t>ピョウ</t>
    </rPh>
    <rPh sb="40" eb="42">
      <t>ジッセキ</t>
    </rPh>
    <rPh sb="42" eb="44">
      <t>ホウコク</t>
    </rPh>
    <phoneticPr fontId="1"/>
  </si>
  <si>
    <t>廃棄物処理施設への先進的設備導入事業</t>
    <rPh sb="0" eb="7">
      <t>ハイキブツショリシセツ</t>
    </rPh>
    <rPh sb="9" eb="14">
      <t>センシンテキセツビ</t>
    </rPh>
    <rPh sb="14" eb="18">
      <t>ドウニュウジギョウ</t>
    </rPh>
    <phoneticPr fontId="1"/>
  </si>
  <si>
    <t>交付限度額
Ｒ＝Ｂ÷３</t>
    <rPh sb="0" eb="2">
      <t>コウフ</t>
    </rPh>
    <rPh sb="2" eb="5">
      <t>ゲンドガク</t>
    </rPh>
    <phoneticPr fontId="1"/>
  </si>
  <si>
    <t>前年度まで
Ｓ</t>
    <rPh sb="0" eb="3">
      <t>ゼンネンド</t>
    </rPh>
    <phoneticPr fontId="1"/>
  </si>
  <si>
    <t>今年度
Ｔ</t>
    <rPh sb="0" eb="3">
      <t>コンネンド</t>
    </rPh>
    <phoneticPr fontId="1"/>
  </si>
  <si>
    <t>合計
Ｕ＝Ｓ＋Ｔ</t>
    <rPh sb="0" eb="2">
      <t>ゴウケイ</t>
    </rPh>
    <phoneticPr fontId="1"/>
  </si>
  <si>
    <t>進捗率
Ｖ＝Ｕ÷Ｂ</t>
    <rPh sb="0" eb="3">
      <t>シンチョクリツ</t>
    </rPh>
    <phoneticPr fontId="1"/>
  </si>
  <si>
    <t>過年度受入済額
Ｗ</t>
    <rPh sb="0" eb="3">
      <t>カネンド</t>
    </rPh>
    <rPh sb="3" eb="5">
      <t>ウケイレ</t>
    </rPh>
    <rPh sb="5" eb="6">
      <t>ズミ</t>
    </rPh>
    <rPh sb="6" eb="7">
      <t>ガク</t>
    </rPh>
    <phoneticPr fontId="1"/>
  </si>
  <si>
    <t>単年度交付額
Ｘ＝Ｒ×Ｖ－Ｗ</t>
    <rPh sb="0" eb="3">
      <t>タンネンド</t>
    </rPh>
    <rPh sb="3" eb="6">
      <t>コウフガク</t>
    </rPh>
    <phoneticPr fontId="1"/>
  </si>
  <si>
    <t>交付限度額
Ｙ＝Ｃ÷２</t>
    <rPh sb="0" eb="2">
      <t>コウフ</t>
    </rPh>
    <rPh sb="2" eb="5">
      <t>ゲンドガク</t>
    </rPh>
    <phoneticPr fontId="1"/>
  </si>
  <si>
    <t>前年度まで
Ｚ</t>
    <rPh sb="0" eb="3">
      <t>ゼンネンド</t>
    </rPh>
    <phoneticPr fontId="1"/>
  </si>
  <si>
    <t>工事費計　Ｆ</t>
    <rPh sb="0" eb="3">
      <t>コウジヒ</t>
    </rPh>
    <rPh sb="3" eb="4">
      <t>ケイ</t>
    </rPh>
    <phoneticPr fontId="1"/>
  </si>
  <si>
    <t>今年度
ＡＡ</t>
    <rPh sb="0" eb="3">
      <t>コンネンド</t>
    </rPh>
    <phoneticPr fontId="1"/>
  </si>
  <si>
    <t>事務費　Ｇ</t>
    <rPh sb="0" eb="3">
      <t>ジムヒ</t>
    </rPh>
    <phoneticPr fontId="1"/>
  </si>
  <si>
    <r>
      <t xml:space="preserve">合計
</t>
    </r>
    <r>
      <rPr>
        <sz val="10"/>
        <rFont val="ＭＳ 明朝"/>
        <family val="1"/>
        <charset val="128"/>
      </rPr>
      <t>ＡＢ＝Ｚ＋ＡＡ</t>
    </r>
    <rPh sb="0" eb="2">
      <t>ゴウケイ</t>
    </rPh>
    <phoneticPr fontId="1"/>
  </si>
  <si>
    <t>事業費
Ｈ＝Ｆ＋Ｇ</t>
    <rPh sb="0" eb="3">
      <t>ジギョウヒ</t>
    </rPh>
    <phoneticPr fontId="1"/>
  </si>
  <si>
    <t>進捗率
ＡＣ＝ＡＢ÷Ｃ</t>
    <rPh sb="0" eb="3">
      <t>シンチョクリツ</t>
    </rPh>
    <phoneticPr fontId="1"/>
  </si>
  <si>
    <t>控除額　Ｉ</t>
    <rPh sb="0" eb="3">
      <t>コウジョガク</t>
    </rPh>
    <phoneticPr fontId="1"/>
  </si>
  <si>
    <t>過年度受入済額
ＡＤ</t>
    <rPh sb="0" eb="3">
      <t>カネンド</t>
    </rPh>
    <rPh sb="3" eb="5">
      <t>ウケイレ</t>
    </rPh>
    <rPh sb="5" eb="6">
      <t>ズミ</t>
    </rPh>
    <rPh sb="6" eb="7">
      <t>ガク</t>
    </rPh>
    <phoneticPr fontId="1"/>
  </si>
  <si>
    <t>交付対象事業費
Ｊ＝Ｈ－Ｉ</t>
    <rPh sb="0" eb="2">
      <t>コウフ</t>
    </rPh>
    <rPh sb="2" eb="4">
      <t>タイショウ</t>
    </rPh>
    <rPh sb="4" eb="7">
      <t>ジギョウヒ</t>
    </rPh>
    <phoneticPr fontId="1"/>
  </si>
  <si>
    <t>単年度交付額
ＡＥ＝Ｙ×ＡＣ－ＡＤ</t>
    <rPh sb="0" eb="3">
      <t>タンネンド</t>
    </rPh>
    <rPh sb="3" eb="6">
      <t>コウフガク</t>
    </rPh>
    <phoneticPr fontId="1"/>
  </si>
  <si>
    <t>年度間調整による増額調整額
ＡＦ’</t>
    <rPh sb="0" eb="2">
      <t>ネンド</t>
    </rPh>
    <rPh sb="2" eb="3">
      <t>カン</t>
    </rPh>
    <rPh sb="3" eb="5">
      <t>チョウセイ</t>
    </rPh>
    <rPh sb="8" eb="10">
      <t>ゾウガク</t>
    </rPh>
    <rPh sb="10" eb="12">
      <t>チョウセイ</t>
    </rPh>
    <rPh sb="12" eb="13">
      <t>ガク</t>
    </rPh>
    <phoneticPr fontId="1"/>
  </si>
  <si>
    <t>交付金額
ＡＦ＋ＡＦ’</t>
    <rPh sb="0" eb="3">
      <t>コウフキン</t>
    </rPh>
    <rPh sb="3" eb="4">
      <t>ガク</t>
    </rPh>
    <phoneticPr fontId="1"/>
  </si>
  <si>
    <r>
      <t xml:space="preserve">工期全体の工事費（工事雑費を除く）
</t>
    </r>
    <r>
      <rPr>
        <sz val="11"/>
        <rFont val="ＭＳ 明朝"/>
        <family val="1"/>
        <charset val="128"/>
      </rPr>
      <t>（ＡＶ）</t>
    </r>
    <rPh sb="0" eb="2">
      <t>コウキ</t>
    </rPh>
    <rPh sb="2" eb="4">
      <t>ゼンタイ</t>
    </rPh>
    <rPh sb="5" eb="8">
      <t>コウジヒ</t>
    </rPh>
    <rPh sb="9" eb="11">
      <t>コウジ</t>
    </rPh>
    <rPh sb="11" eb="13">
      <t>ザッピ</t>
    </rPh>
    <rPh sb="14" eb="15">
      <t>ノゾ</t>
    </rPh>
    <phoneticPr fontId="1"/>
  </si>
  <si>
    <t>事務費率（ＡＷ）</t>
    <rPh sb="0" eb="2">
      <t>ジム</t>
    </rPh>
    <rPh sb="2" eb="4">
      <t>ヒリツ</t>
    </rPh>
    <phoneticPr fontId="1"/>
  </si>
  <si>
    <t>事務費限度額
（ＡＸ）＝（ＡＶ）×（ＡＷ）</t>
    <rPh sb="0" eb="3">
      <t>ジムヒ</t>
    </rPh>
    <rPh sb="3" eb="6">
      <t>ゲンドガク</t>
    </rPh>
    <phoneticPr fontId="1"/>
  </si>
  <si>
    <t>直近下位の最高額（ＡＹ）</t>
    <rPh sb="0" eb="2">
      <t>チョッキン</t>
    </rPh>
    <rPh sb="2" eb="4">
      <t>カイ</t>
    </rPh>
    <rPh sb="5" eb="8">
      <t>サイコウガク</t>
    </rPh>
    <phoneticPr fontId="1"/>
  </si>
  <si>
    <t>工期全体の事務費（ＡＺ）</t>
    <rPh sb="0" eb="2">
      <t>コウキ</t>
    </rPh>
    <rPh sb="2" eb="4">
      <t>ゼンタイ</t>
    </rPh>
    <rPh sb="5" eb="8">
      <t>ジムヒ</t>
    </rPh>
    <phoneticPr fontId="1"/>
  </si>
  <si>
    <t>単年度交付額（実績）
ＡＦ＝Ｑ＋Ｘ＋ＡＥ</t>
    <rPh sb="0" eb="3">
      <t>タンネンド</t>
    </rPh>
    <rPh sb="3" eb="5">
      <t>コウフ</t>
    </rPh>
    <rPh sb="5" eb="6">
      <t>ガク</t>
    </rPh>
    <rPh sb="7" eb="9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</si>
</sst>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0000&quot;%&quot;;&quot;▲ &quot;#,##0.00000&quot;%&quot;"/>
    <numFmt numFmtId="178" formatCode="#,##0.0&quot; %&quot;;&quot;△ &quot;#,##0.0&quot; %&quot;"/>
    <numFmt numFmtId="179" formatCode="#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sz val="8.6"/>
      <color rgb="FFFF0000"/>
      <name val="ＭＳ 明朝"/>
      <family val="1"/>
      <charset val="128"/>
    </font>
    <font>
      <sz val="8.6"/>
      <name val="ＭＳ 明朝"/>
      <family val="1"/>
      <charset val="128"/>
    </font>
    <font>
      <sz val="8.5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6" fontId="2" fillId="2" borderId="3" xfId="0" applyNumberFormat="1" applyFont="1" applyFill="1" applyBorder="1" applyProtection="1">
      <alignment vertical="center"/>
      <protection locked="0"/>
    </xf>
    <xf numFmtId="176" fontId="2" fillId="2" borderId="15" xfId="0" applyNumberFormat="1" applyFont="1" applyFill="1" applyBorder="1" applyProtection="1">
      <alignment vertical="center"/>
      <protection locked="0"/>
    </xf>
    <xf numFmtId="176" fontId="2" fillId="2" borderId="1" xfId="0" applyNumberFormat="1" applyFont="1" applyFill="1" applyBorder="1" applyProtection="1">
      <alignment vertical="center"/>
      <protection locked="0"/>
    </xf>
    <xf numFmtId="176" fontId="2" fillId="2" borderId="4" xfId="0" applyNumberFormat="1" applyFont="1" applyFill="1" applyBorder="1" applyProtection="1">
      <alignment vertical="center"/>
      <protection locked="0"/>
    </xf>
    <xf numFmtId="177" fontId="2" fillId="0" borderId="3" xfId="0" applyNumberFormat="1" applyFont="1" applyBorder="1" applyProtection="1">
      <alignment vertical="center"/>
      <protection locked="0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176" fontId="2" fillId="0" borderId="35" xfId="0" applyNumberFormat="1" applyFont="1" applyBorder="1">
      <alignment vertical="center"/>
    </xf>
    <xf numFmtId="0" fontId="2" fillId="0" borderId="33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6" xfId="0" applyFont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43" xfId="0" applyFont="1" applyBorder="1">
      <alignment vertical="center"/>
    </xf>
    <xf numFmtId="0" fontId="6" fillId="0" borderId="0" xfId="0" applyFont="1">
      <alignment vertical="center"/>
    </xf>
    <xf numFmtId="179" fontId="2" fillId="0" borderId="15" xfId="0" applyNumberFormat="1" applyFont="1" applyBorder="1" applyAlignment="1">
      <alignment horizontal="right" vertical="center" shrinkToFit="1"/>
    </xf>
    <xf numFmtId="176" fontId="2" fillId="0" borderId="45" xfId="0" applyNumberFormat="1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2" fillId="3" borderId="40" xfId="0" applyFont="1" applyFill="1" applyBorder="1">
      <alignment vertical="center"/>
    </xf>
    <xf numFmtId="0" fontId="2" fillId="3" borderId="8" xfId="0" applyFont="1" applyFill="1" applyBorder="1">
      <alignment vertical="center"/>
    </xf>
    <xf numFmtId="176" fontId="2" fillId="2" borderId="47" xfId="0" applyNumberFormat="1" applyFont="1" applyFill="1" applyBorder="1" applyProtection="1">
      <alignment vertical="center"/>
      <protection locked="0"/>
    </xf>
    <xf numFmtId="0" fontId="2" fillId="3" borderId="9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10" xfId="0" applyFont="1" applyFill="1" applyBorder="1">
      <alignment vertical="center"/>
    </xf>
    <xf numFmtId="0" fontId="2" fillId="3" borderId="9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176" fontId="8" fillId="4" borderId="46" xfId="0" applyNumberFormat="1" applyFont="1" applyFill="1" applyBorder="1" applyAlignment="1">
      <alignment horizontal="center" vertical="center"/>
    </xf>
    <xf numFmtId="0" fontId="2" fillId="4" borderId="40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10" xfId="0" applyFont="1" applyFill="1" applyBorder="1">
      <alignment vertical="center"/>
    </xf>
    <xf numFmtId="0" fontId="2" fillId="0" borderId="44" xfId="0" applyFont="1" applyBorder="1">
      <alignment vertical="center"/>
    </xf>
    <xf numFmtId="0" fontId="8" fillId="4" borderId="11" xfId="0" applyFont="1" applyFill="1" applyBorder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>
      <alignment vertical="center"/>
    </xf>
    <xf numFmtId="0" fontId="2" fillId="4" borderId="13" xfId="0" applyFont="1" applyFill="1" applyBorder="1">
      <alignment vertical="center"/>
    </xf>
    <xf numFmtId="0" fontId="2" fillId="2" borderId="38" xfId="0" applyFont="1" applyFill="1" applyBorder="1" applyAlignment="1" applyProtection="1">
      <alignment vertical="center" wrapText="1"/>
      <protection locked="0"/>
    </xf>
    <xf numFmtId="0" fontId="8" fillId="4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 wrapText="1"/>
      <protection locked="0"/>
    </xf>
    <xf numFmtId="176" fontId="2" fillId="0" borderId="27" xfId="0" applyNumberFormat="1" applyFont="1" applyBorder="1" applyAlignment="1">
      <alignment horizontal="right" vertical="center" wrapText="1"/>
    </xf>
    <xf numFmtId="0" fontId="2" fillId="3" borderId="46" xfId="0" applyFont="1" applyFill="1" applyBorder="1" applyAlignment="1">
      <alignment horizontal="center" vertical="center"/>
    </xf>
    <xf numFmtId="176" fontId="2" fillId="4" borderId="46" xfId="0" applyNumberFormat="1" applyFont="1" applyFill="1" applyBorder="1" applyAlignment="1">
      <alignment horizontal="center" vertical="center"/>
    </xf>
    <xf numFmtId="0" fontId="2" fillId="4" borderId="11" xfId="0" applyFont="1" applyFill="1" applyBorder="1">
      <alignment vertical="center"/>
    </xf>
    <xf numFmtId="176" fontId="2" fillId="0" borderId="15" xfId="0" applyNumberFormat="1" applyFont="1" applyBorder="1" applyAlignment="1">
      <alignment horizontal="right" vertical="center" shrinkToFi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2" fillId="2" borderId="41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76" fontId="2" fillId="2" borderId="37" xfId="0" applyNumberFormat="1" applyFont="1" applyFill="1" applyBorder="1" applyProtection="1">
      <alignment vertical="center"/>
      <protection locked="0"/>
    </xf>
    <xf numFmtId="176" fontId="2" fillId="2" borderId="7" xfId="0" applyNumberFormat="1" applyFont="1" applyFill="1" applyBorder="1" applyProtection="1">
      <alignment vertical="center"/>
      <protection locked="0"/>
    </xf>
    <xf numFmtId="0" fontId="2" fillId="0" borderId="32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6" fillId="0" borderId="33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4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30" lockText="1" noThreeD="1"/>
</file>

<file path=xl/ctrlProps/ctrlProp2.xml><?xml version="1.0" encoding="utf-8"?>
<formControlPr xmlns="http://schemas.microsoft.com/office/spreadsheetml/2009/9/main" objectType="CheckBox" fmlaLink="$J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34</xdr:row>
          <xdr:rowOff>60960</xdr:rowOff>
        </xdr:from>
        <xdr:to>
          <xdr:col>0</xdr:col>
          <xdr:colOff>342900</xdr:colOff>
          <xdr:row>34</xdr:row>
          <xdr:rowOff>327660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34</xdr:row>
          <xdr:rowOff>60960</xdr:rowOff>
        </xdr:from>
        <xdr:to>
          <xdr:col>0</xdr:col>
          <xdr:colOff>342900</xdr:colOff>
          <xdr:row>34</xdr:row>
          <xdr:rowOff>327660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2633-DBB1-422D-B377-F139E0E6A1DD}">
  <sheetPr>
    <pageSetUpPr fitToPage="1"/>
  </sheetPr>
  <dimension ref="A1:M40"/>
  <sheetViews>
    <sheetView tabSelected="1" view="pageBreakPreview" zoomScaleNormal="100" zoomScaleSheetLayoutView="100" workbookViewId="0">
      <selection activeCell="E32" sqref="E32:H38"/>
    </sheetView>
  </sheetViews>
  <sheetFormatPr defaultColWidth="9" defaultRowHeight="13.2" x14ac:dyDescent="0.2"/>
  <cols>
    <col min="1" max="1" width="5.21875" style="1" customWidth="1"/>
    <col min="2" max="2" width="13.77734375" style="1" customWidth="1"/>
    <col min="3" max="3" width="18.33203125" style="1" customWidth="1"/>
    <col min="4" max="4" width="19.109375" style="1" customWidth="1"/>
    <col min="5" max="5" width="4.6640625" style="1" customWidth="1"/>
    <col min="6" max="6" width="7.6640625" style="1" customWidth="1"/>
    <col min="7" max="7" width="13.6640625" style="1" customWidth="1"/>
    <col min="8" max="8" width="22.88671875" style="1" customWidth="1"/>
    <col min="9" max="9" width="9" style="1" customWidth="1"/>
    <col min="10" max="10" width="15" style="1" hidden="1" customWidth="1"/>
    <col min="11" max="13" width="9" style="1" hidden="1" customWidth="1"/>
    <col min="14" max="14" width="9" style="1" customWidth="1"/>
    <col min="15" max="16384" width="9" style="1"/>
  </cols>
  <sheetData>
    <row r="1" spans="1:10" x14ac:dyDescent="0.2">
      <c r="A1" s="1" t="s">
        <v>36</v>
      </c>
    </row>
    <row r="2" spans="1:10" ht="30" customHeight="1" x14ac:dyDescent="0.2">
      <c r="A2" s="72" t="s">
        <v>97</v>
      </c>
      <c r="B2" s="72"/>
      <c r="C2" s="72"/>
      <c r="D2" s="72"/>
      <c r="E2" s="72"/>
      <c r="F2" s="72"/>
      <c r="G2" s="72"/>
      <c r="H2" s="72"/>
    </row>
    <row r="3" spans="1:10" ht="8.25" customHeight="1" x14ac:dyDescent="0.2">
      <c r="A3" s="2"/>
      <c r="B3" s="2"/>
      <c r="C3" s="2"/>
      <c r="D3" s="2"/>
      <c r="E3" s="2"/>
      <c r="F3" s="2"/>
      <c r="G3" s="2"/>
      <c r="H3" s="2"/>
    </row>
    <row r="4" spans="1:10" ht="15.6" customHeight="1" thickBot="1" x14ac:dyDescent="0.25">
      <c r="D4" s="2"/>
      <c r="E4" s="2"/>
      <c r="F4" s="2"/>
      <c r="G4" s="2"/>
      <c r="H4" s="3" t="s">
        <v>2</v>
      </c>
    </row>
    <row r="5" spans="1:10" ht="30" customHeight="1" thickBot="1" x14ac:dyDescent="0.25">
      <c r="A5" s="73" t="s">
        <v>7</v>
      </c>
      <c r="B5" s="73"/>
      <c r="C5" s="73"/>
      <c r="D5" s="73"/>
      <c r="E5" s="74" t="s">
        <v>1</v>
      </c>
      <c r="F5" s="75"/>
      <c r="G5" s="75"/>
      <c r="H5" s="76"/>
    </row>
    <row r="6" spans="1:10" ht="29.4" customHeight="1" x14ac:dyDescent="0.2">
      <c r="A6" s="25" t="s">
        <v>38</v>
      </c>
      <c r="B6" s="26"/>
      <c r="C6" s="77"/>
      <c r="D6" s="78"/>
      <c r="E6" s="79" t="s">
        <v>39</v>
      </c>
      <c r="F6" s="82" t="s">
        <v>40</v>
      </c>
      <c r="G6" s="83"/>
      <c r="H6" s="24" t="str">
        <f>IF(D10="","",ROUNDDOWN(D10/4,0))</f>
        <v/>
      </c>
    </row>
    <row r="7" spans="1:10" ht="29.4" customHeight="1" x14ac:dyDescent="0.2">
      <c r="A7" s="27" t="s">
        <v>32</v>
      </c>
      <c r="B7" s="28"/>
      <c r="C7" s="84"/>
      <c r="D7" s="85"/>
      <c r="E7" s="80"/>
      <c r="F7" s="86" t="s">
        <v>37</v>
      </c>
      <c r="G7" s="8" t="s">
        <v>41</v>
      </c>
      <c r="H7" s="17"/>
      <c r="J7" s="1" t="s">
        <v>19</v>
      </c>
    </row>
    <row r="8" spans="1:10" ht="30" customHeight="1" x14ac:dyDescent="0.2">
      <c r="A8" s="27" t="s">
        <v>6</v>
      </c>
      <c r="B8" s="28"/>
      <c r="C8" s="84"/>
      <c r="D8" s="85"/>
      <c r="E8" s="80"/>
      <c r="F8" s="87"/>
      <c r="G8" s="8" t="s">
        <v>42</v>
      </c>
      <c r="H8" s="17"/>
      <c r="J8" s="1" t="s">
        <v>98</v>
      </c>
    </row>
    <row r="9" spans="1:10" ht="30" customHeight="1" x14ac:dyDescent="0.2">
      <c r="A9" s="27" t="s">
        <v>10</v>
      </c>
      <c r="B9" s="28"/>
      <c r="C9" s="8" t="s">
        <v>9</v>
      </c>
      <c r="D9" s="17"/>
      <c r="E9" s="80"/>
      <c r="F9" s="88"/>
      <c r="G9" s="8" t="s">
        <v>43</v>
      </c>
      <c r="H9" s="12" t="str">
        <f>IF(D10="","",SUM(H7:H8))</f>
        <v/>
      </c>
      <c r="J9" s="1" t="s">
        <v>31</v>
      </c>
    </row>
    <row r="10" spans="1:10" ht="30" customHeight="1" x14ac:dyDescent="0.2">
      <c r="A10" s="27" t="s">
        <v>10</v>
      </c>
      <c r="B10" s="7"/>
      <c r="C10" s="5" t="s">
        <v>44</v>
      </c>
      <c r="D10" s="17"/>
      <c r="E10" s="80"/>
      <c r="F10" s="89" t="s">
        <v>45</v>
      </c>
      <c r="G10" s="90"/>
      <c r="H10" s="30" t="str">
        <f>IF(D10=0,"",IF(D10="","",ROUND(H9/D10*100,5)))</f>
        <v/>
      </c>
      <c r="J10" s="1" t="s">
        <v>26</v>
      </c>
    </row>
    <row r="11" spans="1:10" ht="30" customHeight="1" x14ac:dyDescent="0.2">
      <c r="A11" s="27" t="s">
        <v>10</v>
      </c>
      <c r="B11" s="7"/>
      <c r="C11" s="5" t="s">
        <v>46</v>
      </c>
      <c r="D11" s="17"/>
      <c r="E11" s="80"/>
      <c r="F11" s="89" t="s">
        <v>47</v>
      </c>
      <c r="G11" s="90"/>
      <c r="H11" s="17"/>
    </row>
    <row r="12" spans="1:10" ht="30" customHeight="1" thickBot="1" x14ac:dyDescent="0.25">
      <c r="A12" s="27" t="s">
        <v>10</v>
      </c>
      <c r="B12" s="7"/>
      <c r="C12" s="5" t="s">
        <v>48</v>
      </c>
      <c r="D12" s="17"/>
      <c r="E12" s="81"/>
      <c r="F12" s="91" t="s">
        <v>49</v>
      </c>
      <c r="G12" s="91"/>
      <c r="H12" s="15" t="str">
        <f>IF(D10="","",ROUNDDOWN(H6*H10/100,0)-H11)</f>
        <v/>
      </c>
    </row>
    <row r="13" spans="1:10" ht="30" customHeight="1" thickBot="1" x14ac:dyDescent="0.25">
      <c r="A13" s="31" t="s">
        <v>11</v>
      </c>
      <c r="B13" s="32"/>
      <c r="C13" s="9" t="s">
        <v>9</v>
      </c>
      <c r="D13" s="18"/>
      <c r="E13" s="79" t="s">
        <v>14</v>
      </c>
      <c r="F13" s="82" t="s">
        <v>99</v>
      </c>
      <c r="G13" s="83"/>
      <c r="H13" s="24" t="str">
        <f>IF(D11="","",ROUNDDOWN(D11/3,0))</f>
        <v/>
      </c>
    </row>
    <row r="14" spans="1:10" ht="30" customHeight="1" thickBot="1" x14ac:dyDescent="0.25">
      <c r="A14" s="92" t="s">
        <v>13</v>
      </c>
      <c r="B14" s="93"/>
      <c r="C14" s="93"/>
      <c r="D14" s="94"/>
      <c r="E14" s="80"/>
      <c r="F14" s="86" t="s">
        <v>37</v>
      </c>
      <c r="G14" s="8" t="s">
        <v>100</v>
      </c>
      <c r="H14" s="17"/>
    </row>
    <row r="15" spans="1:10" ht="30" customHeight="1" x14ac:dyDescent="0.2">
      <c r="A15" s="10" t="s">
        <v>16</v>
      </c>
      <c r="B15" s="33"/>
      <c r="C15" s="11"/>
      <c r="D15" s="19"/>
      <c r="E15" s="80"/>
      <c r="F15" s="87"/>
      <c r="G15" s="8" t="s">
        <v>101</v>
      </c>
      <c r="H15" s="17"/>
    </row>
    <row r="16" spans="1:10" ht="30" customHeight="1" x14ac:dyDescent="0.2">
      <c r="A16" s="6" t="s">
        <v>3</v>
      </c>
      <c r="B16" s="28"/>
      <c r="C16" s="7"/>
      <c r="D16" s="17"/>
      <c r="E16" s="80"/>
      <c r="F16" s="88"/>
      <c r="G16" s="8" t="s">
        <v>102</v>
      </c>
      <c r="H16" s="12" t="str">
        <f>IF(D11="","",SUM(H14:H15))</f>
        <v/>
      </c>
    </row>
    <row r="17" spans="1:13" ht="30" customHeight="1" x14ac:dyDescent="0.2">
      <c r="A17" s="6" t="s">
        <v>17</v>
      </c>
      <c r="B17" s="28"/>
      <c r="C17" s="7"/>
      <c r="D17" s="17"/>
      <c r="E17" s="80"/>
      <c r="F17" s="89" t="s">
        <v>103</v>
      </c>
      <c r="G17" s="90"/>
      <c r="H17" s="30" t="str">
        <f>IF(D11=0,"",IF(D11="","",ROUND(H16/D11*100,5)))</f>
        <v/>
      </c>
    </row>
    <row r="18" spans="1:13" ht="30" customHeight="1" x14ac:dyDescent="0.2">
      <c r="A18" s="6" t="s">
        <v>0</v>
      </c>
      <c r="B18" s="28"/>
      <c r="C18" s="7"/>
      <c r="D18" s="17"/>
      <c r="E18" s="80"/>
      <c r="F18" s="89" t="s">
        <v>104</v>
      </c>
      <c r="G18" s="90"/>
      <c r="H18" s="17"/>
    </row>
    <row r="19" spans="1:13" ht="30" customHeight="1" thickBot="1" x14ac:dyDescent="0.25">
      <c r="A19" s="6" t="s">
        <v>4</v>
      </c>
      <c r="B19" s="28"/>
      <c r="C19" s="7"/>
      <c r="D19" s="17"/>
      <c r="E19" s="80"/>
      <c r="F19" s="91" t="s">
        <v>105</v>
      </c>
      <c r="G19" s="91"/>
      <c r="H19" s="13" t="str">
        <f>IF(D11="","",ROUNDDOWN(H13*H17/100,0)-H18)</f>
        <v/>
      </c>
    </row>
    <row r="20" spans="1:13" ht="30" customHeight="1" x14ac:dyDescent="0.2">
      <c r="A20" s="6" t="s">
        <v>5</v>
      </c>
      <c r="B20" s="28"/>
      <c r="C20" s="7"/>
      <c r="D20" s="17"/>
      <c r="E20" s="79" t="s">
        <v>15</v>
      </c>
      <c r="F20" s="82" t="s">
        <v>106</v>
      </c>
      <c r="G20" s="83"/>
      <c r="H20" s="14" t="str">
        <f>IF(D12="","",ROUNDDOWN(D12/2,0))</f>
        <v/>
      </c>
    </row>
    <row r="21" spans="1:13" ht="30" customHeight="1" x14ac:dyDescent="0.2">
      <c r="A21" s="106" t="s">
        <v>8</v>
      </c>
      <c r="B21" s="107"/>
      <c r="C21" s="108"/>
      <c r="D21" s="17"/>
      <c r="E21" s="80"/>
      <c r="F21" s="86" t="s">
        <v>37</v>
      </c>
      <c r="G21" s="8" t="s">
        <v>107</v>
      </c>
      <c r="H21" s="17"/>
    </row>
    <row r="22" spans="1:13" ht="30" customHeight="1" x14ac:dyDescent="0.2">
      <c r="A22" s="109" t="s">
        <v>108</v>
      </c>
      <c r="B22" s="110"/>
      <c r="C22" s="90"/>
      <c r="D22" s="12" t="str">
        <f>IF(C6="","",SUM(D15:D21))</f>
        <v/>
      </c>
      <c r="E22" s="80"/>
      <c r="F22" s="87"/>
      <c r="G22" s="8" t="s">
        <v>109</v>
      </c>
      <c r="H22" s="17"/>
    </row>
    <row r="23" spans="1:13" ht="30" customHeight="1" x14ac:dyDescent="0.2">
      <c r="A23" s="109" t="s">
        <v>110</v>
      </c>
      <c r="B23" s="110"/>
      <c r="C23" s="90"/>
      <c r="D23" s="17"/>
      <c r="E23" s="80"/>
      <c r="F23" s="88"/>
      <c r="G23" s="8" t="s">
        <v>111</v>
      </c>
      <c r="H23" s="12" t="str">
        <f>IF(D12="","",SUM(H21:H22))</f>
        <v/>
      </c>
    </row>
    <row r="24" spans="1:13" ht="30" customHeight="1" x14ac:dyDescent="0.2">
      <c r="A24" s="109" t="s">
        <v>112</v>
      </c>
      <c r="B24" s="110"/>
      <c r="C24" s="90"/>
      <c r="D24" s="66" t="str">
        <f>IF(C6="","",IF(SUM(D22:D23)-D25=SUM(H8,H15,H22),SUM(D22:D23),IF(SUM(D22:D23)-D25&lt;SUM(H8,H15,H22),SUM(D22:D23),"要確認Ｍ・Ｔ・ＡＡ")))</f>
        <v/>
      </c>
      <c r="E24" s="80"/>
      <c r="F24" s="89" t="s">
        <v>113</v>
      </c>
      <c r="G24" s="90"/>
      <c r="H24" s="21" t="str">
        <f>IF(D12=0,"",IF(D12="","",ROUND(H23/D12*100,5)))</f>
        <v/>
      </c>
    </row>
    <row r="25" spans="1:13" ht="30" customHeight="1" x14ac:dyDescent="0.2">
      <c r="A25" s="106" t="s">
        <v>114</v>
      </c>
      <c r="B25" s="107"/>
      <c r="C25" s="108"/>
      <c r="D25" s="18"/>
      <c r="E25" s="80"/>
      <c r="F25" s="89" t="s">
        <v>115</v>
      </c>
      <c r="G25" s="90"/>
      <c r="H25" s="17"/>
    </row>
    <row r="26" spans="1:13" ht="30" customHeight="1" thickBot="1" x14ac:dyDescent="0.25">
      <c r="A26" s="95" t="s">
        <v>116</v>
      </c>
      <c r="B26" s="96"/>
      <c r="C26" s="97"/>
      <c r="D26" s="36" t="str">
        <f>IF(C6="","",SUM(D22:D23)-D25)</f>
        <v/>
      </c>
      <c r="E26" s="81"/>
      <c r="F26" s="91" t="s">
        <v>117</v>
      </c>
      <c r="G26" s="91"/>
      <c r="H26" s="15" t="str">
        <f>IF(D12="","",ROUNDDOWN(H20*H24/100,0)-H25)</f>
        <v/>
      </c>
    </row>
    <row r="27" spans="1:13" ht="30" customHeight="1" thickBot="1" x14ac:dyDescent="0.25">
      <c r="A27" s="98" t="s">
        <v>34</v>
      </c>
      <c r="B27" s="99"/>
      <c r="C27" s="100"/>
      <c r="D27" s="37" t="str">
        <f>IF(D9="","",IF(D9-SUM(D10:D12)&gt;=D13-SUM(H8,H15,H22),"　　－　　","要確認"))</f>
        <v/>
      </c>
      <c r="E27" s="101" t="s">
        <v>125</v>
      </c>
      <c r="F27" s="102"/>
      <c r="G27" s="102"/>
      <c r="H27" s="14" t="str">
        <f>IF(C6="","",SUM(H12,H19,H26))</f>
        <v/>
      </c>
    </row>
    <row r="28" spans="1:13" ht="30" customHeight="1" thickBot="1" x14ac:dyDescent="0.25">
      <c r="A28" s="69" t="str">
        <f>IF(OR(C6="",H29&lt;=SUM(H8,H15,H22)),"","年度間調整額を含んだ当年度の交付金受入可能額上限は、当年度交付対象事業費の実績額までです。要確認→")</f>
        <v/>
      </c>
      <c r="B28" s="70"/>
      <c r="C28" s="70"/>
      <c r="D28" s="71"/>
      <c r="E28" s="67" t="s">
        <v>118</v>
      </c>
      <c r="F28" s="68"/>
      <c r="G28" s="68"/>
      <c r="H28" s="20"/>
    </row>
    <row r="29" spans="1:13" ht="30" customHeight="1" thickBot="1" x14ac:dyDescent="0.25">
      <c r="A29" s="73" t="s">
        <v>12</v>
      </c>
      <c r="B29" s="73"/>
      <c r="C29" s="73"/>
      <c r="D29" s="74"/>
      <c r="E29" s="103" t="s">
        <v>119</v>
      </c>
      <c r="F29" s="104"/>
      <c r="G29" s="105"/>
      <c r="H29" s="62" t="str">
        <f>IF(C6="","",H27+H28)</f>
        <v/>
      </c>
      <c r="J29" s="63" t="str">
        <f>IF(D11+D12+D10&gt;=D30+D34,"是","否")</f>
        <v>是</v>
      </c>
      <c r="K29" s="39"/>
      <c r="L29" s="39"/>
      <c r="M29" s="40"/>
    </row>
    <row r="30" spans="1:13" ht="30" customHeight="1" thickBot="1" x14ac:dyDescent="0.25">
      <c r="A30" s="111" t="s">
        <v>120</v>
      </c>
      <c r="B30" s="112"/>
      <c r="C30" s="113"/>
      <c r="D30" s="41"/>
      <c r="E30" s="69" t="str">
        <f>IF(COUNTIF(L31,"FALSE"),"　←要確認。交付対象事業費（A＋B＋C）を上回っています。","―")</f>
        <v>―</v>
      </c>
      <c r="F30" s="70"/>
      <c r="G30" s="70"/>
      <c r="H30" s="71"/>
      <c r="J30" s="42" t="b">
        <v>0</v>
      </c>
      <c r="K30" s="43"/>
      <c r="L30" s="43"/>
      <c r="M30" s="44" t="s">
        <v>64</v>
      </c>
    </row>
    <row r="31" spans="1:13" ht="30" customHeight="1" thickBot="1" x14ac:dyDescent="0.25">
      <c r="A31" s="114" t="s">
        <v>121</v>
      </c>
      <c r="B31" s="115"/>
      <c r="C31" s="116"/>
      <c r="D31" s="16" t="str">
        <f>IF(D30="","",IF(D30&lt;=50000,3.5,IF(D30&lt;=100000,3,IF(D30&lt;=300000,2.5,IF(D30&lt;=500000,2,IF(D30&lt;=1000000,1,0.5))))))</f>
        <v/>
      </c>
      <c r="E31" s="117" t="s">
        <v>66</v>
      </c>
      <c r="F31" s="118"/>
      <c r="G31" s="118"/>
      <c r="H31" s="119"/>
      <c r="J31" s="45" t="str">
        <f>J29&amp;""&amp;J30</f>
        <v>是FALSE</v>
      </c>
      <c r="K31" s="43"/>
      <c r="L31" s="43" t="b" cm="1">
        <f t="array" ref="L31">SUM(COUNTIF(J31,M30:M31))&gt;0</f>
        <v>1</v>
      </c>
      <c r="M31" s="44" t="s">
        <v>67</v>
      </c>
    </row>
    <row r="32" spans="1:13" ht="30" customHeight="1" x14ac:dyDescent="0.2">
      <c r="A32" s="114" t="s">
        <v>122</v>
      </c>
      <c r="B32" s="115"/>
      <c r="C32" s="108"/>
      <c r="D32" s="13" t="str">
        <f>IF(D30="","",ROUNDDOWN(D30*D31/100,0))</f>
        <v/>
      </c>
      <c r="E32" s="152"/>
      <c r="F32" s="153"/>
      <c r="G32" s="153"/>
      <c r="H32" s="154"/>
      <c r="J32" s="64">
        <f>MAX(D32:D33)</f>
        <v>0</v>
      </c>
      <c r="K32" s="48"/>
      <c r="L32" s="48"/>
      <c r="M32" s="49"/>
    </row>
    <row r="33" spans="1:13" ht="30" customHeight="1" x14ac:dyDescent="0.2">
      <c r="A33" s="6" t="s">
        <v>123</v>
      </c>
      <c r="B33" s="28"/>
      <c r="C33" s="7"/>
      <c r="D33" s="13" t="str">
        <f>IF(D31=3.5,"          －  ",IF(D31=3,1750,IF(D31=2.5,3000,IF(D31=2,7500,IF(D31=1,10000,IF(D31=0.5,10000,""))))))</f>
        <v/>
      </c>
      <c r="E33" s="155"/>
      <c r="F33" s="156"/>
      <c r="G33" s="156"/>
      <c r="H33" s="157"/>
      <c r="J33" s="50" t="str">
        <f>IF(J32&gt;=D34,"あ","い")</f>
        <v>あ</v>
      </c>
      <c r="K33" s="51" t="s">
        <v>70</v>
      </c>
      <c r="L33" s="51"/>
      <c r="M33" s="52"/>
    </row>
    <row r="34" spans="1:13" ht="30" customHeight="1" thickBot="1" x14ac:dyDescent="0.25">
      <c r="A34" s="22" t="s">
        <v>124</v>
      </c>
      <c r="B34" s="53"/>
      <c r="C34" s="23"/>
      <c r="D34" s="20"/>
      <c r="E34" s="155"/>
      <c r="F34" s="156"/>
      <c r="G34" s="156"/>
      <c r="H34" s="157"/>
      <c r="J34" s="65" t="b">
        <f>SUM(COUNTIF(J33,K33))&gt;0</f>
        <v>1</v>
      </c>
      <c r="K34" s="55"/>
      <c r="L34" s="56"/>
      <c r="M34" s="57"/>
    </row>
    <row r="35" spans="1:13" ht="30" customHeight="1" thickBot="1" x14ac:dyDescent="0.25">
      <c r="A35" s="58"/>
      <c r="B35" s="129" t="s">
        <v>72</v>
      </c>
      <c r="C35" s="130"/>
      <c r="D35" s="131"/>
      <c r="E35" s="155"/>
      <c r="F35" s="156"/>
      <c r="G35" s="156"/>
      <c r="H35" s="157"/>
      <c r="J35" s="51"/>
      <c r="K35" s="60"/>
      <c r="L35" s="51"/>
      <c r="M35" s="51"/>
    </row>
    <row r="36" spans="1:13" ht="30" customHeight="1" x14ac:dyDescent="0.2">
      <c r="A36" s="132" t="s">
        <v>73</v>
      </c>
      <c r="B36" s="161"/>
      <c r="C36" s="162"/>
      <c r="D36" s="163"/>
      <c r="E36" s="155"/>
      <c r="F36" s="156"/>
      <c r="G36" s="156"/>
      <c r="H36" s="157"/>
      <c r="J36" s="51"/>
      <c r="K36" s="60"/>
      <c r="L36" s="51"/>
      <c r="M36" s="51"/>
    </row>
    <row r="37" spans="1:13" ht="30" customHeight="1" x14ac:dyDescent="0.2">
      <c r="A37" s="133"/>
      <c r="B37" s="164"/>
      <c r="C37" s="165"/>
      <c r="D37" s="166"/>
      <c r="E37" s="155"/>
      <c r="F37" s="156"/>
      <c r="G37" s="156"/>
      <c r="H37" s="157"/>
      <c r="J37" s="51"/>
      <c r="K37" s="60"/>
      <c r="L37" s="51"/>
      <c r="M37" s="51"/>
    </row>
    <row r="38" spans="1:13" ht="30" customHeight="1" thickBot="1" x14ac:dyDescent="0.25">
      <c r="A38" s="61" t="str">
        <f>IF(COUNTIF(J34,"FALSE"),"×","○")</f>
        <v>○</v>
      </c>
      <c r="B38" s="167"/>
      <c r="C38" s="168"/>
      <c r="D38" s="169"/>
      <c r="E38" s="158"/>
      <c r="F38" s="159"/>
      <c r="G38" s="159"/>
      <c r="H38" s="160"/>
      <c r="J38" s="51"/>
      <c r="K38" s="60"/>
      <c r="L38" s="51"/>
      <c r="M38" s="51"/>
    </row>
    <row r="39" spans="1:13" x14ac:dyDescent="0.2">
      <c r="A39" s="1" t="s">
        <v>35</v>
      </c>
    </row>
    <row r="40" spans="1:13" ht="13.2" customHeight="1" x14ac:dyDescent="0.2"/>
  </sheetData>
  <mergeCells count="46">
    <mergeCell ref="A30:C30"/>
    <mergeCell ref="E30:H30"/>
    <mergeCell ref="A31:C31"/>
    <mergeCell ref="E31:H31"/>
    <mergeCell ref="A32:C32"/>
    <mergeCell ref="E32:H38"/>
    <mergeCell ref="B35:D35"/>
    <mergeCell ref="A36:A37"/>
    <mergeCell ref="B36:D38"/>
    <mergeCell ref="A26:C26"/>
    <mergeCell ref="F26:G26"/>
    <mergeCell ref="A27:C27"/>
    <mergeCell ref="E27:G27"/>
    <mergeCell ref="A29:D29"/>
    <mergeCell ref="E29:G29"/>
    <mergeCell ref="E20:E26"/>
    <mergeCell ref="F20:G20"/>
    <mergeCell ref="A21:C21"/>
    <mergeCell ref="F21:F23"/>
    <mergeCell ref="A22:C22"/>
    <mergeCell ref="A23:C23"/>
    <mergeCell ref="A24:C24"/>
    <mergeCell ref="F24:G24"/>
    <mergeCell ref="A25:C25"/>
    <mergeCell ref="F25:G25"/>
    <mergeCell ref="A14:D14"/>
    <mergeCell ref="F14:F16"/>
    <mergeCell ref="F17:G17"/>
    <mergeCell ref="F18:G18"/>
    <mergeCell ref="F19:G19"/>
    <mergeCell ref="E28:G28"/>
    <mergeCell ref="A28:D28"/>
    <mergeCell ref="A2:H2"/>
    <mergeCell ref="A5:D5"/>
    <mergeCell ref="E5:H5"/>
    <mergeCell ref="C6:D6"/>
    <mergeCell ref="E6:E12"/>
    <mergeCell ref="F6:G6"/>
    <mergeCell ref="C7:D7"/>
    <mergeCell ref="F7:F9"/>
    <mergeCell ref="C8:D8"/>
    <mergeCell ref="F10:G10"/>
    <mergeCell ref="F11:G11"/>
    <mergeCell ref="F12:G12"/>
    <mergeCell ref="E13:E19"/>
    <mergeCell ref="F13:G13"/>
  </mergeCells>
  <phoneticPr fontId="1"/>
  <conditionalFormatting sqref="A38">
    <cfRule type="expression" dxfId="4" priority="1">
      <formula>$A$38="×"</formula>
    </cfRule>
  </conditionalFormatting>
  <conditionalFormatting sqref="A28:D28">
    <cfRule type="expression" dxfId="3" priority="4">
      <formula>$A$28="年度間調整額を含んだ当年度の交付金受入可能額上限は、当年度交付対象事業費の実績額までです。要確認→"</formula>
    </cfRule>
  </conditionalFormatting>
  <conditionalFormatting sqref="E30:H30">
    <cfRule type="expression" dxfId="2" priority="2">
      <formula>$E$30="　←要確認。交付対象事業費（A＋B＋C）を上回っています。"</formula>
    </cfRule>
  </conditionalFormatting>
  <dataValidations count="3">
    <dataValidation type="list" allowBlank="1" showInputMessage="1" sqref="C6:D6" xr:uid="{2491914B-13C1-474D-B4E6-EB41E6752FC6}">
      <formula1>$J$7:$J$10</formula1>
    </dataValidation>
    <dataValidation type="custom" allowBlank="1" showInputMessage="1" showErrorMessage="1" error="計画支援事業では事務費は計上できません" sqref="D23" xr:uid="{E2361B0C-B218-4DC4-B365-FF7CC08F8083}">
      <formula1>$C$6&lt;&gt;"施設整備に関する計画支援事業"</formula1>
    </dataValidation>
    <dataValidation allowBlank="1" showInputMessage="1" sqref="J10" xr:uid="{4E4B835C-5B16-4549-B3D6-246E140C7A1F}"/>
  </dataValidations>
  <pageMargins left="0.70866141732283472" right="0.70866141732283472" top="0.55118110236220474" bottom="0.55118110236220474" header="0.31496062992125984" footer="0.31496062992125984"/>
  <pageSetup paperSize="9" scale="74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68580</xdr:colOff>
                    <xdr:row>34</xdr:row>
                    <xdr:rowOff>60960</xdr:rowOff>
                  </from>
                  <to>
                    <xdr:col>0</xdr:col>
                    <xdr:colOff>342900</xdr:colOff>
                    <xdr:row>34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AE815-0671-4CE2-B5B5-1BF924A7B7A7}">
  <sheetPr>
    <pageSetUpPr fitToPage="1"/>
  </sheetPr>
  <dimension ref="A1:O40"/>
  <sheetViews>
    <sheetView view="pageBreakPreview" zoomScaleNormal="100" zoomScaleSheetLayoutView="100" workbookViewId="0">
      <selection activeCell="A29" sqref="A29:D29"/>
    </sheetView>
  </sheetViews>
  <sheetFormatPr defaultColWidth="9" defaultRowHeight="13.2" x14ac:dyDescent="0.2"/>
  <cols>
    <col min="1" max="1" width="5.21875" style="1" customWidth="1"/>
    <col min="2" max="2" width="13.77734375" style="1" customWidth="1"/>
    <col min="3" max="3" width="18.33203125" style="1" customWidth="1"/>
    <col min="4" max="4" width="19.109375" style="1" customWidth="1"/>
    <col min="5" max="5" width="4.6640625" style="1" customWidth="1"/>
    <col min="6" max="6" width="7.6640625" style="1" customWidth="1"/>
    <col min="7" max="7" width="13.6640625" style="1" customWidth="1"/>
    <col min="8" max="8" width="22.88671875" style="1" customWidth="1"/>
    <col min="9" max="9" width="9" style="1" customWidth="1"/>
    <col min="10" max="10" width="15" style="1" hidden="1" customWidth="1"/>
    <col min="11" max="13" width="9" style="1" hidden="1" customWidth="1"/>
    <col min="14" max="14" width="9" style="1" customWidth="1"/>
    <col min="15" max="16384" width="9" style="1"/>
  </cols>
  <sheetData>
    <row r="1" spans="1:15" x14ac:dyDescent="0.2">
      <c r="A1" s="1" t="s">
        <v>36</v>
      </c>
    </row>
    <row r="2" spans="1:15" ht="30" customHeight="1" x14ac:dyDescent="0.2">
      <c r="A2" s="72" t="s">
        <v>94</v>
      </c>
      <c r="B2" s="72"/>
      <c r="C2" s="72"/>
      <c r="D2" s="72"/>
      <c r="E2" s="72"/>
      <c r="F2" s="72"/>
      <c r="G2" s="72"/>
      <c r="H2" s="72"/>
    </row>
    <row r="3" spans="1:15" ht="8.25" customHeight="1" x14ac:dyDescent="0.2">
      <c r="A3" s="2"/>
      <c r="B3" s="2"/>
      <c r="C3" s="2"/>
      <c r="D3" s="2"/>
      <c r="E3" s="2"/>
      <c r="F3" s="2"/>
      <c r="G3" s="2"/>
      <c r="H3" s="2"/>
    </row>
    <row r="4" spans="1:15" ht="15.6" customHeight="1" thickBot="1" x14ac:dyDescent="0.25">
      <c r="D4" s="2"/>
      <c r="E4" s="2"/>
      <c r="F4" s="2"/>
      <c r="G4" s="2"/>
      <c r="H4" s="3" t="s">
        <v>2</v>
      </c>
    </row>
    <row r="5" spans="1:15" ht="30" customHeight="1" thickBot="1" x14ac:dyDescent="0.25">
      <c r="A5" s="73" t="s">
        <v>7</v>
      </c>
      <c r="B5" s="73"/>
      <c r="C5" s="73"/>
      <c r="D5" s="73"/>
      <c r="E5" s="74" t="s">
        <v>1</v>
      </c>
      <c r="F5" s="75"/>
      <c r="G5" s="75"/>
      <c r="H5" s="76"/>
    </row>
    <row r="6" spans="1:15" ht="29.4" customHeight="1" x14ac:dyDescent="0.2">
      <c r="A6" s="25" t="s">
        <v>38</v>
      </c>
      <c r="B6" s="26"/>
      <c r="C6" s="77"/>
      <c r="D6" s="78"/>
      <c r="E6" s="143" t="s">
        <v>14</v>
      </c>
      <c r="F6" s="146" t="s">
        <v>50</v>
      </c>
      <c r="G6" s="147"/>
      <c r="H6" s="24" t="str">
        <f>IF(D10="","",ROUNDDOWN(D10/3,0))</f>
        <v/>
      </c>
      <c r="O6" s="1" t="s">
        <v>74</v>
      </c>
    </row>
    <row r="7" spans="1:15" ht="29.4" customHeight="1" x14ac:dyDescent="0.2">
      <c r="A7" s="27" t="s">
        <v>32</v>
      </c>
      <c r="B7" s="28"/>
      <c r="C7" s="84"/>
      <c r="D7" s="85"/>
      <c r="E7" s="144"/>
      <c r="F7" s="86" t="s">
        <v>37</v>
      </c>
      <c r="G7" s="8" t="s">
        <v>51</v>
      </c>
      <c r="H7" s="17"/>
      <c r="J7" s="1" t="s">
        <v>18</v>
      </c>
    </row>
    <row r="8" spans="1:15" ht="30" customHeight="1" x14ac:dyDescent="0.2">
      <c r="A8" s="27" t="s">
        <v>6</v>
      </c>
      <c r="B8" s="28"/>
      <c r="C8" s="84"/>
      <c r="D8" s="85"/>
      <c r="E8" s="144"/>
      <c r="F8" s="87"/>
      <c r="G8" s="8" t="s">
        <v>52</v>
      </c>
      <c r="H8" s="17"/>
      <c r="J8" s="1" t="s">
        <v>19</v>
      </c>
    </row>
    <row r="9" spans="1:15" ht="30" customHeight="1" x14ac:dyDescent="0.2">
      <c r="A9" s="27" t="s">
        <v>10</v>
      </c>
      <c r="B9" s="28"/>
      <c r="C9" s="4" t="s">
        <v>9</v>
      </c>
      <c r="D9" s="17"/>
      <c r="E9" s="144"/>
      <c r="F9" s="88"/>
      <c r="G9" s="8" t="s">
        <v>53</v>
      </c>
      <c r="H9" s="12" t="str">
        <f>IF(D10="","",SUM(H7:H8))</f>
        <v/>
      </c>
      <c r="J9" s="1" t="s">
        <v>20</v>
      </c>
    </row>
    <row r="10" spans="1:15" ht="30" customHeight="1" x14ac:dyDescent="0.2">
      <c r="A10" s="27" t="s">
        <v>10</v>
      </c>
      <c r="B10" s="29"/>
      <c r="C10" s="5" t="s">
        <v>46</v>
      </c>
      <c r="D10" s="17"/>
      <c r="E10" s="144"/>
      <c r="F10" s="89" t="s">
        <v>54</v>
      </c>
      <c r="G10" s="90"/>
      <c r="H10" s="30" t="str">
        <f>IF(D10=0,"",IF(D10="","",ROUND(H9/D10*100,5)))</f>
        <v/>
      </c>
      <c r="J10" s="1" t="s">
        <v>21</v>
      </c>
    </row>
    <row r="11" spans="1:15" ht="30" customHeight="1" x14ac:dyDescent="0.2">
      <c r="A11" s="27" t="s">
        <v>10</v>
      </c>
      <c r="B11" s="7"/>
      <c r="C11" s="5" t="s">
        <v>75</v>
      </c>
      <c r="D11" s="17"/>
      <c r="E11" s="144"/>
      <c r="F11" s="89" t="s">
        <v>55</v>
      </c>
      <c r="G11" s="90"/>
      <c r="H11" s="17"/>
      <c r="J11" s="1" t="s">
        <v>22</v>
      </c>
    </row>
    <row r="12" spans="1:15" ht="30" customHeight="1" thickBot="1" x14ac:dyDescent="0.25">
      <c r="A12" s="27" t="s">
        <v>10</v>
      </c>
      <c r="B12" s="7"/>
      <c r="C12" s="5" t="s">
        <v>76</v>
      </c>
      <c r="D12" s="17"/>
      <c r="E12" s="145"/>
      <c r="F12" s="91" t="s">
        <v>56</v>
      </c>
      <c r="G12" s="91"/>
      <c r="H12" s="15" t="str">
        <f>IF(D10="","",ROUNDDOWN(H6*H10/100,0)-H11)</f>
        <v/>
      </c>
      <c r="J12" s="1" t="s">
        <v>23</v>
      </c>
    </row>
    <row r="13" spans="1:15" ht="30" customHeight="1" thickBot="1" x14ac:dyDescent="0.25">
      <c r="A13" s="31" t="s">
        <v>11</v>
      </c>
      <c r="B13" s="32"/>
      <c r="C13" s="9" t="s">
        <v>9</v>
      </c>
      <c r="D13" s="18"/>
      <c r="E13" s="143" t="s">
        <v>77</v>
      </c>
      <c r="F13" s="148" t="s">
        <v>78</v>
      </c>
      <c r="G13" s="149"/>
      <c r="H13" s="24" t="str">
        <f>IF(D11="","",ROUNDDOWN(D11*2/5,0))</f>
        <v/>
      </c>
      <c r="J13" s="1" t="s">
        <v>24</v>
      </c>
    </row>
    <row r="14" spans="1:15" ht="30" customHeight="1" thickBot="1" x14ac:dyDescent="0.25">
      <c r="A14" s="92" t="s">
        <v>13</v>
      </c>
      <c r="B14" s="93"/>
      <c r="C14" s="93"/>
      <c r="D14" s="94"/>
      <c r="E14" s="144"/>
      <c r="F14" s="86" t="s">
        <v>37</v>
      </c>
      <c r="G14" s="8" t="s">
        <v>79</v>
      </c>
      <c r="H14" s="17"/>
      <c r="J14" s="1" t="s">
        <v>25</v>
      </c>
    </row>
    <row r="15" spans="1:15" ht="30" customHeight="1" x14ac:dyDescent="0.2">
      <c r="A15" s="10" t="s">
        <v>16</v>
      </c>
      <c r="B15" s="33"/>
      <c r="C15" s="11"/>
      <c r="D15" s="19"/>
      <c r="E15" s="144"/>
      <c r="F15" s="87"/>
      <c r="G15" s="8" t="s">
        <v>80</v>
      </c>
      <c r="H15" s="17"/>
      <c r="J15" s="1" t="s">
        <v>26</v>
      </c>
    </row>
    <row r="16" spans="1:15" ht="30" customHeight="1" x14ac:dyDescent="0.2">
      <c r="A16" s="6" t="s">
        <v>3</v>
      </c>
      <c r="B16" s="28"/>
      <c r="C16" s="7"/>
      <c r="D16" s="17"/>
      <c r="E16" s="144"/>
      <c r="F16" s="88"/>
      <c r="G16" s="8" t="s">
        <v>81</v>
      </c>
      <c r="H16" s="12" t="str">
        <f>IF(D11="","",SUM(H14:H15))</f>
        <v/>
      </c>
      <c r="J16" s="1" t="s">
        <v>27</v>
      </c>
    </row>
    <row r="17" spans="1:13" ht="30" customHeight="1" x14ac:dyDescent="0.2">
      <c r="A17" s="6" t="s">
        <v>17</v>
      </c>
      <c r="B17" s="28"/>
      <c r="C17" s="7"/>
      <c r="D17" s="17"/>
      <c r="E17" s="144"/>
      <c r="F17" s="89" t="s">
        <v>82</v>
      </c>
      <c r="G17" s="90"/>
      <c r="H17" s="30" t="str">
        <f>IF(D11=0,"",IF(D11="","",ROUND(H16/D11*100,5)))</f>
        <v/>
      </c>
      <c r="J17" s="1" t="s">
        <v>33</v>
      </c>
    </row>
    <row r="18" spans="1:13" ht="30" customHeight="1" x14ac:dyDescent="0.2">
      <c r="A18" s="6" t="s">
        <v>0</v>
      </c>
      <c r="B18" s="28"/>
      <c r="C18" s="7"/>
      <c r="D18" s="17"/>
      <c r="E18" s="144"/>
      <c r="F18" s="89" t="s">
        <v>83</v>
      </c>
      <c r="G18" s="90"/>
      <c r="H18" s="17"/>
      <c r="J18" s="1" t="s">
        <v>28</v>
      </c>
    </row>
    <row r="19" spans="1:13" ht="30" customHeight="1" thickBot="1" x14ac:dyDescent="0.25">
      <c r="A19" s="6" t="s">
        <v>4</v>
      </c>
      <c r="B19" s="28"/>
      <c r="C19" s="7"/>
      <c r="D19" s="17"/>
      <c r="E19" s="145"/>
      <c r="F19" s="91" t="s">
        <v>84</v>
      </c>
      <c r="G19" s="91"/>
      <c r="H19" s="13" t="str">
        <f>IF(D11="","",ROUNDDOWN(H13*H17/100,0)-H18)</f>
        <v/>
      </c>
      <c r="J19" s="1" t="s">
        <v>29</v>
      </c>
    </row>
    <row r="20" spans="1:13" ht="30" customHeight="1" x14ac:dyDescent="0.2">
      <c r="A20" s="6" t="s">
        <v>5</v>
      </c>
      <c r="B20" s="28"/>
      <c r="C20" s="7"/>
      <c r="D20" s="17"/>
      <c r="E20" s="143" t="s">
        <v>85</v>
      </c>
      <c r="F20" s="150" t="s">
        <v>86</v>
      </c>
      <c r="G20" s="151"/>
      <c r="H20" s="14" t="str">
        <f>IF(D12="","",ROUNDDOWN(D12*3/5,0))</f>
        <v/>
      </c>
      <c r="J20" s="1" t="s">
        <v>30</v>
      </c>
    </row>
    <row r="21" spans="1:13" ht="30" customHeight="1" x14ac:dyDescent="0.2">
      <c r="A21" s="106" t="s">
        <v>8</v>
      </c>
      <c r="B21" s="107"/>
      <c r="C21" s="108"/>
      <c r="D21" s="17"/>
      <c r="E21" s="144"/>
      <c r="F21" s="86" t="s">
        <v>37</v>
      </c>
      <c r="G21" s="8" t="s">
        <v>87</v>
      </c>
      <c r="H21" s="17"/>
      <c r="J21" s="1" t="s">
        <v>31</v>
      </c>
    </row>
    <row r="22" spans="1:13" ht="30" customHeight="1" x14ac:dyDescent="0.2">
      <c r="A22" s="109" t="s">
        <v>57</v>
      </c>
      <c r="B22" s="110"/>
      <c r="C22" s="90"/>
      <c r="D22" s="12" t="str">
        <f>IF(C6="","",SUM(D15:D21))</f>
        <v/>
      </c>
      <c r="E22" s="144"/>
      <c r="F22" s="87"/>
      <c r="G22" s="8" t="s">
        <v>88</v>
      </c>
      <c r="H22" s="17"/>
      <c r="J22" s="34" t="s">
        <v>58</v>
      </c>
    </row>
    <row r="23" spans="1:13" ht="30" customHeight="1" x14ac:dyDescent="0.2">
      <c r="A23" s="109" t="s">
        <v>59</v>
      </c>
      <c r="B23" s="110"/>
      <c r="C23" s="90"/>
      <c r="D23" s="17"/>
      <c r="E23" s="144"/>
      <c r="F23" s="88"/>
      <c r="G23" s="8" t="s">
        <v>89</v>
      </c>
      <c r="H23" s="12" t="str">
        <f>IF(D12="","",SUM(H21:H22))</f>
        <v/>
      </c>
    </row>
    <row r="24" spans="1:13" ht="30" customHeight="1" x14ac:dyDescent="0.2">
      <c r="A24" s="109" t="s">
        <v>60</v>
      </c>
      <c r="B24" s="110"/>
      <c r="C24" s="90"/>
      <c r="D24" s="35">
        <f>IF(SUM(D22:D23)-D25=SUM(H8,H15,H22),SUM(D22:D23),IF(SUM(D22:D23)-D25&lt;SUM(H8,H15,H22),SUM(D22:D23),"要確認Ｔ・ＡＩ・ＡＰ"))</f>
        <v>0</v>
      </c>
      <c r="E24" s="144"/>
      <c r="F24" s="89" t="s">
        <v>90</v>
      </c>
      <c r="G24" s="90"/>
      <c r="H24" s="21" t="str">
        <f>IF(D12=0,"",IF(D12="","",ROUND(H23/D12*100,5)))</f>
        <v/>
      </c>
    </row>
    <row r="25" spans="1:13" ht="30" customHeight="1" x14ac:dyDescent="0.2">
      <c r="A25" s="106" t="s">
        <v>61</v>
      </c>
      <c r="B25" s="107"/>
      <c r="C25" s="108"/>
      <c r="D25" s="18"/>
      <c r="E25" s="144"/>
      <c r="F25" s="89" t="s">
        <v>91</v>
      </c>
      <c r="G25" s="90"/>
      <c r="H25" s="17"/>
    </row>
    <row r="26" spans="1:13" ht="30" customHeight="1" thickBot="1" x14ac:dyDescent="0.25">
      <c r="A26" s="95" t="s">
        <v>62</v>
      </c>
      <c r="B26" s="96"/>
      <c r="C26" s="97"/>
      <c r="D26" s="36" t="str">
        <f>IF(C6="","",SUM(D22:D23)-D25)</f>
        <v/>
      </c>
      <c r="E26" s="145"/>
      <c r="F26" s="91" t="s">
        <v>92</v>
      </c>
      <c r="G26" s="91"/>
      <c r="H26" s="15" t="str">
        <f>IF(D12="","",ROUNDDOWN(H20*H24/100,0)-H25)</f>
        <v/>
      </c>
    </row>
    <row r="27" spans="1:13" ht="30" customHeight="1" thickBot="1" x14ac:dyDescent="0.25">
      <c r="A27" s="98" t="s">
        <v>34</v>
      </c>
      <c r="B27" s="99"/>
      <c r="C27" s="100"/>
      <c r="D27" s="37" t="str">
        <f>IF(D9="","",IF(D9-SUM(D10:D12)&gt;=D13-SUM(H8,H15,H22),"　　－　　","要確認"))</f>
        <v/>
      </c>
      <c r="E27" s="101" t="s">
        <v>93</v>
      </c>
      <c r="F27" s="102"/>
      <c r="G27" s="102"/>
      <c r="H27" s="14" t="str">
        <f>IF(C6="","",SUM(H12,H19,H26))</f>
        <v/>
      </c>
    </row>
    <row r="28" spans="1:13" ht="30" customHeight="1" thickBot="1" x14ac:dyDescent="0.25">
      <c r="A28" s="69" t="str">
        <f>IF(OR(C6="",H29&lt;=SUM(H8,H15,H22)),"","年度間調整額を含んだ当年度の交付金受入可能額上限は、当年度交付対象事業費の実績額までです。要確認→")</f>
        <v/>
      </c>
      <c r="B28" s="70"/>
      <c r="C28" s="70"/>
      <c r="D28" s="71"/>
      <c r="E28" s="67" t="s">
        <v>95</v>
      </c>
      <c r="F28" s="68"/>
      <c r="G28" s="68"/>
      <c r="H28" s="20"/>
    </row>
    <row r="29" spans="1:13" ht="30" customHeight="1" thickBot="1" x14ac:dyDescent="0.25">
      <c r="A29" s="73" t="s">
        <v>12</v>
      </c>
      <c r="B29" s="73"/>
      <c r="C29" s="73"/>
      <c r="D29" s="74"/>
      <c r="E29" s="103" t="s">
        <v>96</v>
      </c>
      <c r="F29" s="104"/>
      <c r="G29" s="105"/>
      <c r="H29" s="62" t="str">
        <f>IF(C6="","",H27+H28)</f>
        <v/>
      </c>
      <c r="J29" s="38" t="str">
        <f>IF(D11+D12+D10&gt;=D30+D34,"是","否")</f>
        <v>是</v>
      </c>
      <c r="K29" s="39"/>
      <c r="L29" s="39"/>
      <c r="M29" s="40"/>
    </row>
    <row r="30" spans="1:13" ht="30" customHeight="1" thickBot="1" x14ac:dyDescent="0.25">
      <c r="A30" s="111" t="s">
        <v>63</v>
      </c>
      <c r="B30" s="112"/>
      <c r="C30" s="113"/>
      <c r="D30" s="41"/>
      <c r="E30" s="69" t="str">
        <f>IF(COUNTIF(L31,"FALSE"),"　←要確認。交付対象事業費（Ｂ＋Ｄ＋Ｅ）を上回っています。","")</f>
        <v/>
      </c>
      <c r="F30" s="70"/>
      <c r="G30" s="70"/>
      <c r="H30" s="71"/>
      <c r="J30" s="42" t="b">
        <v>0</v>
      </c>
      <c r="K30" s="43"/>
      <c r="L30" s="43"/>
      <c r="M30" s="44" t="s">
        <v>64</v>
      </c>
    </row>
    <row r="31" spans="1:13" ht="30" customHeight="1" thickBot="1" x14ac:dyDescent="0.25">
      <c r="A31" s="114" t="s">
        <v>65</v>
      </c>
      <c r="B31" s="115"/>
      <c r="C31" s="116"/>
      <c r="D31" s="16" t="str">
        <f>IF(D30="","",IF(D30&lt;=50000,3.5,IF(D30&lt;=100000,3,IF(D30&lt;=300000,2.5,IF(D30&lt;=500000,2,IF(D30&lt;=1000000,1,0.5))))))</f>
        <v/>
      </c>
      <c r="E31" s="117" t="s">
        <v>66</v>
      </c>
      <c r="F31" s="118"/>
      <c r="G31" s="118"/>
      <c r="H31" s="119"/>
      <c r="J31" s="45" t="str">
        <f>J29&amp;""&amp;J30</f>
        <v>是FALSE</v>
      </c>
      <c r="K31" s="43"/>
      <c r="L31" s="46" t="b" cm="1">
        <f t="array" ref="L31">SUM(COUNTIF(J31,M30:M31))&gt;0</f>
        <v>1</v>
      </c>
      <c r="M31" s="44" t="s">
        <v>67</v>
      </c>
    </row>
    <row r="32" spans="1:13" ht="30" customHeight="1" x14ac:dyDescent="0.2">
      <c r="A32" s="114" t="s">
        <v>68</v>
      </c>
      <c r="B32" s="115"/>
      <c r="C32" s="108"/>
      <c r="D32" s="13" t="str">
        <f>IF(D30="","",ROUNDDOWN(D30*D31/100,0))</f>
        <v/>
      </c>
      <c r="E32" s="120"/>
      <c r="F32" s="121"/>
      <c r="G32" s="121"/>
      <c r="H32" s="122"/>
      <c r="J32" s="47">
        <f>MAX(D32:D33)</f>
        <v>0</v>
      </c>
      <c r="K32" s="48"/>
      <c r="L32" s="48"/>
      <c r="M32" s="49"/>
    </row>
    <row r="33" spans="1:13" ht="30" customHeight="1" x14ac:dyDescent="0.2">
      <c r="A33" s="6" t="s">
        <v>69</v>
      </c>
      <c r="B33" s="28"/>
      <c r="C33" s="7"/>
      <c r="D33" s="13" t="str">
        <f>IF(D31=3.5,"          －  ",IF(D31=3,1750,IF(D31=2.5,3000,IF(D31=2,7500,IF(D31=1,10000,IF(D31=0.5,10000,""))))))</f>
        <v/>
      </c>
      <c r="E33" s="123"/>
      <c r="F33" s="124"/>
      <c r="G33" s="124"/>
      <c r="H33" s="125"/>
      <c r="J33" s="50" t="str">
        <f>IF(J32&gt;=D34,"あ","い")</f>
        <v>あ</v>
      </c>
      <c r="K33" s="51" t="s">
        <v>70</v>
      </c>
      <c r="L33" s="51"/>
      <c r="M33" s="52"/>
    </row>
    <row r="34" spans="1:13" ht="30" customHeight="1" thickBot="1" x14ac:dyDescent="0.25">
      <c r="A34" s="22" t="s">
        <v>71</v>
      </c>
      <c r="B34" s="53"/>
      <c r="C34" s="23"/>
      <c r="D34" s="20"/>
      <c r="E34" s="123"/>
      <c r="F34" s="124"/>
      <c r="G34" s="124"/>
      <c r="H34" s="125"/>
      <c r="J34" s="54" t="b">
        <f>SUM(COUNTIF(J33,K33))&gt;0</f>
        <v>1</v>
      </c>
      <c r="K34" s="55"/>
      <c r="L34" s="56"/>
      <c r="M34" s="57"/>
    </row>
    <row r="35" spans="1:13" ht="30" customHeight="1" thickBot="1" x14ac:dyDescent="0.25">
      <c r="A35" s="58"/>
      <c r="B35" s="129" t="s">
        <v>72</v>
      </c>
      <c r="C35" s="130"/>
      <c r="D35" s="131"/>
      <c r="E35" s="123"/>
      <c r="F35" s="124"/>
      <c r="G35" s="124"/>
      <c r="H35" s="125"/>
      <c r="J35" s="59"/>
      <c r="K35" s="60"/>
      <c r="L35" s="51"/>
      <c r="M35" s="51"/>
    </row>
    <row r="36" spans="1:13" ht="30" customHeight="1" x14ac:dyDescent="0.2">
      <c r="A36" s="132" t="s">
        <v>73</v>
      </c>
      <c r="B36" s="134"/>
      <c r="C36" s="135"/>
      <c r="D36" s="136"/>
      <c r="E36" s="123"/>
      <c r="F36" s="124"/>
      <c r="G36" s="124"/>
      <c r="H36" s="125"/>
      <c r="J36" s="59"/>
      <c r="K36" s="60"/>
      <c r="L36" s="51"/>
      <c r="M36" s="51"/>
    </row>
    <row r="37" spans="1:13" ht="30" customHeight="1" x14ac:dyDescent="0.2">
      <c r="A37" s="133"/>
      <c r="B37" s="137"/>
      <c r="C37" s="138"/>
      <c r="D37" s="139"/>
      <c r="E37" s="123"/>
      <c r="F37" s="124"/>
      <c r="G37" s="124"/>
      <c r="H37" s="125"/>
      <c r="J37" s="59"/>
      <c r="K37" s="60"/>
      <c r="L37" s="51"/>
      <c r="M37" s="51"/>
    </row>
    <row r="38" spans="1:13" ht="30" customHeight="1" thickBot="1" x14ac:dyDescent="0.25">
      <c r="A38" s="61" t="str">
        <f>IF(COUNTIF(J34,"FALSE"),"×","○")</f>
        <v>○</v>
      </c>
      <c r="B38" s="140"/>
      <c r="C38" s="141"/>
      <c r="D38" s="142"/>
      <c r="E38" s="126"/>
      <c r="F38" s="127"/>
      <c r="G38" s="127"/>
      <c r="H38" s="128"/>
      <c r="J38" s="59"/>
      <c r="K38" s="60"/>
      <c r="L38" s="51"/>
      <c r="M38" s="51"/>
    </row>
    <row r="39" spans="1:13" x14ac:dyDescent="0.2">
      <c r="A39" s="1" t="s">
        <v>35</v>
      </c>
    </row>
    <row r="40" spans="1:13" ht="13.2" customHeight="1" x14ac:dyDescent="0.2"/>
  </sheetData>
  <mergeCells count="46">
    <mergeCell ref="A30:C30"/>
    <mergeCell ref="E30:H30"/>
    <mergeCell ref="A31:C31"/>
    <mergeCell ref="E31:H31"/>
    <mergeCell ref="A32:C32"/>
    <mergeCell ref="E32:H38"/>
    <mergeCell ref="B35:D35"/>
    <mergeCell ref="A36:A37"/>
    <mergeCell ref="B36:D38"/>
    <mergeCell ref="A26:C26"/>
    <mergeCell ref="F26:G26"/>
    <mergeCell ref="A27:C27"/>
    <mergeCell ref="E27:G27"/>
    <mergeCell ref="A29:D29"/>
    <mergeCell ref="E29:G29"/>
    <mergeCell ref="E20:E26"/>
    <mergeCell ref="F20:G20"/>
    <mergeCell ref="A21:C21"/>
    <mergeCell ref="F21:F23"/>
    <mergeCell ref="A22:C22"/>
    <mergeCell ref="A23:C23"/>
    <mergeCell ref="A24:C24"/>
    <mergeCell ref="F24:G24"/>
    <mergeCell ref="A25:C25"/>
    <mergeCell ref="F25:G25"/>
    <mergeCell ref="A14:D14"/>
    <mergeCell ref="F14:F16"/>
    <mergeCell ref="F17:G17"/>
    <mergeCell ref="F18:G18"/>
    <mergeCell ref="F19:G19"/>
    <mergeCell ref="A28:D28"/>
    <mergeCell ref="E28:G28"/>
    <mergeCell ref="A2:H2"/>
    <mergeCell ref="A5:D5"/>
    <mergeCell ref="E5:H5"/>
    <mergeCell ref="C6:D6"/>
    <mergeCell ref="E6:E12"/>
    <mergeCell ref="F6:G6"/>
    <mergeCell ref="C7:D7"/>
    <mergeCell ref="F7:F9"/>
    <mergeCell ref="C8:D8"/>
    <mergeCell ref="F10:G10"/>
    <mergeCell ref="F11:G11"/>
    <mergeCell ref="F12:G12"/>
    <mergeCell ref="E13:E19"/>
    <mergeCell ref="F13:G13"/>
  </mergeCells>
  <phoneticPr fontId="1"/>
  <conditionalFormatting sqref="A28:D28">
    <cfRule type="expression" dxfId="1" priority="2">
      <formula>$A$28="年度間調整額を含んだ当年度の交付金受入可能額上限は、当年度交付対象事業費の実績額までです。要確認→"</formula>
    </cfRule>
  </conditionalFormatting>
  <conditionalFormatting sqref="E30:H30">
    <cfRule type="expression" dxfId="0" priority="1">
      <formula>$E$30="　←要確認。交付対象事業費（Ｂ＋Ｄ＋Ｅ）を上回っています。"</formula>
    </cfRule>
  </conditionalFormatting>
  <dataValidations count="2">
    <dataValidation type="custom" allowBlank="1" showInputMessage="1" showErrorMessage="1" error="計画支援事業では事務費は計上できません" sqref="D23" xr:uid="{2585CBC8-79A1-4E42-8466-8ED22F46623C}">
      <formula1>$C$6&lt;&gt;"施設整備に関する計画支援事業"</formula1>
    </dataValidation>
    <dataValidation type="list" allowBlank="1" showInputMessage="1" showErrorMessage="1" sqref="C6:D6" xr:uid="{B8F5894C-826F-4FE3-8725-348B944C1E46}">
      <formula1>$J$7:$J$22</formula1>
    </dataValidation>
  </dataValidations>
  <pageMargins left="0.70866141732283472" right="0.70866141732283472" top="0.55118110236220474" bottom="0.55118110236220474" header="0.31496062992125984" footer="0.31496062992125984"/>
  <pageSetup paperSize="9" scale="74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68580</xdr:colOff>
                    <xdr:row>34</xdr:row>
                    <xdr:rowOff>60960</xdr:rowOff>
                  </from>
                  <to>
                    <xdr:col>0</xdr:col>
                    <xdr:colOff>342900</xdr:colOff>
                    <xdr:row>34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様式7ｰ2（施設・通常）</vt:lpstr>
      <vt:lpstr>様式7ｰ2（嵩上げ 本土・北海道）</vt:lpstr>
      <vt:lpstr>'様式7ｰ2（施設・通常）'!Print_Area</vt:lpstr>
      <vt:lpstr>'様式7ｰ2（嵩上げ 本土・北海道）'!Print_Area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工藤 れん</cp:lastModifiedBy>
  <cp:lastPrinted>2024-03-20T08:11:23Z</cp:lastPrinted>
  <dcterms:created xsi:type="dcterms:W3CDTF">2005-01-05T02:37:44Z</dcterms:created>
  <dcterms:modified xsi:type="dcterms:W3CDTF">2024-04-09T03:07:02Z</dcterms:modified>
</cp:coreProperties>
</file>