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庄司幸乃(SHOJIYukino)\OneDrive - GSS\デスクトップ\"/>
    </mc:Choice>
  </mc:AlternateContent>
  <xr:revisionPtr revIDLastSave="0" documentId="13_ncr:1_{DE919B9B-66A8-4EA4-9377-2362CC2DEEB7}" xr6:coauthVersionLast="47" xr6:coauthVersionMax="47" xr10:uidLastSave="{00000000-0000-0000-0000-000000000000}"/>
  <bookViews>
    <workbookView xWindow="-108" yWindow="-108" windowWidth="23256" windowHeight="12456" tabRatio="654" xr2:uid="{00000000-000D-0000-FFFF-FFFF00000000}"/>
  </bookViews>
  <sheets>
    <sheet name="様式7-2(浄化槽・個人設置)" sheetId="14" r:id="rId1"/>
    <sheet name="別紙内訳(個人設置) " sheetId="20" r:id="rId2"/>
    <sheet name="様式7-2(浄化槽・市町村設置)" sheetId="16" r:id="rId3"/>
    <sheet name="別紙内訳(市町村設置) " sheetId="21" r:id="rId4"/>
  </sheets>
  <definedNames>
    <definedName name="_xlnm.Print_Area" localSheetId="1">'別紙内訳(個人設置) '!$A$1:$AC$85</definedName>
    <definedName name="_xlnm.Print_Area" localSheetId="3">'別紙内訳(市町村設置) '!$A$1:$W$132</definedName>
    <definedName name="_xlnm.Print_Area" localSheetId="0">'様式7-2(浄化槽・個人設置)'!$A$1:$G$26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20" l="1"/>
  <c r="C21" i="16" l="1"/>
  <c r="C20" i="16"/>
  <c r="C19" i="16"/>
  <c r="C16" i="16"/>
  <c r="C15" i="16"/>
  <c r="C14" i="16"/>
  <c r="C13" i="16"/>
  <c r="C12" i="16"/>
  <c r="H104" i="21"/>
  <c r="F104" i="21"/>
  <c r="G103" i="21"/>
  <c r="G102" i="21"/>
  <c r="G101" i="21"/>
  <c r="G100" i="21"/>
  <c r="G99" i="21"/>
  <c r="G98" i="21"/>
  <c r="G97" i="21"/>
  <c r="G96" i="21"/>
  <c r="G95" i="21"/>
  <c r="G94" i="21"/>
  <c r="G93" i="21"/>
  <c r="G92" i="21"/>
  <c r="G91" i="21"/>
  <c r="G90" i="21"/>
  <c r="G89" i="21"/>
  <c r="G88" i="21"/>
  <c r="G87" i="21"/>
  <c r="G86" i="21"/>
  <c r="G85" i="21"/>
  <c r="G84" i="21"/>
  <c r="G83" i="21"/>
  <c r="G82" i="21"/>
  <c r="G81" i="21"/>
  <c r="P80" i="21"/>
  <c r="G80" i="21"/>
  <c r="P79" i="21"/>
  <c r="G79" i="21"/>
  <c r="P78" i="21"/>
  <c r="G78" i="21"/>
  <c r="P77" i="21"/>
  <c r="G77" i="21"/>
  <c r="P76" i="21"/>
  <c r="G76" i="21"/>
  <c r="G75" i="21"/>
  <c r="G74" i="21"/>
  <c r="G73" i="21"/>
  <c r="G72" i="21"/>
  <c r="G71" i="21"/>
  <c r="P70" i="21"/>
  <c r="P71" i="21" s="1"/>
  <c r="G70" i="21"/>
  <c r="G69" i="21"/>
  <c r="G68" i="21"/>
  <c r="G67" i="21"/>
  <c r="G66" i="21"/>
  <c r="G65" i="21"/>
  <c r="G64" i="21"/>
  <c r="P63" i="21"/>
  <c r="P62" i="21"/>
  <c r="P61" i="21"/>
  <c r="P60" i="21"/>
  <c r="P59" i="21"/>
  <c r="P58" i="21"/>
  <c r="P57" i="21"/>
  <c r="J57" i="21"/>
  <c r="H57" i="21"/>
  <c r="E57" i="21"/>
  <c r="I56" i="21"/>
  <c r="I55" i="21"/>
  <c r="I54" i="21"/>
  <c r="I53" i="21"/>
  <c r="I52" i="21"/>
  <c r="I51" i="21"/>
  <c r="I50" i="21"/>
  <c r="O49" i="21"/>
  <c r="I49" i="21"/>
  <c r="P48" i="21"/>
  <c r="I48" i="21"/>
  <c r="P47" i="21"/>
  <c r="I47" i="21"/>
  <c r="P46" i="21"/>
  <c r="I46" i="21"/>
  <c r="P45" i="21"/>
  <c r="I45" i="21"/>
  <c r="P44" i="21"/>
  <c r="I44" i="21"/>
  <c r="P43" i="21"/>
  <c r="I43" i="21"/>
  <c r="P42" i="21"/>
  <c r="I42" i="21"/>
  <c r="P41" i="21"/>
  <c r="I41" i="21"/>
  <c r="P40" i="21"/>
  <c r="I40" i="21"/>
  <c r="P39" i="21"/>
  <c r="I39" i="21"/>
  <c r="I38" i="21"/>
  <c r="I37" i="21"/>
  <c r="I36" i="21"/>
  <c r="I35" i="21"/>
  <c r="I34" i="21"/>
  <c r="W33" i="21"/>
  <c r="U33" i="21"/>
  <c r="R33" i="21"/>
  <c r="O33" i="21"/>
  <c r="I33" i="21"/>
  <c r="V32" i="21"/>
  <c r="I32" i="21"/>
  <c r="V31" i="21"/>
  <c r="I31" i="21"/>
  <c r="V30" i="21"/>
  <c r="I30" i="21"/>
  <c r="V29" i="21"/>
  <c r="I29" i="21"/>
  <c r="V28" i="21"/>
  <c r="I28" i="21"/>
  <c r="V27" i="21"/>
  <c r="I27" i="21"/>
  <c r="V26" i="21"/>
  <c r="I26" i="21"/>
  <c r="V25" i="21"/>
  <c r="I25" i="21"/>
  <c r="V24" i="21"/>
  <c r="I24" i="21"/>
  <c r="V23" i="21"/>
  <c r="I23" i="21"/>
  <c r="I22" i="21"/>
  <c r="I21" i="21"/>
  <c r="I20" i="21"/>
  <c r="I19" i="21"/>
  <c r="I18" i="21"/>
  <c r="I17" i="21"/>
  <c r="O16" i="21"/>
  <c r="I16" i="21"/>
  <c r="P15" i="21"/>
  <c r="I15" i="21"/>
  <c r="P14" i="21"/>
  <c r="I14" i="21"/>
  <c r="P13" i="21"/>
  <c r="I13" i="21"/>
  <c r="P12" i="21"/>
  <c r="I12" i="21"/>
  <c r="P11" i="21"/>
  <c r="I11" i="21"/>
  <c r="P10" i="21"/>
  <c r="I10" i="21"/>
  <c r="P9" i="21"/>
  <c r="I9" i="21"/>
  <c r="P8" i="21"/>
  <c r="I8" i="21"/>
  <c r="P7" i="21"/>
  <c r="I7" i="21"/>
  <c r="P6" i="21"/>
  <c r="C19" i="14"/>
  <c r="C17" i="14"/>
  <c r="C16" i="14"/>
  <c r="C15" i="14"/>
  <c r="C14" i="14"/>
  <c r="C12" i="14"/>
  <c r="V66" i="20"/>
  <c r="V65" i="20"/>
  <c r="V64" i="20"/>
  <c r="V67" i="20" s="1"/>
  <c r="V59" i="20"/>
  <c r="U59" i="20"/>
  <c r="P57" i="20"/>
  <c r="C78" i="20" s="1"/>
  <c r="N57" i="20"/>
  <c r="K57" i="20"/>
  <c r="H57" i="20"/>
  <c r="E57" i="20"/>
  <c r="O56" i="20"/>
  <c r="O55" i="20"/>
  <c r="O54" i="20"/>
  <c r="U53" i="20"/>
  <c r="O53" i="20"/>
  <c r="V52" i="20"/>
  <c r="O52" i="20"/>
  <c r="V51" i="20"/>
  <c r="O51" i="20"/>
  <c r="V50" i="20"/>
  <c r="O50" i="20"/>
  <c r="V49" i="20"/>
  <c r="O49" i="20"/>
  <c r="V48" i="20"/>
  <c r="O48" i="20"/>
  <c r="V47" i="20"/>
  <c r="O47" i="20"/>
  <c r="V46" i="20"/>
  <c r="O46" i="20"/>
  <c r="O45" i="20"/>
  <c r="O44" i="20"/>
  <c r="O43" i="20"/>
  <c r="O42" i="20"/>
  <c r="O41" i="20"/>
  <c r="U40" i="20"/>
  <c r="O40" i="20"/>
  <c r="V39" i="20"/>
  <c r="O39" i="20"/>
  <c r="V38" i="20"/>
  <c r="O38" i="20"/>
  <c r="V37" i="20"/>
  <c r="O37" i="20"/>
  <c r="V36" i="20"/>
  <c r="O36" i="20"/>
  <c r="V35" i="20"/>
  <c r="O35" i="20"/>
  <c r="V34" i="20"/>
  <c r="O34" i="20"/>
  <c r="V33" i="20"/>
  <c r="O33" i="20"/>
  <c r="O32" i="20"/>
  <c r="O31" i="20"/>
  <c r="O30" i="20"/>
  <c r="O29" i="20"/>
  <c r="O28" i="20"/>
  <c r="AC27" i="20"/>
  <c r="AA27" i="20"/>
  <c r="X27" i="20"/>
  <c r="U27" i="20"/>
  <c r="O27" i="20"/>
  <c r="AB26" i="20"/>
  <c r="O26" i="20"/>
  <c r="AB25" i="20"/>
  <c r="O25" i="20"/>
  <c r="AB24" i="20"/>
  <c r="O24" i="20"/>
  <c r="AB23" i="20"/>
  <c r="O23" i="20"/>
  <c r="AB22" i="20"/>
  <c r="O22" i="20"/>
  <c r="AB21" i="20"/>
  <c r="O21" i="20"/>
  <c r="AB20" i="20"/>
  <c r="O20" i="20"/>
  <c r="O19" i="20"/>
  <c r="O18" i="20"/>
  <c r="O17" i="20"/>
  <c r="O16" i="20"/>
  <c r="O15" i="20"/>
  <c r="O14" i="20"/>
  <c r="U13" i="20"/>
  <c r="O13" i="20"/>
  <c r="V12" i="20"/>
  <c r="O12" i="20"/>
  <c r="V11" i="20"/>
  <c r="O11" i="20"/>
  <c r="V10" i="20"/>
  <c r="O10" i="20"/>
  <c r="V9" i="20"/>
  <c r="O9" i="20"/>
  <c r="V8" i="20"/>
  <c r="O8" i="20"/>
  <c r="V7" i="20"/>
  <c r="V6" i="20"/>
  <c r="N102" i="21" l="1"/>
  <c r="N98" i="21"/>
  <c r="N88" i="21"/>
  <c r="P81" i="21"/>
  <c r="N100" i="21"/>
  <c r="G104" i="21"/>
  <c r="I57" i="21"/>
  <c r="P64" i="21"/>
  <c r="P49" i="21"/>
  <c r="V33" i="21"/>
  <c r="P16" i="21"/>
  <c r="N93" i="21"/>
  <c r="N104" i="21" s="1"/>
  <c r="L108" i="21" s="1"/>
  <c r="AB27" i="20"/>
  <c r="V40" i="20"/>
  <c r="V13" i="20"/>
  <c r="C13" i="14" s="1"/>
  <c r="O57" i="20"/>
  <c r="V53" i="20"/>
  <c r="C70" i="20"/>
  <c r="C75" i="20"/>
  <c r="C79" i="20" s="1"/>
  <c r="C76" i="20"/>
  <c r="C77" i="20"/>
  <c r="A82" i="20" l="1"/>
  <c r="G22" i="14"/>
  <c r="G9" i="14" l="1"/>
  <c r="G22" i="16"/>
  <c r="G6" i="16" l="1"/>
  <c r="G13" i="16"/>
  <c r="G16" i="16" s="1"/>
  <c r="G13" i="14"/>
  <c r="G16" i="14" s="1"/>
  <c r="G6" i="14"/>
  <c r="G19" i="16" l="1"/>
  <c r="G17" i="16"/>
  <c r="G10" i="14"/>
  <c r="G12" i="14"/>
  <c r="G20" i="14" s="1"/>
  <c r="G17" i="14"/>
  <c r="G19" i="14"/>
  <c r="G9" i="16"/>
  <c r="G12" i="16" l="1"/>
  <c r="G20" i="16" s="1"/>
  <c r="G10" i="16"/>
  <c r="C20" i="14" l="1"/>
  <c r="C22" i="14" s="1"/>
  <c r="C17" i="16"/>
  <c r="C23" i="16" s="1"/>
</calcChain>
</file>

<file path=xl/sharedStrings.xml><?xml version="1.0" encoding="utf-8"?>
<sst xmlns="http://schemas.openxmlformats.org/spreadsheetml/2006/main" count="553" uniqueCount="209">
  <si>
    <t>様式７－２（浄化槽設置整備事業）</t>
    <rPh sb="0" eb="2">
      <t>ヨウシキ</t>
    </rPh>
    <rPh sb="6" eb="9">
      <t>ジョウカソウ</t>
    </rPh>
    <rPh sb="9" eb="11">
      <t>セッチ</t>
    </rPh>
    <rPh sb="11" eb="13">
      <t>セイビ</t>
    </rPh>
    <rPh sb="13" eb="15">
      <t>ジギョウ</t>
    </rPh>
    <phoneticPr fontId="4"/>
  </si>
  <si>
    <t>令和〇年度循環型社会形成推進交付金事業別表（実績報告）</t>
    <rPh sb="0" eb="2">
      <t>レイワ</t>
    </rPh>
    <rPh sb="3" eb="5">
      <t>ネンド</t>
    </rPh>
    <rPh sb="5" eb="8">
      <t>ジュンカンガタ</t>
    </rPh>
    <rPh sb="8" eb="10">
      <t>シャカイ</t>
    </rPh>
    <rPh sb="10" eb="12">
      <t>ケイセイ</t>
    </rPh>
    <rPh sb="12" eb="14">
      <t>スイシン</t>
    </rPh>
    <rPh sb="14" eb="17">
      <t>コウフキン</t>
    </rPh>
    <rPh sb="17" eb="19">
      <t>ジギョウ</t>
    </rPh>
    <rPh sb="19" eb="21">
      <t>ベッピョウ</t>
    </rPh>
    <rPh sb="22" eb="24">
      <t>ジッセキ</t>
    </rPh>
    <rPh sb="24" eb="26">
      <t>ホウコク</t>
    </rPh>
    <phoneticPr fontId="4"/>
  </si>
  <si>
    <t>（単位：千円）</t>
    <rPh sb="1" eb="3">
      <t>タンイ</t>
    </rPh>
    <rPh sb="4" eb="6">
      <t>センエン</t>
    </rPh>
    <phoneticPr fontId="4"/>
  </si>
  <si>
    <t>事業の内容</t>
    <rPh sb="0" eb="2">
      <t>ジギョウ</t>
    </rPh>
    <rPh sb="3" eb="5">
      <t>ナイヨウ</t>
    </rPh>
    <phoneticPr fontId="4"/>
  </si>
  <si>
    <t>交付金の算出方法</t>
    <rPh sb="0" eb="3">
      <t>コウフキン</t>
    </rPh>
    <rPh sb="4" eb="6">
      <t>サンシュツ</t>
    </rPh>
    <rPh sb="6" eb="8">
      <t>ホウホウ</t>
    </rPh>
    <phoneticPr fontId="4"/>
  </si>
  <si>
    <t>施設区分（事業名）</t>
    <rPh sb="0" eb="2">
      <t>シセツ</t>
    </rPh>
    <rPh sb="2" eb="4">
      <t>クブン</t>
    </rPh>
    <rPh sb="5" eb="7">
      <t>ジギョウ</t>
    </rPh>
    <rPh sb="7" eb="8">
      <t>メイ</t>
    </rPh>
    <phoneticPr fontId="4"/>
  </si>
  <si>
    <t>浄化槽設置整備事業</t>
    <rPh sb="0" eb="3">
      <t>ジョウカソウ</t>
    </rPh>
    <rPh sb="3" eb="5">
      <t>セッチ</t>
    </rPh>
    <rPh sb="5" eb="7">
      <t>セイビ</t>
    </rPh>
    <rPh sb="7" eb="9">
      <t>ジギョウ</t>
    </rPh>
    <phoneticPr fontId="4"/>
  </si>
  <si>
    <t>１／３事業</t>
    <rPh sb="3" eb="5">
      <t>ジギョウ</t>
    </rPh>
    <phoneticPr fontId="4"/>
  </si>
  <si>
    <t>交付限度額（Ａ／３）
※千円未満切捨
　　　　　　　　　　　　Ｎ</t>
    <phoneticPr fontId="4"/>
  </si>
  <si>
    <t>全体
事業</t>
    <rPh sb="0" eb="2">
      <t>ゼンタイ</t>
    </rPh>
    <rPh sb="3" eb="5">
      <t>ジギョウ</t>
    </rPh>
    <phoneticPr fontId="4"/>
  </si>
  <si>
    <t>総事業費</t>
    <rPh sb="0" eb="1">
      <t>ソウ</t>
    </rPh>
    <rPh sb="1" eb="4">
      <t>ジギョウヒ</t>
    </rPh>
    <phoneticPr fontId="4"/>
  </si>
  <si>
    <t>交付対象事業費実績</t>
    <rPh sb="0" eb="2">
      <t>コウフ</t>
    </rPh>
    <rPh sb="2" eb="4">
      <t>タイショウ</t>
    </rPh>
    <rPh sb="4" eb="6">
      <t>ジギョウ</t>
    </rPh>
    <rPh sb="6" eb="7">
      <t>ヒ</t>
    </rPh>
    <rPh sb="7" eb="9">
      <t>ジッセキ</t>
    </rPh>
    <phoneticPr fontId="4"/>
  </si>
  <si>
    <t>前年度まで
　　　　　　　Ｏ</t>
    <rPh sb="0" eb="3">
      <t>ゼンネンド</t>
    </rPh>
    <phoneticPr fontId="4"/>
  </si>
  <si>
    <t>交付対象事業費
（１／３事業）
　　　　　　　　　Ａ</t>
    <rPh sb="0" eb="2">
      <t>コウフ</t>
    </rPh>
    <rPh sb="2" eb="4">
      <t>タイショウ</t>
    </rPh>
    <rPh sb="4" eb="7">
      <t>ジギョウヒ</t>
    </rPh>
    <rPh sb="12" eb="14">
      <t>ジギョウ</t>
    </rPh>
    <phoneticPr fontId="4"/>
  </si>
  <si>
    <t>今年度
　　　　　　　Ｐ</t>
    <rPh sb="0" eb="3">
      <t>コンネンド</t>
    </rPh>
    <phoneticPr fontId="4"/>
  </si>
  <si>
    <t>交付対象事業費
（１／２事業）
　　　　　　　　　Ｂ</t>
    <rPh sb="0" eb="2">
      <t>コウフ</t>
    </rPh>
    <rPh sb="2" eb="4">
      <t>タイショウ</t>
    </rPh>
    <rPh sb="4" eb="7">
      <t>ジギョウヒ</t>
    </rPh>
    <rPh sb="12" eb="14">
      <t>ジギョウ</t>
    </rPh>
    <phoneticPr fontId="4"/>
  </si>
  <si>
    <t>合計（Ｏ＋Ｐ）
　　　　　　　Ｑ</t>
    <rPh sb="0" eb="2">
      <t>ゴウケイ</t>
    </rPh>
    <phoneticPr fontId="4"/>
  </si>
  <si>
    <t>当該年
度事業</t>
    <rPh sb="0" eb="2">
      <t>トウガイ</t>
    </rPh>
    <rPh sb="2" eb="3">
      <t>ネン</t>
    </rPh>
    <rPh sb="4" eb="5">
      <t>ド</t>
    </rPh>
    <rPh sb="5" eb="7">
      <t>ジギョウ</t>
    </rPh>
    <phoneticPr fontId="4"/>
  </si>
  <si>
    <t>進捗率（Ｑ／Ａ）
※小数点以下第５位まで表示
　　　　　　　　　　　　Ｒ</t>
    <rPh sb="0" eb="3">
      <t>シンチョクリツ</t>
    </rPh>
    <phoneticPr fontId="4"/>
  </si>
  <si>
    <r>
      <t xml:space="preserve">当該年度事業に係る経費の配分
</t>
    </r>
    <r>
      <rPr>
        <sz val="11"/>
        <rFont val="ＭＳ 明朝"/>
        <family val="1"/>
        <charset val="128"/>
      </rPr>
      <t>（交付対象事業費）</t>
    </r>
    <rPh sb="0" eb="2">
      <t>トウガイ</t>
    </rPh>
    <rPh sb="2" eb="4">
      <t>ネンド</t>
    </rPh>
    <rPh sb="4" eb="6">
      <t>ジギョウ</t>
    </rPh>
    <rPh sb="7" eb="8">
      <t>カカ</t>
    </rPh>
    <rPh sb="9" eb="11">
      <t>ケイヒ</t>
    </rPh>
    <rPh sb="12" eb="14">
      <t>ハイブン</t>
    </rPh>
    <rPh sb="16" eb="18">
      <t>コウフ</t>
    </rPh>
    <rPh sb="18" eb="20">
      <t>タイショウ</t>
    </rPh>
    <rPh sb="20" eb="23">
      <t>ジギョウヒ</t>
    </rPh>
    <phoneticPr fontId="4"/>
  </si>
  <si>
    <t>過年度受入済額
　　　　　　　　　　　　Ｓ</t>
    <rPh sb="0" eb="3">
      <t>カネンド</t>
    </rPh>
    <rPh sb="3" eb="5">
      <t>ウケイレ</t>
    </rPh>
    <rPh sb="5" eb="6">
      <t>ズミ</t>
    </rPh>
    <rPh sb="6" eb="7">
      <t>ガク</t>
    </rPh>
    <phoneticPr fontId="4"/>
  </si>
  <si>
    <t>浄化槽設置（別紙内訳 １．浄化槽設置の合計額）
　　　　　　　　　　　　　　　Ｃ</t>
    <rPh sb="0" eb="3">
      <t>ジョウカソウ</t>
    </rPh>
    <rPh sb="3" eb="5">
      <t>セッチ</t>
    </rPh>
    <rPh sb="6" eb="8">
      <t>ベッシ</t>
    </rPh>
    <rPh sb="8" eb="10">
      <t>ウチワケ</t>
    </rPh>
    <rPh sb="13" eb="16">
      <t>ジョウカソウ</t>
    </rPh>
    <rPh sb="16" eb="18">
      <t>セッチ</t>
    </rPh>
    <rPh sb="19" eb="21">
      <t>ゴウケイ</t>
    </rPh>
    <rPh sb="21" eb="22">
      <t>ガク</t>
    </rPh>
    <phoneticPr fontId="4"/>
  </si>
  <si>
    <t>単年度交付額
（Ｎ×Ｒ－Ｓ）
※千円未満切捨　　　　　Ｔ</t>
    <rPh sb="0" eb="3">
      <t>タンネンド</t>
    </rPh>
    <rPh sb="3" eb="6">
      <t>コウフガク</t>
    </rPh>
    <phoneticPr fontId="4"/>
  </si>
  <si>
    <t>宅内配管工事（別紙内訳 ２．宅内配管工事の合計額）
　　　　　　　　　　　　　　　Ｄ</t>
    <rPh sb="0" eb="2">
      <t>タクナイ</t>
    </rPh>
    <rPh sb="2" eb="4">
      <t>ハイカン</t>
    </rPh>
    <rPh sb="4" eb="6">
      <t>コウジ</t>
    </rPh>
    <rPh sb="7" eb="9">
      <t>ベッシ</t>
    </rPh>
    <rPh sb="9" eb="11">
      <t>ウチワケ</t>
    </rPh>
    <rPh sb="14" eb="15">
      <t>タク</t>
    </rPh>
    <rPh sb="15" eb="16">
      <t>ナイ</t>
    </rPh>
    <rPh sb="16" eb="18">
      <t>ハイカン</t>
    </rPh>
    <rPh sb="18" eb="20">
      <t>コウジ</t>
    </rPh>
    <rPh sb="21" eb="23">
      <t>ゴウケイ</t>
    </rPh>
    <rPh sb="23" eb="24">
      <t>ガク</t>
    </rPh>
    <phoneticPr fontId="4"/>
  </si>
  <si>
    <t>１／２事業</t>
    <rPh sb="3" eb="5">
      <t>ジギョウ</t>
    </rPh>
    <phoneticPr fontId="4"/>
  </si>
  <si>
    <t>交付限度額（Ｂ／２）
※千円未満切捨
　　　　　　　　　　　　Ｕ</t>
    <rPh sb="0" eb="2">
      <t>コウフ</t>
    </rPh>
    <rPh sb="2" eb="5">
      <t>ゲンドガク</t>
    </rPh>
    <phoneticPr fontId="4"/>
  </si>
  <si>
    <t>撤去（別紙内訳 ３．撤去の合計額）
　　　　　　　　　　　　　　　Ｅ</t>
    <rPh sb="0" eb="2">
      <t>テッキョ</t>
    </rPh>
    <rPh sb="3" eb="5">
      <t>ベッシ</t>
    </rPh>
    <rPh sb="5" eb="7">
      <t>ウチワケ</t>
    </rPh>
    <rPh sb="10" eb="12">
      <t>テッキョ</t>
    </rPh>
    <rPh sb="13" eb="15">
      <t>ゴウケイ</t>
    </rPh>
    <rPh sb="15" eb="16">
      <t>ガク</t>
    </rPh>
    <phoneticPr fontId="4"/>
  </si>
  <si>
    <t>交付対象事業費実績</t>
    <phoneticPr fontId="4"/>
  </si>
  <si>
    <t>前年度まで
　　　　　　　Ｖ</t>
    <rPh sb="0" eb="3">
      <t>ゼンネンド</t>
    </rPh>
    <phoneticPr fontId="4"/>
  </si>
  <si>
    <t>雨水貯留槽等再利用（別紙内訳 ４．雨水貯留槽等再利用の合計額）
　　　　　　　　　　　　　　　Ｆ</t>
    <rPh sb="0" eb="2">
      <t>ウスイ</t>
    </rPh>
    <rPh sb="2" eb="5">
      <t>チョリュウソウ</t>
    </rPh>
    <rPh sb="5" eb="6">
      <t>トウ</t>
    </rPh>
    <rPh sb="6" eb="7">
      <t>サイ</t>
    </rPh>
    <rPh sb="7" eb="9">
      <t>リヨウ</t>
    </rPh>
    <rPh sb="10" eb="12">
      <t>ベッシ</t>
    </rPh>
    <rPh sb="12" eb="14">
      <t>ウチワケ</t>
    </rPh>
    <rPh sb="17" eb="19">
      <t>ウスイ</t>
    </rPh>
    <rPh sb="19" eb="22">
      <t>チョリュウソウ</t>
    </rPh>
    <rPh sb="22" eb="23">
      <t>トウ</t>
    </rPh>
    <rPh sb="23" eb="24">
      <t>サイ</t>
    </rPh>
    <rPh sb="24" eb="26">
      <t>リヨウ</t>
    </rPh>
    <rPh sb="27" eb="29">
      <t>ゴウケイ</t>
    </rPh>
    <rPh sb="29" eb="30">
      <t>ガク</t>
    </rPh>
    <phoneticPr fontId="4"/>
  </si>
  <si>
    <t>今年度
　　　　　　　Ｗ</t>
    <rPh sb="0" eb="3">
      <t>コンネンド</t>
    </rPh>
    <phoneticPr fontId="4"/>
  </si>
  <si>
    <t>既設浄化槽の改築（別紙内訳 ５．既設浄化槽の改築の合計額）
　　　　　　　　　　　　　　　Ｇ</t>
    <rPh sb="0" eb="2">
      <t>キセツ</t>
    </rPh>
    <rPh sb="2" eb="5">
      <t>ジョウカソウ</t>
    </rPh>
    <rPh sb="6" eb="8">
      <t>カイチク</t>
    </rPh>
    <rPh sb="9" eb="11">
      <t>ベッシ</t>
    </rPh>
    <rPh sb="11" eb="13">
      <t>ウチワケ</t>
    </rPh>
    <rPh sb="16" eb="18">
      <t>キセツ</t>
    </rPh>
    <rPh sb="18" eb="21">
      <t>ジョウカソウ</t>
    </rPh>
    <rPh sb="22" eb="24">
      <t>カイチク</t>
    </rPh>
    <rPh sb="25" eb="28">
      <t>ゴウケイガク</t>
    </rPh>
    <phoneticPr fontId="4"/>
  </si>
  <si>
    <t>合計（Ｖ＋Ｗ）
　　　　　　　Ｘ</t>
    <rPh sb="0" eb="2">
      <t>ゴウケイ</t>
    </rPh>
    <phoneticPr fontId="4"/>
  </si>
  <si>
    <t>浄化槽災害復旧事業（別紙内訳 ６．浄化槽災害復旧事業）
　　　　　　　　　　　　　　　Ｈ</t>
    <rPh sb="0" eb="3">
      <t>ジョウカソウ</t>
    </rPh>
    <rPh sb="3" eb="5">
      <t>サイガイ</t>
    </rPh>
    <rPh sb="5" eb="7">
      <t>フッキュウ</t>
    </rPh>
    <rPh sb="7" eb="9">
      <t>ジギョウ</t>
    </rPh>
    <rPh sb="10" eb="12">
      <t>ベッシ</t>
    </rPh>
    <rPh sb="12" eb="14">
      <t>ウチワケ</t>
    </rPh>
    <rPh sb="17" eb="20">
      <t>ジョウカソウ</t>
    </rPh>
    <rPh sb="20" eb="22">
      <t>サイガイ</t>
    </rPh>
    <rPh sb="22" eb="24">
      <t>フッキュウ</t>
    </rPh>
    <rPh sb="24" eb="26">
      <t>ジギョウ</t>
    </rPh>
    <phoneticPr fontId="4"/>
  </si>
  <si>
    <t>進捗率（Ｘ／Ｂ）
※小数点以下第５位まで表示
　　　　　　　　　　　　Ｙ</t>
    <rPh sb="0" eb="3">
      <t>シンチョクリツ</t>
    </rPh>
    <phoneticPr fontId="4"/>
  </si>
  <si>
    <t>維持管理負担軽減事業（別紙内訳７．少人数高齢世帯の維持管理負担軽減事業の合計額）　　　　　　Ｉ</t>
    <rPh sb="0" eb="2">
      <t>イジ</t>
    </rPh>
    <rPh sb="2" eb="4">
      <t>カンリ</t>
    </rPh>
    <rPh sb="4" eb="6">
      <t>フタン</t>
    </rPh>
    <rPh sb="6" eb="8">
      <t>ケイゲン</t>
    </rPh>
    <rPh sb="8" eb="10">
      <t>ジギョウ</t>
    </rPh>
    <rPh sb="11" eb="13">
      <t>ベッシ</t>
    </rPh>
    <rPh sb="13" eb="15">
      <t>ウチワケ</t>
    </rPh>
    <rPh sb="17" eb="20">
      <t>ショウニンズウ</t>
    </rPh>
    <rPh sb="20" eb="22">
      <t>コウレイ</t>
    </rPh>
    <rPh sb="22" eb="24">
      <t>セタイ</t>
    </rPh>
    <rPh sb="25" eb="27">
      <t>イジ</t>
    </rPh>
    <rPh sb="27" eb="29">
      <t>カンリ</t>
    </rPh>
    <rPh sb="29" eb="31">
      <t>フタン</t>
    </rPh>
    <rPh sb="31" eb="33">
      <t>ケイゲン</t>
    </rPh>
    <rPh sb="33" eb="35">
      <t>ジギョウ</t>
    </rPh>
    <rPh sb="36" eb="38">
      <t>ゴウケイ</t>
    </rPh>
    <rPh sb="38" eb="39">
      <t>ガク</t>
    </rPh>
    <phoneticPr fontId="4"/>
  </si>
  <si>
    <t>過年度受入済額
　　　　　　　　　　　　Ｚ</t>
    <rPh sb="0" eb="3">
      <t>カネンド</t>
    </rPh>
    <rPh sb="3" eb="5">
      <t>ウケイレ</t>
    </rPh>
    <rPh sb="5" eb="6">
      <t>ズミ</t>
    </rPh>
    <rPh sb="6" eb="7">
      <t>ガク</t>
    </rPh>
    <phoneticPr fontId="4"/>
  </si>
  <si>
    <t>浄化槽整備効率化事業（別紙内訳 ８．浄化槽整備効率化事業の合計額）　　　　　　　　　　　　　Ｊ</t>
    <rPh sb="0" eb="3">
      <t>ジョウカソウ</t>
    </rPh>
    <rPh sb="3" eb="5">
      <t>セイビ</t>
    </rPh>
    <rPh sb="5" eb="8">
      <t>コウリツカ</t>
    </rPh>
    <rPh sb="8" eb="10">
      <t>ジギョウ</t>
    </rPh>
    <rPh sb="11" eb="13">
      <t>ベッシ</t>
    </rPh>
    <rPh sb="13" eb="15">
      <t>ウチワケ</t>
    </rPh>
    <rPh sb="18" eb="21">
      <t>ジョウカソウ</t>
    </rPh>
    <rPh sb="21" eb="23">
      <t>セイビ</t>
    </rPh>
    <rPh sb="23" eb="26">
      <t>コウリツカ</t>
    </rPh>
    <rPh sb="26" eb="28">
      <t>ジギョウ</t>
    </rPh>
    <rPh sb="29" eb="32">
      <t>ゴウケイガク</t>
    </rPh>
    <phoneticPr fontId="4"/>
  </si>
  <si>
    <t>単年度交付額
（Ｕ×Ｙ－Ｚ）
※千円未満切捨　　　　　α</t>
    <rPh sb="0" eb="3">
      <t>タンネンド</t>
    </rPh>
    <rPh sb="3" eb="6">
      <t>コウフガク</t>
    </rPh>
    <phoneticPr fontId="4"/>
  </si>
  <si>
    <t xml:space="preserve">
小計（Ｃ～Ｊの計）
　　　　　　　　　　　　　　　Ｋ</t>
    <rPh sb="1" eb="3">
      <t>ショウケイ</t>
    </rPh>
    <rPh sb="8" eb="9">
      <t>ケイ</t>
    </rPh>
    <phoneticPr fontId="4"/>
  </si>
  <si>
    <t>単年度交付額（Ｔ＋α）
※計算上の交付金上限額
　　　　　　　　　　　　　　　β</t>
    <rPh sb="0" eb="3">
      <t>タンネンド</t>
    </rPh>
    <rPh sb="3" eb="5">
      <t>コウフ</t>
    </rPh>
    <rPh sb="5" eb="6">
      <t>ガク</t>
    </rPh>
    <rPh sb="13" eb="16">
      <t>ケイサンジョウ</t>
    </rPh>
    <rPh sb="17" eb="20">
      <t>コウフキン</t>
    </rPh>
    <rPh sb="20" eb="23">
      <t>ジョウゲンガク</t>
    </rPh>
    <phoneticPr fontId="4"/>
  </si>
  <si>
    <t xml:space="preserve">
控除額
　　　　　　　　　　　　　　　Ｌ</t>
    <rPh sb="1" eb="4">
      <t>コウジョガク</t>
    </rPh>
    <phoneticPr fontId="4"/>
  </si>
  <si>
    <t>年度間調整による増額調整額
　　　　　　　　　　　　　　　γ</t>
    <phoneticPr fontId="4"/>
  </si>
  <si>
    <t xml:space="preserve">
交付対象事業費（Ｋ－Ｌ）
　　　　　　　　　　　　　　　Ｍ</t>
    <rPh sb="1" eb="3">
      <t>コウフ</t>
    </rPh>
    <rPh sb="3" eb="5">
      <t>タイショウ</t>
    </rPh>
    <rPh sb="5" eb="8">
      <t>ジギョウヒ</t>
    </rPh>
    <phoneticPr fontId="4"/>
  </si>
  <si>
    <t>交付金額（β＋γ）</t>
    <rPh sb="0" eb="3">
      <t>コウフキン</t>
    </rPh>
    <rPh sb="3" eb="4">
      <t>ガク</t>
    </rPh>
    <phoneticPr fontId="4"/>
  </si>
  <si>
    <t>摘要</t>
    <rPh sb="0" eb="2">
      <t>テキヨウ</t>
    </rPh>
    <phoneticPr fontId="4"/>
  </si>
  <si>
    <t>※欄（行、列）の追加削除を行わないこと。</t>
    <rPh sb="1" eb="2">
      <t>ラン</t>
    </rPh>
    <rPh sb="3" eb="4">
      <t>ギョウ</t>
    </rPh>
    <rPh sb="5" eb="6">
      <t>レツ</t>
    </rPh>
    <rPh sb="8" eb="10">
      <t>ツイカ</t>
    </rPh>
    <rPh sb="10" eb="12">
      <t>サクジョ</t>
    </rPh>
    <rPh sb="13" eb="14">
      <t>オコナ</t>
    </rPh>
    <phoneticPr fontId="4"/>
  </si>
  <si>
    <t>様式７－２（浄化槽設置整備事業）　別紙内訳</t>
    <phoneticPr fontId="4"/>
  </si>
  <si>
    <t>１．浄化槽設置</t>
    <phoneticPr fontId="4"/>
  </si>
  <si>
    <t>２．宅内配管工事</t>
    <phoneticPr fontId="4"/>
  </si>
  <si>
    <t>区分</t>
    <rPh sb="0" eb="2">
      <t>クブン</t>
    </rPh>
    <phoneticPr fontId="4"/>
  </si>
  <si>
    <t>通常</t>
    <rPh sb="0" eb="2">
      <t>ツウジョウ</t>
    </rPh>
    <phoneticPr fontId="4"/>
  </si>
  <si>
    <t>豪雪地帯又は特別豪雪地帯</t>
    <rPh sb="0" eb="2">
      <t>ゴウセツ</t>
    </rPh>
    <rPh sb="2" eb="4">
      <t>チタイ</t>
    </rPh>
    <rPh sb="4" eb="5">
      <t>マタ</t>
    </rPh>
    <rPh sb="6" eb="8">
      <t>トクベツ</t>
    </rPh>
    <rPh sb="8" eb="10">
      <t>ゴウセツ</t>
    </rPh>
    <rPh sb="10" eb="12">
      <t>チタイ</t>
    </rPh>
    <phoneticPr fontId="4"/>
  </si>
  <si>
    <t>通常
（特定既存単独処理浄化槽からの転換）</t>
    <rPh sb="0" eb="2">
      <t>ツウジョウ</t>
    </rPh>
    <rPh sb="4" eb="6">
      <t>トクテイ</t>
    </rPh>
    <rPh sb="6" eb="8">
      <t>キゾン</t>
    </rPh>
    <rPh sb="8" eb="10">
      <t>タンドク</t>
    </rPh>
    <rPh sb="10" eb="12">
      <t>ショリ</t>
    </rPh>
    <rPh sb="12" eb="15">
      <t>ジョウカソウ</t>
    </rPh>
    <rPh sb="18" eb="20">
      <t>テンカン</t>
    </rPh>
    <phoneticPr fontId="4"/>
  </si>
  <si>
    <t>豪雪地帯又は特別豪雪地帯
（特定既存単独処理浄化槽からの転換）</t>
    <rPh sb="0" eb="2">
      <t>ゴウセツ</t>
    </rPh>
    <rPh sb="2" eb="4">
      <t>チタイ</t>
    </rPh>
    <rPh sb="4" eb="5">
      <t>マタ</t>
    </rPh>
    <rPh sb="6" eb="8">
      <t>トクベツ</t>
    </rPh>
    <rPh sb="8" eb="10">
      <t>ゴウセツ</t>
    </rPh>
    <rPh sb="10" eb="12">
      <t>チタイ</t>
    </rPh>
    <phoneticPr fontId="4"/>
  </si>
  <si>
    <t>小計</t>
    <rPh sb="0" eb="2">
      <t>ショウケイ</t>
    </rPh>
    <phoneticPr fontId="10"/>
  </si>
  <si>
    <t>うち単独槽・くみ取り槽からの転換に係る事業費（※4）</t>
    <rPh sb="2" eb="5">
      <t>タンドクソウ</t>
    </rPh>
    <rPh sb="8" eb="9">
      <t>ト</t>
    </rPh>
    <rPh sb="10" eb="11">
      <t>ソウ</t>
    </rPh>
    <rPh sb="14" eb="16">
      <t>テンカン</t>
    </rPh>
    <rPh sb="17" eb="18">
      <t>カカ</t>
    </rPh>
    <rPh sb="19" eb="22">
      <t>ジギョウヒ</t>
    </rPh>
    <phoneticPr fontId="10"/>
  </si>
  <si>
    <t>基準額
（１基当たり）</t>
    <rPh sb="0" eb="3">
      <t>キジュンガク</t>
    </rPh>
    <rPh sb="6" eb="7">
      <t>キ</t>
    </rPh>
    <rPh sb="7" eb="8">
      <t>ア</t>
    </rPh>
    <phoneticPr fontId="4"/>
  </si>
  <si>
    <t>実績額
（１基当たり）</t>
    <rPh sb="6" eb="7">
      <t>キ</t>
    </rPh>
    <rPh sb="7" eb="8">
      <t>ア</t>
    </rPh>
    <phoneticPr fontId="4"/>
  </si>
  <si>
    <t>基数</t>
    <rPh sb="0" eb="2">
      <t>キスウ</t>
    </rPh>
    <phoneticPr fontId="4"/>
  </si>
  <si>
    <t>小計</t>
    <rPh sb="0" eb="2">
      <t>ショウケイ</t>
    </rPh>
    <phoneticPr fontId="4"/>
  </si>
  <si>
    <t>基準額</t>
    <rPh sb="0" eb="3">
      <t>キジュンガク</t>
    </rPh>
    <phoneticPr fontId="10"/>
  </si>
  <si>
    <t>実績額</t>
    <rPh sb="2" eb="3">
      <t>ガク</t>
    </rPh>
    <phoneticPr fontId="4"/>
  </si>
  <si>
    <t>基数</t>
    <rPh sb="0" eb="2">
      <t>キスウ</t>
    </rPh>
    <phoneticPr fontId="10"/>
  </si>
  <si>
    <t>（１基当たり）</t>
    <rPh sb="2" eb="3">
      <t>キ</t>
    </rPh>
    <rPh sb="3" eb="4">
      <t>ア</t>
    </rPh>
    <phoneticPr fontId="4"/>
  </si>
  <si>
    <t>５人槽</t>
    <rPh sb="1" eb="3">
      <t>ニンソウ</t>
    </rPh>
    <phoneticPr fontId="10"/>
  </si>
  <si>
    <t>浄化槽</t>
    <rPh sb="0" eb="3">
      <t>ジョウカソウ</t>
    </rPh>
    <phoneticPr fontId="10"/>
  </si>
  <si>
    <t>６～７人槽</t>
    <rPh sb="3" eb="5">
      <t>ニンソウ</t>
    </rPh>
    <phoneticPr fontId="10"/>
  </si>
  <si>
    <t>８～10人槽</t>
    <rPh sb="4" eb="6">
      <t>ニンソウ</t>
    </rPh>
    <phoneticPr fontId="10"/>
  </si>
  <si>
    <t>11～20人槽</t>
    <rPh sb="5" eb="7">
      <t>ニンソウ</t>
    </rPh>
    <phoneticPr fontId="10"/>
  </si>
  <si>
    <t>11～15人槽</t>
    <rPh sb="5" eb="7">
      <t>ニンソウ</t>
    </rPh>
    <phoneticPr fontId="10"/>
  </si>
  <si>
    <t>21～30人槽</t>
    <rPh sb="5" eb="7">
      <t>ニンソウ</t>
    </rPh>
    <phoneticPr fontId="10"/>
  </si>
  <si>
    <t>16～20人槽</t>
    <rPh sb="5" eb="7">
      <t>ニンソウ</t>
    </rPh>
    <phoneticPr fontId="10"/>
  </si>
  <si>
    <t>31～50人槽</t>
    <rPh sb="5" eb="7">
      <t>ニンソウ</t>
    </rPh>
    <phoneticPr fontId="10"/>
  </si>
  <si>
    <t>21～25人槽</t>
    <rPh sb="5" eb="7">
      <t>ニンソウ</t>
    </rPh>
    <phoneticPr fontId="10"/>
  </si>
  <si>
    <t>51人槽～</t>
    <rPh sb="2" eb="4">
      <t>ニンソウ</t>
    </rPh>
    <phoneticPr fontId="10"/>
  </si>
  <si>
    <t>26～30人槽</t>
    <rPh sb="5" eb="7">
      <t>ニンソウ</t>
    </rPh>
    <phoneticPr fontId="10"/>
  </si>
  <si>
    <t>合計</t>
    <rPh sb="0" eb="2">
      <t>ゴウケイ</t>
    </rPh>
    <phoneticPr fontId="4"/>
  </si>
  <si>
    <t>31～40人槽</t>
    <rPh sb="5" eb="7">
      <t>ニンソウ</t>
    </rPh>
    <phoneticPr fontId="10"/>
  </si>
  <si>
    <t>41～50人槽</t>
    <rPh sb="5" eb="7">
      <t>ニンソウ</t>
    </rPh>
    <phoneticPr fontId="10"/>
  </si>
  <si>
    <t>３．撤去</t>
    <phoneticPr fontId="4"/>
  </si>
  <si>
    <t>単独処理浄化槽の撤去</t>
    <phoneticPr fontId="11"/>
  </si>
  <si>
    <t>くみ取り槽の撤去</t>
    <phoneticPr fontId="11"/>
  </si>
  <si>
    <t>合併処理浄化槽の撤去</t>
    <rPh sb="0" eb="4">
      <t>ガッペイショリ</t>
    </rPh>
    <rPh sb="4" eb="7">
      <t>ジョウカソウ</t>
    </rPh>
    <phoneticPr fontId="11"/>
  </si>
  <si>
    <t>窒素又は燐除去能力を有する高度処理型の浄化槽</t>
    <rPh sb="0" eb="2">
      <t>チッソ</t>
    </rPh>
    <rPh sb="2" eb="3">
      <t>マタ</t>
    </rPh>
    <rPh sb="4" eb="5">
      <t>リン</t>
    </rPh>
    <rPh sb="5" eb="7">
      <t>ジョキョ</t>
    </rPh>
    <rPh sb="7" eb="9">
      <t>ノウリョク</t>
    </rPh>
    <rPh sb="10" eb="11">
      <t>ユウ</t>
    </rPh>
    <rPh sb="13" eb="15">
      <t>コウド</t>
    </rPh>
    <rPh sb="15" eb="17">
      <t>ショリ</t>
    </rPh>
    <rPh sb="17" eb="18">
      <t>ガタ</t>
    </rPh>
    <rPh sb="19" eb="22">
      <t>ジョウカソウ</t>
    </rPh>
    <phoneticPr fontId="10"/>
  </si>
  <si>
    <t>実績額
（１基当たり）</t>
    <rPh sb="2" eb="3">
      <t>ガク</t>
    </rPh>
    <phoneticPr fontId="4"/>
  </si>
  <si>
    <t>高度窒素除去能力を有する高度処分型の浄化槽</t>
    <rPh sb="0" eb="2">
      <t>コウド</t>
    </rPh>
    <rPh sb="2" eb="4">
      <t>チッソ</t>
    </rPh>
    <rPh sb="4" eb="6">
      <t>ジョキョ</t>
    </rPh>
    <rPh sb="6" eb="8">
      <t>ノウリョク</t>
    </rPh>
    <rPh sb="9" eb="10">
      <t>ユウ</t>
    </rPh>
    <rPh sb="12" eb="14">
      <t>コウド</t>
    </rPh>
    <rPh sb="14" eb="16">
      <t>ショブン</t>
    </rPh>
    <rPh sb="16" eb="17">
      <t>ガタ</t>
    </rPh>
    <rPh sb="18" eb="21">
      <t>ジョウカソウ</t>
    </rPh>
    <phoneticPr fontId="10"/>
  </si>
  <si>
    <t>４．雨水貯留槽等再利用</t>
    <phoneticPr fontId="4"/>
  </si>
  <si>
    <t>窒素及び燐除去能力を有する高度処理型の浄化槽</t>
    <rPh sb="0" eb="2">
      <t>チッソ</t>
    </rPh>
    <rPh sb="2" eb="3">
      <t>オヨ</t>
    </rPh>
    <rPh sb="4" eb="5">
      <t>リン</t>
    </rPh>
    <rPh sb="5" eb="7">
      <t>ジョキョ</t>
    </rPh>
    <rPh sb="7" eb="9">
      <t>ノウリョク</t>
    </rPh>
    <rPh sb="10" eb="11">
      <t>ユウ</t>
    </rPh>
    <rPh sb="13" eb="15">
      <t>コウド</t>
    </rPh>
    <rPh sb="15" eb="17">
      <t>ショリ</t>
    </rPh>
    <rPh sb="17" eb="18">
      <t>ガタ</t>
    </rPh>
    <rPh sb="19" eb="22">
      <t>ジョウカソウ</t>
    </rPh>
    <phoneticPr fontId="10"/>
  </si>
  <si>
    <t>５．既設浄化槽の改築</t>
    <phoneticPr fontId="4"/>
  </si>
  <si>
    <t>実績額
（１基当たり）</t>
    <phoneticPr fontId="4"/>
  </si>
  <si>
    <t>長寿命化計画に基づく改築</t>
    <rPh sb="0" eb="4">
      <t>チョウジュミョウカ</t>
    </rPh>
    <rPh sb="4" eb="6">
      <t>ケイカク</t>
    </rPh>
    <rPh sb="7" eb="8">
      <t>モト</t>
    </rPh>
    <rPh sb="10" eb="12">
      <t>カイチク</t>
    </rPh>
    <phoneticPr fontId="4"/>
  </si>
  <si>
    <t>　ブロワの交換</t>
    <rPh sb="5" eb="7">
      <t>コウカン</t>
    </rPh>
    <phoneticPr fontId="4"/>
  </si>
  <si>
    <t>　水中ポンプの交換</t>
    <rPh sb="1" eb="3">
      <t>スイチュウ</t>
    </rPh>
    <rPh sb="7" eb="9">
      <t>コウカン</t>
    </rPh>
    <phoneticPr fontId="4"/>
  </si>
  <si>
    <t>　マンホールの交換（樹脂製）</t>
    <rPh sb="7" eb="9">
      <t>コウカン</t>
    </rPh>
    <rPh sb="10" eb="13">
      <t>ジュシセイ</t>
    </rPh>
    <phoneticPr fontId="4"/>
  </si>
  <si>
    <t>　マンホールの交換（鉄製）</t>
    <rPh sb="7" eb="9">
      <t>コウカン</t>
    </rPh>
    <rPh sb="10" eb="12">
      <t>テツセイ</t>
    </rPh>
    <phoneticPr fontId="4"/>
  </si>
  <si>
    <t>　躯体・仕切版の補修</t>
    <rPh sb="1" eb="3">
      <t>クタイ</t>
    </rPh>
    <rPh sb="4" eb="6">
      <t>シキリ</t>
    </rPh>
    <rPh sb="6" eb="7">
      <t>バン</t>
    </rPh>
    <rPh sb="8" eb="10">
      <t>ホシュウ</t>
    </rPh>
    <phoneticPr fontId="4"/>
  </si>
  <si>
    <t>　　担体（ろ材又は接触材の受け・押さえ含む）の補充補修</t>
    <rPh sb="2" eb="4">
      <t>タンタイ</t>
    </rPh>
    <rPh sb="6" eb="7">
      <t>ザイ</t>
    </rPh>
    <rPh sb="7" eb="8">
      <t>マタ</t>
    </rPh>
    <rPh sb="9" eb="11">
      <t>セッショク</t>
    </rPh>
    <rPh sb="11" eb="12">
      <t>ザイ</t>
    </rPh>
    <rPh sb="13" eb="14">
      <t>ウ</t>
    </rPh>
    <rPh sb="16" eb="17">
      <t>オ</t>
    </rPh>
    <rPh sb="19" eb="20">
      <t>フク</t>
    </rPh>
    <rPh sb="23" eb="25">
      <t>ホジュウ</t>
    </rPh>
    <rPh sb="25" eb="27">
      <t>ホシュウ</t>
    </rPh>
    <phoneticPr fontId="4"/>
  </si>
  <si>
    <t>　上記以外</t>
    <rPh sb="1" eb="3">
      <t>ジョウキ</t>
    </rPh>
    <rPh sb="3" eb="5">
      <t>イガイ</t>
    </rPh>
    <phoneticPr fontId="4"/>
  </si>
  <si>
    <t>６．浄化槽災害復旧事業</t>
    <rPh sb="2" eb="5">
      <t>ジョウカソウ</t>
    </rPh>
    <rPh sb="5" eb="7">
      <t>サイガイ</t>
    </rPh>
    <rPh sb="7" eb="9">
      <t>フッキュウ</t>
    </rPh>
    <rPh sb="9" eb="11">
      <t>ジギョウ</t>
    </rPh>
    <phoneticPr fontId="4"/>
  </si>
  <si>
    <t>（単位：千円）</t>
    <rPh sb="1" eb="3">
      <t>タンイ</t>
    </rPh>
    <rPh sb="4" eb="5">
      <t>セン</t>
    </rPh>
    <rPh sb="5" eb="6">
      <t>エン</t>
    </rPh>
    <phoneticPr fontId="4"/>
  </si>
  <si>
    <t>浄化槽災害復旧事業に要する費用</t>
    <rPh sb="0" eb="3">
      <t>ジョウカソウ</t>
    </rPh>
    <rPh sb="3" eb="7">
      <t>サイガイフッキュウ</t>
    </rPh>
    <rPh sb="7" eb="9">
      <t>ジギョウ</t>
    </rPh>
    <rPh sb="10" eb="11">
      <t>ヨウ</t>
    </rPh>
    <rPh sb="13" eb="15">
      <t>ヒヨウ</t>
    </rPh>
    <phoneticPr fontId="4"/>
  </si>
  <si>
    <t>※1　基準額を超えない実績額を記載すること。</t>
  </si>
  <si>
    <t>※2　計算式を設定しているため、緑色セルのみに実績額（１基当たり）、基数を入力すること。（緑色セル以外は入力を行わないこと。）</t>
    <rPh sb="3" eb="6">
      <t>ケイサンシキ</t>
    </rPh>
    <rPh sb="7" eb="9">
      <t>セッテイ</t>
    </rPh>
    <rPh sb="16" eb="18">
      <t>ミドリイロ</t>
    </rPh>
    <rPh sb="23" eb="26">
      <t>ジッセキガク</t>
    </rPh>
    <rPh sb="28" eb="29">
      <t>キ</t>
    </rPh>
    <rPh sb="29" eb="30">
      <t>ア</t>
    </rPh>
    <rPh sb="34" eb="36">
      <t>キスウ</t>
    </rPh>
    <rPh sb="37" eb="39">
      <t>ニュウリョク</t>
    </rPh>
    <rPh sb="45" eb="47">
      <t>ミドリイロ</t>
    </rPh>
    <rPh sb="49" eb="51">
      <t>イガイ</t>
    </rPh>
    <rPh sb="52" eb="54">
      <t>ニュウリョク</t>
    </rPh>
    <rPh sb="55" eb="56">
      <t>オコナ</t>
    </rPh>
    <phoneticPr fontId="12"/>
  </si>
  <si>
    <t>　　　ただし、事業主体により、同じ人槽でも複数の実績額（１基当たり）の額を設けている場合（例：５人槽の新築は166千円,転換は332千円としている場合など）は下記の通り対応すること。
　　　　・「実績額（１基あたり）」は記載不要
　　　　・「基数」は直接、実績する基数を記載
　　　　・「小計」は直接、実績額の小計を記載
　　　　・上記の基数及び小計の内訳（１基あたりの実績額、基数、小計、それらの合計を記載したもの）を別紙（任意の様式）で次ページへ添付</t>
    <rPh sb="21" eb="23">
      <t>フクスウ</t>
    </rPh>
    <rPh sb="29" eb="30">
      <t>キ</t>
    </rPh>
    <rPh sb="30" eb="31">
      <t>ア</t>
    </rPh>
    <rPh sb="35" eb="36">
      <t>ガク</t>
    </rPh>
    <phoneticPr fontId="12"/>
  </si>
  <si>
    <t>※3　セル（行及び列）の追加・削除を行わないこと。</t>
    <rPh sb="6" eb="7">
      <t>ギョウ</t>
    </rPh>
    <rPh sb="7" eb="8">
      <t>オヨ</t>
    </rPh>
    <rPh sb="9" eb="10">
      <t>レツ</t>
    </rPh>
    <rPh sb="12" eb="14">
      <t>ツイカ</t>
    </rPh>
    <rPh sb="15" eb="17">
      <t>サクジョ</t>
    </rPh>
    <rPh sb="18" eb="19">
      <t>オコナ</t>
    </rPh>
    <phoneticPr fontId="12"/>
  </si>
  <si>
    <t>８．浄化槽整備効率化事業</t>
    <phoneticPr fontId="4"/>
  </si>
  <si>
    <t>※4　「１．浄化槽設置」の「うち単独槽・くみ取り槽からの転換に係る事業費」欄については、環境配慮・防災まちづくり浄化槽整備事業を実施する場合、「単独槽・くみ取り槽からの転換に係る事業費」に係る事業費を手入力すること。</t>
    <rPh sb="6" eb="11">
      <t>ジョウカソウセッチ</t>
    </rPh>
    <rPh sb="37" eb="38">
      <t>ラン</t>
    </rPh>
    <rPh sb="44" eb="48">
      <t>カンキョウハイリョ</t>
    </rPh>
    <rPh sb="64" eb="66">
      <t>ジッシ</t>
    </rPh>
    <rPh sb="68" eb="70">
      <t>バアイ</t>
    </rPh>
    <rPh sb="100" eb="103">
      <t>テニュウリョク</t>
    </rPh>
    <phoneticPr fontId="4"/>
  </si>
  <si>
    <t>基準額</t>
    <rPh sb="0" eb="3">
      <t>キジュンガク</t>
    </rPh>
    <phoneticPr fontId="4"/>
  </si>
  <si>
    <t>実績額</t>
    <phoneticPr fontId="11"/>
  </si>
  <si>
    <t>※5　「２．宅内配管工事」「３．撤去」「４．雨水貯留槽等再利用」については、すべて単独槽・くみ取り槽からの転換に係る事業費となります。</t>
    <phoneticPr fontId="4"/>
  </si>
  <si>
    <t>台帳作成費</t>
    <rPh sb="0" eb="2">
      <t>ダイチョウ</t>
    </rPh>
    <rPh sb="2" eb="5">
      <t>サクセイヒ</t>
    </rPh>
    <phoneticPr fontId="4"/>
  </si>
  <si>
    <t>計画策定等調査費</t>
    <rPh sb="0" eb="2">
      <t>ケイカク</t>
    </rPh>
    <rPh sb="2" eb="4">
      <t>サクテイ</t>
    </rPh>
    <rPh sb="4" eb="5">
      <t>トウ</t>
    </rPh>
    <rPh sb="5" eb="7">
      <t>チョウサ</t>
    </rPh>
    <rPh sb="7" eb="8">
      <t>ヒ</t>
    </rPh>
    <phoneticPr fontId="4"/>
  </si>
  <si>
    <t>効果的な転換促進及び管理適正化推進費</t>
    <phoneticPr fontId="4"/>
  </si>
  <si>
    <t>■環境配慮・防災まちづくり浄化槽整備事業　事業計画</t>
    <rPh sb="1" eb="5">
      <t>カンキョウハイリョ</t>
    </rPh>
    <rPh sb="6" eb="8">
      <t>ボウサイ</t>
    </rPh>
    <rPh sb="13" eb="16">
      <t>ジョウカソウ</t>
    </rPh>
    <rPh sb="16" eb="18">
      <t>セイビ</t>
    </rPh>
    <rPh sb="18" eb="20">
      <t>ジギョウ</t>
    </rPh>
    <rPh sb="21" eb="23">
      <t>ジギョウ</t>
    </rPh>
    <rPh sb="23" eb="25">
      <t>ケイカク</t>
    </rPh>
    <phoneticPr fontId="4"/>
  </si>
  <si>
    <t>交付対象事業費（a）</t>
    <rPh sb="0" eb="2">
      <t>コウフ</t>
    </rPh>
    <rPh sb="2" eb="4">
      <t>タイショウ</t>
    </rPh>
    <rPh sb="4" eb="7">
      <t>ジギョウヒ</t>
    </rPh>
    <phoneticPr fontId="4"/>
  </si>
  <si>
    <t>本事業に係る交付対象事業費</t>
    <rPh sb="0" eb="3">
      <t>ホンジギョウ</t>
    </rPh>
    <rPh sb="4" eb="5">
      <t>カカ</t>
    </rPh>
    <rPh sb="6" eb="13">
      <t>コウフタイショウジギョウヒ</t>
    </rPh>
    <phoneticPr fontId="4"/>
  </si>
  <si>
    <t>「１．浄化槽設置」「２．宅内配管工事」「３．撤去」「４．雨水貯留槽等再利用」の合計額を記載すること（自動計算）。</t>
    <phoneticPr fontId="4"/>
  </si>
  <si>
    <t>交付対象事業費のうち、単独槽・くみ取り槽からの転換に係る事業費（b）</t>
    <rPh sb="0" eb="4">
      <t>コウフタイショウ</t>
    </rPh>
    <rPh sb="4" eb="7">
      <t>ジギョウヒ</t>
    </rPh>
    <rPh sb="11" eb="14">
      <t>タンドクソウ</t>
    </rPh>
    <rPh sb="17" eb="18">
      <t>ト</t>
    </rPh>
    <rPh sb="19" eb="20">
      <t>ソウ</t>
    </rPh>
    <rPh sb="23" eb="25">
      <t>テンカン</t>
    </rPh>
    <rPh sb="26" eb="27">
      <t>カカ</t>
    </rPh>
    <rPh sb="28" eb="31">
      <t>ジギョウヒ</t>
    </rPh>
    <phoneticPr fontId="4"/>
  </si>
  <si>
    <t>うち単独槽・くみ取り槽からの転換に係る事業費の合計額</t>
    <rPh sb="23" eb="26">
      <t>ゴウケイガク</t>
    </rPh>
    <phoneticPr fontId="4"/>
  </si>
  <si>
    <t>２．宅内配管工事</t>
  </si>
  <si>
    <t>合計の額</t>
    <rPh sb="0" eb="2">
      <t>ゴウケイ</t>
    </rPh>
    <rPh sb="3" eb="4">
      <t>ガク</t>
    </rPh>
    <phoneticPr fontId="4"/>
  </si>
  <si>
    <t>４．雨水貯留槽等
　　再利用</t>
    <phoneticPr fontId="4"/>
  </si>
  <si>
    <t>交付対象事業費のうち、単独槽・くみ取り槽からの転換に係る事業費割合（b/a）</t>
    <rPh sb="26" eb="27">
      <t>カカ</t>
    </rPh>
    <rPh sb="31" eb="33">
      <t>ワリアイ</t>
    </rPh>
    <phoneticPr fontId="4"/>
  </si>
  <si>
    <t>※小数点以下切り捨て。</t>
    <rPh sb="1" eb="4">
      <t>ショウスウテン</t>
    </rPh>
    <rPh sb="4" eb="6">
      <t>イカ</t>
    </rPh>
    <rPh sb="6" eb="7">
      <t>キ</t>
    </rPh>
    <rPh sb="8" eb="9">
      <t>ス</t>
    </rPh>
    <phoneticPr fontId="4"/>
  </si>
  <si>
    <t>※「環境配慮・・防災まちづくり浄化槽整備事業」以外の交付対象事業費が様式1-2に含まれている場合は、自動計算を削除して手入力にて本計画を記載すること。</t>
    <rPh sb="2" eb="6">
      <t>カンキョウハイリョ</t>
    </rPh>
    <rPh sb="23" eb="25">
      <t>イガイ</t>
    </rPh>
    <rPh sb="26" eb="30">
      <t>コウフタイショウ</t>
    </rPh>
    <rPh sb="30" eb="33">
      <t>ジギョウヒ</t>
    </rPh>
    <rPh sb="34" eb="36">
      <t>ヨウシキ</t>
    </rPh>
    <rPh sb="40" eb="41">
      <t>フク</t>
    </rPh>
    <rPh sb="46" eb="48">
      <t>バアイ</t>
    </rPh>
    <rPh sb="50" eb="52">
      <t>ジドウ</t>
    </rPh>
    <rPh sb="52" eb="54">
      <t>ケイサン</t>
    </rPh>
    <rPh sb="55" eb="57">
      <t>サクジョ</t>
    </rPh>
    <rPh sb="59" eb="60">
      <t>テ</t>
    </rPh>
    <rPh sb="60" eb="62">
      <t>ニュウリョク</t>
    </rPh>
    <rPh sb="64" eb="65">
      <t>ホン</t>
    </rPh>
    <rPh sb="65" eb="67">
      <t>ケイカク</t>
    </rPh>
    <rPh sb="68" eb="70">
      <t>キサイ</t>
    </rPh>
    <phoneticPr fontId="4"/>
  </si>
  <si>
    <t>様式７－２（公共浄化槽等整備推進事業）</t>
    <rPh sb="0" eb="2">
      <t>ヨウシキ</t>
    </rPh>
    <rPh sb="6" eb="8">
      <t>コウキョウ</t>
    </rPh>
    <rPh sb="8" eb="11">
      <t>ジョウカソウ</t>
    </rPh>
    <rPh sb="11" eb="12">
      <t>トウ</t>
    </rPh>
    <rPh sb="14" eb="16">
      <t>スイシン</t>
    </rPh>
    <phoneticPr fontId="4"/>
  </si>
  <si>
    <t>公共浄化槽等整備推進事業</t>
    <rPh sb="0" eb="2">
      <t>コウキョウ</t>
    </rPh>
    <rPh sb="2" eb="5">
      <t>ジョウカソウ</t>
    </rPh>
    <rPh sb="5" eb="6">
      <t>トウ</t>
    </rPh>
    <rPh sb="6" eb="8">
      <t>セイビ</t>
    </rPh>
    <rPh sb="8" eb="10">
      <t>スイシン</t>
    </rPh>
    <rPh sb="10" eb="12">
      <t>ジギョウ</t>
    </rPh>
    <phoneticPr fontId="4"/>
  </si>
  <si>
    <t>交付限度額（Ａ／３）
※千円未満切捨
　　　　　　　　　　　　　Ｏ</t>
    <phoneticPr fontId="4"/>
  </si>
  <si>
    <t>前年度まで
　　　　 　　　Ｐ</t>
    <rPh sb="0" eb="3">
      <t>ゼンネンド</t>
    </rPh>
    <phoneticPr fontId="4"/>
  </si>
  <si>
    <t>今年度
　　　　　　 　Ｑ</t>
    <rPh sb="0" eb="3">
      <t>コンネンド</t>
    </rPh>
    <phoneticPr fontId="4"/>
  </si>
  <si>
    <t>合計（Ｐ＋Ｑ）
　　　　　 　　Ｒ</t>
    <phoneticPr fontId="4"/>
  </si>
  <si>
    <t>進捗率（Ｒ／Ａ）
※小数点以下第５位まで表示
　　　　　　　　　　　　　Ｓ</t>
    <rPh sb="0" eb="3">
      <t>シンチョクリツ</t>
    </rPh>
    <phoneticPr fontId="4"/>
  </si>
  <si>
    <t>過年度受入済額
　　　　　　　　　　　　　Ｔ</t>
    <rPh sb="0" eb="3">
      <t>カネンド</t>
    </rPh>
    <rPh sb="3" eb="5">
      <t>ウケイレ</t>
    </rPh>
    <rPh sb="5" eb="6">
      <t>ズミ</t>
    </rPh>
    <rPh sb="6" eb="7">
      <t>ガク</t>
    </rPh>
    <phoneticPr fontId="4"/>
  </si>
  <si>
    <t>浄化槽設置（別紙内訳 １．浄化槽設置の合計額）
　　　　　　　　　　　　　   　Ｃ</t>
    <rPh sb="0" eb="3">
      <t>ジョウカソウ</t>
    </rPh>
    <rPh sb="3" eb="5">
      <t>セッチ</t>
    </rPh>
    <rPh sb="6" eb="8">
      <t>ベッシ</t>
    </rPh>
    <rPh sb="8" eb="10">
      <t>ウチワケ</t>
    </rPh>
    <rPh sb="13" eb="16">
      <t>ジョウカソウ</t>
    </rPh>
    <rPh sb="16" eb="18">
      <t>セッチ</t>
    </rPh>
    <rPh sb="19" eb="21">
      <t>ゴウケイ</t>
    </rPh>
    <rPh sb="21" eb="22">
      <t>ガク</t>
    </rPh>
    <phoneticPr fontId="4"/>
  </si>
  <si>
    <t>単年度交付額
（Ｏ×Ｓ－Ｔ）
※千円未満切捨　　　　　　Ｕ</t>
    <rPh sb="0" eb="3">
      <t>タンネンド</t>
    </rPh>
    <rPh sb="3" eb="6">
      <t>コウフガク</t>
    </rPh>
    <phoneticPr fontId="4"/>
  </si>
  <si>
    <t>共同浄化槽設置（別紙内訳 ２．共同浄化槽設置の合計額）
　　　　　　　　　　　　　   　Ｄ</t>
    <rPh sb="0" eb="2">
      <t>キョウドウ</t>
    </rPh>
    <rPh sb="2" eb="5">
      <t>ジョウカソウ</t>
    </rPh>
    <rPh sb="5" eb="7">
      <t>セッチ</t>
    </rPh>
    <rPh sb="8" eb="10">
      <t>ベッシ</t>
    </rPh>
    <rPh sb="10" eb="12">
      <t>ウチワケ</t>
    </rPh>
    <rPh sb="15" eb="17">
      <t>キョウドウ</t>
    </rPh>
    <rPh sb="17" eb="20">
      <t>ジョウカソウ</t>
    </rPh>
    <rPh sb="20" eb="22">
      <t>セッチ</t>
    </rPh>
    <rPh sb="23" eb="25">
      <t>ゴウケイ</t>
    </rPh>
    <rPh sb="25" eb="26">
      <t>ガク</t>
    </rPh>
    <phoneticPr fontId="4"/>
  </si>
  <si>
    <t>交付限度額（Ｂ／２）
※千円未満切捨
　　　　　　　　　　　　　Ｖ</t>
    <rPh sb="0" eb="2">
      <t>コウフ</t>
    </rPh>
    <rPh sb="2" eb="5">
      <t>ゲンドガク</t>
    </rPh>
    <phoneticPr fontId="4"/>
  </si>
  <si>
    <t>宅内配管工事（別紙内訳 ３．宅内配管工事の合計額）
　　　　　　　　　　　　   　　Ｅ</t>
    <rPh sb="0" eb="2">
      <t>タクナイ</t>
    </rPh>
    <rPh sb="2" eb="4">
      <t>ハイカン</t>
    </rPh>
    <rPh sb="4" eb="6">
      <t>コウジ</t>
    </rPh>
    <rPh sb="7" eb="9">
      <t>ベッシ</t>
    </rPh>
    <rPh sb="9" eb="11">
      <t>ウチワケ</t>
    </rPh>
    <rPh sb="14" eb="15">
      <t>タク</t>
    </rPh>
    <rPh sb="15" eb="16">
      <t>ナイ</t>
    </rPh>
    <rPh sb="16" eb="18">
      <t>ハイカン</t>
    </rPh>
    <rPh sb="18" eb="20">
      <t>コウジ</t>
    </rPh>
    <rPh sb="21" eb="23">
      <t>ゴウケイ</t>
    </rPh>
    <rPh sb="23" eb="24">
      <t>ガク</t>
    </rPh>
    <phoneticPr fontId="4"/>
  </si>
  <si>
    <t>前年度まで
　　　　 　　　Ｗ</t>
    <rPh sb="0" eb="3">
      <t>ゼンネンド</t>
    </rPh>
    <phoneticPr fontId="4"/>
  </si>
  <si>
    <t>撤去（別紙内訳 ４．撤去の合計額）
　　　　　　　　　　　   　　　Ｆ</t>
    <rPh sb="0" eb="2">
      <t>テッキョ</t>
    </rPh>
    <rPh sb="3" eb="5">
      <t>ベッシ</t>
    </rPh>
    <rPh sb="5" eb="7">
      <t>ウチワケ</t>
    </rPh>
    <rPh sb="10" eb="12">
      <t>テッキョ</t>
    </rPh>
    <rPh sb="13" eb="15">
      <t>ゴウケイ</t>
    </rPh>
    <rPh sb="15" eb="16">
      <t>ガク</t>
    </rPh>
    <phoneticPr fontId="4"/>
  </si>
  <si>
    <t>今年度
　　　 　　　　Ｘ</t>
    <rPh sb="0" eb="3">
      <t>コンネンド</t>
    </rPh>
    <phoneticPr fontId="4"/>
  </si>
  <si>
    <t>雨水貯留槽等再利用（別紙内訳 ５．雨水貯留槽等再利用の合計額）
　　　　　　　　　　　   　　　Ｇ</t>
    <rPh sb="0" eb="2">
      <t>ウスイ</t>
    </rPh>
    <rPh sb="2" eb="5">
      <t>チョリュウソウ</t>
    </rPh>
    <rPh sb="5" eb="6">
      <t>トウ</t>
    </rPh>
    <rPh sb="6" eb="7">
      <t>サイ</t>
    </rPh>
    <rPh sb="7" eb="9">
      <t>リヨウ</t>
    </rPh>
    <rPh sb="10" eb="12">
      <t>ベッシ</t>
    </rPh>
    <rPh sb="12" eb="14">
      <t>ウチワケ</t>
    </rPh>
    <rPh sb="17" eb="19">
      <t>ウスイ</t>
    </rPh>
    <rPh sb="19" eb="22">
      <t>チョリュウソウ</t>
    </rPh>
    <rPh sb="22" eb="23">
      <t>トウ</t>
    </rPh>
    <rPh sb="23" eb="24">
      <t>サイ</t>
    </rPh>
    <rPh sb="24" eb="26">
      <t>リヨウ</t>
    </rPh>
    <rPh sb="27" eb="29">
      <t>ゴウケイ</t>
    </rPh>
    <rPh sb="29" eb="30">
      <t>ガク</t>
    </rPh>
    <phoneticPr fontId="4"/>
  </si>
  <si>
    <t>合計（Ｗ＋Ｘ）
　　　　 　　　Ｙ</t>
    <rPh sb="0" eb="2">
      <t>ゴウケイ</t>
    </rPh>
    <phoneticPr fontId="4"/>
  </si>
  <si>
    <t xml:space="preserve">
小計（Ｃ～Ｇの計）
　　　　　　　　　　　　　　   Ｈ</t>
    <rPh sb="1" eb="3">
      <t>ショウケイ</t>
    </rPh>
    <rPh sb="8" eb="9">
      <t>ケイ</t>
    </rPh>
    <phoneticPr fontId="4"/>
  </si>
  <si>
    <t>進捗率（Ｙ／Ｂ）
※小数点以下第５位まで表示
　　　　　　　　　　　　　Ｚ</t>
    <rPh sb="0" eb="3">
      <t>シンチョクリツ</t>
    </rPh>
    <phoneticPr fontId="4"/>
  </si>
  <si>
    <t xml:space="preserve">
事務費（小計 Ｈの3.5％以内）
　　　　　　　　　　　　　   　Ｉ</t>
    <rPh sb="1" eb="4">
      <t>ジムヒ</t>
    </rPh>
    <phoneticPr fontId="4"/>
  </si>
  <si>
    <t>過年度受入済額
　　　　　　　　　　　　　α</t>
    <rPh sb="0" eb="3">
      <t>カネンド</t>
    </rPh>
    <rPh sb="3" eb="5">
      <t>ウケイレ</t>
    </rPh>
    <rPh sb="5" eb="6">
      <t>ズミ</t>
    </rPh>
    <rPh sb="6" eb="7">
      <t>ガク</t>
    </rPh>
    <phoneticPr fontId="4"/>
  </si>
  <si>
    <t>既設浄化槽の改築（別紙内訳 ６．既設浄化槽の改築の合計額）
　　　　　　　　　　　　　　   Ｊ</t>
    <rPh sb="0" eb="2">
      <t>キセツ</t>
    </rPh>
    <rPh sb="2" eb="5">
      <t>ジョウカソウ</t>
    </rPh>
    <rPh sb="6" eb="8">
      <t>カイチク</t>
    </rPh>
    <rPh sb="9" eb="11">
      <t>ベッシ</t>
    </rPh>
    <rPh sb="11" eb="13">
      <t>ウチワケ</t>
    </rPh>
    <rPh sb="16" eb="18">
      <t>キセツ</t>
    </rPh>
    <rPh sb="18" eb="21">
      <t>ジョウカソウ</t>
    </rPh>
    <rPh sb="22" eb="24">
      <t>カイチク</t>
    </rPh>
    <rPh sb="25" eb="28">
      <t>ゴウケイガク</t>
    </rPh>
    <phoneticPr fontId="4"/>
  </si>
  <si>
    <t>単年度交付額
（Ｖ×Ｚ－α）
※千円未満切捨　　　　　　β</t>
    <rPh sb="0" eb="3">
      <t>タンネンド</t>
    </rPh>
    <rPh sb="3" eb="6">
      <t>コウフガク</t>
    </rPh>
    <phoneticPr fontId="4"/>
  </si>
  <si>
    <t>維持管理負担軽減事業（別紙内訳 ７．少人数高齢世帯の維持管理負担軽減事業の合計額）　　　　　　　 Ｋ</t>
    <rPh sb="0" eb="2">
      <t>イジ</t>
    </rPh>
    <rPh sb="2" eb="4">
      <t>カンリ</t>
    </rPh>
    <rPh sb="4" eb="6">
      <t>フタン</t>
    </rPh>
    <rPh sb="6" eb="8">
      <t>ケイゲン</t>
    </rPh>
    <rPh sb="8" eb="10">
      <t>ジギョウ</t>
    </rPh>
    <rPh sb="11" eb="13">
      <t>ベッシ</t>
    </rPh>
    <rPh sb="13" eb="15">
      <t>ウチワケ</t>
    </rPh>
    <rPh sb="18" eb="21">
      <t>ショウニンズウ</t>
    </rPh>
    <rPh sb="21" eb="23">
      <t>コウレイ</t>
    </rPh>
    <rPh sb="23" eb="25">
      <t>セタイ</t>
    </rPh>
    <rPh sb="26" eb="28">
      <t>イジ</t>
    </rPh>
    <rPh sb="28" eb="30">
      <t>カンリ</t>
    </rPh>
    <rPh sb="30" eb="32">
      <t>フタン</t>
    </rPh>
    <rPh sb="32" eb="34">
      <t>ケイゲン</t>
    </rPh>
    <rPh sb="34" eb="36">
      <t>ジギョウ</t>
    </rPh>
    <rPh sb="37" eb="39">
      <t>ゴウケイ</t>
    </rPh>
    <rPh sb="39" eb="40">
      <t>ガク</t>
    </rPh>
    <phoneticPr fontId="4"/>
  </si>
  <si>
    <t>単年度交付額（Ｕ＋β）
※計算上の交付金上限額
　　　　　　　　　　　　　　　  γ</t>
    <rPh sb="0" eb="3">
      <t>タンネンド</t>
    </rPh>
    <rPh sb="3" eb="5">
      <t>コウフ</t>
    </rPh>
    <rPh sb="5" eb="6">
      <t>ガク</t>
    </rPh>
    <rPh sb="13" eb="16">
      <t>ケイサンジョウ</t>
    </rPh>
    <rPh sb="17" eb="20">
      <t>コウフキン</t>
    </rPh>
    <rPh sb="20" eb="23">
      <t>ジョウゲンガク</t>
    </rPh>
    <phoneticPr fontId="4"/>
  </si>
  <si>
    <t>浄化槽整備効率化事業（別紙内訳 ８．浄化槽整備効率化事業の合計額）
　　　　　　　　　　　　　 　　Ｌ　　　　　　　　　　　   　　</t>
    <phoneticPr fontId="4"/>
  </si>
  <si>
    <t>年度間調整による増額調整額
　　　　　　　　　　　　　　 　 δ</t>
    <phoneticPr fontId="4"/>
  </si>
  <si>
    <t xml:space="preserve">
控除額
　　　　　　　　　　　　   　　Ｍ</t>
    <rPh sb="1" eb="4">
      <t>コウジョガク</t>
    </rPh>
    <phoneticPr fontId="4"/>
  </si>
  <si>
    <t>交付金額（γ＋δ）</t>
    <rPh sb="0" eb="3">
      <t>コウフキン</t>
    </rPh>
    <rPh sb="3" eb="4">
      <t>ガク</t>
    </rPh>
    <phoneticPr fontId="4"/>
  </si>
  <si>
    <t>交付対象事業費（Ｈ＋Ｉ＋Ｊ＋Ｋ＋Ｌ－Ｍ）
　　　　　　　　　　　　　   　Ｎ</t>
    <rPh sb="0" eb="2">
      <t>コウフ</t>
    </rPh>
    <rPh sb="2" eb="4">
      <t>タイショウ</t>
    </rPh>
    <rPh sb="4" eb="7">
      <t>ジギョウヒ</t>
    </rPh>
    <phoneticPr fontId="4"/>
  </si>
  <si>
    <t>様式７－２（公共浄化槽等整備推進事業）　別紙内訳</t>
    <phoneticPr fontId="4"/>
  </si>
  <si>
    <t>３．宅内配管工事</t>
    <rPh sb="2" eb="8">
      <t>タクナイハイカンコウジ</t>
    </rPh>
    <phoneticPr fontId="4"/>
  </si>
  <si>
    <t>豪雪地帯又は特別豪雪地帯</t>
    <phoneticPr fontId="4"/>
  </si>
  <si>
    <t>実績額
（１基当たり）</t>
    <rPh sb="0" eb="3">
      <t>ジッセキガク</t>
    </rPh>
    <rPh sb="6" eb="7">
      <t>キ</t>
    </rPh>
    <rPh sb="7" eb="8">
      <t>ア</t>
    </rPh>
    <phoneticPr fontId="4"/>
  </si>
  <si>
    <t>実績額</t>
    <rPh sb="0" eb="3">
      <t>ジッセキガク</t>
    </rPh>
    <phoneticPr fontId="4"/>
  </si>
  <si>
    <t>（１基当たり）</t>
    <rPh sb="3" eb="4">
      <t>ア</t>
    </rPh>
    <phoneticPr fontId="4"/>
  </si>
  <si>
    <t>４．撤去</t>
    <rPh sb="2" eb="4">
      <t>テッキョ</t>
    </rPh>
    <phoneticPr fontId="4"/>
  </si>
  <si>
    <t>合併処理浄化槽の撤去</t>
    <rPh sb="0" eb="2">
      <t>ガッペイ</t>
    </rPh>
    <rPh sb="2" eb="4">
      <t>ショリ</t>
    </rPh>
    <phoneticPr fontId="11"/>
  </si>
  <si>
    <t>高度窒素除去能力を有する高度処理型の浄化槽</t>
    <rPh sb="0" eb="2">
      <t>コウド</t>
    </rPh>
    <rPh sb="2" eb="4">
      <t>チッソ</t>
    </rPh>
    <rPh sb="4" eb="6">
      <t>ジョキョ</t>
    </rPh>
    <rPh sb="6" eb="8">
      <t>ノウリョク</t>
    </rPh>
    <rPh sb="9" eb="10">
      <t>ユウ</t>
    </rPh>
    <rPh sb="12" eb="14">
      <t>コウド</t>
    </rPh>
    <rPh sb="14" eb="16">
      <t>ショリ</t>
    </rPh>
    <rPh sb="16" eb="17">
      <t>ガタ</t>
    </rPh>
    <rPh sb="18" eb="21">
      <t>ジョウカソウ</t>
    </rPh>
    <phoneticPr fontId="10"/>
  </si>
  <si>
    <t>５．雨水貯留槽等再利用</t>
    <phoneticPr fontId="4"/>
  </si>
  <si>
    <t>実績額
（１基当たり）</t>
    <rPh sb="0" eb="2">
      <t>ジッセキ</t>
    </rPh>
    <rPh sb="2" eb="3">
      <t>ガク</t>
    </rPh>
    <rPh sb="6" eb="7">
      <t>キ</t>
    </rPh>
    <rPh sb="7" eb="8">
      <t>ア</t>
    </rPh>
    <phoneticPr fontId="4"/>
  </si>
  <si>
    <t>６．既設浄化槽の改築</t>
    <phoneticPr fontId="4"/>
  </si>
  <si>
    <t>災害に伴う改築</t>
    <rPh sb="0" eb="2">
      <t>サイガイ</t>
    </rPh>
    <rPh sb="3" eb="4">
      <t>トモナ</t>
    </rPh>
    <rPh sb="5" eb="7">
      <t>カイチク</t>
    </rPh>
    <phoneticPr fontId="4"/>
  </si>
  <si>
    <t>２．共同浄化槽設置</t>
    <phoneticPr fontId="4"/>
  </si>
  <si>
    <t>浄化槽の規模</t>
    <rPh sb="0" eb="3">
      <t>ジョウカソウ</t>
    </rPh>
    <rPh sb="4" eb="6">
      <t>キボ</t>
    </rPh>
    <phoneticPr fontId="4"/>
  </si>
  <si>
    <t>接続戸数</t>
    <rPh sb="0" eb="2">
      <t>セツゾク</t>
    </rPh>
    <rPh sb="2" eb="4">
      <t>コスウ</t>
    </rPh>
    <phoneticPr fontId="4"/>
  </si>
  <si>
    <t>うち単独槽・くみ取り槽からの転換に係る事業費（※4）</t>
    <phoneticPr fontId="4"/>
  </si>
  <si>
    <t>上記以外</t>
    <rPh sb="0" eb="2">
      <t>ジョウキ</t>
    </rPh>
    <rPh sb="2" eb="4">
      <t>イガイ</t>
    </rPh>
    <phoneticPr fontId="4"/>
  </si>
  <si>
    <t>14人槽</t>
    <rPh sb="2" eb="4">
      <t>ニンソウ</t>
    </rPh>
    <phoneticPr fontId="4"/>
  </si>
  <si>
    <t>18人槽</t>
    <rPh sb="2" eb="4">
      <t>ニンソウ</t>
    </rPh>
    <phoneticPr fontId="4"/>
  </si>
  <si>
    <t>21人槽</t>
    <rPh sb="2" eb="4">
      <t>ニンソウ</t>
    </rPh>
    <phoneticPr fontId="4"/>
  </si>
  <si>
    <t>25人槽</t>
    <rPh sb="2" eb="4">
      <t>ニンソウ</t>
    </rPh>
    <phoneticPr fontId="4"/>
  </si>
  <si>
    <t>７．少人数高齢世帯の維持管理負担軽減事業</t>
    <rPh sb="2" eb="5">
      <t>ショウニンズウ</t>
    </rPh>
    <rPh sb="5" eb="9">
      <t>コウレイセタイ</t>
    </rPh>
    <rPh sb="10" eb="12">
      <t>イジ</t>
    </rPh>
    <rPh sb="12" eb="14">
      <t>カンリ</t>
    </rPh>
    <rPh sb="14" eb="16">
      <t>フタン</t>
    </rPh>
    <rPh sb="16" eb="18">
      <t>ケイゲン</t>
    </rPh>
    <rPh sb="18" eb="20">
      <t>ジギョウ</t>
    </rPh>
    <phoneticPr fontId="4"/>
  </si>
  <si>
    <t>30人槽</t>
    <rPh sb="2" eb="4">
      <t>ニンソウ</t>
    </rPh>
    <phoneticPr fontId="4"/>
  </si>
  <si>
    <t>40人槽</t>
    <rPh sb="2" eb="4">
      <t>ニンソウ</t>
    </rPh>
    <phoneticPr fontId="4"/>
  </si>
  <si>
    <t>45人槽</t>
    <rPh sb="2" eb="4">
      <t>ニンソウ</t>
    </rPh>
    <phoneticPr fontId="4"/>
  </si>
  <si>
    <t>公共浄化槽の使用に係る料金の低減に要する費用</t>
    <rPh sb="0" eb="2">
      <t>コウキョウ</t>
    </rPh>
    <rPh sb="2" eb="5">
      <t>ジョウカソウ</t>
    </rPh>
    <rPh sb="6" eb="8">
      <t>シヨウ</t>
    </rPh>
    <rPh sb="9" eb="10">
      <t>カカ</t>
    </rPh>
    <rPh sb="11" eb="13">
      <t>リョウキン</t>
    </rPh>
    <rPh sb="14" eb="16">
      <t>テイゲン</t>
    </rPh>
    <rPh sb="17" eb="18">
      <t>ヨウ</t>
    </rPh>
    <rPh sb="20" eb="22">
      <t>ヒヨウ</t>
    </rPh>
    <phoneticPr fontId="4"/>
  </si>
  <si>
    <t>50人槽</t>
    <rPh sb="2" eb="4">
      <t>ニンソウ</t>
    </rPh>
    <phoneticPr fontId="4"/>
  </si>
  <si>
    <t>60人槽</t>
    <rPh sb="2" eb="4">
      <t>ニンソウ</t>
    </rPh>
    <phoneticPr fontId="4"/>
  </si>
  <si>
    <t>70人槽</t>
    <rPh sb="2" eb="4">
      <t>ニンソウ</t>
    </rPh>
    <phoneticPr fontId="4"/>
  </si>
  <si>
    <t>80人槽</t>
    <rPh sb="2" eb="4">
      <t>ニンソウ</t>
    </rPh>
    <phoneticPr fontId="4"/>
  </si>
  <si>
    <t>90人槽</t>
    <rPh sb="2" eb="4">
      <t>ニンソウ</t>
    </rPh>
    <phoneticPr fontId="4"/>
  </si>
  <si>
    <t>100人槽</t>
    <rPh sb="3" eb="5">
      <t>ニンソウ</t>
    </rPh>
    <phoneticPr fontId="4"/>
  </si>
  <si>
    <t>調査費①</t>
    <rPh sb="0" eb="3">
      <t>チョウサヒ</t>
    </rPh>
    <phoneticPr fontId="4"/>
  </si>
  <si>
    <t>調査費②</t>
    <rPh sb="0" eb="2">
      <t>チョウサ</t>
    </rPh>
    <rPh sb="2" eb="3">
      <t>ヒ</t>
    </rPh>
    <phoneticPr fontId="4"/>
  </si>
  <si>
    <t>51人槽以上</t>
    <rPh sb="2" eb="4">
      <t>ニンソウ</t>
    </rPh>
    <rPh sb="4" eb="6">
      <t>イジョウ</t>
    </rPh>
    <phoneticPr fontId="4"/>
  </si>
  <si>
    <r>
      <t>■環境配慮・防災まちづくり浄化槽整備事業　</t>
    </r>
    <r>
      <rPr>
        <sz val="11"/>
        <rFont val="ＭＳ Ｐゴシック"/>
        <family val="3"/>
        <charset val="128"/>
      </rPr>
      <t>事業報告</t>
    </r>
    <rPh sb="1" eb="5">
      <t>カンキョウハイリョ</t>
    </rPh>
    <rPh sb="6" eb="8">
      <t>ボウサイ</t>
    </rPh>
    <rPh sb="13" eb="16">
      <t>ジョウカソウ</t>
    </rPh>
    <rPh sb="16" eb="18">
      <t>セイビ</t>
    </rPh>
    <rPh sb="18" eb="20">
      <t>ジギョウ</t>
    </rPh>
    <rPh sb="21" eb="23">
      <t>ジギョウ</t>
    </rPh>
    <rPh sb="23" eb="25">
      <t>ホウコク</t>
    </rPh>
    <phoneticPr fontId="4"/>
  </si>
  <si>
    <t>本事業に係る交付対象事業費</t>
    <rPh sb="0" eb="1">
      <t>ホン</t>
    </rPh>
    <rPh sb="1" eb="3">
      <t>ジギョウ</t>
    </rPh>
    <rPh sb="4" eb="5">
      <t>カカ</t>
    </rPh>
    <rPh sb="6" eb="8">
      <t>コウフ</t>
    </rPh>
    <rPh sb="8" eb="10">
      <t>タイショウ</t>
    </rPh>
    <rPh sb="10" eb="13">
      <t>ジギョウヒ</t>
    </rPh>
    <phoneticPr fontId="4"/>
  </si>
  <si>
    <t>※「１．浄化槽設置」「２．共同浄化槽設置」「３．宅内配管工事」「４．撤去」「５．雨水貯留槽等再利用」の合計額を記載すること（自動計算）。</t>
    <rPh sb="51" eb="53">
      <t>ゴウケイ</t>
    </rPh>
    <rPh sb="53" eb="54">
      <t>ガク</t>
    </rPh>
    <rPh sb="55" eb="57">
      <t>キサイ</t>
    </rPh>
    <rPh sb="62" eb="64">
      <t>ジドウ</t>
    </rPh>
    <rPh sb="64" eb="66">
      <t>ケイサン</t>
    </rPh>
    <phoneticPr fontId="4"/>
  </si>
  <si>
    <t>交付対象事業費のうち、単独槽・くみ取り槽からの転換に係る事業費（b）　　（単位：千円）</t>
    <rPh sb="0" eb="4">
      <t>コウフタイショウ</t>
    </rPh>
    <rPh sb="4" eb="7">
      <t>ジギョウヒ</t>
    </rPh>
    <rPh sb="11" eb="14">
      <t>タンドクソウ</t>
    </rPh>
    <rPh sb="17" eb="18">
      <t>ト</t>
    </rPh>
    <rPh sb="19" eb="20">
      <t>ソウ</t>
    </rPh>
    <rPh sb="23" eb="25">
      <t>テンカン</t>
    </rPh>
    <rPh sb="26" eb="27">
      <t>カカ</t>
    </rPh>
    <rPh sb="28" eb="31">
      <t>ジギョウヒ</t>
    </rPh>
    <phoneticPr fontId="4"/>
  </si>
  <si>
    <t>※1　基準額を超えない実績額を記載すること。</t>
    <rPh sb="11" eb="13">
      <t>ジッセキ</t>
    </rPh>
    <phoneticPr fontId="4"/>
  </si>
  <si>
    <t>　　　ただし、事業主体により、同じ人槽でも複数の実績額（１基当たり）の額を設けている場合（例：５人槽の新築は166千円、転換は332千円
　　　としている場合など）は下記の通り対応すること。
　　　　・「実績額（１基あたり）」は記載不要
　　　　・「基数」は直接、実績の基数を記載
　　　　・「小計」は直接、実績額の小計を記載
　　　　・上記の基数及び小計の内訳（１基あたりの実績額、基数、小計、それらの合計を記載したもの）を別紙（任意の様式）で次ページへ添付</t>
    <rPh sb="24" eb="26">
      <t>ジッセキ</t>
    </rPh>
    <rPh sb="102" eb="104">
      <t>ジッセキ</t>
    </rPh>
    <rPh sb="132" eb="134">
      <t>ジッセキ</t>
    </rPh>
    <rPh sb="154" eb="156">
      <t>ジッセキ</t>
    </rPh>
    <rPh sb="188" eb="190">
      <t>ジッセキ</t>
    </rPh>
    <phoneticPr fontId="4"/>
  </si>
  <si>
    <t>　 又は、事業計画額のうち３割（30%）以上であり、併せて地域防災計画に位置付けられた施設に浄化槽も整備する場合、下記を入力すること。</t>
    <rPh sb="5" eb="7">
      <t>ジギョウ</t>
    </rPh>
    <rPh sb="7" eb="9">
      <t>ケイカク</t>
    </rPh>
    <rPh sb="9" eb="10">
      <t>ガク</t>
    </rPh>
    <rPh sb="14" eb="15">
      <t>ワリ</t>
    </rPh>
    <rPh sb="20" eb="22">
      <t>イジョウ</t>
    </rPh>
    <rPh sb="26" eb="27">
      <t>アワ</t>
    </rPh>
    <rPh sb="29" eb="31">
      <t>チイキ</t>
    </rPh>
    <rPh sb="31" eb="33">
      <t>ボウサイ</t>
    </rPh>
    <rPh sb="33" eb="35">
      <t>ケイカク</t>
    </rPh>
    <rPh sb="36" eb="39">
      <t>イチヅ</t>
    </rPh>
    <rPh sb="43" eb="45">
      <t>シセツ</t>
    </rPh>
    <rPh sb="46" eb="49">
      <t>ジョウカソウ</t>
    </rPh>
    <rPh sb="50" eb="52">
      <t>セイビ</t>
    </rPh>
    <rPh sb="54" eb="56">
      <t>バアイ</t>
    </rPh>
    <rPh sb="57" eb="59">
      <t>カキ</t>
    </rPh>
    <rPh sb="60" eb="62">
      <t>ニュウリョク</t>
    </rPh>
    <phoneticPr fontId="4"/>
  </si>
  <si>
    <t>地域防災計画への位置づけ</t>
    <rPh sb="0" eb="2">
      <t>チイキ</t>
    </rPh>
    <rPh sb="2" eb="6">
      <t>ボウサイケイカク</t>
    </rPh>
    <rPh sb="8" eb="10">
      <t>イチ</t>
    </rPh>
    <phoneticPr fontId="4"/>
  </si>
  <si>
    <t>※4　「１．浄化槽設置」の「うち単独槽・くみ取り槽からの転換に係る事業費」欄については、環境配慮・防災まちづくり浄化槽整備事業を実施
　　　する場合、「単独槽・くみ取り槽からの転換に係る事業費」に係る事業費を手入力すること。</t>
    <phoneticPr fontId="4"/>
  </si>
  <si>
    <t>※事業報告額のうち３割（30%）以上であり、併せて地域防災計画に位置付けられた施設に浄化槽を整備する場合「○」を選択すること。</t>
    <rPh sb="3" eb="5">
      <t>ホウコク</t>
    </rPh>
    <rPh sb="22" eb="23">
      <t>アワ</t>
    </rPh>
    <rPh sb="25" eb="31">
      <t>チイキボウサイケイカク</t>
    </rPh>
    <phoneticPr fontId="4"/>
  </si>
  <si>
    <t>○○市地域防災計画（令和６年１月１日策定）</t>
    <rPh sb="2" eb="3">
      <t>シ</t>
    </rPh>
    <rPh sb="3" eb="5">
      <t>チイキ</t>
    </rPh>
    <rPh sb="5" eb="7">
      <t>ボウサイ</t>
    </rPh>
    <rPh sb="7" eb="9">
      <t>ケイカク</t>
    </rPh>
    <rPh sb="10" eb="12">
      <t>レイワ</t>
    </rPh>
    <rPh sb="13" eb="14">
      <t>ネン</t>
    </rPh>
    <rPh sb="15" eb="16">
      <t>ガツ</t>
    </rPh>
    <rPh sb="17" eb="18">
      <t>ニチ</t>
    </rPh>
    <rPh sb="18" eb="20">
      <t>サクテイ</t>
    </rPh>
    <phoneticPr fontId="4"/>
  </si>
  <si>
    <t>※地域防災計画の名称を上記へ記載すること。</t>
    <rPh sb="1" eb="7">
      <t>チイキボウサイケイカク</t>
    </rPh>
    <rPh sb="8" eb="10">
      <t>メイショウ</t>
    </rPh>
    <rPh sb="11" eb="13">
      <t>ジョウキ</t>
    </rPh>
    <rPh sb="14" eb="16">
      <t>キサイ</t>
    </rPh>
    <phoneticPr fontId="4"/>
  </si>
  <si>
    <t>※地域防災計画について、事業実施年度内に策定される見込の場合には、上記へ「○○市地域防災計画（○年○月○日策定予定）」として記載すること。</t>
    <rPh sb="1" eb="7">
      <t>チイキボウサイケイカク</t>
    </rPh>
    <rPh sb="12" eb="14">
      <t>ジギョウ</t>
    </rPh>
    <rPh sb="14" eb="16">
      <t>ジッシ</t>
    </rPh>
    <rPh sb="16" eb="18">
      <t>ネンド</t>
    </rPh>
    <rPh sb="18" eb="19">
      <t>ナイ</t>
    </rPh>
    <rPh sb="20" eb="22">
      <t>サクテイ</t>
    </rPh>
    <rPh sb="25" eb="27">
      <t>ミコ</t>
    </rPh>
    <rPh sb="28" eb="30">
      <t>バアイ</t>
    </rPh>
    <rPh sb="33" eb="35">
      <t>ジョウキ</t>
    </rPh>
    <rPh sb="62" eb="64">
      <t>キサイ</t>
    </rPh>
    <phoneticPr fontId="4"/>
  </si>
  <si>
    <t>※地域防災計画の該当箇所を添付すること。</t>
    <phoneticPr fontId="4"/>
  </si>
  <si>
    <t>※5割（50%）以上となっているかを確認すること。</t>
    <rPh sb="2" eb="3">
      <t>ワリ</t>
    </rPh>
    <rPh sb="8" eb="10">
      <t>イジョウ</t>
    </rPh>
    <rPh sb="18" eb="20">
      <t>カクニン</t>
    </rPh>
    <phoneticPr fontId="4"/>
  </si>
  <si>
    <t>BOD除去能力を有する高度処理型の浄化槽</t>
    <rPh sb="3" eb="5">
      <t>ジョキョ</t>
    </rPh>
    <rPh sb="5" eb="7">
      <t>ノウリョク</t>
    </rPh>
    <rPh sb="8" eb="9">
      <t>ユウ</t>
    </rPh>
    <rPh sb="11" eb="13">
      <t>コウド</t>
    </rPh>
    <rPh sb="13" eb="15">
      <t>ショリ</t>
    </rPh>
    <rPh sb="15" eb="16">
      <t>ガタ</t>
    </rPh>
    <rPh sb="17" eb="20">
      <t>ジョウカソウ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</si>
</sst>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0000%"/>
  </numFmts>
  <fonts count="1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b/>
      <sz val="11"/>
      <name val="ＭＳ 明朝"/>
      <family val="1"/>
      <charset val="128"/>
    </font>
    <font>
      <b/>
      <sz val="12"/>
      <name val="ＭＳ 明朝"/>
      <family val="1"/>
      <charset val="128"/>
    </font>
    <font>
      <sz val="6"/>
      <name val="游ゴシック"/>
      <family val="3"/>
      <charset val="128"/>
    </font>
    <font>
      <sz val="6"/>
      <name val="ＭＳ Ｐゴシック"/>
      <family val="2"/>
      <charset val="128"/>
      <scheme val="minor"/>
    </font>
    <font>
      <b/>
      <sz val="15"/>
      <color theme="3"/>
      <name val="ＭＳ Ｐゴシック"/>
      <family val="2"/>
      <charset val="128"/>
      <scheme val="minor"/>
    </font>
    <font>
      <sz val="10"/>
      <name val="ＭＳ Ｐゴシック"/>
      <family val="3"/>
      <charset val="128"/>
    </font>
    <font>
      <sz val="11"/>
      <name val="ＭＳ Ｐゴシック"/>
      <family val="2"/>
      <charset val="128"/>
      <scheme val="minor"/>
    </font>
    <font>
      <sz val="11"/>
      <color rgb="FFFF0000"/>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rgb="FF92D050"/>
        <bgColor indexed="64"/>
      </patternFill>
    </fill>
    <fill>
      <patternFill patternType="solid">
        <fgColor theme="9" tint="0.59999389629810485"/>
        <bgColor indexed="64"/>
      </patternFill>
    </fill>
    <fill>
      <patternFill patternType="solid">
        <fgColor rgb="FFFFFF00"/>
        <bgColor indexed="64"/>
      </patternFill>
    </fill>
  </fills>
  <borders count="95">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diagonal style="thin">
        <color indexed="64"/>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diagonalDown="1">
      <left style="thin">
        <color indexed="64"/>
      </left>
      <right style="thin">
        <color indexed="64"/>
      </right>
      <top style="dashed">
        <color indexed="64"/>
      </top>
      <bottom style="medium">
        <color indexed="64"/>
      </bottom>
      <diagonal style="thin">
        <color indexed="64"/>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diagonalDown="1">
      <left style="thin">
        <color indexed="64"/>
      </left>
      <right style="medium">
        <color indexed="64"/>
      </right>
      <top style="thin">
        <color indexed="64"/>
      </top>
      <bottom style="dashed">
        <color indexed="64"/>
      </bottom>
      <diagonal style="thin">
        <color indexed="64"/>
      </diagonal>
    </border>
    <border diagonalDown="1">
      <left style="thin">
        <color indexed="64"/>
      </left>
      <right style="thin">
        <color indexed="64"/>
      </right>
      <top style="thin">
        <color indexed="64"/>
      </top>
      <bottom style="dashed">
        <color indexed="64"/>
      </bottom>
      <diagonal style="thin">
        <color indexed="64"/>
      </diagonal>
    </border>
    <border diagonalDown="1">
      <left/>
      <right style="thin">
        <color indexed="64"/>
      </right>
      <top style="thin">
        <color indexed="64"/>
      </top>
      <bottom style="dashed">
        <color indexed="64"/>
      </bottom>
      <diagonal style="thin">
        <color indexed="64"/>
      </diagonal>
    </border>
    <border>
      <left style="medium">
        <color indexed="64"/>
      </left>
      <right style="thin">
        <color indexed="64"/>
      </right>
      <top style="thin">
        <color indexed="64"/>
      </top>
      <bottom style="dashed">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style="medium">
        <color indexed="64"/>
      </right>
      <top/>
      <bottom/>
      <diagonal/>
    </border>
  </borders>
  <cellStyleXfs count="10">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45">
    <xf numFmtId="0" fontId="0" fillId="0" borderId="0" xfId="0">
      <alignment vertical="center"/>
    </xf>
    <xf numFmtId="0" fontId="5" fillId="0" borderId="0" xfId="0" applyFont="1">
      <alignment vertical="center"/>
    </xf>
    <xf numFmtId="0" fontId="6" fillId="0" borderId="0" xfId="0" applyFont="1">
      <alignment vertical="center"/>
    </xf>
    <xf numFmtId="3" fontId="6" fillId="0" borderId="0" xfId="0" applyNumberFormat="1" applyFont="1">
      <alignment vertical="center"/>
    </xf>
    <xf numFmtId="3" fontId="7" fillId="0" borderId="35" xfId="0" applyNumberFormat="1" applyFont="1" applyBorder="1">
      <alignment vertical="center"/>
    </xf>
    <xf numFmtId="3" fontId="7" fillId="0" borderId="16" xfId="0" applyNumberFormat="1" applyFont="1" applyBorder="1">
      <alignment vertical="center"/>
    </xf>
    <xf numFmtId="3" fontId="6" fillId="0" borderId="16" xfId="0" applyNumberFormat="1" applyFont="1" applyBorder="1" applyAlignment="1">
      <alignment vertical="center" wrapText="1"/>
    </xf>
    <xf numFmtId="38" fontId="7" fillId="0" borderId="35" xfId="0" applyNumberFormat="1" applyFont="1" applyBorder="1">
      <alignment vertical="center"/>
    </xf>
    <xf numFmtId="38" fontId="7" fillId="0" borderId="35" xfId="1" applyFont="1" applyFill="1" applyBorder="1">
      <alignment vertical="center"/>
    </xf>
    <xf numFmtId="38" fontId="7" fillId="0" borderId="16" xfId="0" applyNumberFormat="1" applyFont="1" applyBorder="1">
      <alignment vertical="center"/>
    </xf>
    <xf numFmtId="0" fontId="6" fillId="0" borderId="16" xfId="0" applyFont="1" applyBorder="1" applyAlignment="1">
      <alignment vertical="center" wrapText="1"/>
    </xf>
    <xf numFmtId="38" fontId="7" fillId="0" borderId="35" xfId="1" applyFont="1" applyFill="1" applyBorder="1" applyAlignment="1">
      <alignment vertical="center"/>
    </xf>
    <xf numFmtId="38" fontId="7" fillId="0" borderId="17" xfId="0" applyNumberFormat="1" applyFont="1" applyBorder="1">
      <alignment vertical="center"/>
    </xf>
    <xf numFmtId="0" fontId="5" fillId="0" borderId="43" xfId="0" applyFont="1" applyBorder="1" applyAlignment="1">
      <alignment vertical="center" wrapText="1"/>
    </xf>
    <xf numFmtId="0" fontId="5" fillId="0" borderId="25" xfId="0" applyFont="1" applyBorder="1" applyAlignment="1">
      <alignment vertical="center" wrapText="1"/>
    </xf>
    <xf numFmtId="0" fontId="5" fillId="0" borderId="38" xfId="0" applyFont="1" applyBorder="1" applyAlignment="1">
      <alignment vertical="center" wrapText="1"/>
    </xf>
    <xf numFmtId="0" fontId="6" fillId="0" borderId="0" xfId="0" applyFont="1" applyAlignment="1">
      <alignment horizontal="center" vertical="center"/>
    </xf>
    <xf numFmtId="0" fontId="6" fillId="0" borderId="0" xfId="0" applyFont="1" applyAlignment="1">
      <alignment horizontal="right"/>
    </xf>
    <xf numFmtId="3" fontId="6" fillId="0" borderId="0" xfId="0" applyNumberFormat="1" applyFont="1" applyAlignment="1">
      <alignment horizontal="center" vertical="center"/>
    </xf>
    <xf numFmtId="3" fontId="5" fillId="0" borderId="0" xfId="0" applyNumberFormat="1" applyFont="1">
      <alignment vertical="center"/>
    </xf>
    <xf numFmtId="38" fontId="7" fillId="0" borderId="35" xfId="2" applyNumberFormat="1" applyFont="1" applyBorder="1">
      <alignment vertical="center"/>
    </xf>
    <xf numFmtId="0" fontId="5" fillId="0" borderId="3" xfId="2" applyFont="1" applyBorder="1" applyAlignment="1">
      <alignment horizontal="left" vertical="center" wrapText="1"/>
    </xf>
    <xf numFmtId="0" fontId="5" fillId="0" borderId="37" xfId="2" applyFont="1" applyBorder="1" applyAlignment="1">
      <alignment horizontal="left" vertical="center" wrapText="1"/>
    </xf>
    <xf numFmtId="0" fontId="5" fillId="0" borderId="3" xfId="2" applyFont="1" applyBorder="1" applyAlignment="1">
      <alignment vertical="center" wrapText="1"/>
    </xf>
    <xf numFmtId="0" fontId="5" fillId="0" borderId="37" xfId="2" applyFont="1" applyBorder="1" applyAlignment="1">
      <alignment vertical="center" wrapText="1"/>
    </xf>
    <xf numFmtId="0" fontId="3" fillId="0" borderId="0" xfId="2">
      <alignment vertical="center"/>
    </xf>
    <xf numFmtId="0" fontId="3" fillId="0" borderId="42" xfId="2" applyBorder="1">
      <alignment vertical="center"/>
    </xf>
    <xf numFmtId="0" fontId="3" fillId="0" borderId="10" xfId="2" applyBorder="1" applyAlignment="1">
      <alignment horizontal="center" vertical="center"/>
    </xf>
    <xf numFmtId="0" fontId="3" fillId="0" borderId="55" xfId="2" applyBorder="1" applyAlignment="1">
      <alignment horizontal="center" vertical="center"/>
    </xf>
    <xf numFmtId="0" fontId="3" fillId="0" borderId="11" xfId="2" applyBorder="1" applyAlignment="1">
      <alignment horizontal="center" vertical="center"/>
    </xf>
    <xf numFmtId="38" fontId="3" fillId="0" borderId="41" xfId="3" applyFont="1" applyFill="1" applyBorder="1">
      <alignment vertical="center"/>
    </xf>
    <xf numFmtId="0" fontId="3" fillId="0" borderId="21" xfId="2" applyBorder="1">
      <alignment vertical="center"/>
    </xf>
    <xf numFmtId="0" fontId="3" fillId="0" borderId="51" xfId="2" applyBorder="1">
      <alignment vertical="center"/>
    </xf>
    <xf numFmtId="0" fontId="3" fillId="0" borderId="45" xfId="2" applyBorder="1">
      <alignment vertical="center"/>
    </xf>
    <xf numFmtId="38" fontId="3" fillId="0" borderId="3" xfId="3" applyFont="1" applyFill="1" applyBorder="1">
      <alignment vertical="center"/>
    </xf>
    <xf numFmtId="0" fontId="3" fillId="0" borderId="38" xfId="2" applyBorder="1" applyAlignment="1">
      <alignment vertical="center" shrinkToFit="1"/>
    </xf>
    <xf numFmtId="38" fontId="3" fillId="0" borderId="37" xfId="3" applyFont="1" applyFill="1" applyBorder="1">
      <alignment vertical="center"/>
    </xf>
    <xf numFmtId="0" fontId="3" fillId="0" borderId="46" xfId="2" applyBorder="1" applyAlignment="1">
      <alignment vertical="center" shrinkToFit="1"/>
    </xf>
    <xf numFmtId="38" fontId="3" fillId="0" borderId="39" xfId="3" applyFont="1" applyFill="1" applyBorder="1">
      <alignment vertical="center"/>
    </xf>
    <xf numFmtId="3" fontId="7" fillId="0" borderId="16" xfId="2" applyNumberFormat="1" applyFont="1" applyBorder="1">
      <alignment vertical="center"/>
    </xf>
    <xf numFmtId="3" fontId="7" fillId="0" borderId="35" xfId="2" applyNumberFormat="1" applyFont="1" applyBorder="1">
      <alignment vertical="center"/>
    </xf>
    <xf numFmtId="38" fontId="7" fillId="0" borderId="35" xfId="3" applyFont="1" applyFill="1" applyBorder="1">
      <alignment vertical="center"/>
    </xf>
    <xf numFmtId="38" fontId="3" fillId="0" borderId="47" xfId="3" applyFont="1" applyFill="1" applyBorder="1">
      <alignment vertical="center"/>
    </xf>
    <xf numFmtId="3" fontId="3" fillId="0" borderId="0" xfId="2" applyNumberFormat="1">
      <alignment vertical="center"/>
    </xf>
    <xf numFmtId="38" fontId="3" fillId="0" borderId="0" xfId="2" applyNumberFormat="1">
      <alignment vertical="center"/>
    </xf>
    <xf numFmtId="38" fontId="3" fillId="0" borderId="33" xfId="3" applyFont="1" applyFill="1" applyBorder="1">
      <alignment vertical="center"/>
    </xf>
    <xf numFmtId="38" fontId="3" fillId="0" borderId="48" xfId="3" applyFont="1" applyFill="1" applyBorder="1">
      <alignment vertical="center"/>
    </xf>
    <xf numFmtId="38" fontId="3" fillId="0" borderId="30" xfId="3" applyFont="1" applyFill="1" applyBorder="1">
      <alignment vertical="center"/>
    </xf>
    <xf numFmtId="0" fontId="3" fillId="0" borderId="47" xfId="2" applyBorder="1">
      <alignment vertical="center"/>
    </xf>
    <xf numFmtId="0" fontId="3" fillId="0" borderId="49" xfId="2" applyBorder="1">
      <alignment vertical="center"/>
    </xf>
    <xf numFmtId="38" fontId="3" fillId="0" borderId="24" xfId="3" applyFont="1" applyFill="1" applyBorder="1">
      <alignment vertical="center"/>
    </xf>
    <xf numFmtId="0" fontId="3" fillId="0" borderId="39" xfId="2" applyBorder="1">
      <alignment vertical="center"/>
    </xf>
    <xf numFmtId="38" fontId="3" fillId="0" borderId="35" xfId="3" applyFont="1" applyFill="1" applyBorder="1">
      <alignment vertical="center"/>
    </xf>
    <xf numFmtId="0" fontId="3" fillId="0" borderId="37" xfId="2" applyBorder="1">
      <alignment vertical="center"/>
    </xf>
    <xf numFmtId="3" fontId="3" fillId="0" borderId="18" xfId="2" applyNumberFormat="1" applyBorder="1">
      <alignment vertical="center"/>
    </xf>
    <xf numFmtId="3" fontId="3" fillId="0" borderId="47" xfId="2" applyNumberFormat="1" applyBorder="1">
      <alignment vertical="center"/>
    </xf>
    <xf numFmtId="3" fontId="3" fillId="0" borderId="24" xfId="2" applyNumberFormat="1" applyBorder="1">
      <alignment vertical="center"/>
    </xf>
    <xf numFmtId="0" fontId="3" fillId="0" borderId="52" xfId="2" applyBorder="1">
      <alignment vertical="center"/>
    </xf>
    <xf numFmtId="3" fontId="3" fillId="0" borderId="39" xfId="2" applyNumberFormat="1" applyBorder="1">
      <alignment vertical="center"/>
    </xf>
    <xf numFmtId="38" fontId="3" fillId="0" borderId="16" xfId="3" applyFont="1" applyFill="1" applyBorder="1">
      <alignment vertical="center"/>
    </xf>
    <xf numFmtId="0" fontId="3" fillId="0" borderId="3" xfId="2" applyBorder="1">
      <alignment vertical="center"/>
    </xf>
    <xf numFmtId="3" fontId="3" fillId="0" borderId="35" xfId="2" applyNumberFormat="1" applyBorder="1">
      <alignment vertical="center"/>
    </xf>
    <xf numFmtId="0" fontId="3" fillId="0" borderId="53" xfId="2" applyBorder="1">
      <alignment vertical="center"/>
    </xf>
    <xf numFmtId="3" fontId="3" fillId="0" borderId="53" xfId="2" applyNumberFormat="1" applyBorder="1">
      <alignment vertical="center"/>
    </xf>
    <xf numFmtId="0" fontId="3" fillId="0" borderId="38" xfId="2" applyBorder="1">
      <alignment vertical="center"/>
    </xf>
    <xf numFmtId="3" fontId="3" fillId="0" borderId="36" xfId="2" applyNumberFormat="1" applyBorder="1">
      <alignment vertical="center"/>
    </xf>
    <xf numFmtId="0" fontId="3" fillId="0" borderId="54" xfId="2" applyBorder="1">
      <alignment vertical="center"/>
    </xf>
    <xf numFmtId="3" fontId="3" fillId="0" borderId="41" xfId="2" applyNumberFormat="1" applyBorder="1">
      <alignment vertical="center"/>
    </xf>
    <xf numFmtId="3" fontId="3" fillId="0" borderId="11" xfId="2" applyNumberFormat="1" applyBorder="1" applyAlignment="1">
      <alignment horizontal="center" vertical="center"/>
    </xf>
    <xf numFmtId="0" fontId="3" fillId="0" borderId="55" xfId="2" applyBorder="1">
      <alignment vertical="center"/>
    </xf>
    <xf numFmtId="3" fontId="3" fillId="0" borderId="50" xfId="2" applyNumberFormat="1" applyBorder="1">
      <alignment vertical="center"/>
    </xf>
    <xf numFmtId="3" fontId="3" fillId="0" borderId="30" xfId="2" applyNumberFormat="1" applyBorder="1">
      <alignment vertical="center"/>
    </xf>
    <xf numFmtId="0" fontId="3" fillId="0" borderId="30" xfId="2" applyBorder="1">
      <alignment vertical="center"/>
    </xf>
    <xf numFmtId="38" fontId="3" fillId="0" borderId="36" xfId="3" applyFont="1" applyFill="1" applyBorder="1">
      <alignment vertical="center"/>
    </xf>
    <xf numFmtId="0" fontId="3" fillId="0" borderId="41" xfId="2" applyBorder="1">
      <alignment vertical="center"/>
    </xf>
    <xf numFmtId="3" fontId="3" fillId="0" borderId="56" xfId="2" applyNumberFormat="1" applyBorder="1">
      <alignment vertical="center"/>
    </xf>
    <xf numFmtId="0" fontId="3" fillId="0" borderId="59" xfId="2" applyBorder="1">
      <alignment vertical="center"/>
    </xf>
    <xf numFmtId="0" fontId="3" fillId="0" borderId="60" xfId="2" applyBorder="1">
      <alignment vertical="center"/>
    </xf>
    <xf numFmtId="3" fontId="3" fillId="0" borderId="61" xfId="2" applyNumberFormat="1" applyBorder="1">
      <alignment vertical="center"/>
    </xf>
    <xf numFmtId="0" fontId="3" fillId="0" borderId="63" xfId="2" applyBorder="1">
      <alignment vertical="center"/>
    </xf>
    <xf numFmtId="0" fontId="3" fillId="0" borderId="64" xfId="2" applyBorder="1" applyAlignment="1">
      <alignment vertical="center" shrinkToFit="1"/>
    </xf>
    <xf numFmtId="3" fontId="3" fillId="0" borderId="16" xfId="2" applyNumberFormat="1" applyBorder="1">
      <alignment vertical="center"/>
    </xf>
    <xf numFmtId="0" fontId="3" fillId="0" borderId="19" xfId="2" applyBorder="1">
      <alignment vertical="center"/>
    </xf>
    <xf numFmtId="0" fontId="3" fillId="0" borderId="64" xfId="2" applyBorder="1">
      <alignment vertical="center"/>
    </xf>
    <xf numFmtId="3" fontId="3" fillId="0" borderId="65" xfId="2" applyNumberFormat="1" applyBorder="1" applyAlignment="1">
      <alignment horizontal="center" vertical="center"/>
    </xf>
    <xf numFmtId="0" fontId="3" fillId="0" borderId="66" xfId="2" applyBorder="1" applyAlignment="1">
      <alignment horizontal="center" vertical="center"/>
    </xf>
    <xf numFmtId="3" fontId="3" fillId="0" borderId="67" xfId="2" applyNumberFormat="1" applyBorder="1">
      <alignment vertical="center"/>
    </xf>
    <xf numFmtId="0" fontId="3" fillId="0" borderId="66" xfId="2" applyBorder="1">
      <alignment vertical="center"/>
    </xf>
    <xf numFmtId="0" fontId="3" fillId="0" borderId="68" xfId="2" applyBorder="1" applyAlignment="1">
      <alignment vertical="center" shrinkToFit="1"/>
    </xf>
    <xf numFmtId="38" fontId="3" fillId="0" borderId="17" xfId="3" applyFont="1" applyFill="1" applyBorder="1">
      <alignment vertical="center"/>
    </xf>
    <xf numFmtId="38" fontId="3" fillId="0" borderId="4" xfId="3" applyFont="1" applyFill="1" applyBorder="1">
      <alignment vertical="center"/>
    </xf>
    <xf numFmtId="0" fontId="3" fillId="0" borderId="4" xfId="2" applyBorder="1">
      <alignment vertical="center"/>
    </xf>
    <xf numFmtId="3" fontId="3" fillId="0" borderId="54" xfId="2" applyNumberFormat="1" applyBorder="1">
      <alignment vertical="center"/>
    </xf>
    <xf numFmtId="0" fontId="3" fillId="0" borderId="2" xfId="2" applyBorder="1" applyAlignment="1">
      <alignment horizontal="center" vertical="center"/>
    </xf>
    <xf numFmtId="0" fontId="3" fillId="0" borderId="2" xfId="2" applyBorder="1" applyAlignment="1">
      <alignment horizontal="center" vertical="center" wrapText="1"/>
    </xf>
    <xf numFmtId="0" fontId="3" fillId="0" borderId="14" xfId="2" applyBorder="1" applyAlignment="1">
      <alignment horizontal="center" vertical="center"/>
    </xf>
    <xf numFmtId="0" fontId="3" fillId="0" borderId="13" xfId="2" applyBorder="1" applyAlignment="1">
      <alignment horizontal="center" vertical="center"/>
    </xf>
    <xf numFmtId="0" fontId="3" fillId="0" borderId="12" xfId="2" applyBorder="1" applyAlignment="1">
      <alignment horizontal="center" vertical="center"/>
    </xf>
    <xf numFmtId="3" fontId="3" fillId="0" borderId="17" xfId="2" applyNumberFormat="1" applyBorder="1">
      <alignment vertical="center"/>
    </xf>
    <xf numFmtId="0" fontId="3" fillId="0" borderId="20" xfId="2" applyBorder="1">
      <alignment vertical="center"/>
    </xf>
    <xf numFmtId="3" fontId="3" fillId="0" borderId="0" xfId="2" applyNumberFormat="1" applyAlignment="1">
      <alignment horizontal="center" vertical="center"/>
    </xf>
    <xf numFmtId="0" fontId="3" fillId="0" borderId="4" xfId="2" applyBorder="1" applyAlignment="1">
      <alignment horizontal="center" vertical="center"/>
    </xf>
    <xf numFmtId="0" fontId="3" fillId="0" borderId="4" xfId="2" applyBorder="1" applyAlignment="1">
      <alignment horizontal="center" vertical="center" wrapText="1"/>
    </xf>
    <xf numFmtId="0" fontId="3" fillId="0" borderId="41" xfId="2" applyBorder="1" applyAlignment="1">
      <alignment horizontal="centerContinuous" vertical="center"/>
    </xf>
    <xf numFmtId="0" fontId="3" fillId="0" borderId="41" xfId="2" applyBorder="1" applyAlignment="1">
      <alignment horizontal="centerContinuous" vertical="center" wrapText="1"/>
    </xf>
    <xf numFmtId="0" fontId="3" fillId="0" borderId="0" xfId="2" applyAlignment="1">
      <alignment horizontal="left" vertical="top" wrapText="1"/>
    </xf>
    <xf numFmtId="38" fontId="3" fillId="0" borderId="50" xfId="3" applyFont="1" applyFill="1" applyBorder="1">
      <alignment vertical="center"/>
    </xf>
    <xf numFmtId="38" fontId="3" fillId="0" borderId="69" xfId="3" applyFont="1" applyFill="1" applyBorder="1">
      <alignment vertical="center"/>
    </xf>
    <xf numFmtId="38" fontId="3" fillId="0" borderId="18" xfId="3" applyFont="1" applyFill="1" applyBorder="1">
      <alignment vertical="center"/>
    </xf>
    <xf numFmtId="38" fontId="3" fillId="0" borderId="52" xfId="3" applyFont="1" applyFill="1" applyBorder="1">
      <alignment vertical="center"/>
    </xf>
    <xf numFmtId="0" fontId="3" fillId="0" borderId="2" xfId="2" applyBorder="1">
      <alignment vertical="center"/>
    </xf>
    <xf numFmtId="38" fontId="3" fillId="0" borderId="0" xfId="3" applyFont="1" applyFill="1" applyBorder="1">
      <alignment vertical="center"/>
    </xf>
    <xf numFmtId="38" fontId="3" fillId="0" borderId="71" xfId="3" applyFont="1" applyFill="1" applyBorder="1">
      <alignment vertical="center"/>
    </xf>
    <xf numFmtId="38" fontId="3" fillId="0" borderId="6" xfId="3" applyFont="1" applyFill="1" applyBorder="1">
      <alignment vertical="center"/>
    </xf>
    <xf numFmtId="38" fontId="3" fillId="0" borderId="25" xfId="3" applyFont="1" applyFill="1" applyBorder="1">
      <alignment vertical="center"/>
    </xf>
    <xf numFmtId="38" fontId="3" fillId="0" borderId="5" xfId="3" applyFont="1" applyFill="1" applyBorder="1">
      <alignment vertical="center"/>
    </xf>
    <xf numFmtId="38" fontId="3" fillId="0" borderId="53" xfId="3" applyFont="1" applyFill="1" applyBorder="1">
      <alignment vertical="center"/>
    </xf>
    <xf numFmtId="38" fontId="3" fillId="0" borderId="70" xfId="3" applyFont="1" applyFill="1" applyBorder="1">
      <alignment vertical="center"/>
    </xf>
    <xf numFmtId="38" fontId="3" fillId="0" borderId="54" xfId="3" applyFont="1" applyFill="1" applyBorder="1">
      <alignment vertical="center"/>
    </xf>
    <xf numFmtId="38" fontId="3" fillId="0" borderId="56" xfId="3" applyFont="1" applyFill="1" applyBorder="1">
      <alignment vertical="center"/>
    </xf>
    <xf numFmtId="38" fontId="3" fillId="0" borderId="59" xfId="3" applyFont="1" applyFill="1" applyBorder="1">
      <alignment vertical="center"/>
    </xf>
    <xf numFmtId="38" fontId="3" fillId="0" borderId="61" xfId="3" applyFont="1" applyFill="1" applyBorder="1">
      <alignment vertical="center"/>
    </xf>
    <xf numFmtId="38" fontId="3" fillId="0" borderId="63" xfId="3" applyFont="1" applyFill="1" applyBorder="1">
      <alignment vertical="center"/>
    </xf>
    <xf numFmtId="38" fontId="3" fillId="0" borderId="14" xfId="3" applyFont="1" applyFill="1" applyBorder="1">
      <alignment vertical="center"/>
    </xf>
    <xf numFmtId="38" fontId="3" fillId="0" borderId="65" xfId="3" applyFont="1" applyFill="1" applyBorder="1">
      <alignment vertical="center"/>
    </xf>
    <xf numFmtId="38" fontId="3" fillId="0" borderId="66" xfId="3" applyFont="1" applyFill="1" applyBorder="1">
      <alignment vertical="center"/>
    </xf>
    <xf numFmtId="0" fontId="3" fillId="0" borderId="1" xfId="2" applyBorder="1" applyAlignment="1">
      <alignment horizontal="center" vertical="center" wrapText="1"/>
    </xf>
    <xf numFmtId="0" fontId="3" fillId="0" borderId="7" xfId="2" applyBorder="1" applyAlignment="1">
      <alignment horizontal="center" vertical="center" wrapText="1"/>
    </xf>
    <xf numFmtId="0" fontId="3" fillId="0" borderId="7" xfId="2" applyBorder="1" applyAlignment="1">
      <alignment horizontal="center" vertical="center"/>
    </xf>
    <xf numFmtId="0" fontId="3" fillId="0" borderId="12" xfId="2" applyBorder="1">
      <alignment vertical="center"/>
    </xf>
    <xf numFmtId="0" fontId="3" fillId="0" borderId="13" xfId="2" applyBorder="1" applyAlignment="1">
      <alignment horizontal="center" vertical="center" wrapText="1"/>
    </xf>
    <xf numFmtId="176" fontId="7" fillId="0" borderId="17" xfId="0" applyNumberFormat="1" applyFont="1" applyBorder="1">
      <alignment vertical="center"/>
    </xf>
    <xf numFmtId="0" fontId="0" fillId="0" borderId="0" xfId="2" applyFont="1">
      <alignment vertical="center"/>
    </xf>
    <xf numFmtId="38" fontId="3" fillId="2" borderId="41" xfId="3" applyFont="1" applyFill="1" applyBorder="1">
      <alignment vertical="center"/>
    </xf>
    <xf numFmtId="38" fontId="3" fillId="2" borderId="37" xfId="3" applyFont="1" applyFill="1" applyBorder="1">
      <alignment vertical="center"/>
    </xf>
    <xf numFmtId="38" fontId="3" fillId="2" borderId="39" xfId="3" applyFont="1" applyFill="1" applyBorder="1">
      <alignment vertical="center"/>
    </xf>
    <xf numFmtId="38" fontId="3" fillId="2" borderId="3" xfId="3" applyFont="1" applyFill="1" applyBorder="1">
      <alignment vertical="center"/>
    </xf>
    <xf numFmtId="38" fontId="3" fillId="2" borderId="4" xfId="3" applyFont="1" applyFill="1" applyBorder="1">
      <alignment vertical="center"/>
    </xf>
    <xf numFmtId="3" fontId="3" fillId="2" borderId="37" xfId="2" applyNumberFormat="1" applyFill="1" applyBorder="1">
      <alignment vertical="center"/>
    </xf>
    <xf numFmtId="3" fontId="3" fillId="2" borderId="39" xfId="2" applyNumberFormat="1" applyFill="1" applyBorder="1">
      <alignment vertical="center"/>
    </xf>
    <xf numFmtId="177" fontId="7" fillId="0" borderId="35" xfId="2" applyNumberFormat="1" applyFont="1" applyBorder="1">
      <alignment vertical="center"/>
    </xf>
    <xf numFmtId="38" fontId="3" fillId="2" borderId="14" xfId="3" applyFont="1" applyFill="1" applyBorder="1">
      <alignment vertical="center"/>
    </xf>
    <xf numFmtId="38" fontId="3" fillId="2" borderId="25" xfId="3" applyFont="1" applyFill="1" applyBorder="1">
      <alignment vertical="center"/>
    </xf>
    <xf numFmtId="38" fontId="3" fillId="2" borderId="6" xfId="3" applyFont="1" applyFill="1" applyBorder="1">
      <alignment vertical="center"/>
    </xf>
    <xf numFmtId="38" fontId="3" fillId="2" borderId="32" xfId="3" applyFont="1" applyFill="1" applyBorder="1">
      <alignment vertical="center"/>
    </xf>
    <xf numFmtId="38" fontId="3" fillId="2" borderId="5" xfId="3" applyFont="1" applyFill="1" applyBorder="1">
      <alignment vertical="center"/>
    </xf>
    <xf numFmtId="38" fontId="3" fillId="2" borderId="47" xfId="3" applyFont="1" applyFill="1" applyBorder="1">
      <alignment vertical="center"/>
    </xf>
    <xf numFmtId="38" fontId="3" fillId="2" borderId="2" xfId="3" applyFont="1" applyFill="1" applyBorder="1">
      <alignment vertical="center"/>
    </xf>
    <xf numFmtId="3" fontId="7" fillId="2" borderId="35" xfId="2" applyNumberFormat="1" applyFont="1" applyFill="1" applyBorder="1" applyProtection="1">
      <alignment vertical="center"/>
      <protection locked="0"/>
    </xf>
    <xf numFmtId="3" fontId="7" fillId="2" borderId="44" xfId="2" applyNumberFormat="1" applyFont="1" applyFill="1" applyBorder="1" applyProtection="1">
      <alignment vertical="center"/>
      <protection locked="0"/>
    </xf>
    <xf numFmtId="3" fontId="7" fillId="2" borderId="17" xfId="0" applyNumberFormat="1" applyFont="1" applyFill="1" applyBorder="1" applyProtection="1">
      <alignment vertical="center"/>
      <protection locked="0"/>
    </xf>
    <xf numFmtId="3" fontId="7" fillId="0" borderId="35" xfId="0" applyNumberFormat="1" applyFont="1" applyBorder="1" applyProtection="1">
      <alignment vertical="center"/>
      <protection locked="0"/>
    </xf>
    <xf numFmtId="38" fontId="3" fillId="0" borderId="47" xfId="2" applyNumberFormat="1" applyBorder="1">
      <alignment vertical="center"/>
    </xf>
    <xf numFmtId="3" fontId="3" fillId="2" borderId="36" xfId="2" applyNumberFormat="1" applyFill="1" applyBorder="1" applyAlignment="1">
      <alignment horizontal="right" vertical="center"/>
    </xf>
    <xf numFmtId="0" fontId="3" fillId="0" borderId="41" xfId="2" applyBorder="1" applyAlignment="1">
      <alignment horizontal="center" vertical="center" wrapText="1"/>
    </xf>
    <xf numFmtId="0" fontId="3" fillId="0" borderId="37" xfId="2" applyBorder="1" applyAlignment="1">
      <alignment horizontal="center" vertical="center"/>
    </xf>
    <xf numFmtId="3" fontId="7" fillId="0" borderId="89" xfId="2" applyNumberFormat="1" applyFont="1" applyBorder="1">
      <alignment vertical="center"/>
    </xf>
    <xf numFmtId="0" fontId="3" fillId="0" borderId="12" xfId="2" applyBorder="1" applyAlignment="1">
      <alignment horizontal="centerContinuous" vertical="center"/>
    </xf>
    <xf numFmtId="0" fontId="3" fillId="0" borderId="13" xfId="2" applyBorder="1" applyAlignment="1">
      <alignment horizontal="centerContinuous" vertical="center"/>
    </xf>
    <xf numFmtId="0" fontId="3" fillId="0" borderId="14" xfId="2" applyBorder="1" applyAlignment="1">
      <alignment horizontal="centerContinuous" vertical="center"/>
    </xf>
    <xf numFmtId="3" fontId="3" fillId="0" borderId="12" xfId="2" applyNumberFormat="1" applyBorder="1" applyAlignment="1">
      <alignment horizontal="centerContinuous" vertical="center"/>
    </xf>
    <xf numFmtId="3" fontId="3" fillId="0" borderId="13" xfId="2" applyNumberFormat="1" applyBorder="1" applyAlignment="1">
      <alignment horizontal="centerContinuous" vertical="center"/>
    </xf>
    <xf numFmtId="3" fontId="3" fillId="0" borderId="14" xfId="2" applyNumberFormat="1" applyBorder="1" applyAlignment="1">
      <alignment horizontal="centerContinuous" vertical="center"/>
    </xf>
    <xf numFmtId="0" fontId="3" fillId="0" borderId="49" xfId="2" applyBorder="1" applyAlignment="1">
      <alignment vertical="center" shrinkToFit="1"/>
    </xf>
    <xf numFmtId="0" fontId="3" fillId="0" borderId="0" xfId="2" applyAlignment="1">
      <alignment vertical="center" wrapText="1"/>
    </xf>
    <xf numFmtId="0" fontId="3" fillId="0" borderId="79" xfId="2" applyBorder="1" applyAlignment="1">
      <alignment vertical="center" wrapText="1"/>
    </xf>
    <xf numFmtId="0" fontId="3" fillId="0" borderId="80" xfId="2" applyBorder="1" applyAlignment="1">
      <alignment horizontal="center" vertical="center"/>
    </xf>
    <xf numFmtId="38" fontId="3" fillId="2" borderId="16" xfId="3" applyFont="1" applyFill="1" applyBorder="1">
      <alignment vertical="center"/>
    </xf>
    <xf numFmtId="38" fontId="3" fillId="2" borderId="58" xfId="3" applyFont="1" applyFill="1" applyBorder="1">
      <alignment vertical="center"/>
    </xf>
    <xf numFmtId="38" fontId="3" fillId="2" borderId="57" xfId="3" applyFont="1" applyFill="1" applyBorder="1">
      <alignment vertical="center"/>
    </xf>
    <xf numFmtId="38" fontId="3" fillId="0" borderId="90" xfId="3" applyFont="1" applyFill="1" applyBorder="1">
      <alignment vertical="center"/>
    </xf>
    <xf numFmtId="38" fontId="3" fillId="0" borderId="40" xfId="3" applyFont="1" applyFill="1" applyBorder="1">
      <alignment vertical="center"/>
    </xf>
    <xf numFmtId="38" fontId="3" fillId="0" borderId="91" xfId="3" applyFont="1" applyFill="1" applyBorder="1">
      <alignment vertical="center"/>
    </xf>
    <xf numFmtId="38" fontId="3" fillId="0" borderId="12" xfId="3" applyFont="1" applyFill="1" applyBorder="1">
      <alignment vertical="center"/>
    </xf>
    <xf numFmtId="0" fontId="3" fillId="0" borderId="0" xfId="2" applyAlignment="1">
      <alignment horizontal="right" vertical="center"/>
    </xf>
    <xf numFmtId="0" fontId="3" fillId="0" borderId="0" xfId="2" applyAlignment="1">
      <alignment horizontal="center" vertical="center"/>
    </xf>
    <xf numFmtId="38" fontId="3" fillId="0" borderId="0" xfId="2" applyNumberFormat="1" applyAlignment="1">
      <alignment horizontal="center" vertical="center"/>
    </xf>
    <xf numFmtId="38" fontId="3" fillId="0" borderId="92" xfId="3" applyFont="1" applyFill="1" applyBorder="1">
      <alignment vertical="center"/>
    </xf>
    <xf numFmtId="38" fontId="3" fillId="0" borderId="93" xfId="3" applyFont="1" applyFill="1" applyBorder="1">
      <alignment vertical="center"/>
    </xf>
    <xf numFmtId="0" fontId="3" fillId="0" borderId="10" xfId="2" applyBorder="1" applyAlignment="1">
      <alignment horizontal="center" vertical="center" wrapText="1"/>
    </xf>
    <xf numFmtId="0" fontId="3" fillId="0" borderId="6" xfId="2" applyBorder="1" applyAlignment="1">
      <alignment horizontal="center" vertical="center" wrapText="1"/>
    </xf>
    <xf numFmtId="3" fontId="3" fillId="0" borderId="10" xfId="2" applyNumberFormat="1" applyBorder="1" applyAlignment="1">
      <alignment horizontal="center" vertical="center"/>
    </xf>
    <xf numFmtId="0" fontId="3" fillId="0" borderId="0" xfId="2" applyAlignment="1">
      <alignment vertical="top" wrapText="1"/>
    </xf>
    <xf numFmtId="0" fontId="15" fillId="0" borderId="0" xfId="2" applyFont="1">
      <alignment vertical="center"/>
    </xf>
    <xf numFmtId="38" fontId="0" fillId="2" borderId="5" xfId="7" applyFont="1" applyFill="1" applyBorder="1">
      <alignment vertical="center"/>
    </xf>
    <xf numFmtId="38" fontId="0" fillId="2" borderId="3" xfId="7" applyFont="1" applyFill="1" applyBorder="1">
      <alignment vertical="center"/>
    </xf>
    <xf numFmtId="38" fontId="0" fillId="2" borderId="41" xfId="3" applyFont="1" applyFill="1" applyBorder="1">
      <alignment vertical="center"/>
    </xf>
    <xf numFmtId="38" fontId="16" fillId="0" borderId="41" xfId="3" applyFont="1" applyFill="1" applyBorder="1">
      <alignment vertical="center"/>
    </xf>
    <xf numFmtId="38" fontId="3" fillId="3" borderId="36" xfId="3" applyFont="1" applyFill="1" applyBorder="1">
      <alignment vertical="center"/>
    </xf>
    <xf numFmtId="38" fontId="3" fillId="2" borderId="25" xfId="8" applyFont="1" applyFill="1" applyBorder="1">
      <alignment vertical="center"/>
    </xf>
    <xf numFmtId="38" fontId="3" fillId="2" borderId="37" xfId="8" applyFont="1" applyFill="1" applyBorder="1">
      <alignment vertical="center"/>
    </xf>
    <xf numFmtId="38" fontId="16" fillId="0" borderId="37" xfId="3" applyFont="1" applyFill="1" applyBorder="1">
      <alignment vertical="center"/>
    </xf>
    <xf numFmtId="38" fontId="3" fillId="3" borderId="35" xfId="3" applyFont="1" applyFill="1" applyBorder="1">
      <alignment vertical="center"/>
    </xf>
    <xf numFmtId="0" fontId="16" fillId="0" borderId="37" xfId="2" applyFont="1" applyBorder="1">
      <alignment vertical="center"/>
    </xf>
    <xf numFmtId="38" fontId="3" fillId="2" borderId="6" xfId="8" applyFont="1" applyFill="1" applyBorder="1">
      <alignment vertical="center"/>
    </xf>
    <xf numFmtId="38" fontId="3" fillId="2" borderId="4" xfId="8" applyFont="1" applyFill="1" applyBorder="1">
      <alignment vertical="center"/>
    </xf>
    <xf numFmtId="38" fontId="16" fillId="0" borderId="4" xfId="3" applyFont="1" applyFill="1" applyBorder="1">
      <alignment vertical="center"/>
    </xf>
    <xf numFmtId="38" fontId="3" fillId="3" borderId="17" xfId="3" applyFont="1" applyFill="1" applyBorder="1">
      <alignment vertical="center"/>
    </xf>
    <xf numFmtId="0" fontId="16" fillId="0" borderId="39" xfId="2" applyFont="1" applyBorder="1">
      <alignment vertical="center"/>
    </xf>
    <xf numFmtId="38" fontId="16" fillId="0" borderId="39" xfId="3" applyFont="1" applyFill="1" applyBorder="1">
      <alignment vertical="center"/>
    </xf>
    <xf numFmtId="38" fontId="3" fillId="3" borderId="24" xfId="3" applyFont="1" applyFill="1" applyBorder="1">
      <alignment vertical="center"/>
    </xf>
    <xf numFmtId="0" fontId="16" fillId="0" borderId="3" xfId="2" applyFont="1" applyBorder="1">
      <alignment vertical="center"/>
    </xf>
    <xf numFmtId="38" fontId="16" fillId="0" borderId="3" xfId="3" applyFont="1" applyFill="1" applyBorder="1">
      <alignment vertical="center"/>
    </xf>
    <xf numFmtId="38" fontId="3" fillId="3" borderId="16" xfId="3" applyFont="1" applyFill="1" applyBorder="1">
      <alignment vertical="center"/>
    </xf>
    <xf numFmtId="38" fontId="3" fillId="2" borderId="5" xfId="8" applyFont="1" applyFill="1" applyBorder="1">
      <alignment vertical="center"/>
    </xf>
    <xf numFmtId="38" fontId="3" fillId="2" borderId="3" xfId="8" applyFont="1" applyFill="1" applyBorder="1">
      <alignment vertical="center"/>
    </xf>
    <xf numFmtId="38" fontId="3" fillId="2" borderId="25" xfId="8" applyFont="1" applyFill="1" applyBorder="1" applyAlignment="1">
      <alignment horizontal="center" vertical="center"/>
    </xf>
    <xf numFmtId="0" fontId="16" fillId="0" borderId="4" xfId="2" applyFont="1" applyBorder="1">
      <alignment vertical="center"/>
    </xf>
    <xf numFmtId="0" fontId="16" fillId="0" borderId="41" xfId="2" applyFont="1" applyBorder="1">
      <alignment vertical="center"/>
    </xf>
    <xf numFmtId="38" fontId="0" fillId="2" borderId="63" xfId="7" applyFont="1" applyFill="1" applyBorder="1">
      <alignment vertical="center"/>
    </xf>
    <xf numFmtId="38" fontId="0" fillId="2" borderId="62" xfId="7" applyFont="1" applyFill="1" applyBorder="1">
      <alignment vertical="center"/>
    </xf>
    <xf numFmtId="38" fontId="3" fillId="2" borderId="63" xfId="8" applyFont="1" applyFill="1" applyBorder="1">
      <alignment vertical="center"/>
    </xf>
    <xf numFmtId="38" fontId="3" fillId="2" borderId="62" xfId="8" applyFont="1" applyFill="1" applyBorder="1">
      <alignment vertical="center"/>
    </xf>
    <xf numFmtId="38" fontId="3" fillId="2" borderId="58" xfId="8" applyFont="1" applyFill="1" applyBorder="1">
      <alignment vertical="center"/>
    </xf>
    <xf numFmtId="38" fontId="3" fillId="2" borderId="57" xfId="8" applyFont="1" applyFill="1" applyBorder="1">
      <alignment vertical="center"/>
    </xf>
    <xf numFmtId="38" fontId="3" fillId="2" borderId="41" xfId="8" applyFont="1" applyFill="1" applyBorder="1" applyAlignment="1">
      <alignment horizontal="center" vertical="center"/>
    </xf>
    <xf numFmtId="0" fontId="3" fillId="0" borderId="0" xfId="9" applyFont="1">
      <alignment vertical="center"/>
    </xf>
    <xf numFmtId="3" fontId="0" fillId="2" borderId="41" xfId="2" applyNumberFormat="1" applyFont="1" applyFill="1" applyBorder="1">
      <alignment vertical="center"/>
    </xf>
    <xf numFmtId="38" fontId="3" fillId="0" borderId="50" xfId="2" applyNumberFormat="1" applyBorder="1">
      <alignment vertical="center"/>
    </xf>
    <xf numFmtId="38" fontId="3" fillId="0" borderId="36" xfId="2" applyNumberFormat="1" applyBorder="1">
      <alignment vertical="center"/>
    </xf>
    <xf numFmtId="0" fontId="3" fillId="0" borderId="35" xfId="2" applyBorder="1">
      <alignment vertical="center"/>
    </xf>
    <xf numFmtId="0" fontId="3" fillId="0" borderId="81" xfId="2" applyBorder="1">
      <alignment vertical="center"/>
    </xf>
    <xf numFmtId="38" fontId="3" fillId="0" borderId="18" xfId="2" applyNumberFormat="1" applyBorder="1">
      <alignment vertical="center"/>
    </xf>
    <xf numFmtId="0" fontId="16" fillId="0" borderId="0" xfId="2" applyFont="1">
      <alignment vertical="center"/>
    </xf>
    <xf numFmtId="38" fontId="0" fillId="2" borderId="5" xfId="3" applyFont="1" applyFill="1" applyBorder="1">
      <alignment vertical="center"/>
    </xf>
    <xf numFmtId="38" fontId="0" fillId="2" borderId="3" xfId="3" applyFont="1" applyFill="1" applyBorder="1">
      <alignment vertical="center"/>
    </xf>
    <xf numFmtId="38" fontId="0" fillId="2" borderId="14" xfId="3" applyFont="1" applyFill="1" applyBorder="1">
      <alignment vertical="center"/>
    </xf>
    <xf numFmtId="0" fontId="16" fillId="0" borderId="12" xfId="2" applyFont="1" applyBorder="1" applyAlignment="1">
      <alignment horizontal="centerContinuous" vertical="center"/>
    </xf>
    <xf numFmtId="0" fontId="16" fillId="0" borderId="13" xfId="2" applyFont="1" applyBorder="1" applyAlignment="1">
      <alignment horizontal="centerContinuous" vertical="center"/>
    </xf>
    <xf numFmtId="0" fontId="16" fillId="0" borderId="14" xfId="2" applyFont="1" applyBorder="1" applyAlignment="1">
      <alignment horizontal="centerContinuous" vertical="center"/>
    </xf>
    <xf numFmtId="38" fontId="16" fillId="0" borderId="47" xfId="3" applyFont="1" applyFill="1" applyBorder="1">
      <alignment vertical="center"/>
    </xf>
    <xf numFmtId="38" fontId="0" fillId="2" borderId="63" xfId="3" applyFont="1" applyFill="1" applyBorder="1">
      <alignment vertical="center"/>
    </xf>
    <xf numFmtId="38" fontId="0" fillId="2" borderId="62" xfId="3" applyFont="1" applyFill="1" applyBorder="1">
      <alignment vertical="center"/>
    </xf>
    <xf numFmtId="38" fontId="0" fillId="2" borderId="37" xfId="3" applyFont="1" applyFill="1" applyBorder="1">
      <alignment vertical="center"/>
    </xf>
    <xf numFmtId="3" fontId="16" fillId="0" borderId="0" xfId="2" applyNumberFormat="1" applyFont="1">
      <alignment vertical="center"/>
    </xf>
    <xf numFmtId="38" fontId="16" fillId="4" borderId="41" xfId="3" applyFont="1" applyFill="1" applyBorder="1">
      <alignment vertical="center"/>
    </xf>
    <xf numFmtId="38" fontId="16" fillId="4" borderId="37" xfId="3" applyFont="1" applyFill="1" applyBorder="1">
      <alignment vertical="center"/>
    </xf>
    <xf numFmtId="38" fontId="3" fillId="4" borderId="41" xfId="3" applyFont="1" applyFill="1" applyBorder="1">
      <alignment vertical="center"/>
    </xf>
    <xf numFmtId="38" fontId="16" fillId="4" borderId="3" xfId="3" applyFont="1" applyFill="1" applyBorder="1">
      <alignment vertical="center"/>
    </xf>
    <xf numFmtId="0" fontId="3" fillId="4" borderId="5" xfId="2" applyFill="1" applyBorder="1">
      <alignment vertical="center"/>
    </xf>
    <xf numFmtId="0" fontId="3" fillId="4" borderId="0" xfId="2" applyFill="1">
      <alignment vertical="center"/>
    </xf>
    <xf numFmtId="38" fontId="3" fillId="4" borderId="5" xfId="3" applyFont="1" applyFill="1" applyBorder="1">
      <alignment vertical="center"/>
    </xf>
    <xf numFmtId="38" fontId="3" fillId="4" borderId="25" xfId="3" applyFont="1" applyFill="1" applyBorder="1">
      <alignment vertical="center"/>
    </xf>
    <xf numFmtId="38" fontId="3" fillId="4" borderId="3" xfId="3" applyFont="1" applyFill="1" applyBorder="1">
      <alignment vertical="center"/>
    </xf>
    <xf numFmtId="38" fontId="3" fillId="4" borderId="37" xfId="3" applyFont="1" applyFill="1" applyBorder="1">
      <alignment vertical="center"/>
    </xf>
    <xf numFmtId="0" fontId="5" fillId="0" borderId="72" xfId="0" applyFont="1" applyBorder="1" applyAlignment="1">
      <alignment vertical="center" wrapText="1"/>
    </xf>
    <xf numFmtId="0" fontId="5" fillId="0" borderId="73" xfId="0" applyFont="1" applyBorder="1" applyAlignment="1">
      <alignment vertical="center" wrapText="1"/>
    </xf>
    <xf numFmtId="0" fontId="5" fillId="0" borderId="74" xfId="0" applyFont="1" applyBorder="1" applyAlignment="1">
      <alignmen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27" xfId="0" applyFont="1" applyBorder="1" applyAlignment="1">
      <alignment vertical="center" wrapText="1"/>
    </xf>
    <xf numFmtId="0" fontId="5" fillId="0" borderId="9" xfId="0" applyFont="1" applyBorder="1" applyAlignment="1">
      <alignment vertical="center" wrapText="1"/>
    </xf>
    <xf numFmtId="0" fontId="5" fillId="0" borderId="23" xfId="0" applyFont="1" applyBorder="1" applyAlignment="1">
      <alignment vertical="center" wrapText="1"/>
    </xf>
    <xf numFmtId="0" fontId="5" fillId="0" borderId="22" xfId="0" applyFont="1" applyBorder="1" applyAlignment="1">
      <alignment vertical="center" wrapText="1"/>
    </xf>
    <xf numFmtId="0" fontId="9" fillId="0" borderId="31" xfId="0" applyFont="1" applyBorder="1" applyAlignment="1">
      <alignment horizontal="center" vertical="center"/>
    </xf>
    <xf numFmtId="0" fontId="9" fillId="0" borderId="34" xfId="0" applyFont="1" applyBorder="1" applyAlignment="1">
      <alignment horizontal="center" vertical="center"/>
    </xf>
    <xf numFmtId="0" fontId="9" fillId="0" borderId="33" xfId="0" applyFont="1" applyBorder="1" applyAlignment="1">
      <alignment horizontal="center" vertical="center"/>
    </xf>
    <xf numFmtId="0" fontId="5" fillId="0" borderId="75" xfId="0" applyFont="1" applyBorder="1" applyAlignment="1" applyProtection="1">
      <alignment vertical="center" wrapText="1"/>
      <protection locked="0"/>
    </xf>
    <xf numFmtId="0" fontId="5" fillId="0" borderId="76" xfId="0" applyFont="1" applyBorder="1" applyAlignment="1" applyProtection="1">
      <alignment vertical="center" wrapText="1"/>
      <protection locked="0"/>
    </xf>
    <xf numFmtId="0" fontId="5" fillId="0" borderId="77"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23" xfId="0" applyFont="1" applyBorder="1" applyAlignment="1" applyProtection="1">
      <alignment vertical="center" wrapText="1"/>
      <protection locked="0"/>
    </xf>
    <xf numFmtId="0" fontId="5" fillId="0" borderId="22" xfId="0" applyFont="1" applyBorder="1" applyAlignment="1" applyProtection="1">
      <alignment vertical="center" wrapText="1"/>
      <protection locked="0"/>
    </xf>
    <xf numFmtId="0" fontId="5" fillId="0" borderId="26" xfId="0" applyFont="1" applyBorder="1" applyAlignment="1">
      <alignment vertical="center" wrapText="1"/>
    </xf>
    <xf numFmtId="0" fontId="5" fillId="0" borderId="43" xfId="0" applyFont="1" applyBorder="1" applyAlignment="1">
      <alignment vertical="center" wrapText="1"/>
    </xf>
    <xf numFmtId="0" fontId="5" fillId="0" borderId="25" xfId="0" applyFont="1" applyBorder="1" applyAlignment="1">
      <alignment vertical="center" wrapText="1"/>
    </xf>
    <xf numFmtId="0" fontId="5" fillId="0" borderId="40" xfId="2" applyFont="1" applyBorder="1" applyAlignment="1">
      <alignment horizontal="left" vertical="center" wrapText="1"/>
    </xf>
    <xf numFmtId="0" fontId="5" fillId="0" borderId="25" xfId="2" applyFont="1" applyBorder="1" applyAlignment="1">
      <alignment horizontal="left" vertical="center"/>
    </xf>
    <xf numFmtId="0" fontId="5" fillId="0" borderId="40" xfId="2" applyFont="1" applyBorder="1" applyAlignment="1">
      <alignment vertical="center" wrapText="1"/>
    </xf>
    <xf numFmtId="0" fontId="5" fillId="0" borderId="25" xfId="2" applyFont="1" applyBorder="1">
      <alignment vertical="center"/>
    </xf>
    <xf numFmtId="0" fontId="5" fillId="0" borderId="19" xfId="0" applyFont="1" applyBorder="1" applyAlignment="1">
      <alignment vertical="center" wrapText="1"/>
    </xf>
    <xf numFmtId="0" fontId="5" fillId="0" borderId="6" xfId="0" applyFont="1" applyBorder="1">
      <alignment vertical="center"/>
    </xf>
    <xf numFmtId="0" fontId="5" fillId="0" borderId="4" xfId="0" applyFont="1" applyBorder="1">
      <alignment vertical="center"/>
    </xf>
    <xf numFmtId="0" fontId="5" fillId="0" borderId="19" xfId="0" applyFont="1" applyBorder="1" applyAlignment="1">
      <alignment horizontal="center" vertical="center" textRotation="255" wrapText="1"/>
    </xf>
    <xf numFmtId="0" fontId="5" fillId="0" borderId="20" xfId="0" applyFont="1" applyBorder="1" applyAlignment="1">
      <alignment horizontal="center" vertical="center" textRotation="255" wrapText="1"/>
    </xf>
    <xf numFmtId="0" fontId="5" fillId="0" borderId="45" xfId="0" applyFont="1" applyBorder="1" applyAlignment="1">
      <alignment horizontal="center" vertical="center" textRotation="255" wrapText="1"/>
    </xf>
    <xf numFmtId="0" fontId="5" fillId="0" borderId="25" xfId="2" applyFont="1" applyBorder="1" applyAlignment="1">
      <alignment vertical="center" wrapText="1"/>
    </xf>
    <xf numFmtId="0" fontId="5" fillId="0" borderId="1" xfId="0" applyFont="1" applyBorder="1" applyAlignment="1">
      <alignment vertical="center" wrapText="1"/>
    </xf>
    <xf numFmtId="0" fontId="5" fillId="0" borderId="3" xfId="0" applyFont="1" applyBorder="1" applyAlignment="1">
      <alignment vertical="center" wrapText="1"/>
    </xf>
    <xf numFmtId="0" fontId="6" fillId="0" borderId="0" xfId="0" applyFont="1" applyAlignment="1" applyProtection="1">
      <alignment horizontal="center" vertical="center"/>
      <protection locked="0"/>
    </xf>
    <xf numFmtId="0" fontId="9" fillId="0" borderId="29" xfId="0" applyFont="1" applyBorder="1" applyAlignment="1">
      <alignment horizontal="center" vertical="center"/>
    </xf>
    <xf numFmtId="0" fontId="5" fillId="0" borderId="28" xfId="0" applyFont="1" applyBorder="1" applyAlignment="1">
      <alignment horizontal="left" vertical="center"/>
    </xf>
    <xf numFmtId="0" fontId="5" fillId="0" borderId="14" xfId="0" applyFont="1" applyBorder="1" applyAlignment="1">
      <alignment horizontal="left" vertical="center"/>
    </xf>
    <xf numFmtId="0" fontId="8" fillId="0" borderId="26"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5" fillId="0" borderId="42"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45" xfId="0" applyFont="1" applyBorder="1" applyAlignment="1">
      <alignment horizontal="center" vertical="center" textRotation="255"/>
    </xf>
    <xf numFmtId="0" fontId="5" fillId="0" borderId="12" xfId="2" applyFont="1" applyBorder="1" applyAlignment="1">
      <alignment horizontal="left" vertical="center" wrapText="1"/>
    </xf>
    <xf numFmtId="0" fontId="5" fillId="0" borderId="14" xfId="2" applyFont="1" applyBorder="1" applyAlignment="1">
      <alignment horizontal="left" vertical="center"/>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25" xfId="2" applyFont="1" applyBorder="1" applyAlignment="1">
      <alignment horizontal="left" vertical="center" wrapText="1"/>
    </xf>
    <xf numFmtId="0" fontId="5" fillId="0" borderId="26" xfId="2" applyFont="1" applyBorder="1" applyAlignment="1">
      <alignment vertical="center" wrapText="1"/>
    </xf>
    <xf numFmtId="0" fontId="5" fillId="0" borderId="38" xfId="2" applyFont="1" applyBorder="1" applyAlignment="1">
      <alignment vertical="center" wrapText="1"/>
    </xf>
    <xf numFmtId="0" fontId="5" fillId="0" borderId="37" xfId="2" applyFont="1" applyBorder="1">
      <alignment vertical="center"/>
    </xf>
    <xf numFmtId="9" fontId="3" fillId="0" borderId="31" xfId="2" applyNumberFormat="1" applyBorder="1" applyAlignment="1">
      <alignment horizontal="center" vertical="center"/>
    </xf>
    <xf numFmtId="9" fontId="3" fillId="0" borderId="34" xfId="2" applyNumberFormat="1" applyBorder="1" applyAlignment="1">
      <alignment horizontal="center" vertical="center"/>
    </xf>
    <xf numFmtId="9" fontId="3" fillId="0" borderId="33" xfId="2" applyNumberFormat="1" applyBorder="1" applyAlignment="1">
      <alignment horizontal="center" vertical="center"/>
    </xf>
    <xf numFmtId="0" fontId="3" fillId="0" borderId="42" xfId="2" applyBorder="1" applyAlignment="1">
      <alignment horizontal="left" vertical="top" wrapText="1"/>
    </xf>
    <xf numFmtId="0" fontId="3" fillId="0" borderId="20" xfId="2" applyBorder="1" applyAlignment="1">
      <alignment horizontal="left" vertical="top" wrapText="1"/>
    </xf>
    <xf numFmtId="0" fontId="3" fillId="0" borderId="21" xfId="2" applyBorder="1" applyAlignment="1">
      <alignment horizontal="left" vertical="top" wrapText="1"/>
    </xf>
    <xf numFmtId="0" fontId="3" fillId="0" borderId="51" xfId="2" applyBorder="1" applyAlignment="1">
      <alignment horizontal="center" vertical="center"/>
    </xf>
    <xf numFmtId="0" fontId="3" fillId="0" borderId="46" xfId="2" applyBorder="1" applyAlignment="1">
      <alignment horizontal="center" vertical="center"/>
    </xf>
    <xf numFmtId="0" fontId="3" fillId="0" borderId="55" xfId="2" applyBorder="1" applyAlignment="1">
      <alignment horizontal="center" vertical="center" wrapText="1"/>
    </xf>
    <xf numFmtId="0" fontId="3" fillId="0" borderId="78" xfId="2" applyBorder="1" applyAlignment="1">
      <alignment horizontal="center" vertical="center" wrapText="1"/>
    </xf>
    <xf numFmtId="0" fontId="3" fillId="0" borderId="0" xfId="2" applyAlignment="1">
      <alignment vertical="top" wrapText="1"/>
    </xf>
    <xf numFmtId="0" fontId="3" fillId="0" borderId="0" xfId="2" applyAlignment="1">
      <alignment horizontal="left" vertical="center"/>
    </xf>
    <xf numFmtId="0" fontId="3" fillId="0" borderId="31" xfId="2" applyBorder="1" applyAlignment="1">
      <alignment horizontal="center" vertical="center"/>
    </xf>
    <xf numFmtId="0" fontId="3" fillId="0" borderId="30" xfId="2" applyBorder="1" applyAlignment="1">
      <alignment horizontal="center" vertical="center"/>
    </xf>
    <xf numFmtId="0" fontId="3" fillId="0" borderId="8" xfId="2" applyBorder="1" applyAlignment="1">
      <alignment vertical="center" wrapText="1"/>
    </xf>
    <xf numFmtId="0" fontId="3" fillId="0" borderId="0" xfId="2" applyAlignment="1">
      <alignment vertical="center" wrapText="1"/>
    </xf>
    <xf numFmtId="0" fontId="3" fillId="0" borderId="82" xfId="2" applyBorder="1" applyAlignment="1">
      <alignment horizontal="center" vertical="center" wrapText="1"/>
    </xf>
    <xf numFmtId="0" fontId="3" fillId="0" borderId="83" xfId="2" applyBorder="1" applyAlignment="1">
      <alignment horizontal="center" vertical="center" wrapText="1"/>
    </xf>
    <xf numFmtId="0" fontId="3" fillId="0" borderId="41" xfId="2" applyBorder="1" applyAlignment="1">
      <alignment horizontal="center" vertical="center"/>
    </xf>
    <xf numFmtId="0" fontId="3" fillId="0" borderId="39" xfId="2" applyBorder="1" applyAlignment="1">
      <alignment horizontal="center" vertical="center"/>
    </xf>
    <xf numFmtId="0" fontId="3" fillId="0" borderId="36" xfId="2" applyBorder="1" applyAlignment="1">
      <alignment horizontal="center" vertical="center"/>
    </xf>
    <xf numFmtId="0" fontId="3" fillId="0" borderId="24" xfId="2" applyBorder="1" applyAlignment="1">
      <alignment horizontal="center" vertical="center"/>
    </xf>
    <xf numFmtId="0" fontId="3" fillId="0" borderId="42" xfId="2" applyBorder="1" applyAlignment="1">
      <alignment horizontal="center" vertical="center"/>
    </xf>
    <xf numFmtId="0" fontId="3" fillId="0" borderId="21" xfId="2" applyBorder="1" applyAlignment="1">
      <alignment horizontal="center" vertical="center"/>
    </xf>
    <xf numFmtId="0" fontId="3" fillId="0" borderId="10" xfId="2" applyBorder="1" applyAlignment="1">
      <alignment horizontal="center" vertical="center" wrapText="1"/>
    </xf>
    <xf numFmtId="0" fontId="3" fillId="0" borderId="2" xfId="2" applyBorder="1" applyAlignment="1">
      <alignment horizontal="center" vertical="center" wrapText="1"/>
    </xf>
    <xf numFmtId="3" fontId="3" fillId="0" borderId="10" xfId="2" applyNumberFormat="1" applyBorder="1" applyAlignment="1">
      <alignment horizontal="center" vertical="center" wrapText="1"/>
    </xf>
    <xf numFmtId="3" fontId="3" fillId="0" borderId="2" xfId="2" applyNumberFormat="1" applyBorder="1" applyAlignment="1">
      <alignment horizontal="center" vertical="center" wrapText="1"/>
    </xf>
    <xf numFmtId="0" fontId="3" fillId="0" borderId="10" xfId="2" applyBorder="1" applyAlignment="1">
      <alignment horizontal="center" vertical="center"/>
    </xf>
    <xf numFmtId="0" fontId="3" fillId="0" borderId="2" xfId="2" applyBorder="1" applyAlignment="1">
      <alignment horizontal="center" vertical="center"/>
    </xf>
    <xf numFmtId="3" fontId="3" fillId="0" borderId="11" xfId="2" applyNumberFormat="1" applyBorder="1" applyAlignment="1">
      <alignment horizontal="center" vertical="center"/>
    </xf>
    <xf numFmtId="3" fontId="3" fillId="0" borderId="18" xfId="2" applyNumberFormat="1" applyBorder="1" applyAlignment="1">
      <alignment horizontal="center" vertical="center"/>
    </xf>
    <xf numFmtId="0" fontId="3" fillId="0" borderId="20" xfId="2" applyBorder="1" applyAlignment="1">
      <alignment horizontal="center" vertical="center"/>
    </xf>
    <xf numFmtId="0" fontId="3" fillId="0" borderId="41" xfId="2" applyBorder="1" applyAlignment="1">
      <alignment horizontal="center" vertical="center" wrapText="1"/>
    </xf>
    <xf numFmtId="0" fontId="3" fillId="0" borderId="1" xfId="2" applyBorder="1" applyAlignment="1">
      <alignment horizontal="center" vertical="center" wrapText="1"/>
    </xf>
    <xf numFmtId="0" fontId="3" fillId="0" borderId="39" xfId="2" applyBorder="1" applyAlignment="1">
      <alignment horizontal="center" vertical="center" wrapText="1"/>
    </xf>
    <xf numFmtId="0" fontId="3" fillId="0" borderId="1" xfId="2" applyBorder="1" applyAlignment="1">
      <alignment horizontal="center" vertical="center"/>
    </xf>
    <xf numFmtId="0" fontId="3" fillId="0" borderId="42" xfId="2" applyBorder="1" applyAlignment="1">
      <alignment vertical="top" wrapText="1"/>
    </xf>
    <xf numFmtId="0" fontId="3" fillId="0" borderId="20" xfId="2" applyBorder="1" applyAlignment="1">
      <alignment vertical="top" wrapText="1"/>
    </xf>
    <xf numFmtId="0" fontId="3" fillId="0" borderId="21" xfId="2" applyBorder="1" applyAlignment="1">
      <alignment vertical="top" wrapText="1"/>
    </xf>
    <xf numFmtId="0" fontId="3" fillId="0" borderId="37" xfId="2" applyBorder="1" applyAlignment="1">
      <alignment horizontal="center" vertical="center" wrapText="1"/>
    </xf>
    <xf numFmtId="0" fontId="3" fillId="0" borderId="37" xfId="2" applyBorder="1" applyAlignment="1">
      <alignment horizontal="center" vertical="center"/>
    </xf>
    <xf numFmtId="0" fontId="3" fillId="0" borderId="12" xfId="2" applyBorder="1" applyAlignment="1">
      <alignment horizontal="center" vertical="center"/>
    </xf>
    <xf numFmtId="0" fontId="3" fillId="0" borderId="13" xfId="2" applyBorder="1" applyAlignment="1">
      <alignment horizontal="center" vertical="center"/>
    </xf>
    <xf numFmtId="0" fontId="3" fillId="0" borderId="14" xfId="2" applyBorder="1" applyAlignment="1">
      <alignment horizontal="center" vertical="center"/>
    </xf>
    <xf numFmtId="3" fontId="3" fillId="0" borderId="12" xfId="2" applyNumberFormat="1" applyBorder="1" applyAlignment="1">
      <alignment horizontal="center" vertical="center"/>
    </xf>
    <xf numFmtId="3" fontId="3" fillId="0" borderId="13" xfId="2" applyNumberFormat="1" applyBorder="1" applyAlignment="1">
      <alignment horizontal="center" vertical="center"/>
    </xf>
    <xf numFmtId="3" fontId="3" fillId="0" borderId="14" xfId="2" applyNumberFormat="1" applyBorder="1" applyAlignment="1">
      <alignment horizontal="center" vertical="center"/>
    </xf>
    <xf numFmtId="0" fontId="16" fillId="0" borderId="12" xfId="2" applyFont="1" applyBorder="1" applyAlignment="1">
      <alignment horizontal="center" vertical="center"/>
    </xf>
    <xf numFmtId="0" fontId="16" fillId="0" borderId="13" xfId="2" applyFont="1" applyBorder="1" applyAlignment="1">
      <alignment horizontal="center" vertical="center"/>
    </xf>
    <xf numFmtId="0" fontId="16" fillId="0" borderId="14" xfId="2" applyFont="1" applyBorder="1" applyAlignment="1">
      <alignment horizontal="center" vertical="center"/>
    </xf>
    <xf numFmtId="3" fontId="3" fillId="0" borderId="36" xfId="2" applyNumberFormat="1" applyBorder="1" applyAlignment="1">
      <alignment horizontal="center" vertical="center"/>
    </xf>
    <xf numFmtId="3" fontId="3" fillId="0" borderId="15" xfId="2" applyNumberFormat="1" applyBorder="1" applyAlignment="1">
      <alignment horizontal="center" vertical="center"/>
    </xf>
    <xf numFmtId="3" fontId="3" fillId="0" borderId="24" xfId="2" applyNumberFormat="1" applyBorder="1" applyAlignment="1">
      <alignment horizontal="center" vertical="center"/>
    </xf>
    <xf numFmtId="0" fontId="13" fillId="0" borderId="87" xfId="2" applyFont="1" applyBorder="1" applyAlignment="1">
      <alignment horizontal="center" vertical="center" wrapText="1"/>
    </xf>
    <xf numFmtId="0" fontId="13" fillId="0" borderId="94" xfId="2" applyFont="1" applyBorder="1" applyAlignment="1">
      <alignment horizontal="center" vertical="center" wrapText="1"/>
    </xf>
    <xf numFmtId="0" fontId="13" fillId="0" borderId="88"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1"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4" xfId="2" applyFont="1" applyBorder="1" applyAlignment="1">
      <alignment horizontal="center" vertical="center"/>
    </xf>
    <xf numFmtId="0" fontId="16" fillId="0" borderId="1" xfId="2" applyFont="1" applyBorder="1" applyAlignment="1">
      <alignment horizontal="center" vertical="center"/>
    </xf>
    <xf numFmtId="0" fontId="16" fillId="0" borderId="2" xfId="2" applyFont="1" applyBorder="1" applyAlignment="1">
      <alignment horizontal="center" vertical="center"/>
    </xf>
    <xf numFmtId="0" fontId="16" fillId="0" borderId="12" xfId="2" applyFont="1" applyBorder="1" applyAlignment="1">
      <alignment horizontal="center" vertical="center" wrapText="1"/>
    </xf>
    <xf numFmtId="0" fontId="1" fillId="0" borderId="13" xfId="6" applyBorder="1" applyAlignment="1">
      <alignment horizontal="center" vertical="center" wrapText="1"/>
    </xf>
    <xf numFmtId="0" fontId="1" fillId="0" borderId="14" xfId="6" applyBorder="1" applyAlignment="1">
      <alignment horizontal="center" vertical="center" wrapText="1"/>
    </xf>
    <xf numFmtId="0" fontId="1" fillId="0" borderId="13" xfId="6" applyBorder="1" applyAlignment="1">
      <alignment horizontal="center" vertical="center"/>
    </xf>
    <xf numFmtId="0" fontId="1" fillId="0" borderId="14" xfId="6" applyBorder="1" applyAlignment="1">
      <alignment horizontal="center" vertical="center"/>
    </xf>
    <xf numFmtId="0" fontId="3" fillId="0" borderId="11" xfId="2" applyBorder="1" applyAlignment="1">
      <alignment horizontal="center" vertical="center"/>
    </xf>
    <xf numFmtId="0" fontId="3" fillId="0" borderId="15" xfId="2" applyBorder="1" applyAlignment="1">
      <alignment horizontal="center" vertical="center"/>
    </xf>
    <xf numFmtId="0" fontId="3" fillId="0" borderId="18" xfId="2" applyBorder="1" applyAlignment="1">
      <alignment horizontal="center" vertical="center"/>
    </xf>
    <xf numFmtId="0" fontId="13" fillId="0" borderId="11"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8" xfId="2" applyFont="1" applyBorder="1" applyAlignment="1">
      <alignment horizontal="center" vertical="center" wrapText="1"/>
    </xf>
    <xf numFmtId="0" fontId="3" fillId="0" borderId="4" xfId="2" applyBorder="1" applyAlignment="1">
      <alignment horizontal="center" vertical="center" wrapText="1"/>
    </xf>
    <xf numFmtId="0" fontId="3" fillId="0" borderId="4" xfId="2" applyBorder="1" applyAlignment="1">
      <alignment horizontal="center" vertical="center"/>
    </xf>
    <xf numFmtId="0" fontId="5" fillId="0" borderId="26" xfId="0" applyFont="1" applyBorder="1" applyAlignment="1">
      <alignment horizontal="left" vertical="center" wrapText="1"/>
    </xf>
    <xf numFmtId="0" fontId="5" fillId="0" borderId="25" xfId="0" applyFont="1" applyBorder="1" applyAlignment="1">
      <alignment horizontal="left" vertical="center"/>
    </xf>
    <xf numFmtId="0" fontId="5" fillId="0" borderId="72" xfId="2" applyFont="1" applyBorder="1" applyAlignment="1">
      <alignment vertical="center" wrapText="1"/>
    </xf>
    <xf numFmtId="0" fontId="5" fillId="0" borderId="73" xfId="2" applyFont="1" applyBorder="1" applyAlignment="1">
      <alignment vertical="center" wrapText="1"/>
    </xf>
    <xf numFmtId="0" fontId="5" fillId="0" borderId="74" xfId="2" applyFont="1" applyBorder="1" applyAlignment="1">
      <alignment vertical="center" wrapText="1"/>
    </xf>
    <xf numFmtId="0" fontId="5" fillId="0" borderId="8" xfId="2" applyFont="1" applyBorder="1" applyAlignment="1">
      <alignment vertical="center" wrapText="1"/>
    </xf>
    <xf numFmtId="0" fontId="5" fillId="0" borderId="0" xfId="2" applyFont="1" applyAlignment="1">
      <alignment vertical="center" wrapText="1"/>
    </xf>
    <xf numFmtId="0" fontId="5" fillId="0" borderId="27" xfId="2" applyFont="1" applyBorder="1" applyAlignment="1">
      <alignment vertical="center" wrapText="1"/>
    </xf>
    <xf numFmtId="0" fontId="5" fillId="0" borderId="9" xfId="2" applyFont="1" applyBorder="1" applyAlignment="1">
      <alignment vertical="center" wrapText="1"/>
    </xf>
    <xf numFmtId="0" fontId="5" fillId="0" borderId="23" xfId="2" applyFont="1" applyBorder="1" applyAlignment="1">
      <alignment vertical="center" wrapText="1"/>
    </xf>
    <xf numFmtId="0" fontId="5" fillId="0" borderId="22" xfId="2" applyFont="1" applyBorder="1" applyAlignment="1">
      <alignment vertical="center" wrapText="1"/>
    </xf>
    <xf numFmtId="0" fontId="5" fillId="0" borderId="8"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27" xfId="0" applyFont="1" applyBorder="1" applyAlignment="1" applyProtection="1">
      <alignment vertical="center" wrapText="1"/>
      <protection locked="0"/>
    </xf>
    <xf numFmtId="0" fontId="5" fillId="0" borderId="38" xfId="0" applyFont="1" applyBorder="1">
      <alignment vertical="center"/>
    </xf>
    <xf numFmtId="0" fontId="5" fillId="0" borderId="25" xfId="0" applyFont="1" applyBorder="1">
      <alignment vertical="center"/>
    </xf>
    <xf numFmtId="0" fontId="5" fillId="0" borderId="37" xfId="0" applyFont="1" applyBorder="1">
      <alignment vertical="center"/>
    </xf>
    <xf numFmtId="0" fontId="5" fillId="0" borderId="6" xfId="2" applyFont="1" applyBorder="1" applyAlignment="1">
      <alignment vertical="center" wrapText="1"/>
    </xf>
    <xf numFmtId="0" fontId="3" fillId="3" borderId="87" xfId="2" applyFill="1" applyBorder="1" applyAlignment="1">
      <alignment horizontal="center" vertical="center"/>
    </xf>
    <xf numFmtId="0" fontId="3" fillId="3" borderId="88" xfId="2" applyFill="1" applyBorder="1" applyAlignment="1">
      <alignment horizontal="center" vertical="center"/>
    </xf>
    <xf numFmtId="0" fontId="3" fillId="3" borderId="75" xfId="2" applyFill="1" applyBorder="1">
      <alignment vertical="center"/>
    </xf>
    <xf numFmtId="0" fontId="3" fillId="3" borderId="76" xfId="2" applyFill="1" applyBorder="1">
      <alignment vertical="center"/>
    </xf>
    <xf numFmtId="0" fontId="3" fillId="3" borderId="77" xfId="2" applyFill="1" applyBorder="1">
      <alignment vertical="center"/>
    </xf>
    <xf numFmtId="0" fontId="3" fillId="3" borderId="9" xfId="2" applyFill="1" applyBorder="1">
      <alignment vertical="center"/>
    </xf>
    <xf numFmtId="0" fontId="3" fillId="3" borderId="23" xfId="2" applyFill="1" applyBorder="1">
      <alignment vertical="center"/>
    </xf>
    <xf numFmtId="0" fontId="3" fillId="3" borderId="22" xfId="2" applyFill="1" applyBorder="1">
      <alignment vertical="center"/>
    </xf>
    <xf numFmtId="0" fontId="3" fillId="0" borderId="80" xfId="2" applyBorder="1" applyAlignment="1">
      <alignment horizontal="center" vertical="center"/>
    </xf>
    <xf numFmtId="0" fontId="3" fillId="0" borderId="35" xfId="2" applyBorder="1">
      <alignment vertical="center"/>
    </xf>
    <xf numFmtId="0" fontId="3" fillId="0" borderId="81" xfId="2" applyBorder="1">
      <alignment vertical="center"/>
    </xf>
    <xf numFmtId="0" fontId="3" fillId="3" borderId="46" xfId="2" applyFill="1" applyBorder="1" applyAlignment="1">
      <alignment horizontal="center" vertical="center"/>
    </xf>
    <xf numFmtId="0" fontId="3" fillId="3" borderId="24" xfId="2" applyFill="1" applyBorder="1" applyAlignment="1">
      <alignment horizontal="center" vertical="center"/>
    </xf>
    <xf numFmtId="38" fontId="3" fillId="0" borderId="21" xfId="8" applyFont="1" applyBorder="1" applyAlignment="1">
      <alignment vertical="center"/>
    </xf>
    <xf numFmtId="38" fontId="3" fillId="0" borderId="18" xfId="8" applyFont="1" applyBorder="1" applyAlignment="1">
      <alignment vertical="center"/>
    </xf>
    <xf numFmtId="0" fontId="3" fillId="0" borderId="84" xfId="2" applyBorder="1" applyAlignment="1">
      <alignment horizontal="center" vertical="center" wrapText="1"/>
    </xf>
    <xf numFmtId="0" fontId="3" fillId="0" borderId="85" xfId="2" applyBorder="1" applyAlignment="1">
      <alignment horizontal="center" vertical="center" wrapText="1"/>
    </xf>
    <xf numFmtId="0" fontId="3" fillId="0" borderId="9" xfId="2" applyBorder="1" applyAlignment="1">
      <alignment horizontal="center" vertical="center" wrapText="1"/>
    </xf>
    <xf numFmtId="0" fontId="3" fillId="0" borderId="86" xfId="2" applyBorder="1" applyAlignment="1">
      <alignment horizontal="center" vertical="center" wrapText="1"/>
    </xf>
    <xf numFmtId="38" fontId="3" fillId="0" borderId="16" xfId="2" applyNumberFormat="1" applyBorder="1">
      <alignment vertical="center"/>
    </xf>
    <xf numFmtId="38" fontId="3" fillId="0" borderId="24" xfId="2" applyNumberFormat="1" applyBorder="1">
      <alignment vertical="center"/>
    </xf>
    <xf numFmtId="0" fontId="3" fillId="3" borderId="51" xfId="2" applyFill="1" applyBorder="1">
      <alignment vertical="center"/>
    </xf>
    <xf numFmtId="0" fontId="3" fillId="3" borderId="36" xfId="2" applyFill="1" applyBorder="1">
      <alignment vertical="center"/>
    </xf>
    <xf numFmtId="0" fontId="3" fillId="3" borderId="38" xfId="2" applyFill="1" applyBorder="1">
      <alignment vertical="center"/>
    </xf>
    <xf numFmtId="0" fontId="3" fillId="3" borderId="35" xfId="2" applyFill="1" applyBorder="1">
      <alignment vertical="center"/>
    </xf>
    <xf numFmtId="0" fontId="3" fillId="0" borderId="38" xfId="2" applyBorder="1">
      <alignment vertical="center"/>
    </xf>
    <xf numFmtId="0" fontId="3" fillId="0" borderId="38" xfId="2" applyBorder="1" applyAlignment="1">
      <alignment vertical="center" wrapText="1"/>
    </xf>
    <xf numFmtId="0" fontId="3" fillId="0" borderId="79" xfId="2" applyBorder="1" applyAlignment="1">
      <alignment vertical="center" wrapText="1"/>
    </xf>
    <xf numFmtId="9" fontId="3" fillId="0" borderId="75" xfId="2" applyNumberFormat="1" applyBorder="1" applyAlignment="1">
      <alignment horizontal="center" vertical="center"/>
    </xf>
    <xf numFmtId="9" fontId="3" fillId="0" borderId="76" xfId="2" applyNumberFormat="1" applyBorder="1" applyAlignment="1">
      <alignment horizontal="center" vertical="center"/>
    </xf>
    <xf numFmtId="9" fontId="3" fillId="0" borderId="77" xfId="2" applyNumberFormat="1" applyBorder="1" applyAlignment="1">
      <alignment horizontal="center" vertical="center"/>
    </xf>
    <xf numFmtId="9" fontId="3" fillId="0" borderId="9" xfId="2" applyNumberFormat="1" applyBorder="1" applyAlignment="1">
      <alignment horizontal="center" vertical="center"/>
    </xf>
    <xf numFmtId="9" fontId="3" fillId="0" borderId="23" xfId="2" applyNumberFormat="1" applyBorder="1" applyAlignment="1">
      <alignment horizontal="center" vertical="center"/>
    </xf>
    <xf numFmtId="9" fontId="3" fillId="0" borderId="22" xfId="2" applyNumberFormat="1" applyBorder="1" applyAlignment="1">
      <alignment horizontal="center" vertical="center"/>
    </xf>
    <xf numFmtId="0" fontId="3" fillId="3" borderId="46" xfId="2" applyFill="1" applyBorder="1">
      <alignment vertical="center"/>
    </xf>
    <xf numFmtId="0" fontId="3" fillId="3" borderId="24" xfId="2" applyFill="1" applyBorder="1">
      <alignment vertical="center"/>
    </xf>
    <xf numFmtId="0" fontId="0" fillId="0" borderId="0" xfId="2" applyFont="1" applyAlignment="1">
      <alignment horizontal="left" vertical="center"/>
    </xf>
    <xf numFmtId="38" fontId="3" fillId="0" borderId="36" xfId="2" applyNumberFormat="1" applyBorder="1" applyAlignment="1">
      <alignment horizontal="center" vertical="center"/>
    </xf>
    <xf numFmtId="38" fontId="3" fillId="0" borderId="24" xfId="2" applyNumberFormat="1" applyBorder="1" applyAlignment="1">
      <alignment horizontal="center" vertical="center"/>
    </xf>
    <xf numFmtId="0" fontId="3" fillId="0" borderId="51" xfId="2" applyBorder="1">
      <alignment vertical="center"/>
    </xf>
    <xf numFmtId="38" fontId="3" fillId="0" borderId="36" xfId="2" applyNumberFormat="1" applyBorder="1">
      <alignment vertical="center"/>
    </xf>
    <xf numFmtId="38" fontId="3" fillId="0" borderId="35" xfId="2" applyNumberFormat="1" applyBorder="1">
      <alignment vertical="center"/>
    </xf>
    <xf numFmtId="0" fontId="13" fillId="0" borderId="75" xfId="2" applyFont="1" applyBorder="1" applyAlignment="1">
      <alignment horizontal="center" vertical="center" wrapText="1"/>
    </xf>
    <xf numFmtId="0" fontId="13" fillId="0" borderId="7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27" xfId="2" applyFont="1" applyBorder="1" applyAlignment="1">
      <alignment horizontal="center" vertical="center" wrapText="1"/>
    </xf>
    <xf numFmtId="0" fontId="16" fillId="0" borderId="37" xfId="2" applyFont="1" applyBorder="1" applyAlignment="1">
      <alignment horizontal="center" vertical="center"/>
    </xf>
    <xf numFmtId="0" fontId="14" fillId="0" borderId="15" xfId="9" applyFont="1" applyBorder="1" applyAlignment="1">
      <alignment horizontal="center" vertical="center"/>
    </xf>
    <xf numFmtId="0" fontId="14" fillId="0" borderId="16" xfId="9" applyFont="1" applyBorder="1" applyAlignment="1">
      <alignment horizontal="center" vertical="center"/>
    </xf>
    <xf numFmtId="0" fontId="16" fillId="0" borderId="37" xfId="2" applyFont="1" applyBorder="1" applyAlignment="1">
      <alignment horizontal="center" vertical="center" wrapText="1"/>
    </xf>
    <xf numFmtId="0" fontId="3" fillId="0" borderId="45" xfId="2" applyBorder="1" applyAlignment="1">
      <alignment horizontal="center" vertical="center"/>
    </xf>
    <xf numFmtId="0" fontId="0" fillId="0" borderId="42" xfId="2" applyFont="1" applyBorder="1" applyAlignment="1">
      <alignment horizontal="left" vertical="top" wrapText="1"/>
    </xf>
    <xf numFmtId="0" fontId="0" fillId="0" borderId="42" xfId="2" applyFont="1" applyBorder="1" applyAlignment="1">
      <alignment vertical="top" wrapText="1"/>
    </xf>
  </cellXfs>
  <cellStyles count="10">
    <cellStyle name="桁区切り" xfId="1" builtinId="6"/>
    <cellStyle name="桁区切り 2" xfId="3" xr:uid="{9B380DDC-5394-451C-B088-E6EDDF82A9ED}"/>
    <cellStyle name="桁区切り 3" xfId="5" xr:uid="{9B997937-16DA-4130-8652-942CF7B44420}"/>
    <cellStyle name="桁区切り 3 3" xfId="7" xr:uid="{E22265B4-2B6E-4A51-841A-41A4A7C2E595}"/>
    <cellStyle name="桁区切り 3 4" xfId="8" xr:uid="{FD531219-B3AC-48B4-B133-2D57D7F41C67}"/>
    <cellStyle name="標準" xfId="0" builtinId="0"/>
    <cellStyle name="標準 2" xfId="2" xr:uid="{00000000-0005-0000-0000-000002000000}"/>
    <cellStyle name="標準 3" xfId="4" xr:uid="{D2D531F9-7D08-4E71-B857-5803CA1E955D}"/>
    <cellStyle name="標準 3 4" xfId="9" xr:uid="{1FC8DACB-06E9-49E9-9557-042DB41E9C41}"/>
    <cellStyle name="標準 4" xfId="6" xr:uid="{BBC4C13F-3753-49B4-8A74-5E9284CEA2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101</xdr:row>
      <xdr:rowOff>0</xdr:rowOff>
    </xdr:from>
    <xdr:to>
      <xdr:col>14</xdr:col>
      <xdr:colOff>304800</xdr:colOff>
      <xdr:row>102</xdr:row>
      <xdr:rowOff>120650</xdr:rowOff>
    </xdr:to>
    <xdr:sp macro="" textlink="">
      <xdr:nvSpPr>
        <xdr:cNvPr id="3" name="AutoShape 1">
          <a:extLst>
            <a:ext uri="{FF2B5EF4-FFF2-40B4-BE49-F238E27FC236}">
              <a16:creationId xmlns:a16="http://schemas.microsoft.com/office/drawing/2014/main" id="{DD9ED7D4-CF0D-42B6-9028-EDEF4DE038A2}"/>
            </a:ext>
          </a:extLst>
        </xdr:cNvPr>
        <xdr:cNvSpPr>
          <a:spLocks noChangeAspect="1" noChangeArrowheads="1"/>
        </xdr:cNvSpPr>
      </xdr:nvSpPr>
      <xdr:spPr bwMode="auto">
        <a:xfrm>
          <a:off x="13658850" y="1869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tabSelected="1" view="pageBreakPreview" zoomScale="85" zoomScaleNormal="100" zoomScaleSheetLayoutView="85" workbookViewId="0">
      <selection activeCell="D24" sqref="D24:G25"/>
    </sheetView>
  </sheetViews>
  <sheetFormatPr defaultColWidth="9" defaultRowHeight="13.2" x14ac:dyDescent="0.2"/>
  <cols>
    <col min="1" max="1" width="12.44140625" style="1" customWidth="1"/>
    <col min="2" max="2" width="21.88671875" style="1" customWidth="1"/>
    <col min="3" max="3" width="21.88671875" style="19" customWidth="1"/>
    <col min="4" max="4" width="6.44140625" style="1" customWidth="1"/>
    <col min="5" max="5" width="10.44140625" style="1" customWidth="1"/>
    <col min="6" max="6" width="17.88671875" style="1" customWidth="1"/>
    <col min="7" max="7" width="21.88671875" style="1" customWidth="1"/>
    <col min="8" max="16384" width="9" style="1"/>
  </cols>
  <sheetData>
    <row r="1" spans="1:7" ht="14.4" x14ac:dyDescent="0.2">
      <c r="A1" s="2" t="s">
        <v>0</v>
      </c>
      <c r="B1" s="2"/>
      <c r="C1" s="3"/>
      <c r="D1" s="2"/>
      <c r="E1" s="2"/>
      <c r="F1" s="2"/>
      <c r="G1" s="2"/>
    </row>
    <row r="2" spans="1:7" ht="30" customHeight="1" x14ac:dyDescent="0.2">
      <c r="A2" s="279" t="s">
        <v>1</v>
      </c>
      <c r="B2" s="279"/>
      <c r="C2" s="279"/>
      <c r="D2" s="279"/>
      <c r="E2" s="279"/>
      <c r="F2" s="279"/>
      <c r="G2" s="279"/>
    </row>
    <row r="3" spans="1:7" ht="8.25" customHeight="1" x14ac:dyDescent="0.2">
      <c r="A3" s="16"/>
      <c r="B3" s="16"/>
      <c r="C3" s="18"/>
      <c r="D3" s="16"/>
      <c r="E3" s="16"/>
      <c r="F3" s="16"/>
      <c r="G3" s="16"/>
    </row>
    <row r="4" spans="1:7" ht="30" customHeight="1" thickBot="1" x14ac:dyDescent="0.25">
      <c r="A4" s="2"/>
      <c r="B4" s="2"/>
      <c r="C4" s="18"/>
      <c r="D4" s="16"/>
      <c r="E4" s="16"/>
      <c r="F4" s="16"/>
      <c r="G4" s="17" t="s">
        <v>2</v>
      </c>
    </row>
    <row r="5" spans="1:7" ht="45" customHeight="1" thickBot="1" x14ac:dyDescent="0.25">
      <c r="A5" s="280" t="s">
        <v>3</v>
      </c>
      <c r="B5" s="280"/>
      <c r="C5" s="280"/>
      <c r="D5" s="254" t="s">
        <v>4</v>
      </c>
      <c r="E5" s="255"/>
      <c r="F5" s="255"/>
      <c r="G5" s="256"/>
    </row>
    <row r="6" spans="1:7" ht="45" customHeight="1" x14ac:dyDescent="0.2">
      <c r="A6" s="281" t="s">
        <v>5</v>
      </c>
      <c r="B6" s="282"/>
      <c r="C6" s="6" t="s">
        <v>6</v>
      </c>
      <c r="D6" s="286" t="s">
        <v>7</v>
      </c>
      <c r="E6" s="289" t="s">
        <v>8</v>
      </c>
      <c r="F6" s="290"/>
      <c r="G6" s="39" t="str">
        <f>IF(C8="","",IF(C8=0,"",ROUNDDOWN(C8/3,0)))</f>
        <v/>
      </c>
    </row>
    <row r="7" spans="1:7" ht="45" customHeight="1" x14ac:dyDescent="0.2">
      <c r="A7" s="15" t="s">
        <v>9</v>
      </c>
      <c r="B7" s="13" t="s">
        <v>10</v>
      </c>
      <c r="C7" s="148"/>
      <c r="D7" s="287"/>
      <c r="E7" s="291" t="s">
        <v>11</v>
      </c>
      <c r="F7" s="21" t="s">
        <v>12</v>
      </c>
      <c r="G7" s="148"/>
    </row>
    <row r="8" spans="1:7" ht="45" customHeight="1" x14ac:dyDescent="0.2">
      <c r="A8" s="15" t="s">
        <v>9</v>
      </c>
      <c r="B8" s="14" t="s">
        <v>13</v>
      </c>
      <c r="C8" s="148"/>
      <c r="D8" s="287"/>
      <c r="E8" s="292"/>
      <c r="F8" s="22" t="s">
        <v>14</v>
      </c>
      <c r="G8" s="148"/>
    </row>
    <row r="9" spans="1:7" ht="45" customHeight="1" x14ac:dyDescent="0.2">
      <c r="A9" s="15" t="s">
        <v>9</v>
      </c>
      <c r="B9" s="14" t="s">
        <v>15</v>
      </c>
      <c r="C9" s="148"/>
      <c r="D9" s="287"/>
      <c r="E9" s="293"/>
      <c r="F9" s="22" t="s">
        <v>16</v>
      </c>
      <c r="G9" s="40" t="str">
        <f>IF(G6="","",SUM(G7:G8))</f>
        <v/>
      </c>
    </row>
    <row r="10" spans="1:7" ht="45" customHeight="1" x14ac:dyDescent="0.2">
      <c r="A10" s="15" t="s">
        <v>17</v>
      </c>
      <c r="B10" s="14" t="s">
        <v>10</v>
      </c>
      <c r="C10" s="149"/>
      <c r="D10" s="287"/>
      <c r="E10" s="266" t="s">
        <v>18</v>
      </c>
      <c r="F10" s="294"/>
      <c r="G10" s="140" t="str">
        <f>IF(ISERROR(G9/C8),"",ROUND(G9/C8,7))</f>
        <v/>
      </c>
    </row>
    <row r="11" spans="1:7" ht="45" customHeight="1" x14ac:dyDescent="0.2">
      <c r="A11" s="283" t="s">
        <v>19</v>
      </c>
      <c r="B11" s="284"/>
      <c r="C11" s="285"/>
      <c r="D11" s="287"/>
      <c r="E11" s="266" t="s">
        <v>20</v>
      </c>
      <c r="F11" s="267"/>
      <c r="G11" s="148"/>
    </row>
    <row r="12" spans="1:7" ht="45" customHeight="1" x14ac:dyDescent="0.2">
      <c r="A12" s="263" t="s">
        <v>21</v>
      </c>
      <c r="B12" s="265"/>
      <c r="C12" s="5">
        <f>'別紙内訳(個人設置) '!O57</f>
        <v>0</v>
      </c>
      <c r="D12" s="288"/>
      <c r="E12" s="268" t="s">
        <v>22</v>
      </c>
      <c r="F12" s="269"/>
      <c r="G12" s="131" t="str">
        <f>IF(ISERROR(G9/C8),"",ROUNDDOWN(G6*G10,0)-G11)</f>
        <v/>
      </c>
    </row>
    <row r="13" spans="1:7" ht="45" customHeight="1" x14ac:dyDescent="0.2">
      <c r="A13" s="263" t="s">
        <v>23</v>
      </c>
      <c r="B13" s="265"/>
      <c r="C13" s="4">
        <f>'別紙内訳(個人設置) '!V13</f>
        <v>0</v>
      </c>
      <c r="D13" s="273" t="s">
        <v>24</v>
      </c>
      <c r="E13" s="268" t="s">
        <v>25</v>
      </c>
      <c r="F13" s="276"/>
      <c r="G13" s="40" t="str">
        <f>IF(C9="","",IF(C9=0,"",(ROUNDDOWN(C9/2,0))))</f>
        <v/>
      </c>
    </row>
    <row r="14" spans="1:7" ht="45" customHeight="1" x14ac:dyDescent="0.2">
      <c r="A14" s="263" t="s">
        <v>26</v>
      </c>
      <c r="B14" s="265"/>
      <c r="C14" s="4">
        <f>'別紙内訳(個人設置) '!AB27</f>
        <v>0</v>
      </c>
      <c r="D14" s="274"/>
      <c r="E14" s="277" t="s">
        <v>27</v>
      </c>
      <c r="F14" s="23" t="s">
        <v>28</v>
      </c>
      <c r="G14" s="148"/>
    </row>
    <row r="15" spans="1:7" ht="45" customHeight="1" x14ac:dyDescent="0.2">
      <c r="A15" s="263" t="s">
        <v>29</v>
      </c>
      <c r="B15" s="265"/>
      <c r="C15" s="4">
        <f>'別紙内訳(個人設置) '!V40</f>
        <v>0</v>
      </c>
      <c r="D15" s="274"/>
      <c r="E15" s="277"/>
      <c r="F15" s="24" t="s">
        <v>30</v>
      </c>
      <c r="G15" s="148"/>
    </row>
    <row r="16" spans="1:7" ht="45" customHeight="1" x14ac:dyDescent="0.2">
      <c r="A16" s="263" t="s">
        <v>31</v>
      </c>
      <c r="B16" s="265"/>
      <c r="C16" s="4">
        <f>'別紙内訳(個人設置) '!V53</f>
        <v>0</v>
      </c>
      <c r="D16" s="274"/>
      <c r="E16" s="278"/>
      <c r="F16" s="24" t="s">
        <v>32</v>
      </c>
      <c r="G16" s="8" t="str">
        <f>IF(G13="","",SUM(G14:G15))</f>
        <v/>
      </c>
    </row>
    <row r="17" spans="1:7" ht="45" customHeight="1" x14ac:dyDescent="0.2">
      <c r="A17" s="295" t="s">
        <v>33</v>
      </c>
      <c r="B17" s="276"/>
      <c r="C17" s="40">
        <f>'別紙内訳(個人設置) '!V59</f>
        <v>0</v>
      </c>
      <c r="D17" s="274"/>
      <c r="E17" s="268" t="s">
        <v>34</v>
      </c>
      <c r="F17" s="276"/>
      <c r="G17" s="140" t="str">
        <f>IF(ISERROR(G16/C9),"",ROUND(G16/C9,7))</f>
        <v/>
      </c>
    </row>
    <row r="18" spans="1:7" ht="45" customHeight="1" x14ac:dyDescent="0.2">
      <c r="A18" s="295" t="s">
        <v>35</v>
      </c>
      <c r="B18" s="276"/>
      <c r="C18" s="156"/>
      <c r="D18" s="274"/>
      <c r="E18" s="268" t="s">
        <v>36</v>
      </c>
      <c r="F18" s="276"/>
      <c r="G18" s="148"/>
    </row>
    <row r="19" spans="1:7" ht="45" customHeight="1" x14ac:dyDescent="0.2">
      <c r="A19" s="295" t="s">
        <v>37</v>
      </c>
      <c r="B19" s="276"/>
      <c r="C19" s="40">
        <f>'別紙内訳(個人設置) '!V67</f>
        <v>0</v>
      </c>
      <c r="D19" s="275"/>
      <c r="E19" s="268" t="s">
        <v>38</v>
      </c>
      <c r="F19" s="276"/>
      <c r="G19" s="131" t="str">
        <f>IF(ISERROR(G16/C9),"",ROUNDDOWN(G13*G17,0)-G18)</f>
        <v/>
      </c>
    </row>
    <row r="20" spans="1:7" ht="45" customHeight="1" x14ac:dyDescent="0.2">
      <c r="A20" s="295" t="s">
        <v>39</v>
      </c>
      <c r="B20" s="276"/>
      <c r="C20" s="40">
        <f>SUM(C12:C19)</f>
        <v>0</v>
      </c>
      <c r="D20" s="263" t="s">
        <v>40</v>
      </c>
      <c r="E20" s="264"/>
      <c r="F20" s="265"/>
      <c r="G20" s="40">
        <f>SUM(G12,G19)</f>
        <v>0</v>
      </c>
    </row>
    <row r="21" spans="1:7" ht="45" customHeight="1" x14ac:dyDescent="0.2">
      <c r="A21" s="295" t="s">
        <v>41</v>
      </c>
      <c r="B21" s="269"/>
      <c r="C21" s="148"/>
      <c r="D21" s="263" t="s">
        <v>42</v>
      </c>
      <c r="E21" s="264"/>
      <c r="F21" s="265"/>
      <c r="G21" s="150">
        <v>0</v>
      </c>
    </row>
    <row r="22" spans="1:7" ht="45" customHeight="1" thickBot="1" x14ac:dyDescent="0.25">
      <c r="A22" s="296" t="s">
        <v>43</v>
      </c>
      <c r="B22" s="297"/>
      <c r="C22" s="40">
        <f>C20-C21</f>
        <v>0</v>
      </c>
      <c r="D22" s="270" t="s">
        <v>44</v>
      </c>
      <c r="E22" s="271"/>
      <c r="F22" s="272"/>
      <c r="G22" s="151">
        <f>SUM(G20,G21)</f>
        <v>0</v>
      </c>
    </row>
    <row r="23" spans="1:7" ht="36.6" customHeight="1" thickBot="1" x14ac:dyDescent="0.25">
      <c r="A23" s="245"/>
      <c r="B23" s="246"/>
      <c r="C23" s="247"/>
      <c r="D23" s="254" t="s">
        <v>45</v>
      </c>
      <c r="E23" s="255"/>
      <c r="F23" s="255"/>
      <c r="G23" s="256"/>
    </row>
    <row r="24" spans="1:7" ht="45" customHeight="1" x14ac:dyDescent="0.2">
      <c r="A24" s="248"/>
      <c r="B24" s="249"/>
      <c r="C24" s="250"/>
      <c r="D24" s="257"/>
      <c r="E24" s="258"/>
      <c r="F24" s="258"/>
      <c r="G24" s="259"/>
    </row>
    <row r="25" spans="1:7" ht="45" customHeight="1" thickBot="1" x14ac:dyDescent="0.25">
      <c r="A25" s="251"/>
      <c r="B25" s="252"/>
      <c r="C25" s="253"/>
      <c r="D25" s="260"/>
      <c r="E25" s="261"/>
      <c r="F25" s="261"/>
      <c r="G25" s="262"/>
    </row>
    <row r="26" spans="1:7" ht="12.6" customHeight="1" x14ac:dyDescent="0.2">
      <c r="A26" s="2" t="s">
        <v>46</v>
      </c>
      <c r="B26" s="2"/>
      <c r="C26" s="3"/>
      <c r="D26" s="2"/>
      <c r="E26" s="2"/>
      <c r="F26" s="2"/>
      <c r="G26" s="2"/>
    </row>
  </sheetData>
  <sheetProtection selectLockedCells="1"/>
  <mergeCells count="34">
    <mergeCell ref="A20:B20"/>
    <mergeCell ref="A21:B21"/>
    <mergeCell ref="A22:B22"/>
    <mergeCell ref="A15:B15"/>
    <mergeCell ref="A16:B16"/>
    <mergeCell ref="A19:B19"/>
    <mergeCell ref="A17:B17"/>
    <mergeCell ref="A18:B18"/>
    <mergeCell ref="A2:G2"/>
    <mergeCell ref="A5:C5"/>
    <mergeCell ref="D5:G5"/>
    <mergeCell ref="A6:B6"/>
    <mergeCell ref="A11:C11"/>
    <mergeCell ref="D6:D12"/>
    <mergeCell ref="E6:F6"/>
    <mergeCell ref="E7:E9"/>
    <mergeCell ref="E10:F10"/>
    <mergeCell ref="A12:B12"/>
    <mergeCell ref="A23:C25"/>
    <mergeCell ref="D23:G23"/>
    <mergeCell ref="D24:G25"/>
    <mergeCell ref="D21:F21"/>
    <mergeCell ref="E11:F11"/>
    <mergeCell ref="E12:F12"/>
    <mergeCell ref="D22:F22"/>
    <mergeCell ref="D13:D19"/>
    <mergeCell ref="E13:F13"/>
    <mergeCell ref="E14:E16"/>
    <mergeCell ref="E17:F17"/>
    <mergeCell ref="E18:F18"/>
    <mergeCell ref="E19:F19"/>
    <mergeCell ref="D20:F20"/>
    <mergeCell ref="A13:B13"/>
    <mergeCell ref="A14:B14"/>
  </mergeCells>
  <phoneticPr fontId="4"/>
  <printOptions horizontalCentered="1"/>
  <pageMargins left="0.78740157480314965" right="0.78740157480314965" top="0.98425196850393704" bottom="0.5" header="0.51181102362204722" footer="0.51181102362204722"/>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E6E0E-268D-452F-BD92-71542E199060}">
  <dimension ref="A1:AD85"/>
  <sheetViews>
    <sheetView view="pageBreakPreview" zoomScale="85" zoomScaleNormal="70" zoomScaleSheetLayoutView="85" zoomScalePageLayoutView="40" workbookViewId="0">
      <selection activeCell="A57" sqref="A57"/>
    </sheetView>
  </sheetViews>
  <sheetFormatPr defaultColWidth="9.44140625" defaultRowHeight="13.2" x14ac:dyDescent="0.2"/>
  <cols>
    <col min="1" max="1" width="18.109375" style="25" customWidth="1"/>
    <col min="2" max="2" width="14.88671875" style="25" customWidth="1"/>
    <col min="3" max="4" width="13.6640625" style="25" customWidth="1"/>
    <col min="5" max="5" width="8.44140625" style="25" customWidth="1"/>
    <col min="6" max="7" width="13.6640625" style="25" customWidth="1"/>
    <col min="8" max="8" width="8.44140625" style="25" customWidth="1"/>
    <col min="9" max="10" width="13.6640625" style="25" customWidth="1"/>
    <col min="11" max="11" width="8.44140625" style="25" customWidth="1"/>
    <col min="12" max="13" width="13.6640625" style="25" customWidth="1"/>
    <col min="14" max="14" width="8.44140625" style="25" customWidth="1"/>
    <col min="15" max="15" width="12.6640625" style="25" customWidth="1"/>
    <col min="16" max="16" width="16.44140625" style="25" customWidth="1"/>
    <col min="17" max="17" width="4.44140625" style="25" customWidth="1"/>
    <col min="18" max="18" width="38.5546875" style="25" customWidth="1"/>
    <col min="19" max="20" width="12.6640625" style="25" customWidth="1"/>
    <col min="21" max="21" width="8.44140625" style="25" customWidth="1"/>
    <col min="22" max="22" width="12.5546875" style="43" customWidth="1"/>
    <col min="23" max="23" width="12.6640625" style="43" customWidth="1"/>
    <col min="24" max="24" width="8.44140625" style="43" customWidth="1"/>
    <col min="25" max="25" width="12.5546875" style="43" customWidth="1"/>
    <col min="26" max="26" width="12.6640625" style="25" customWidth="1"/>
    <col min="27" max="27" width="8.44140625" style="25" customWidth="1"/>
    <col min="28" max="28" width="12.6640625" style="25" customWidth="1"/>
    <col min="29" max="29" width="16.44140625" style="25" customWidth="1"/>
    <col min="30" max="30" width="9.44140625" style="25" customWidth="1"/>
    <col min="31" max="16384" width="9.44140625" style="25"/>
  </cols>
  <sheetData>
    <row r="1" spans="1:29" ht="14.25" customHeight="1" x14ac:dyDescent="0.2">
      <c r="A1" s="25" t="s">
        <v>47</v>
      </c>
    </row>
    <row r="2" spans="1:29" ht="14.25" customHeight="1" x14ac:dyDescent="0.2"/>
    <row r="3" spans="1:29" ht="14.25" customHeight="1" thickBot="1" x14ac:dyDescent="0.25">
      <c r="A3" s="25" t="s">
        <v>48</v>
      </c>
      <c r="F3" s="183"/>
      <c r="G3" s="183"/>
      <c r="H3" s="183"/>
      <c r="I3" s="183"/>
      <c r="J3" s="183"/>
      <c r="K3" s="183"/>
      <c r="L3" s="183"/>
      <c r="M3" s="183"/>
      <c r="N3" s="183"/>
      <c r="P3" s="25" t="s">
        <v>2</v>
      </c>
      <c r="R3" s="25" t="s">
        <v>49</v>
      </c>
      <c r="V3" s="43" t="s">
        <v>2</v>
      </c>
    </row>
    <row r="4" spans="1:29" ht="31.5" customHeight="1" x14ac:dyDescent="0.2">
      <c r="A4" s="320" t="s">
        <v>50</v>
      </c>
      <c r="B4" s="326"/>
      <c r="C4" s="104" t="s">
        <v>51</v>
      </c>
      <c r="D4" s="104"/>
      <c r="E4" s="104"/>
      <c r="F4" s="104" t="s">
        <v>52</v>
      </c>
      <c r="G4" s="104"/>
      <c r="H4" s="103"/>
      <c r="I4" s="361" t="s">
        <v>53</v>
      </c>
      <c r="J4" s="362"/>
      <c r="K4" s="363"/>
      <c r="L4" s="361" t="s">
        <v>54</v>
      </c>
      <c r="M4" s="364"/>
      <c r="N4" s="365"/>
      <c r="O4" s="366" t="s">
        <v>55</v>
      </c>
      <c r="P4" s="369" t="s">
        <v>56</v>
      </c>
      <c r="R4" s="320"/>
      <c r="S4" s="322" t="s">
        <v>57</v>
      </c>
      <c r="T4" s="322" t="s">
        <v>58</v>
      </c>
      <c r="U4" s="326" t="s">
        <v>59</v>
      </c>
      <c r="V4" s="328" t="s">
        <v>60</v>
      </c>
      <c r="W4" s="100"/>
      <c r="X4" s="100"/>
      <c r="Y4" s="100"/>
    </row>
    <row r="5" spans="1:29" ht="14.25" customHeight="1" thickBot="1" x14ac:dyDescent="0.25">
      <c r="A5" s="330"/>
      <c r="B5" s="334"/>
      <c r="C5" s="102" t="s">
        <v>61</v>
      </c>
      <c r="D5" s="102" t="s">
        <v>62</v>
      </c>
      <c r="E5" s="372" t="s">
        <v>63</v>
      </c>
      <c r="F5" s="102" t="s">
        <v>61</v>
      </c>
      <c r="G5" s="102" t="s">
        <v>62</v>
      </c>
      <c r="H5" s="373" t="s">
        <v>63</v>
      </c>
      <c r="I5" s="102" t="s">
        <v>61</v>
      </c>
      <c r="J5" s="102" t="s">
        <v>62</v>
      </c>
      <c r="K5" s="372" t="s">
        <v>63</v>
      </c>
      <c r="L5" s="102" t="s">
        <v>61</v>
      </c>
      <c r="M5" s="102" t="s">
        <v>62</v>
      </c>
      <c r="N5" s="373" t="s">
        <v>63</v>
      </c>
      <c r="O5" s="367"/>
      <c r="P5" s="370"/>
      <c r="R5" s="321"/>
      <c r="S5" s="327"/>
      <c r="T5" s="323"/>
      <c r="U5" s="327"/>
      <c r="V5" s="329"/>
      <c r="W5" s="100"/>
      <c r="X5" s="100"/>
      <c r="Y5" s="100"/>
    </row>
    <row r="6" spans="1:29" ht="14.25" customHeight="1" thickBot="1" x14ac:dyDescent="0.25">
      <c r="A6" s="321"/>
      <c r="B6" s="327"/>
      <c r="C6" s="94" t="s">
        <v>64</v>
      </c>
      <c r="D6" s="94" t="s">
        <v>64</v>
      </c>
      <c r="E6" s="323"/>
      <c r="F6" s="94" t="s">
        <v>64</v>
      </c>
      <c r="G6" s="94" t="s">
        <v>64</v>
      </c>
      <c r="H6" s="327"/>
      <c r="I6" s="94" t="s">
        <v>64</v>
      </c>
      <c r="J6" s="94" t="s">
        <v>64</v>
      </c>
      <c r="K6" s="323"/>
      <c r="L6" s="94" t="s">
        <v>64</v>
      </c>
      <c r="M6" s="94" t="s">
        <v>64</v>
      </c>
      <c r="N6" s="327"/>
      <c r="O6" s="368"/>
      <c r="P6" s="371"/>
      <c r="R6" s="33" t="s">
        <v>65</v>
      </c>
      <c r="S6" s="239">
        <v>330</v>
      </c>
      <c r="T6" s="184"/>
      <c r="U6" s="185"/>
      <c r="V6" s="81">
        <f>$T6*U6</f>
        <v>0</v>
      </c>
    </row>
    <row r="7" spans="1:29" ht="14.25" customHeight="1" x14ac:dyDescent="0.2">
      <c r="A7" s="26" t="s">
        <v>66</v>
      </c>
      <c r="B7" s="74" t="s">
        <v>65</v>
      </c>
      <c r="C7" s="30">
        <v>332</v>
      </c>
      <c r="D7" s="186"/>
      <c r="E7" s="186"/>
      <c r="F7" s="237">
        <v>414</v>
      </c>
      <c r="G7" s="133"/>
      <c r="H7" s="133"/>
      <c r="I7" s="187">
        <v>558</v>
      </c>
      <c r="J7" s="133"/>
      <c r="K7" s="133"/>
      <c r="L7" s="235">
        <v>692</v>
      </c>
      <c r="M7" s="133"/>
      <c r="N7" s="133"/>
      <c r="O7" s="73">
        <f>D7*E7+J7*K7+G7*H7+M7*N7</f>
        <v>0</v>
      </c>
      <c r="P7" s="188"/>
      <c r="R7" s="64" t="s">
        <v>67</v>
      </c>
      <c r="S7" s="239">
        <v>330</v>
      </c>
      <c r="T7" s="189"/>
      <c r="U7" s="190"/>
      <c r="V7" s="61">
        <f t="shared" ref="V7:V11" si="0">$T7*U7</f>
        <v>0</v>
      </c>
    </row>
    <row r="8" spans="1:29" ht="14.25" customHeight="1" x14ac:dyDescent="0.2">
      <c r="A8" s="99"/>
      <c r="B8" s="53" t="s">
        <v>67</v>
      </c>
      <c r="C8" s="36">
        <v>414</v>
      </c>
      <c r="D8" s="134"/>
      <c r="E8" s="134"/>
      <c r="F8" s="36">
        <v>474</v>
      </c>
      <c r="G8" s="134"/>
      <c r="H8" s="134"/>
      <c r="I8" s="191">
        <v>695</v>
      </c>
      <c r="J8" s="134"/>
      <c r="K8" s="134"/>
      <c r="L8" s="191">
        <v>792</v>
      </c>
      <c r="M8" s="134"/>
      <c r="N8" s="134"/>
      <c r="O8" s="52">
        <f t="shared" ref="O8:O55" si="1">D8*E8+J8*K8+G8*H8+M8*N8</f>
        <v>0</v>
      </c>
      <c r="P8" s="192"/>
      <c r="R8" s="64" t="s">
        <v>68</v>
      </c>
      <c r="S8" s="239">
        <v>330</v>
      </c>
      <c r="T8" s="189"/>
      <c r="U8" s="190"/>
      <c r="V8" s="61">
        <f t="shared" si="0"/>
        <v>0</v>
      </c>
    </row>
    <row r="9" spans="1:29" ht="14.25" customHeight="1" x14ac:dyDescent="0.2">
      <c r="A9" s="99"/>
      <c r="B9" s="53" t="s">
        <v>68</v>
      </c>
      <c r="C9" s="36">
        <v>548</v>
      </c>
      <c r="D9" s="134"/>
      <c r="E9" s="134"/>
      <c r="F9" s="36">
        <v>660</v>
      </c>
      <c r="G9" s="134"/>
      <c r="H9" s="134"/>
      <c r="I9" s="191">
        <v>916</v>
      </c>
      <c r="J9" s="134"/>
      <c r="K9" s="134"/>
      <c r="L9" s="191">
        <v>1112</v>
      </c>
      <c r="M9" s="134"/>
      <c r="N9" s="134"/>
      <c r="O9" s="52">
        <f t="shared" si="1"/>
        <v>0</v>
      </c>
      <c r="P9" s="192"/>
      <c r="R9" s="64" t="s">
        <v>69</v>
      </c>
      <c r="S9" s="239">
        <v>330</v>
      </c>
      <c r="T9" s="189"/>
      <c r="U9" s="190"/>
      <c r="V9" s="61">
        <f t="shared" si="0"/>
        <v>0</v>
      </c>
    </row>
    <row r="10" spans="1:29" ht="14.25" customHeight="1" x14ac:dyDescent="0.2">
      <c r="A10" s="99"/>
      <c r="B10" s="193" t="s">
        <v>70</v>
      </c>
      <c r="C10" s="191">
        <v>939</v>
      </c>
      <c r="D10" s="134"/>
      <c r="E10" s="134"/>
      <c r="F10" s="36">
        <v>1002</v>
      </c>
      <c r="G10" s="134"/>
      <c r="H10" s="134"/>
      <c r="I10" s="191">
        <v>1359</v>
      </c>
      <c r="J10" s="134"/>
      <c r="K10" s="134"/>
      <c r="L10" s="191">
        <v>1460</v>
      </c>
      <c r="M10" s="134"/>
      <c r="N10" s="134"/>
      <c r="O10" s="52">
        <f t="shared" si="1"/>
        <v>0</v>
      </c>
      <c r="P10" s="192"/>
      <c r="R10" s="64" t="s">
        <v>71</v>
      </c>
      <c r="S10" s="239">
        <v>330</v>
      </c>
      <c r="T10" s="189"/>
      <c r="U10" s="190"/>
      <c r="V10" s="61">
        <f>$T10*U10</f>
        <v>0</v>
      </c>
    </row>
    <row r="11" spans="1:29" ht="14.25" customHeight="1" x14ac:dyDescent="0.2">
      <c r="A11" s="99"/>
      <c r="B11" s="193" t="s">
        <v>72</v>
      </c>
      <c r="C11" s="191">
        <v>939</v>
      </c>
      <c r="D11" s="134"/>
      <c r="E11" s="134"/>
      <c r="F11" s="191">
        <v>1002</v>
      </c>
      <c r="G11" s="134"/>
      <c r="H11" s="134"/>
      <c r="I11" s="191">
        <v>1857</v>
      </c>
      <c r="J11" s="134"/>
      <c r="K11" s="134"/>
      <c r="L11" s="191">
        <v>1958</v>
      </c>
      <c r="M11" s="134"/>
      <c r="N11" s="134"/>
      <c r="O11" s="52">
        <f t="shared" si="1"/>
        <v>0</v>
      </c>
      <c r="P11" s="192"/>
      <c r="R11" s="64" t="s">
        <v>73</v>
      </c>
      <c r="S11" s="239">
        <v>330</v>
      </c>
      <c r="T11" s="189"/>
      <c r="U11" s="190"/>
      <c r="V11" s="61">
        <f t="shared" si="0"/>
        <v>0</v>
      </c>
    </row>
    <row r="12" spans="1:29" ht="14.25" customHeight="1" thickBot="1" x14ac:dyDescent="0.25">
      <c r="A12" s="99"/>
      <c r="B12" s="193" t="s">
        <v>74</v>
      </c>
      <c r="C12" s="191">
        <v>1472</v>
      </c>
      <c r="D12" s="134"/>
      <c r="E12" s="134"/>
      <c r="F12" s="191">
        <v>1545</v>
      </c>
      <c r="G12" s="134"/>
      <c r="H12" s="134"/>
      <c r="I12" s="191">
        <v>2221</v>
      </c>
      <c r="J12" s="134"/>
      <c r="K12" s="134"/>
      <c r="L12" s="191">
        <v>2327</v>
      </c>
      <c r="M12" s="134"/>
      <c r="N12" s="134"/>
      <c r="O12" s="52">
        <f t="shared" si="1"/>
        <v>0</v>
      </c>
      <c r="P12" s="192"/>
      <c r="R12" s="82" t="s">
        <v>75</v>
      </c>
      <c r="S12" s="239">
        <v>330</v>
      </c>
      <c r="T12" s="194"/>
      <c r="U12" s="195"/>
      <c r="V12" s="98">
        <f>$T12*U12</f>
        <v>0</v>
      </c>
    </row>
    <row r="13" spans="1:29" ht="14.25" customHeight="1" thickBot="1" x14ac:dyDescent="0.25">
      <c r="A13" s="99"/>
      <c r="B13" s="193" t="s">
        <v>76</v>
      </c>
      <c r="C13" s="191">
        <v>1472</v>
      </c>
      <c r="D13" s="134"/>
      <c r="E13" s="134"/>
      <c r="F13" s="191">
        <v>1545</v>
      </c>
      <c r="G13" s="134"/>
      <c r="H13" s="134"/>
      <c r="I13" s="191">
        <v>2710</v>
      </c>
      <c r="J13" s="134"/>
      <c r="K13" s="134"/>
      <c r="L13" s="191">
        <v>2847</v>
      </c>
      <c r="M13" s="134"/>
      <c r="N13" s="134"/>
      <c r="O13" s="52">
        <f t="shared" si="1"/>
        <v>0</v>
      </c>
      <c r="P13" s="192"/>
      <c r="R13" s="49" t="s">
        <v>77</v>
      </c>
      <c r="S13" s="72"/>
      <c r="T13" s="72"/>
      <c r="U13" s="152">
        <f>SUM(U6:U12)</f>
        <v>0</v>
      </c>
      <c r="V13" s="70">
        <f>SUM(V6:V12)</f>
        <v>0</v>
      </c>
    </row>
    <row r="14" spans="1:29" ht="14.25" customHeight="1" x14ac:dyDescent="0.2">
      <c r="A14" s="99"/>
      <c r="B14" s="193" t="s">
        <v>78</v>
      </c>
      <c r="C14" s="191">
        <v>2037</v>
      </c>
      <c r="D14" s="134"/>
      <c r="E14" s="134"/>
      <c r="F14" s="191">
        <v>2129</v>
      </c>
      <c r="G14" s="134"/>
      <c r="H14" s="134"/>
      <c r="I14" s="191">
        <v>3014</v>
      </c>
      <c r="J14" s="134"/>
      <c r="K14" s="134"/>
      <c r="L14" s="191">
        <v>3162</v>
      </c>
      <c r="M14" s="134"/>
      <c r="N14" s="134"/>
      <c r="O14" s="52">
        <f t="shared" si="1"/>
        <v>0</v>
      </c>
      <c r="P14" s="192"/>
    </row>
    <row r="15" spans="1:29" ht="14.25" customHeight="1" thickBot="1" x14ac:dyDescent="0.25">
      <c r="A15" s="99"/>
      <c r="B15" s="193" t="s">
        <v>79</v>
      </c>
      <c r="C15" s="191">
        <v>2037</v>
      </c>
      <c r="D15" s="137"/>
      <c r="E15" s="137"/>
      <c r="F15" s="191">
        <v>2129</v>
      </c>
      <c r="G15" s="137"/>
      <c r="H15" s="137"/>
      <c r="I15" s="196">
        <v>3824</v>
      </c>
      <c r="J15" s="137"/>
      <c r="K15" s="137"/>
      <c r="L15" s="196">
        <v>3995</v>
      </c>
      <c r="M15" s="137"/>
      <c r="N15" s="137"/>
      <c r="O15" s="52">
        <f t="shared" si="1"/>
        <v>0</v>
      </c>
      <c r="P15" s="197"/>
      <c r="R15" s="25" t="s">
        <v>80</v>
      </c>
      <c r="V15" s="25"/>
      <c r="W15" s="25"/>
      <c r="X15" s="25"/>
      <c r="Z15" s="43"/>
      <c r="AA15" s="43"/>
      <c r="AB15" s="43" t="s">
        <v>2</v>
      </c>
      <c r="AC15" s="25" t="s">
        <v>2</v>
      </c>
    </row>
    <row r="16" spans="1:29" ht="14.25" customHeight="1" thickBot="1" x14ac:dyDescent="0.25">
      <c r="A16" s="31"/>
      <c r="B16" s="198" t="s">
        <v>75</v>
      </c>
      <c r="C16" s="199">
        <v>2326</v>
      </c>
      <c r="D16" s="135"/>
      <c r="E16" s="135"/>
      <c r="F16" s="199">
        <v>2429</v>
      </c>
      <c r="G16" s="135"/>
      <c r="H16" s="135"/>
      <c r="I16" s="199">
        <v>3876</v>
      </c>
      <c r="J16" s="135"/>
      <c r="K16" s="135"/>
      <c r="L16" s="199">
        <v>4048</v>
      </c>
      <c r="M16" s="135"/>
      <c r="N16" s="135"/>
      <c r="O16" s="50">
        <f t="shared" si="1"/>
        <v>0</v>
      </c>
      <c r="P16" s="200"/>
      <c r="R16" s="320"/>
      <c r="S16" s="340" t="s">
        <v>81</v>
      </c>
      <c r="T16" s="341"/>
      <c r="U16" s="342"/>
      <c r="V16" s="343" t="s">
        <v>82</v>
      </c>
      <c r="W16" s="344"/>
      <c r="X16" s="345"/>
      <c r="Y16" s="346" t="s">
        <v>83</v>
      </c>
      <c r="Z16" s="347"/>
      <c r="AA16" s="348"/>
      <c r="AB16" s="328" t="s">
        <v>60</v>
      </c>
      <c r="AC16" s="352" t="s">
        <v>56</v>
      </c>
    </row>
    <row r="17" spans="1:29" ht="14.25" customHeight="1" x14ac:dyDescent="0.2">
      <c r="A17" s="335" t="s">
        <v>84</v>
      </c>
      <c r="B17" s="201" t="s">
        <v>65</v>
      </c>
      <c r="C17" s="202">
        <v>360</v>
      </c>
      <c r="D17" s="136"/>
      <c r="E17" s="136"/>
      <c r="F17" s="238">
        <v>438</v>
      </c>
      <c r="G17" s="136"/>
      <c r="H17" s="136"/>
      <c r="I17" s="202">
        <v>588</v>
      </c>
      <c r="J17" s="136"/>
      <c r="K17" s="136"/>
      <c r="L17" s="238">
        <v>728</v>
      </c>
      <c r="M17" s="136"/>
      <c r="N17" s="136"/>
      <c r="O17" s="59">
        <f t="shared" si="1"/>
        <v>0</v>
      </c>
      <c r="P17" s="203"/>
      <c r="R17" s="330"/>
      <c r="S17" s="338" t="s">
        <v>57</v>
      </c>
      <c r="T17" s="338" t="s">
        <v>85</v>
      </c>
      <c r="U17" s="339" t="s">
        <v>59</v>
      </c>
      <c r="V17" s="338" t="s">
        <v>57</v>
      </c>
      <c r="W17" s="338" t="s">
        <v>85</v>
      </c>
      <c r="X17" s="339" t="s">
        <v>59</v>
      </c>
      <c r="Y17" s="355" t="s">
        <v>57</v>
      </c>
      <c r="Z17" s="355" t="s">
        <v>85</v>
      </c>
      <c r="AA17" s="358" t="s">
        <v>59</v>
      </c>
      <c r="AB17" s="350"/>
      <c r="AC17" s="353"/>
    </row>
    <row r="18" spans="1:29" ht="14.25" customHeight="1" x14ac:dyDescent="0.2">
      <c r="A18" s="336"/>
      <c r="B18" s="193" t="s">
        <v>67</v>
      </c>
      <c r="C18" s="191">
        <v>462</v>
      </c>
      <c r="D18" s="134"/>
      <c r="E18" s="134"/>
      <c r="F18" s="236">
        <v>516</v>
      </c>
      <c r="G18" s="134"/>
      <c r="H18" s="134"/>
      <c r="I18" s="191">
        <v>720</v>
      </c>
      <c r="J18" s="134"/>
      <c r="K18" s="134"/>
      <c r="L18" s="236">
        <v>852</v>
      </c>
      <c r="M18" s="134"/>
      <c r="N18" s="134"/>
      <c r="O18" s="52">
        <f t="shared" si="1"/>
        <v>0</v>
      </c>
      <c r="P18" s="192"/>
      <c r="R18" s="330"/>
      <c r="S18" s="338"/>
      <c r="T18" s="338"/>
      <c r="U18" s="339"/>
      <c r="V18" s="338"/>
      <c r="W18" s="338"/>
      <c r="X18" s="339"/>
      <c r="Y18" s="356"/>
      <c r="Z18" s="356"/>
      <c r="AA18" s="359"/>
      <c r="AB18" s="350"/>
      <c r="AC18" s="353"/>
    </row>
    <row r="19" spans="1:29" ht="14.1" customHeight="1" thickBot="1" x14ac:dyDescent="0.25">
      <c r="A19" s="336"/>
      <c r="B19" s="193" t="s">
        <v>68</v>
      </c>
      <c r="C19" s="191">
        <v>585</v>
      </c>
      <c r="D19" s="134"/>
      <c r="E19" s="134"/>
      <c r="F19" s="191">
        <v>684</v>
      </c>
      <c r="G19" s="134"/>
      <c r="H19" s="134"/>
      <c r="I19" s="191">
        <v>936</v>
      </c>
      <c r="J19" s="134"/>
      <c r="K19" s="134"/>
      <c r="L19" s="191">
        <v>1132</v>
      </c>
      <c r="M19" s="134"/>
      <c r="N19" s="134"/>
      <c r="O19" s="52">
        <f t="shared" si="1"/>
        <v>0</v>
      </c>
      <c r="P19" s="192"/>
      <c r="R19" s="321"/>
      <c r="S19" s="333"/>
      <c r="T19" s="333"/>
      <c r="U19" s="317"/>
      <c r="V19" s="333"/>
      <c r="W19" s="333"/>
      <c r="X19" s="317"/>
      <c r="Y19" s="357"/>
      <c r="Z19" s="357"/>
      <c r="AA19" s="360"/>
      <c r="AB19" s="329"/>
      <c r="AC19" s="354"/>
    </row>
    <row r="20" spans="1:29" ht="14.1" customHeight="1" x14ac:dyDescent="0.2">
      <c r="A20" s="336"/>
      <c r="B20" s="193" t="s">
        <v>70</v>
      </c>
      <c r="C20" s="191">
        <v>1092</v>
      </c>
      <c r="D20" s="134"/>
      <c r="E20" s="134"/>
      <c r="F20" s="191">
        <v>1164</v>
      </c>
      <c r="G20" s="134"/>
      <c r="H20" s="134"/>
      <c r="I20" s="191">
        <v>1426</v>
      </c>
      <c r="J20" s="134"/>
      <c r="K20" s="134"/>
      <c r="L20" s="191">
        <v>1526</v>
      </c>
      <c r="M20" s="134"/>
      <c r="N20" s="134"/>
      <c r="O20" s="52">
        <f t="shared" si="1"/>
        <v>0</v>
      </c>
      <c r="P20" s="192"/>
      <c r="R20" s="33" t="s">
        <v>65</v>
      </c>
      <c r="S20" s="239">
        <v>150</v>
      </c>
      <c r="T20" s="204"/>
      <c r="U20" s="205"/>
      <c r="V20" s="239">
        <v>120</v>
      </c>
      <c r="W20" s="184"/>
      <c r="X20" s="185"/>
      <c r="Y20" s="239">
        <v>150</v>
      </c>
      <c r="Z20" s="204"/>
      <c r="AA20" s="205"/>
      <c r="AB20" s="81">
        <f>T20*U20+Z20*AA20+W20*X20</f>
        <v>0</v>
      </c>
      <c r="AC20" s="203"/>
    </row>
    <row r="21" spans="1:29" ht="14.25" customHeight="1" x14ac:dyDescent="0.2">
      <c r="A21" s="336"/>
      <c r="B21" s="193" t="s">
        <v>72</v>
      </c>
      <c r="C21" s="191">
        <v>1092</v>
      </c>
      <c r="D21" s="134"/>
      <c r="E21" s="134"/>
      <c r="F21" s="191">
        <v>1164</v>
      </c>
      <c r="G21" s="134"/>
      <c r="H21" s="134"/>
      <c r="I21" s="191">
        <v>2192</v>
      </c>
      <c r="J21" s="134"/>
      <c r="K21" s="134"/>
      <c r="L21" s="191">
        <v>2318</v>
      </c>
      <c r="M21" s="134"/>
      <c r="N21" s="134"/>
      <c r="O21" s="52">
        <f t="shared" si="1"/>
        <v>0</v>
      </c>
      <c r="P21" s="192"/>
      <c r="R21" s="64" t="s">
        <v>67</v>
      </c>
      <c r="S21" s="239">
        <v>150</v>
      </c>
      <c r="T21" s="189"/>
      <c r="U21" s="190"/>
      <c r="V21" s="239">
        <v>120</v>
      </c>
      <c r="W21" s="189"/>
      <c r="X21" s="190"/>
      <c r="Y21" s="239">
        <v>150</v>
      </c>
      <c r="Z21" s="189"/>
      <c r="AA21" s="190"/>
      <c r="AB21" s="81">
        <f t="shared" ref="AB21:AB26" si="2">T21*U21+Z21*AA21+W21*X21</f>
        <v>0</v>
      </c>
      <c r="AC21" s="192"/>
    </row>
    <row r="22" spans="1:29" ht="14.25" customHeight="1" x14ac:dyDescent="0.2">
      <c r="A22" s="336"/>
      <c r="B22" s="193" t="s">
        <v>74</v>
      </c>
      <c r="C22" s="191">
        <v>1860</v>
      </c>
      <c r="D22" s="134"/>
      <c r="E22" s="134"/>
      <c r="F22" s="191">
        <v>1953</v>
      </c>
      <c r="G22" s="134"/>
      <c r="H22" s="134"/>
      <c r="I22" s="191">
        <v>2760</v>
      </c>
      <c r="J22" s="134"/>
      <c r="K22" s="134"/>
      <c r="L22" s="191">
        <v>2904</v>
      </c>
      <c r="M22" s="134"/>
      <c r="N22" s="134"/>
      <c r="O22" s="52">
        <f t="shared" si="1"/>
        <v>0</v>
      </c>
      <c r="P22" s="192"/>
      <c r="R22" s="64" t="s">
        <v>68</v>
      </c>
      <c r="S22" s="239">
        <v>150</v>
      </c>
      <c r="T22" s="189"/>
      <c r="U22" s="190"/>
      <c r="V22" s="239">
        <v>120</v>
      </c>
      <c r="W22" s="189"/>
      <c r="X22" s="190"/>
      <c r="Y22" s="239">
        <v>150</v>
      </c>
      <c r="Z22" s="189"/>
      <c r="AA22" s="190"/>
      <c r="AB22" s="81">
        <f t="shared" si="2"/>
        <v>0</v>
      </c>
      <c r="AC22" s="192"/>
    </row>
    <row r="23" spans="1:29" ht="14.25" customHeight="1" x14ac:dyDescent="0.2">
      <c r="A23" s="336"/>
      <c r="B23" s="193" t="s">
        <v>76</v>
      </c>
      <c r="C23" s="191">
        <v>1860</v>
      </c>
      <c r="D23" s="134"/>
      <c r="E23" s="134"/>
      <c r="F23" s="191">
        <v>1953</v>
      </c>
      <c r="G23" s="134"/>
      <c r="H23" s="134"/>
      <c r="I23" s="191">
        <v>3208</v>
      </c>
      <c r="J23" s="134"/>
      <c r="K23" s="134"/>
      <c r="L23" s="191">
        <v>3366</v>
      </c>
      <c r="M23" s="134"/>
      <c r="N23" s="134"/>
      <c r="O23" s="52">
        <f t="shared" si="1"/>
        <v>0</v>
      </c>
      <c r="P23" s="192"/>
      <c r="R23" s="64" t="s">
        <v>69</v>
      </c>
      <c r="S23" s="239">
        <v>150</v>
      </c>
      <c r="T23" s="189"/>
      <c r="U23" s="190"/>
      <c r="V23" s="239">
        <v>120</v>
      </c>
      <c r="W23" s="189"/>
      <c r="X23" s="190"/>
      <c r="Y23" s="239">
        <v>150</v>
      </c>
      <c r="Z23" s="189"/>
      <c r="AA23" s="190"/>
      <c r="AB23" s="81">
        <f t="shared" si="2"/>
        <v>0</v>
      </c>
      <c r="AC23" s="192"/>
    </row>
    <row r="24" spans="1:29" ht="14.25" customHeight="1" x14ac:dyDescent="0.2">
      <c r="A24" s="336"/>
      <c r="B24" s="193" t="s">
        <v>78</v>
      </c>
      <c r="C24" s="191">
        <v>2496</v>
      </c>
      <c r="D24" s="134"/>
      <c r="E24" s="134"/>
      <c r="F24" s="191">
        <v>2610</v>
      </c>
      <c r="G24" s="134"/>
      <c r="H24" s="134"/>
      <c r="I24" s="191">
        <v>3728</v>
      </c>
      <c r="J24" s="134"/>
      <c r="K24" s="134"/>
      <c r="L24" s="191">
        <v>3904</v>
      </c>
      <c r="M24" s="134"/>
      <c r="N24" s="134"/>
      <c r="O24" s="52">
        <f t="shared" si="1"/>
        <v>0</v>
      </c>
      <c r="P24" s="192"/>
      <c r="R24" s="64" t="s">
        <v>71</v>
      </c>
      <c r="S24" s="239">
        <v>150</v>
      </c>
      <c r="T24" s="189"/>
      <c r="U24" s="190"/>
      <c r="V24" s="239">
        <v>120</v>
      </c>
      <c r="W24" s="206"/>
      <c r="X24" s="190"/>
      <c r="Y24" s="239">
        <v>150</v>
      </c>
      <c r="Z24" s="189"/>
      <c r="AA24" s="190"/>
      <c r="AB24" s="81">
        <f t="shared" si="2"/>
        <v>0</v>
      </c>
      <c r="AC24" s="192"/>
    </row>
    <row r="25" spans="1:29" ht="14.25" customHeight="1" x14ac:dyDescent="0.2">
      <c r="A25" s="336"/>
      <c r="B25" s="193" t="s">
        <v>79</v>
      </c>
      <c r="C25" s="191">
        <v>2496</v>
      </c>
      <c r="D25" s="134"/>
      <c r="E25" s="134"/>
      <c r="F25" s="191">
        <v>2610</v>
      </c>
      <c r="G25" s="134"/>
      <c r="H25" s="134"/>
      <c r="I25" s="191">
        <v>4294</v>
      </c>
      <c r="J25" s="134"/>
      <c r="K25" s="134"/>
      <c r="L25" s="191">
        <v>4486</v>
      </c>
      <c r="M25" s="134"/>
      <c r="N25" s="134"/>
      <c r="O25" s="52">
        <f t="shared" si="1"/>
        <v>0</v>
      </c>
      <c r="P25" s="192"/>
      <c r="R25" s="64" t="s">
        <v>73</v>
      </c>
      <c r="S25" s="239">
        <v>150</v>
      </c>
      <c r="T25" s="189"/>
      <c r="U25" s="190"/>
      <c r="V25" s="239">
        <v>120</v>
      </c>
      <c r="W25" s="189"/>
      <c r="X25" s="190"/>
      <c r="Y25" s="239">
        <v>150</v>
      </c>
      <c r="Z25" s="189"/>
      <c r="AA25" s="190"/>
      <c r="AB25" s="81">
        <f t="shared" si="2"/>
        <v>0</v>
      </c>
      <c r="AC25" s="192"/>
    </row>
    <row r="26" spans="1:29" ht="14.25" customHeight="1" thickBot="1" x14ac:dyDescent="0.25">
      <c r="A26" s="337"/>
      <c r="B26" s="207" t="s">
        <v>75</v>
      </c>
      <c r="C26" s="196">
        <v>2850</v>
      </c>
      <c r="D26" s="137"/>
      <c r="E26" s="137"/>
      <c r="F26" s="196">
        <v>2979</v>
      </c>
      <c r="G26" s="137"/>
      <c r="H26" s="137"/>
      <c r="I26" s="196">
        <v>4750</v>
      </c>
      <c r="J26" s="137"/>
      <c r="K26" s="137"/>
      <c r="L26" s="196">
        <v>4965</v>
      </c>
      <c r="M26" s="137"/>
      <c r="N26" s="137"/>
      <c r="O26" s="50">
        <f t="shared" si="1"/>
        <v>0</v>
      </c>
      <c r="P26" s="197"/>
      <c r="R26" s="82" t="s">
        <v>75</v>
      </c>
      <c r="S26" s="239">
        <v>150</v>
      </c>
      <c r="T26" s="194"/>
      <c r="U26" s="195"/>
      <c r="V26" s="239">
        <v>120</v>
      </c>
      <c r="W26" s="194"/>
      <c r="X26" s="195"/>
      <c r="Y26" s="239">
        <v>150</v>
      </c>
      <c r="Z26" s="194"/>
      <c r="AA26" s="195"/>
      <c r="AB26" s="81">
        <f t="shared" si="2"/>
        <v>0</v>
      </c>
      <c r="AC26" s="192"/>
    </row>
    <row r="27" spans="1:29" ht="14.25" customHeight="1" thickBot="1" x14ac:dyDescent="0.25">
      <c r="A27" s="301" t="s">
        <v>86</v>
      </c>
      <c r="B27" s="208" t="s">
        <v>65</v>
      </c>
      <c r="C27" s="187">
        <v>474</v>
      </c>
      <c r="D27" s="133"/>
      <c r="E27" s="133"/>
      <c r="F27" s="235">
        <v>594</v>
      </c>
      <c r="G27" s="133"/>
      <c r="H27" s="133"/>
      <c r="I27" s="187">
        <v>728</v>
      </c>
      <c r="J27" s="133"/>
      <c r="K27" s="133"/>
      <c r="L27" s="235">
        <v>956</v>
      </c>
      <c r="M27" s="133"/>
      <c r="N27" s="133"/>
      <c r="O27" s="59">
        <f t="shared" si="1"/>
        <v>0</v>
      </c>
      <c r="P27" s="188"/>
      <c r="R27" s="49" t="s">
        <v>77</v>
      </c>
      <c r="S27" s="72"/>
      <c r="T27" s="72"/>
      <c r="U27" s="152">
        <f>SUM(U20:U26)</f>
        <v>0</v>
      </c>
      <c r="V27" s="72"/>
      <c r="W27" s="72"/>
      <c r="X27" s="152">
        <f>SUM(X20:X26)</f>
        <v>0</v>
      </c>
      <c r="Y27" s="72"/>
      <c r="Z27" s="72"/>
      <c r="AA27" s="152">
        <f>SUM(AA20:AA26)</f>
        <v>0</v>
      </c>
      <c r="AB27" s="70">
        <f>SUM(AB20:AB26)</f>
        <v>0</v>
      </c>
      <c r="AC27" s="70">
        <f>SUM(AC20:AC26)</f>
        <v>0</v>
      </c>
    </row>
    <row r="28" spans="1:29" ht="14.25" customHeight="1" x14ac:dyDescent="0.2">
      <c r="A28" s="302"/>
      <c r="B28" s="193" t="s">
        <v>67</v>
      </c>
      <c r="C28" s="191">
        <v>570</v>
      </c>
      <c r="D28" s="134"/>
      <c r="E28" s="134"/>
      <c r="F28" s="236">
        <v>750</v>
      </c>
      <c r="G28" s="134"/>
      <c r="H28" s="134"/>
      <c r="I28" s="191">
        <v>958</v>
      </c>
      <c r="J28" s="134"/>
      <c r="K28" s="134"/>
      <c r="L28" s="236">
        <v>1216</v>
      </c>
      <c r="M28" s="134"/>
      <c r="N28" s="134"/>
      <c r="O28" s="52">
        <f t="shared" si="1"/>
        <v>0</v>
      </c>
      <c r="P28" s="192"/>
    </row>
    <row r="29" spans="1:29" ht="14.25" customHeight="1" thickBot="1" x14ac:dyDescent="0.25">
      <c r="A29" s="302"/>
      <c r="B29" s="193" t="s">
        <v>68</v>
      </c>
      <c r="C29" s="191">
        <v>723</v>
      </c>
      <c r="D29" s="134"/>
      <c r="E29" s="134"/>
      <c r="F29" s="191">
        <v>774</v>
      </c>
      <c r="G29" s="134"/>
      <c r="H29" s="134"/>
      <c r="I29" s="191">
        <v>1156</v>
      </c>
      <c r="J29" s="134"/>
      <c r="K29" s="134"/>
      <c r="L29" s="191">
        <v>1256</v>
      </c>
      <c r="M29" s="134"/>
      <c r="N29" s="134"/>
      <c r="O29" s="52">
        <f t="shared" si="1"/>
        <v>0</v>
      </c>
      <c r="P29" s="192"/>
      <c r="R29" s="25" t="s">
        <v>87</v>
      </c>
      <c r="V29" s="43" t="s">
        <v>2</v>
      </c>
    </row>
    <row r="30" spans="1:29" ht="14.25" customHeight="1" x14ac:dyDescent="0.2">
      <c r="A30" s="302"/>
      <c r="B30" s="193" t="s">
        <v>70</v>
      </c>
      <c r="C30" s="191">
        <v>1092</v>
      </c>
      <c r="D30" s="134"/>
      <c r="E30" s="134"/>
      <c r="F30" s="191">
        <v>1164</v>
      </c>
      <c r="G30" s="134"/>
      <c r="H30" s="134"/>
      <c r="I30" s="191">
        <v>1426</v>
      </c>
      <c r="J30" s="134"/>
      <c r="K30" s="134"/>
      <c r="L30" s="191">
        <v>1526</v>
      </c>
      <c r="M30" s="134"/>
      <c r="N30" s="134"/>
      <c r="O30" s="52">
        <f t="shared" si="1"/>
        <v>0</v>
      </c>
      <c r="P30" s="192"/>
      <c r="R30" s="304"/>
      <c r="S30" s="331" t="s">
        <v>57</v>
      </c>
      <c r="T30" s="331" t="s">
        <v>85</v>
      </c>
      <c r="U30" s="316" t="s">
        <v>59</v>
      </c>
      <c r="V30" s="349" t="s">
        <v>60</v>
      </c>
    </row>
    <row r="31" spans="1:29" ht="14.25" customHeight="1" x14ac:dyDescent="0.2">
      <c r="A31" s="302"/>
      <c r="B31" s="193" t="s">
        <v>72</v>
      </c>
      <c r="C31" s="191">
        <v>1092</v>
      </c>
      <c r="D31" s="134"/>
      <c r="E31" s="134"/>
      <c r="F31" s="191">
        <v>1164</v>
      </c>
      <c r="G31" s="134"/>
      <c r="H31" s="134"/>
      <c r="I31" s="191">
        <v>2192</v>
      </c>
      <c r="J31" s="134"/>
      <c r="K31" s="134"/>
      <c r="L31" s="191">
        <v>2318</v>
      </c>
      <c r="M31" s="134"/>
      <c r="N31" s="134"/>
      <c r="O31" s="52">
        <f t="shared" si="1"/>
        <v>0</v>
      </c>
      <c r="P31" s="192"/>
      <c r="R31" s="330"/>
      <c r="S31" s="332"/>
      <c r="T31" s="332"/>
      <c r="U31" s="334"/>
      <c r="V31" s="350"/>
    </row>
    <row r="32" spans="1:29" ht="14.25" customHeight="1" thickBot="1" x14ac:dyDescent="0.25">
      <c r="A32" s="302"/>
      <c r="B32" s="193" t="s">
        <v>74</v>
      </c>
      <c r="C32" s="191">
        <v>1860</v>
      </c>
      <c r="D32" s="134"/>
      <c r="E32" s="134"/>
      <c r="F32" s="191">
        <v>1953</v>
      </c>
      <c r="G32" s="134"/>
      <c r="H32" s="134"/>
      <c r="I32" s="191">
        <v>2760</v>
      </c>
      <c r="J32" s="134"/>
      <c r="K32" s="134"/>
      <c r="L32" s="191">
        <v>2904</v>
      </c>
      <c r="M32" s="134"/>
      <c r="N32" s="134"/>
      <c r="O32" s="52">
        <f t="shared" si="1"/>
        <v>0</v>
      </c>
      <c r="P32" s="192"/>
      <c r="R32" s="305"/>
      <c r="S32" s="333"/>
      <c r="T32" s="333"/>
      <c r="U32" s="317"/>
      <c r="V32" s="351"/>
    </row>
    <row r="33" spans="1:30" ht="14.25" customHeight="1" x14ac:dyDescent="0.2">
      <c r="A33" s="302"/>
      <c r="B33" s="193" t="s">
        <v>76</v>
      </c>
      <c r="C33" s="191">
        <v>1860</v>
      </c>
      <c r="D33" s="134"/>
      <c r="E33" s="134"/>
      <c r="F33" s="191">
        <v>1953</v>
      </c>
      <c r="G33" s="134"/>
      <c r="H33" s="134"/>
      <c r="I33" s="191">
        <v>3208</v>
      </c>
      <c r="J33" s="134"/>
      <c r="K33" s="134"/>
      <c r="L33" s="191">
        <v>3366</v>
      </c>
      <c r="M33" s="134"/>
      <c r="N33" s="134"/>
      <c r="O33" s="52">
        <f t="shared" si="1"/>
        <v>0</v>
      </c>
      <c r="P33" s="192"/>
      <c r="R33" s="33" t="s">
        <v>65</v>
      </c>
      <c r="S33" s="239">
        <v>120</v>
      </c>
      <c r="T33" s="184"/>
      <c r="U33" s="185"/>
      <c r="V33" s="81">
        <f t="shared" ref="V33:V39" si="3">$T33*U33</f>
        <v>0</v>
      </c>
    </row>
    <row r="34" spans="1:30" ht="14.25" customHeight="1" x14ac:dyDescent="0.2">
      <c r="A34" s="302"/>
      <c r="B34" s="193" t="s">
        <v>78</v>
      </c>
      <c r="C34" s="191">
        <v>2496</v>
      </c>
      <c r="D34" s="134"/>
      <c r="E34" s="134"/>
      <c r="F34" s="191">
        <v>2610</v>
      </c>
      <c r="G34" s="134"/>
      <c r="H34" s="134"/>
      <c r="I34" s="191">
        <v>3728</v>
      </c>
      <c r="J34" s="134"/>
      <c r="K34" s="134"/>
      <c r="L34" s="191">
        <v>3904</v>
      </c>
      <c r="M34" s="134"/>
      <c r="N34" s="134"/>
      <c r="O34" s="52">
        <f t="shared" si="1"/>
        <v>0</v>
      </c>
      <c r="P34" s="192"/>
      <c r="R34" s="64" t="s">
        <v>67</v>
      </c>
      <c r="S34" s="239">
        <v>120</v>
      </c>
      <c r="T34" s="189"/>
      <c r="U34" s="190"/>
      <c r="V34" s="61">
        <f t="shared" si="3"/>
        <v>0</v>
      </c>
    </row>
    <row r="35" spans="1:30" ht="14.1" customHeight="1" x14ac:dyDescent="0.2">
      <c r="A35" s="302"/>
      <c r="B35" s="193" t="s">
        <v>79</v>
      </c>
      <c r="C35" s="191">
        <v>2496</v>
      </c>
      <c r="D35" s="134"/>
      <c r="E35" s="134"/>
      <c r="F35" s="191">
        <v>2610</v>
      </c>
      <c r="G35" s="134"/>
      <c r="H35" s="134"/>
      <c r="I35" s="191">
        <v>4294</v>
      </c>
      <c r="J35" s="134"/>
      <c r="K35" s="134"/>
      <c r="L35" s="191">
        <v>4486</v>
      </c>
      <c r="M35" s="134"/>
      <c r="N35" s="134"/>
      <c r="O35" s="52">
        <f t="shared" si="1"/>
        <v>0</v>
      </c>
      <c r="P35" s="192"/>
      <c r="R35" s="64" t="s">
        <v>68</v>
      </c>
      <c r="S35" s="239">
        <v>120</v>
      </c>
      <c r="T35" s="189"/>
      <c r="U35" s="190"/>
      <c r="V35" s="61">
        <f t="shared" si="3"/>
        <v>0</v>
      </c>
    </row>
    <row r="36" spans="1:30" ht="14.25" customHeight="1" thickBot="1" x14ac:dyDescent="0.25">
      <c r="A36" s="303"/>
      <c r="B36" s="198" t="s">
        <v>75</v>
      </c>
      <c r="C36" s="199">
        <v>2850</v>
      </c>
      <c r="D36" s="135"/>
      <c r="E36" s="135"/>
      <c r="F36" s="199">
        <v>2979</v>
      </c>
      <c r="G36" s="135"/>
      <c r="H36" s="135"/>
      <c r="I36" s="199">
        <v>4750</v>
      </c>
      <c r="J36" s="135"/>
      <c r="K36" s="135"/>
      <c r="L36" s="199">
        <v>4965</v>
      </c>
      <c r="M36" s="135"/>
      <c r="N36" s="135"/>
      <c r="O36" s="50">
        <f t="shared" si="1"/>
        <v>0</v>
      </c>
      <c r="P36" s="200"/>
      <c r="R36" s="64" t="s">
        <v>69</v>
      </c>
      <c r="S36" s="239">
        <v>120</v>
      </c>
      <c r="T36" s="189"/>
      <c r="U36" s="190"/>
      <c r="V36" s="61">
        <f t="shared" si="3"/>
        <v>0</v>
      </c>
    </row>
    <row r="37" spans="1:30" ht="14.25" customHeight="1" x14ac:dyDescent="0.2">
      <c r="A37" s="301" t="s">
        <v>88</v>
      </c>
      <c r="B37" s="208" t="s">
        <v>65</v>
      </c>
      <c r="C37" s="235">
        <v>600</v>
      </c>
      <c r="D37" s="133"/>
      <c r="E37" s="133"/>
      <c r="F37" s="235">
        <v>615</v>
      </c>
      <c r="G37" s="133"/>
      <c r="H37" s="133"/>
      <c r="I37" s="235">
        <v>948</v>
      </c>
      <c r="J37" s="133"/>
      <c r="K37" s="133"/>
      <c r="L37" s="235">
        <v>960</v>
      </c>
      <c r="M37" s="133"/>
      <c r="N37" s="133"/>
      <c r="O37" s="59">
        <f t="shared" si="1"/>
        <v>0</v>
      </c>
      <c r="P37" s="188"/>
      <c r="R37" s="64" t="s">
        <v>71</v>
      </c>
      <c r="S37" s="239">
        <v>120</v>
      </c>
      <c r="T37" s="189"/>
      <c r="U37" s="190"/>
      <c r="V37" s="61">
        <f t="shared" si="3"/>
        <v>0</v>
      </c>
      <c r="W37" s="25"/>
      <c r="X37" s="25"/>
      <c r="Y37" s="25"/>
    </row>
    <row r="38" spans="1:30" ht="14.25" customHeight="1" x14ac:dyDescent="0.2">
      <c r="A38" s="302"/>
      <c r="B38" s="193" t="s">
        <v>67</v>
      </c>
      <c r="C38" s="236">
        <v>780</v>
      </c>
      <c r="D38" s="134"/>
      <c r="E38" s="134"/>
      <c r="F38" s="236">
        <v>807</v>
      </c>
      <c r="G38" s="134"/>
      <c r="H38" s="134"/>
      <c r="I38" s="236">
        <v>1196</v>
      </c>
      <c r="J38" s="134"/>
      <c r="K38" s="134"/>
      <c r="L38" s="236">
        <v>1224</v>
      </c>
      <c r="M38" s="134"/>
      <c r="N38" s="134"/>
      <c r="O38" s="52">
        <f t="shared" si="1"/>
        <v>0</v>
      </c>
      <c r="P38" s="192"/>
      <c r="R38" s="64" t="s">
        <v>73</v>
      </c>
      <c r="S38" s="239">
        <v>120</v>
      </c>
      <c r="T38" s="189"/>
      <c r="U38" s="190"/>
      <c r="V38" s="61">
        <f t="shared" si="3"/>
        <v>0</v>
      </c>
      <c r="W38" s="25"/>
      <c r="X38" s="25"/>
      <c r="Y38" s="25"/>
    </row>
    <row r="39" spans="1:30" ht="14.25" customHeight="1" thickBot="1" x14ac:dyDescent="0.25">
      <c r="A39" s="302"/>
      <c r="B39" s="193" t="s">
        <v>68</v>
      </c>
      <c r="C39" s="191">
        <v>963</v>
      </c>
      <c r="D39" s="134"/>
      <c r="E39" s="134"/>
      <c r="F39" s="191">
        <v>1029</v>
      </c>
      <c r="G39" s="134"/>
      <c r="H39" s="134"/>
      <c r="I39" s="191">
        <v>1288</v>
      </c>
      <c r="J39" s="134"/>
      <c r="K39" s="134"/>
      <c r="L39" s="191">
        <v>1383</v>
      </c>
      <c r="M39" s="134"/>
      <c r="N39" s="134"/>
      <c r="O39" s="52">
        <f t="shared" si="1"/>
        <v>0</v>
      </c>
      <c r="P39" s="192"/>
      <c r="R39" s="82" t="s">
        <v>75</v>
      </c>
      <c r="S39" s="239">
        <v>120</v>
      </c>
      <c r="T39" s="194"/>
      <c r="U39" s="195"/>
      <c r="V39" s="98">
        <f t="shared" si="3"/>
        <v>0</v>
      </c>
      <c r="W39" s="25"/>
      <c r="X39" s="25"/>
      <c r="Y39" s="25"/>
    </row>
    <row r="40" spans="1:30" ht="14.25" customHeight="1" thickBot="1" x14ac:dyDescent="0.25">
      <c r="A40" s="302"/>
      <c r="B40" s="193" t="s">
        <v>70</v>
      </c>
      <c r="C40" s="191">
        <v>1674</v>
      </c>
      <c r="D40" s="134"/>
      <c r="E40" s="134"/>
      <c r="F40" s="191">
        <v>1779</v>
      </c>
      <c r="G40" s="134"/>
      <c r="H40" s="134"/>
      <c r="I40" s="191">
        <v>1858</v>
      </c>
      <c r="J40" s="134"/>
      <c r="K40" s="134"/>
      <c r="L40" s="191">
        <v>1988</v>
      </c>
      <c r="M40" s="134"/>
      <c r="N40" s="134"/>
      <c r="O40" s="52">
        <f t="shared" si="1"/>
        <v>0</v>
      </c>
      <c r="P40" s="192"/>
      <c r="R40" s="49" t="s">
        <v>77</v>
      </c>
      <c r="S40" s="72"/>
      <c r="T40" s="72"/>
      <c r="U40" s="152">
        <f>SUM(U33:U39)</f>
        <v>0</v>
      </c>
      <c r="V40" s="70">
        <f>SUM(V33:V39)</f>
        <v>0</v>
      </c>
      <c r="W40" s="25"/>
      <c r="X40" s="25"/>
      <c r="Y40" s="25"/>
    </row>
    <row r="41" spans="1:30" ht="14.25" customHeight="1" x14ac:dyDescent="0.2">
      <c r="A41" s="302"/>
      <c r="B41" s="193" t="s">
        <v>72</v>
      </c>
      <c r="C41" s="191">
        <v>1674</v>
      </c>
      <c r="D41" s="134"/>
      <c r="E41" s="134"/>
      <c r="F41" s="191">
        <v>1779</v>
      </c>
      <c r="G41" s="134"/>
      <c r="H41" s="134"/>
      <c r="I41" s="191">
        <v>2858</v>
      </c>
      <c r="J41" s="134"/>
      <c r="K41" s="134"/>
      <c r="L41" s="191">
        <v>3020</v>
      </c>
      <c r="M41" s="134"/>
      <c r="N41" s="134"/>
      <c r="O41" s="52">
        <f t="shared" si="1"/>
        <v>0</v>
      </c>
      <c r="P41" s="192"/>
      <c r="W41" s="25"/>
      <c r="X41" s="25"/>
      <c r="Y41" s="25"/>
    </row>
    <row r="42" spans="1:30" ht="14.25" customHeight="1" thickBot="1" x14ac:dyDescent="0.25">
      <c r="A42" s="302"/>
      <c r="B42" s="193" t="s">
        <v>74</v>
      </c>
      <c r="C42" s="191">
        <v>2811</v>
      </c>
      <c r="D42" s="134"/>
      <c r="E42" s="134"/>
      <c r="F42" s="191">
        <v>2952</v>
      </c>
      <c r="G42" s="134"/>
      <c r="H42" s="134"/>
      <c r="I42" s="191">
        <v>3596</v>
      </c>
      <c r="J42" s="134"/>
      <c r="K42" s="134"/>
      <c r="L42" s="191">
        <v>3778</v>
      </c>
      <c r="M42" s="134"/>
      <c r="N42" s="134"/>
      <c r="O42" s="52">
        <f t="shared" si="1"/>
        <v>0</v>
      </c>
      <c r="P42" s="192"/>
      <c r="R42" s="25" t="s">
        <v>89</v>
      </c>
      <c r="T42" s="43"/>
      <c r="V42" s="43" t="s">
        <v>2</v>
      </c>
      <c r="W42" s="25"/>
      <c r="X42" s="25"/>
      <c r="Y42" s="25"/>
    </row>
    <row r="43" spans="1:30" ht="14.25" customHeight="1" x14ac:dyDescent="0.2">
      <c r="A43" s="302"/>
      <c r="B43" s="193" t="s">
        <v>76</v>
      </c>
      <c r="C43" s="191">
        <v>2811</v>
      </c>
      <c r="D43" s="134"/>
      <c r="E43" s="134"/>
      <c r="F43" s="191">
        <v>2952</v>
      </c>
      <c r="G43" s="134"/>
      <c r="H43" s="134"/>
      <c r="I43" s="191">
        <v>4180</v>
      </c>
      <c r="J43" s="134"/>
      <c r="K43" s="134"/>
      <c r="L43" s="191">
        <v>4384</v>
      </c>
      <c r="M43" s="134"/>
      <c r="N43" s="134"/>
      <c r="O43" s="52">
        <f t="shared" si="1"/>
        <v>0</v>
      </c>
      <c r="P43" s="192"/>
      <c r="R43" s="320"/>
      <c r="S43" s="322" t="s">
        <v>57</v>
      </c>
      <c r="T43" s="324" t="s">
        <v>90</v>
      </c>
      <c r="U43" s="326" t="s">
        <v>59</v>
      </c>
      <c r="V43" s="328" t="s">
        <v>60</v>
      </c>
      <c r="W43" s="25"/>
      <c r="X43" s="25"/>
      <c r="Y43" s="25"/>
    </row>
    <row r="44" spans="1:30" ht="14.25" customHeight="1" thickBot="1" x14ac:dyDescent="0.25">
      <c r="A44" s="302"/>
      <c r="B44" s="193" t="s">
        <v>78</v>
      </c>
      <c r="C44" s="191">
        <v>3774</v>
      </c>
      <c r="D44" s="134"/>
      <c r="E44" s="134"/>
      <c r="F44" s="191">
        <v>3912</v>
      </c>
      <c r="G44" s="134"/>
      <c r="H44" s="134"/>
      <c r="I44" s="191">
        <v>4858</v>
      </c>
      <c r="J44" s="134"/>
      <c r="K44" s="134"/>
      <c r="L44" s="191">
        <v>5080</v>
      </c>
      <c r="M44" s="134"/>
      <c r="N44" s="134"/>
      <c r="O44" s="52">
        <f t="shared" si="1"/>
        <v>0</v>
      </c>
      <c r="P44" s="192"/>
      <c r="R44" s="321"/>
      <c r="S44" s="323"/>
      <c r="T44" s="325"/>
      <c r="U44" s="327"/>
      <c r="V44" s="329"/>
    </row>
    <row r="45" spans="1:30" ht="14.25" customHeight="1" x14ac:dyDescent="0.2">
      <c r="A45" s="302"/>
      <c r="B45" s="193" t="s">
        <v>79</v>
      </c>
      <c r="C45" s="191">
        <v>3774</v>
      </c>
      <c r="D45" s="134"/>
      <c r="E45" s="134"/>
      <c r="F45" s="191">
        <v>3912</v>
      </c>
      <c r="G45" s="134"/>
      <c r="H45" s="134"/>
      <c r="I45" s="191">
        <v>5598</v>
      </c>
      <c r="J45" s="134"/>
      <c r="K45" s="134"/>
      <c r="L45" s="191">
        <v>5844</v>
      </c>
      <c r="M45" s="134"/>
      <c r="N45" s="134"/>
      <c r="O45" s="52">
        <f t="shared" si="1"/>
        <v>0</v>
      </c>
      <c r="P45" s="192"/>
      <c r="R45" s="88" t="s">
        <v>91</v>
      </c>
      <c r="S45" s="87"/>
      <c r="T45" s="86"/>
      <c r="U45" s="85"/>
      <c r="V45" s="84"/>
    </row>
    <row r="46" spans="1:30" ht="14.25" customHeight="1" thickBot="1" x14ac:dyDescent="0.25">
      <c r="A46" s="303"/>
      <c r="B46" s="198" t="s">
        <v>75</v>
      </c>
      <c r="C46" s="199">
        <v>4201</v>
      </c>
      <c r="D46" s="135"/>
      <c r="E46" s="135"/>
      <c r="F46" s="199">
        <v>4386</v>
      </c>
      <c r="G46" s="135"/>
      <c r="H46" s="135"/>
      <c r="I46" s="199">
        <v>7001</v>
      </c>
      <c r="J46" s="135"/>
      <c r="K46" s="135"/>
      <c r="L46" s="199">
        <v>7310</v>
      </c>
      <c r="M46" s="135"/>
      <c r="N46" s="135"/>
      <c r="O46" s="50">
        <f t="shared" si="1"/>
        <v>0</v>
      </c>
      <c r="P46" s="200"/>
      <c r="R46" s="83" t="s">
        <v>92</v>
      </c>
      <c r="S46" s="79">
        <v>21</v>
      </c>
      <c r="T46" s="209"/>
      <c r="U46" s="210"/>
      <c r="V46" s="78">
        <f t="shared" ref="V46:V52" si="4">T46*U46</f>
        <v>0</v>
      </c>
    </row>
    <row r="47" spans="1:30" ht="14.25" customHeight="1" x14ac:dyDescent="0.2">
      <c r="A47" s="443" t="s">
        <v>208</v>
      </c>
      <c r="B47" s="201" t="s">
        <v>65</v>
      </c>
      <c r="C47" s="202">
        <v>489</v>
      </c>
      <c r="D47" s="136"/>
      <c r="E47" s="136"/>
      <c r="F47" s="202">
        <v>516</v>
      </c>
      <c r="G47" s="136"/>
      <c r="H47" s="136"/>
      <c r="I47" s="202">
        <v>722</v>
      </c>
      <c r="J47" s="136"/>
      <c r="K47" s="136"/>
      <c r="L47" s="202">
        <v>762</v>
      </c>
      <c r="M47" s="136"/>
      <c r="N47" s="136"/>
      <c r="O47" s="59">
        <f t="shared" si="1"/>
        <v>0</v>
      </c>
      <c r="P47" s="203"/>
      <c r="R47" s="83" t="s">
        <v>93</v>
      </c>
      <c r="S47" s="79">
        <v>54</v>
      </c>
      <c r="T47" s="211"/>
      <c r="U47" s="212"/>
      <c r="V47" s="78">
        <f t="shared" si="4"/>
        <v>0</v>
      </c>
    </row>
    <row r="48" spans="1:30" s="43" customFormat="1" ht="14.25" customHeight="1" x14ac:dyDescent="0.2">
      <c r="A48" s="302"/>
      <c r="B48" s="193" t="s">
        <v>67</v>
      </c>
      <c r="C48" s="191">
        <v>654</v>
      </c>
      <c r="D48" s="134"/>
      <c r="E48" s="134"/>
      <c r="F48" s="191">
        <v>696</v>
      </c>
      <c r="G48" s="134"/>
      <c r="H48" s="134"/>
      <c r="I48" s="191">
        <v>918</v>
      </c>
      <c r="J48" s="134"/>
      <c r="K48" s="134"/>
      <c r="L48" s="191">
        <v>978</v>
      </c>
      <c r="M48" s="134"/>
      <c r="N48" s="134"/>
      <c r="O48" s="52">
        <f t="shared" si="1"/>
        <v>0</v>
      </c>
      <c r="P48" s="192"/>
      <c r="Q48" s="25"/>
      <c r="R48" s="80" t="s">
        <v>94</v>
      </c>
      <c r="S48" s="79">
        <v>14</v>
      </c>
      <c r="T48" s="211"/>
      <c r="U48" s="212"/>
      <c r="V48" s="78">
        <f t="shared" si="4"/>
        <v>0</v>
      </c>
      <c r="Z48" s="25"/>
      <c r="AA48" s="25"/>
      <c r="AB48" s="25"/>
      <c r="AC48" s="25"/>
      <c r="AD48" s="25"/>
    </row>
    <row r="49" spans="1:30" s="43" customFormat="1" ht="14.25" customHeight="1" x14ac:dyDescent="0.2">
      <c r="A49" s="302"/>
      <c r="B49" s="193" t="s">
        <v>68</v>
      </c>
      <c r="C49" s="191">
        <v>903</v>
      </c>
      <c r="D49" s="134"/>
      <c r="E49" s="134"/>
      <c r="F49" s="191">
        <v>963</v>
      </c>
      <c r="G49" s="134"/>
      <c r="H49" s="134"/>
      <c r="I49" s="191">
        <v>1232</v>
      </c>
      <c r="J49" s="134"/>
      <c r="K49" s="134"/>
      <c r="L49" s="191">
        <v>1322</v>
      </c>
      <c r="M49" s="134"/>
      <c r="N49" s="134"/>
      <c r="O49" s="52">
        <f t="shared" si="1"/>
        <v>0</v>
      </c>
      <c r="P49" s="192"/>
      <c r="Q49" s="25"/>
      <c r="R49" s="80" t="s">
        <v>95</v>
      </c>
      <c r="S49" s="79">
        <v>60</v>
      </c>
      <c r="T49" s="211"/>
      <c r="U49" s="212"/>
      <c r="V49" s="78">
        <f t="shared" si="4"/>
        <v>0</v>
      </c>
      <c r="Z49" s="25"/>
      <c r="AA49" s="25"/>
      <c r="AB49" s="25"/>
      <c r="AC49" s="25"/>
      <c r="AD49" s="25"/>
    </row>
    <row r="50" spans="1:30" s="43" customFormat="1" ht="14.25" customHeight="1" x14ac:dyDescent="0.2">
      <c r="A50" s="302"/>
      <c r="B50" s="193" t="s">
        <v>70</v>
      </c>
      <c r="C50" s="191">
        <v>1551</v>
      </c>
      <c r="D50" s="134"/>
      <c r="E50" s="134"/>
      <c r="F50" s="191">
        <v>1650</v>
      </c>
      <c r="G50" s="134"/>
      <c r="H50" s="134"/>
      <c r="I50" s="191">
        <v>1766</v>
      </c>
      <c r="J50" s="134"/>
      <c r="K50" s="134"/>
      <c r="L50" s="191">
        <v>1888</v>
      </c>
      <c r="M50" s="134"/>
      <c r="N50" s="134"/>
      <c r="O50" s="52">
        <f t="shared" si="1"/>
        <v>0</v>
      </c>
      <c r="P50" s="192"/>
      <c r="Q50" s="25"/>
      <c r="R50" s="83" t="s">
        <v>96</v>
      </c>
      <c r="S50" s="79">
        <v>61</v>
      </c>
      <c r="T50" s="211"/>
      <c r="U50" s="212"/>
      <c r="V50" s="78">
        <f t="shared" si="4"/>
        <v>0</v>
      </c>
      <c r="Z50" s="25"/>
      <c r="AA50" s="25"/>
      <c r="AB50" s="25"/>
      <c r="AC50" s="25"/>
      <c r="AD50" s="25"/>
    </row>
    <row r="51" spans="1:30" s="43" customFormat="1" ht="14.25" customHeight="1" x14ac:dyDescent="0.2">
      <c r="A51" s="302"/>
      <c r="B51" s="193" t="s">
        <v>72</v>
      </c>
      <c r="C51" s="191">
        <v>1551</v>
      </c>
      <c r="D51" s="134"/>
      <c r="E51" s="134"/>
      <c r="F51" s="191">
        <v>1650</v>
      </c>
      <c r="G51" s="134"/>
      <c r="H51" s="134"/>
      <c r="I51" s="191">
        <v>2716</v>
      </c>
      <c r="J51" s="134"/>
      <c r="K51" s="134"/>
      <c r="L51" s="191">
        <v>2870</v>
      </c>
      <c r="M51" s="134"/>
      <c r="N51" s="134"/>
      <c r="O51" s="52">
        <f t="shared" si="1"/>
        <v>0</v>
      </c>
      <c r="P51" s="192"/>
      <c r="Q51" s="25"/>
      <c r="R51" s="80" t="s">
        <v>97</v>
      </c>
      <c r="S51" s="79">
        <v>34</v>
      </c>
      <c r="T51" s="211"/>
      <c r="U51" s="212"/>
      <c r="V51" s="78">
        <f t="shared" si="4"/>
        <v>0</v>
      </c>
      <c r="Z51" s="25"/>
      <c r="AA51" s="25"/>
      <c r="AB51" s="25"/>
      <c r="AC51" s="25"/>
      <c r="AD51" s="25"/>
    </row>
    <row r="52" spans="1:30" s="43" customFormat="1" ht="14.25" customHeight="1" thickBot="1" x14ac:dyDescent="0.25">
      <c r="A52" s="302"/>
      <c r="B52" s="193" t="s">
        <v>74</v>
      </c>
      <c r="C52" s="191">
        <v>2607</v>
      </c>
      <c r="D52" s="134"/>
      <c r="E52" s="134"/>
      <c r="F52" s="191">
        <v>2736</v>
      </c>
      <c r="G52" s="134"/>
      <c r="H52" s="134"/>
      <c r="I52" s="191">
        <v>3418</v>
      </c>
      <c r="J52" s="134"/>
      <c r="K52" s="134"/>
      <c r="L52" s="191">
        <v>3592</v>
      </c>
      <c r="M52" s="134"/>
      <c r="N52" s="134"/>
      <c r="O52" s="52">
        <f t="shared" si="1"/>
        <v>0</v>
      </c>
      <c r="P52" s="192"/>
      <c r="Q52" s="25"/>
      <c r="R52" s="77" t="s">
        <v>98</v>
      </c>
      <c r="S52" s="76"/>
      <c r="T52" s="213"/>
      <c r="U52" s="214"/>
      <c r="V52" s="75">
        <f t="shared" si="4"/>
        <v>0</v>
      </c>
      <c r="Z52" s="25"/>
      <c r="AA52" s="25"/>
      <c r="AB52" s="25"/>
      <c r="AC52" s="25"/>
      <c r="AD52" s="25"/>
    </row>
    <row r="53" spans="1:30" s="43" customFormat="1" ht="14.25" customHeight="1" thickBot="1" x14ac:dyDescent="0.25">
      <c r="A53" s="302"/>
      <c r="B53" s="193" t="s">
        <v>76</v>
      </c>
      <c r="C53" s="191">
        <v>2607</v>
      </c>
      <c r="D53" s="134"/>
      <c r="E53" s="134"/>
      <c r="F53" s="191">
        <v>2736</v>
      </c>
      <c r="G53" s="134"/>
      <c r="H53" s="134"/>
      <c r="I53" s="191">
        <v>3972</v>
      </c>
      <c r="J53" s="134"/>
      <c r="K53" s="134"/>
      <c r="L53" s="191">
        <v>4166</v>
      </c>
      <c r="M53" s="134"/>
      <c r="N53" s="134"/>
      <c r="O53" s="52">
        <f>D53*E53+J53*K53+G53*H53+M53*N53</f>
        <v>0</v>
      </c>
      <c r="P53" s="192"/>
      <c r="Q53" s="25"/>
      <c r="R53" s="49" t="s">
        <v>77</v>
      </c>
      <c r="S53" s="72"/>
      <c r="T53" s="71"/>
      <c r="U53" s="152">
        <f>SUM(U46:U52)</f>
        <v>0</v>
      </c>
      <c r="V53" s="70">
        <f>SUM(V46:V52)</f>
        <v>0</v>
      </c>
      <c r="Z53" s="25"/>
      <c r="AA53" s="25"/>
      <c r="AB53" s="25"/>
      <c r="AC53" s="25"/>
      <c r="AD53" s="25"/>
    </row>
    <row r="54" spans="1:30" s="43" customFormat="1" ht="14.25" customHeight="1" x14ac:dyDescent="0.2">
      <c r="A54" s="302"/>
      <c r="B54" s="193" t="s">
        <v>78</v>
      </c>
      <c r="C54" s="191">
        <v>3501</v>
      </c>
      <c r="D54" s="134"/>
      <c r="E54" s="134"/>
      <c r="F54" s="191">
        <v>3660</v>
      </c>
      <c r="G54" s="134"/>
      <c r="H54" s="134"/>
      <c r="I54" s="191">
        <v>4616</v>
      </c>
      <c r="J54" s="134"/>
      <c r="K54" s="134"/>
      <c r="L54" s="191">
        <v>4828</v>
      </c>
      <c r="M54" s="134"/>
      <c r="N54" s="134"/>
      <c r="O54" s="52">
        <f t="shared" si="1"/>
        <v>0</v>
      </c>
      <c r="P54" s="192"/>
      <c r="Q54" s="25"/>
      <c r="R54" s="25"/>
      <c r="S54" s="25"/>
      <c r="T54" s="25"/>
      <c r="U54" s="25"/>
      <c r="Z54" s="25"/>
      <c r="AA54" s="25"/>
      <c r="AB54" s="25"/>
      <c r="AC54" s="25"/>
      <c r="AD54" s="25"/>
    </row>
    <row r="55" spans="1:30" s="43" customFormat="1" ht="14.1" customHeight="1" thickBot="1" x14ac:dyDescent="0.25">
      <c r="A55" s="302"/>
      <c r="B55" s="193" t="s">
        <v>79</v>
      </c>
      <c r="C55" s="191">
        <v>3501</v>
      </c>
      <c r="D55" s="134"/>
      <c r="E55" s="134"/>
      <c r="F55" s="191">
        <v>3660</v>
      </c>
      <c r="G55" s="134"/>
      <c r="H55" s="134"/>
      <c r="I55" s="191">
        <v>5318</v>
      </c>
      <c r="J55" s="134"/>
      <c r="K55" s="134"/>
      <c r="L55" s="191">
        <v>5550</v>
      </c>
      <c r="M55" s="134"/>
      <c r="N55" s="134"/>
      <c r="O55" s="52">
        <f t="shared" si="1"/>
        <v>0</v>
      </c>
      <c r="P55" s="192"/>
      <c r="Q55" s="25"/>
      <c r="R55" s="25" t="s">
        <v>99</v>
      </c>
      <c r="S55" s="25"/>
      <c r="T55" s="25"/>
      <c r="U55" s="25"/>
      <c r="V55" s="25" t="s">
        <v>100</v>
      </c>
      <c r="Z55" s="25"/>
      <c r="AA55" s="25"/>
      <c r="AB55" s="25"/>
      <c r="AC55" s="25"/>
      <c r="AD55" s="25"/>
    </row>
    <row r="56" spans="1:30" s="43" customFormat="1" ht="14.25" customHeight="1" thickBot="1" x14ac:dyDescent="0.25">
      <c r="A56" s="303"/>
      <c r="B56" s="51" t="s">
        <v>75</v>
      </c>
      <c r="C56" s="38">
        <v>3906</v>
      </c>
      <c r="D56" s="135"/>
      <c r="E56" s="135"/>
      <c r="F56" s="38">
        <v>4080</v>
      </c>
      <c r="G56" s="135"/>
      <c r="H56" s="135"/>
      <c r="I56" s="199">
        <v>6510</v>
      </c>
      <c r="J56" s="135"/>
      <c r="K56" s="135"/>
      <c r="L56" s="199">
        <v>6800</v>
      </c>
      <c r="M56" s="135"/>
      <c r="N56" s="135"/>
      <c r="O56" s="50">
        <f>D56*E56+J56*K56+G56*H56+M56*N56</f>
        <v>0</v>
      </c>
      <c r="P56" s="200"/>
      <c r="Q56" s="25"/>
      <c r="R56" s="304"/>
      <c r="S56" s="306"/>
      <c r="T56" s="306"/>
      <c r="U56" s="316" t="s">
        <v>59</v>
      </c>
      <c r="V56" s="318" t="s">
        <v>60</v>
      </c>
      <c r="Z56" s="25"/>
      <c r="AA56" s="25"/>
      <c r="AB56" s="25"/>
      <c r="AC56" s="25"/>
      <c r="AD56" s="25"/>
    </row>
    <row r="57" spans="1:30" s="43" customFormat="1" ht="14.25" customHeight="1" thickBot="1" x14ac:dyDescent="0.25">
      <c r="A57" s="49" t="s">
        <v>77</v>
      </c>
      <c r="B57" s="48"/>
      <c r="C57" s="42"/>
      <c r="D57" s="47"/>
      <c r="E57" s="47">
        <f>SUM(E7:E56)</f>
        <v>0</v>
      </c>
      <c r="F57" s="47"/>
      <c r="G57" s="46"/>
      <c r="H57" s="42">
        <f>SUM(H7:H56)</f>
        <v>0</v>
      </c>
      <c r="I57" s="42"/>
      <c r="J57" s="47"/>
      <c r="K57" s="47">
        <f>SUM(K7:K56)</f>
        <v>0</v>
      </c>
      <c r="L57" s="47"/>
      <c r="M57" s="46"/>
      <c r="N57" s="42">
        <f>SUM(N7:N56)</f>
        <v>0</v>
      </c>
      <c r="O57" s="45">
        <f>SUM(O7:O56)</f>
        <v>0</v>
      </c>
      <c r="P57" s="45">
        <f>SUM(P7:P56)</f>
        <v>0</v>
      </c>
      <c r="Q57" s="44"/>
      <c r="R57" s="305"/>
      <c r="S57" s="307"/>
      <c r="T57" s="307"/>
      <c r="U57" s="317"/>
      <c r="V57" s="319"/>
      <c r="Z57" s="25"/>
      <c r="AA57" s="25"/>
      <c r="AB57" s="25"/>
      <c r="AC57" s="25"/>
      <c r="AD57" s="25"/>
    </row>
    <row r="58" spans="1:30" s="43" customFormat="1" ht="13.8" thickBot="1" x14ac:dyDescent="0.25">
      <c r="A58" s="25"/>
      <c r="B58" s="25"/>
      <c r="C58" s="25"/>
      <c r="D58" s="25"/>
      <c r="E58" s="25"/>
      <c r="F58" s="25"/>
      <c r="G58" s="25"/>
      <c r="H58" s="25"/>
      <c r="I58" s="25"/>
      <c r="J58" s="25"/>
      <c r="K58" s="25"/>
      <c r="L58" s="25"/>
      <c r="M58" s="25"/>
      <c r="N58" s="25"/>
      <c r="O58" s="25"/>
      <c r="P58" s="25"/>
      <c r="Q58" s="25"/>
      <c r="R58" s="163" t="s">
        <v>101</v>
      </c>
      <c r="S58" s="66"/>
      <c r="T58" s="92"/>
      <c r="U58" s="215"/>
      <c r="V58" s="153"/>
      <c r="Z58" s="25"/>
      <c r="AA58" s="25"/>
      <c r="AB58" s="25"/>
      <c r="AC58" s="25"/>
      <c r="AD58" s="25"/>
    </row>
    <row r="59" spans="1:30" s="43" customFormat="1" ht="13.8" thickBot="1" x14ac:dyDescent="0.25">
      <c r="A59" s="25" t="s">
        <v>102</v>
      </c>
      <c r="B59" s="25"/>
      <c r="C59" s="25"/>
      <c r="D59" s="25"/>
      <c r="E59" s="25"/>
      <c r="F59" s="25"/>
      <c r="G59" s="25"/>
      <c r="H59" s="25"/>
      <c r="I59" s="25"/>
      <c r="J59" s="25"/>
      <c r="K59" s="25"/>
      <c r="L59" s="25"/>
      <c r="M59" s="25"/>
      <c r="N59" s="25"/>
      <c r="O59" s="25"/>
      <c r="P59" s="25"/>
      <c r="Q59" s="25"/>
      <c r="R59" s="49" t="s">
        <v>77</v>
      </c>
      <c r="S59" s="42"/>
      <c r="T59" s="42"/>
      <c r="U59" s="152">
        <f>SUM(U58)</f>
        <v>0</v>
      </c>
      <c r="V59" s="106">
        <f>SUM(V58)</f>
        <v>0</v>
      </c>
      <c r="Z59" s="25"/>
      <c r="AA59" s="25"/>
      <c r="AB59" s="25"/>
      <c r="AC59" s="25"/>
      <c r="AD59" s="25"/>
    </row>
    <row r="60" spans="1:30" s="43" customFormat="1" x14ac:dyDescent="0.2">
      <c r="A60" s="216" t="s">
        <v>103</v>
      </c>
      <c r="B60" s="25"/>
      <c r="C60" s="25"/>
      <c r="D60" s="25"/>
      <c r="E60" s="25"/>
      <c r="F60" s="25"/>
      <c r="G60" s="25"/>
      <c r="H60" s="25"/>
      <c r="I60" s="25"/>
      <c r="J60" s="25"/>
      <c r="K60" s="25"/>
      <c r="L60" s="25"/>
      <c r="M60" s="25"/>
      <c r="N60" s="25"/>
      <c r="O60" s="25"/>
      <c r="P60" s="25"/>
      <c r="Q60" s="25"/>
      <c r="R60" s="25"/>
      <c r="S60" s="111"/>
      <c r="T60" s="111"/>
      <c r="U60" s="44"/>
      <c r="V60" s="111"/>
      <c r="Z60" s="25"/>
      <c r="AA60" s="25"/>
      <c r="AB60" s="25"/>
      <c r="AC60" s="25"/>
      <c r="AD60" s="25"/>
    </row>
    <row r="61" spans="1:30" s="43" customFormat="1" ht="69.900000000000006" customHeight="1" x14ac:dyDescent="0.2">
      <c r="A61" s="308" t="s">
        <v>104</v>
      </c>
      <c r="B61" s="308"/>
      <c r="C61" s="308"/>
      <c r="D61" s="308"/>
      <c r="E61" s="308"/>
      <c r="F61" s="308"/>
      <c r="G61" s="308"/>
      <c r="H61" s="308"/>
      <c r="I61" s="308"/>
      <c r="J61" s="308"/>
      <c r="K61" s="308"/>
      <c r="L61" s="308"/>
      <c r="M61" s="308"/>
      <c r="N61" s="308"/>
      <c r="O61" s="308"/>
      <c r="P61" s="308"/>
      <c r="Q61" s="182"/>
      <c r="R61" s="25"/>
      <c r="S61" s="25"/>
      <c r="U61" s="25"/>
      <c r="Z61" s="25"/>
      <c r="AA61" s="25"/>
      <c r="AB61" s="25"/>
      <c r="AC61" s="25"/>
      <c r="AD61" s="25"/>
    </row>
    <row r="62" spans="1:30" s="43" customFormat="1" ht="13.8" thickBot="1" x14ac:dyDescent="0.25">
      <c r="A62" s="25" t="s">
        <v>105</v>
      </c>
      <c r="B62" s="25"/>
      <c r="C62" s="25"/>
      <c r="D62" s="25"/>
      <c r="E62" s="25"/>
      <c r="F62" s="25"/>
      <c r="G62" s="25"/>
      <c r="H62" s="25"/>
      <c r="I62" s="25"/>
      <c r="J62" s="25"/>
      <c r="K62" s="25"/>
      <c r="L62" s="25"/>
      <c r="M62" s="25"/>
      <c r="N62" s="25"/>
      <c r="O62" s="25"/>
      <c r="P62" s="25"/>
      <c r="Q62" s="25"/>
      <c r="R62" s="25" t="s">
        <v>106</v>
      </c>
      <c r="S62" s="25"/>
      <c r="U62" s="25"/>
      <c r="V62" s="43" t="s">
        <v>100</v>
      </c>
      <c r="W62" s="25"/>
      <c r="X62" s="25"/>
      <c r="Z62" s="25"/>
      <c r="AA62" s="25"/>
      <c r="AB62" s="25"/>
      <c r="AC62" s="25"/>
      <c r="AD62" s="25"/>
    </row>
    <row r="63" spans="1:30" s="43" customFormat="1" ht="13.8" thickBot="1" x14ac:dyDescent="0.25">
      <c r="A63" s="216" t="s">
        <v>107</v>
      </c>
      <c r="B63" s="25"/>
      <c r="C63" s="25"/>
      <c r="D63" s="25"/>
      <c r="E63" s="25"/>
      <c r="F63" s="25"/>
      <c r="G63" s="25"/>
      <c r="H63" s="25"/>
      <c r="I63" s="25"/>
      <c r="J63" s="25"/>
      <c r="K63" s="25"/>
      <c r="L63" s="25"/>
      <c r="M63" s="25"/>
      <c r="N63" s="25"/>
      <c r="O63" s="25"/>
      <c r="P63" s="25"/>
      <c r="Q63" s="25"/>
      <c r="R63" s="26"/>
      <c r="S63" s="27" t="s">
        <v>108</v>
      </c>
      <c r="T63" s="181" t="s">
        <v>109</v>
      </c>
      <c r="U63" s="69"/>
      <c r="V63" s="68" t="s">
        <v>60</v>
      </c>
      <c r="Z63" s="25"/>
      <c r="AA63" s="25"/>
      <c r="AB63" s="25"/>
      <c r="AC63" s="25"/>
      <c r="AD63" s="25"/>
    </row>
    <row r="64" spans="1:30" x14ac:dyDescent="0.2">
      <c r="A64" s="25" t="s">
        <v>110</v>
      </c>
      <c r="R64" s="32" t="s">
        <v>111</v>
      </c>
      <c r="S64" s="67">
        <v>15000</v>
      </c>
      <c r="T64" s="217"/>
      <c r="U64" s="66"/>
      <c r="V64" s="65">
        <f>T64</f>
        <v>0</v>
      </c>
    </row>
    <row r="65" spans="1:25" x14ac:dyDescent="0.2">
      <c r="R65" s="64" t="s">
        <v>112</v>
      </c>
      <c r="S65" s="63"/>
      <c r="T65" s="138"/>
      <c r="U65" s="62"/>
      <c r="V65" s="61">
        <f>T65</f>
        <v>0</v>
      </c>
    </row>
    <row r="66" spans="1:25" ht="13.8" thickBot="1" x14ac:dyDescent="0.25">
      <c r="R66" s="37" t="s">
        <v>113</v>
      </c>
      <c r="S66" s="58">
        <v>15000</v>
      </c>
      <c r="T66" s="139"/>
      <c r="U66" s="57"/>
      <c r="V66" s="56">
        <f>T66</f>
        <v>0</v>
      </c>
    </row>
    <row r="67" spans="1:25" ht="14.4" customHeight="1" thickBot="1" x14ac:dyDescent="0.25">
      <c r="A67" s="309" t="s">
        <v>114</v>
      </c>
      <c r="B67" s="309"/>
      <c r="C67" s="309"/>
      <c r="D67" s="309"/>
      <c r="E67" s="309"/>
      <c r="F67" s="309"/>
      <c r="G67" s="309"/>
      <c r="H67" s="309"/>
      <c r="I67" s="309"/>
      <c r="J67" s="309"/>
      <c r="K67" s="309"/>
      <c r="L67" s="309"/>
      <c r="M67" s="309"/>
      <c r="N67" s="309"/>
      <c r="O67" s="309"/>
      <c r="P67" s="309"/>
      <c r="R67" s="31" t="s">
        <v>77</v>
      </c>
      <c r="S67" s="48"/>
      <c r="T67" s="55"/>
      <c r="U67" s="152"/>
      <c r="V67" s="54">
        <f>SUM(V64:V66)</f>
        <v>0</v>
      </c>
    </row>
    <row r="68" spans="1:25" ht="14.4" customHeight="1" x14ac:dyDescent="0.2">
      <c r="A68" s="309"/>
      <c r="B68" s="309"/>
      <c r="C68" s="309"/>
      <c r="D68" s="309"/>
      <c r="E68" s="309"/>
      <c r="F68" s="309"/>
      <c r="G68" s="309"/>
      <c r="H68" s="309"/>
      <c r="I68" s="309"/>
      <c r="J68" s="309"/>
      <c r="K68" s="309"/>
      <c r="L68" s="309"/>
      <c r="M68" s="309"/>
      <c r="N68" s="309"/>
      <c r="O68" s="309"/>
      <c r="P68" s="309"/>
      <c r="T68" s="43"/>
      <c r="U68" s="44"/>
    </row>
    <row r="69" spans="1:25" ht="13.8" thickBot="1" x14ac:dyDescent="0.25">
      <c r="A69" s="25" t="s">
        <v>115</v>
      </c>
      <c r="C69" s="25" t="s">
        <v>2</v>
      </c>
      <c r="K69" s="43"/>
      <c r="L69" s="43"/>
      <c r="M69" s="43"/>
      <c r="N69" s="43"/>
      <c r="T69" s="43"/>
    </row>
    <row r="70" spans="1:25" ht="27" customHeight="1" thickBot="1" x14ac:dyDescent="0.25">
      <c r="A70" s="310" t="s">
        <v>116</v>
      </c>
      <c r="B70" s="311"/>
      <c r="C70" s="218" t="str">
        <f>IF(P57=0,"",O57+V13+AC27+V40)</f>
        <v/>
      </c>
      <c r="D70" s="312"/>
      <c r="E70" s="313"/>
      <c r="F70" s="313"/>
      <c r="G70" s="313"/>
      <c r="H70" s="313"/>
      <c r="I70" s="313"/>
      <c r="J70" s="313"/>
      <c r="K70" s="43"/>
      <c r="L70" s="43"/>
      <c r="M70" s="43"/>
      <c r="N70" s="43"/>
    </row>
    <row r="71" spans="1:25" x14ac:dyDescent="0.2">
      <c r="A71" s="25" t="s">
        <v>117</v>
      </c>
      <c r="K71" s="43"/>
      <c r="L71" s="43"/>
      <c r="M71" s="43"/>
      <c r="N71" s="43"/>
    </row>
    <row r="72" spans="1:25" x14ac:dyDescent="0.2">
      <c r="K72" s="43"/>
      <c r="L72" s="43"/>
      <c r="M72" s="43"/>
      <c r="N72" s="43"/>
    </row>
    <row r="73" spans="1:25" x14ac:dyDescent="0.2">
      <c r="A73" s="25" t="s">
        <v>118</v>
      </c>
      <c r="K73" s="43"/>
      <c r="L73" s="43"/>
      <c r="M73" s="43"/>
      <c r="N73" s="43"/>
    </row>
    <row r="74" spans="1:25" ht="13.8" thickBot="1" x14ac:dyDescent="0.25">
      <c r="C74" s="25" t="s">
        <v>2</v>
      </c>
      <c r="K74" s="43"/>
      <c r="L74" s="43"/>
      <c r="M74" s="43"/>
      <c r="N74" s="43"/>
    </row>
    <row r="75" spans="1:25" ht="56.4" customHeight="1" x14ac:dyDescent="0.2">
      <c r="A75" s="32" t="s">
        <v>48</v>
      </c>
      <c r="B75" s="154" t="s">
        <v>119</v>
      </c>
      <c r="C75" s="219" t="str">
        <f>IF(P57&gt;0,P57,"")</f>
        <v/>
      </c>
      <c r="K75" s="43"/>
      <c r="L75" s="43"/>
      <c r="M75" s="43"/>
      <c r="N75" s="43"/>
      <c r="W75" s="25"/>
      <c r="X75" s="25"/>
      <c r="Y75" s="25"/>
    </row>
    <row r="76" spans="1:25" ht="27.6" customHeight="1" x14ac:dyDescent="0.2">
      <c r="A76" s="64" t="s">
        <v>120</v>
      </c>
      <c r="B76" s="155" t="s">
        <v>121</v>
      </c>
      <c r="C76" s="220" t="str">
        <f>IF($P$57&gt;0,V13,"")</f>
        <v/>
      </c>
      <c r="K76" s="43"/>
      <c r="L76" s="43"/>
      <c r="M76" s="43"/>
      <c r="N76" s="43"/>
      <c r="T76" s="43"/>
      <c r="W76" s="25"/>
      <c r="X76" s="25"/>
      <c r="Y76" s="25"/>
    </row>
    <row r="77" spans="1:25" ht="27.6" customHeight="1" x14ac:dyDescent="0.2">
      <c r="A77" s="64" t="s">
        <v>80</v>
      </c>
      <c r="B77" s="155" t="s">
        <v>121</v>
      </c>
      <c r="C77" s="220" t="str">
        <f>IF($P$57&gt;0,AC27,"")</f>
        <v/>
      </c>
      <c r="K77" s="43"/>
      <c r="L77" s="43"/>
      <c r="M77" s="43"/>
      <c r="N77" s="43"/>
    </row>
    <row r="78" spans="1:25" ht="27.6" customHeight="1" thickBot="1" x14ac:dyDescent="0.25">
      <c r="A78" s="165" t="s">
        <v>122</v>
      </c>
      <c r="B78" s="166" t="s">
        <v>121</v>
      </c>
      <c r="C78" s="221" t="str">
        <f>IF($P$57&gt;0,V40,"")</f>
        <v/>
      </c>
      <c r="K78" s="43"/>
      <c r="L78" s="43"/>
      <c r="M78" s="43"/>
      <c r="N78" s="43"/>
    </row>
    <row r="79" spans="1:25" ht="27" customHeight="1" thickTop="1" thickBot="1" x14ac:dyDescent="0.25">
      <c r="A79" s="314" t="s">
        <v>77</v>
      </c>
      <c r="B79" s="315"/>
      <c r="C79" s="222" t="str">
        <f>IF(C75="","",SUM(C75:C78))</f>
        <v/>
      </c>
      <c r="K79" s="43"/>
      <c r="L79" s="43"/>
      <c r="M79" s="43"/>
      <c r="N79" s="43"/>
    </row>
    <row r="80" spans="1:25" x14ac:dyDescent="0.2">
      <c r="K80" s="43"/>
      <c r="L80" s="43"/>
      <c r="M80" s="43"/>
      <c r="N80" s="43"/>
    </row>
    <row r="81" spans="1:14" ht="13.8" thickBot="1" x14ac:dyDescent="0.25">
      <c r="A81" s="25" t="s">
        <v>123</v>
      </c>
      <c r="K81" s="43"/>
      <c r="L81" s="43"/>
      <c r="M81" s="43"/>
      <c r="N81" s="43"/>
    </row>
    <row r="82" spans="1:14" ht="27" customHeight="1" thickBot="1" x14ac:dyDescent="0.25">
      <c r="A82" s="298" t="str">
        <f>IFERROR(ROUNDDOWN(C79/C70,2),"")</f>
        <v/>
      </c>
      <c r="B82" s="299"/>
      <c r="C82" s="300"/>
      <c r="K82" s="43"/>
      <c r="L82" s="43"/>
      <c r="M82" s="43"/>
      <c r="N82" s="43"/>
    </row>
    <row r="83" spans="1:14" x14ac:dyDescent="0.2">
      <c r="A83" s="25" t="s">
        <v>124</v>
      </c>
      <c r="K83" s="43"/>
      <c r="L83" s="43"/>
      <c r="M83" s="43"/>
      <c r="N83" s="43"/>
    </row>
    <row r="84" spans="1:14" x14ac:dyDescent="0.2">
      <c r="A84" s="240" t="s">
        <v>207</v>
      </c>
      <c r="B84" s="240"/>
      <c r="C84" s="240"/>
      <c r="K84" s="43"/>
      <c r="L84" s="43"/>
      <c r="M84" s="43"/>
      <c r="N84" s="43"/>
    </row>
    <row r="85" spans="1:14" x14ac:dyDescent="0.2">
      <c r="A85" s="223" t="s">
        <v>125</v>
      </c>
      <c r="B85" s="223"/>
      <c r="C85" s="223"/>
      <c r="D85" s="223"/>
      <c r="E85" s="223"/>
      <c r="F85" s="223"/>
      <c r="G85" s="223"/>
      <c r="H85" s="223"/>
      <c r="I85" s="223"/>
      <c r="J85" s="223"/>
      <c r="K85" s="223"/>
      <c r="L85" s="223"/>
    </row>
  </sheetData>
  <mergeCells count="55">
    <mergeCell ref="A4:A6"/>
    <mergeCell ref="B4:B6"/>
    <mergeCell ref="I4:K4"/>
    <mergeCell ref="L4:N4"/>
    <mergeCell ref="R4:R5"/>
    <mergeCell ref="O4:O6"/>
    <mergeCell ref="P4:P6"/>
    <mergeCell ref="E5:E6"/>
    <mergeCell ref="H5:H6"/>
    <mergeCell ref="K5:K6"/>
    <mergeCell ref="N5:N6"/>
    <mergeCell ref="S4:S5"/>
    <mergeCell ref="T4:T5"/>
    <mergeCell ref="U4:U5"/>
    <mergeCell ref="V4:V5"/>
    <mergeCell ref="AB16:AB19"/>
    <mergeCell ref="W17:W19"/>
    <mergeCell ref="Y16:AA16"/>
    <mergeCell ref="V30:V32"/>
    <mergeCell ref="AC16:AC19"/>
    <mergeCell ref="X17:X19"/>
    <mergeCell ref="Y17:Y19"/>
    <mergeCell ref="Z17:Z19"/>
    <mergeCell ref="AA17:AA19"/>
    <mergeCell ref="A17:A26"/>
    <mergeCell ref="S17:S19"/>
    <mergeCell ref="T17:T19"/>
    <mergeCell ref="U17:U19"/>
    <mergeCell ref="V17:V19"/>
    <mergeCell ref="R16:R19"/>
    <mergeCell ref="S16:U16"/>
    <mergeCell ref="V16:X16"/>
    <mergeCell ref="A27:A36"/>
    <mergeCell ref="R30:R32"/>
    <mergeCell ref="S30:S32"/>
    <mergeCell ref="T30:T32"/>
    <mergeCell ref="U30:U32"/>
    <mergeCell ref="U56:U57"/>
    <mergeCell ref="V56:V57"/>
    <mergeCell ref="A37:A46"/>
    <mergeCell ref="R43:R44"/>
    <mergeCell ref="S43:S44"/>
    <mergeCell ref="T43:T44"/>
    <mergeCell ref="U43:U44"/>
    <mergeCell ref="V43:V44"/>
    <mergeCell ref="A82:C82"/>
    <mergeCell ref="A47:A56"/>
    <mergeCell ref="R56:R57"/>
    <mergeCell ref="S56:S57"/>
    <mergeCell ref="T56:T57"/>
    <mergeCell ref="A61:P61"/>
    <mergeCell ref="A67:P68"/>
    <mergeCell ref="A70:B70"/>
    <mergeCell ref="D70:J70"/>
    <mergeCell ref="A79:B79"/>
  </mergeCells>
  <phoneticPr fontId="4"/>
  <pageMargins left="0.51181102362204722" right="0.31496062992125984" top="0.74803149606299213" bottom="0.74803149606299213" header="0.31496062992125984" footer="0.31496062992125984"/>
  <pageSetup paperSize="8" scale="51" fitToWidth="0"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7"/>
  <sheetViews>
    <sheetView view="pageBreakPreview" topLeftCell="A11" zoomScale="85" zoomScaleNormal="100" zoomScaleSheetLayoutView="85" workbookViewId="0">
      <selection activeCell="G22" sqref="G22"/>
    </sheetView>
  </sheetViews>
  <sheetFormatPr defaultColWidth="9" defaultRowHeight="13.2" x14ac:dyDescent="0.2"/>
  <cols>
    <col min="1" max="1" width="12.44140625" style="1" customWidth="1"/>
    <col min="2" max="2" width="22.88671875" style="1" customWidth="1"/>
    <col min="3" max="3" width="21.88671875" style="1" customWidth="1"/>
    <col min="4" max="4" width="6.44140625" style="1" customWidth="1"/>
    <col min="5" max="5" width="10.44140625" style="1" customWidth="1"/>
    <col min="6" max="6" width="18.5546875" style="1" customWidth="1"/>
    <col min="7" max="7" width="21.88671875" style="1" customWidth="1"/>
    <col min="8" max="16384" width="9" style="1"/>
  </cols>
  <sheetData>
    <row r="1" spans="1:7" ht="14.4" x14ac:dyDescent="0.2">
      <c r="A1" s="2" t="s">
        <v>126</v>
      </c>
      <c r="B1" s="2"/>
      <c r="C1" s="2"/>
      <c r="D1" s="2"/>
      <c r="E1" s="2"/>
      <c r="F1" s="2"/>
      <c r="G1" s="2"/>
    </row>
    <row r="2" spans="1:7" ht="30" customHeight="1" x14ac:dyDescent="0.2">
      <c r="A2" s="279" t="s">
        <v>1</v>
      </c>
      <c r="B2" s="279"/>
      <c r="C2" s="279"/>
      <c r="D2" s="279"/>
      <c r="E2" s="279"/>
      <c r="F2" s="279"/>
      <c r="G2" s="279"/>
    </row>
    <row r="3" spans="1:7" ht="8.25" customHeight="1" x14ac:dyDescent="0.2">
      <c r="A3" s="16"/>
      <c r="B3" s="16"/>
      <c r="C3" s="16"/>
      <c r="D3" s="16"/>
      <c r="E3" s="16"/>
      <c r="F3" s="16"/>
      <c r="G3" s="16"/>
    </row>
    <row r="4" spans="1:7" ht="30" customHeight="1" thickBot="1" x14ac:dyDescent="0.25">
      <c r="A4" s="2"/>
      <c r="B4" s="2"/>
      <c r="C4" s="16"/>
      <c r="D4" s="16"/>
      <c r="E4" s="16"/>
      <c r="F4" s="16"/>
      <c r="G4" s="17" t="s">
        <v>2</v>
      </c>
    </row>
    <row r="5" spans="1:7" ht="41.25" customHeight="1" thickBot="1" x14ac:dyDescent="0.25">
      <c r="A5" s="280" t="s">
        <v>3</v>
      </c>
      <c r="B5" s="280"/>
      <c r="C5" s="280"/>
      <c r="D5" s="254" t="s">
        <v>4</v>
      </c>
      <c r="E5" s="255"/>
      <c r="F5" s="255"/>
      <c r="G5" s="256"/>
    </row>
    <row r="6" spans="1:7" ht="41.25" customHeight="1" x14ac:dyDescent="0.2">
      <c r="A6" s="281" t="s">
        <v>5</v>
      </c>
      <c r="B6" s="282"/>
      <c r="C6" s="10" t="s">
        <v>127</v>
      </c>
      <c r="D6" s="286" t="s">
        <v>7</v>
      </c>
      <c r="E6" s="289" t="s">
        <v>128</v>
      </c>
      <c r="F6" s="290"/>
      <c r="G6" s="39" t="str">
        <f>IF(C8="","",IF(C8=0,"",ROUNDDOWN(C8/3,0)))</f>
        <v/>
      </c>
    </row>
    <row r="7" spans="1:7" ht="41.25" customHeight="1" x14ac:dyDescent="0.2">
      <c r="A7" s="15" t="s">
        <v>9</v>
      </c>
      <c r="B7" s="13" t="s">
        <v>10</v>
      </c>
      <c r="C7" s="148"/>
      <c r="D7" s="287"/>
      <c r="E7" s="291" t="s">
        <v>11</v>
      </c>
      <c r="F7" s="21" t="s">
        <v>129</v>
      </c>
      <c r="G7" s="148"/>
    </row>
    <row r="8" spans="1:7" ht="41.25" customHeight="1" x14ac:dyDescent="0.2">
      <c r="A8" s="15" t="s">
        <v>9</v>
      </c>
      <c r="B8" s="14" t="s">
        <v>13</v>
      </c>
      <c r="C8" s="148"/>
      <c r="D8" s="287"/>
      <c r="E8" s="292"/>
      <c r="F8" s="22" t="s">
        <v>130</v>
      </c>
      <c r="G8" s="148"/>
    </row>
    <row r="9" spans="1:7" ht="41.25" customHeight="1" x14ac:dyDescent="0.2">
      <c r="A9" s="15" t="s">
        <v>9</v>
      </c>
      <c r="B9" s="14" t="s">
        <v>15</v>
      </c>
      <c r="C9" s="148"/>
      <c r="D9" s="287"/>
      <c r="E9" s="293"/>
      <c r="F9" s="22" t="s">
        <v>131</v>
      </c>
      <c r="G9" s="40" t="str">
        <f>IF(G6="","",SUM(G7:G8))</f>
        <v/>
      </c>
    </row>
    <row r="10" spans="1:7" ht="41.25" customHeight="1" x14ac:dyDescent="0.2">
      <c r="A10" s="15" t="s">
        <v>17</v>
      </c>
      <c r="B10" s="14" t="s">
        <v>10</v>
      </c>
      <c r="C10" s="149"/>
      <c r="D10" s="287"/>
      <c r="E10" s="266" t="s">
        <v>132</v>
      </c>
      <c r="F10" s="267"/>
      <c r="G10" s="140" t="str">
        <f>IF(ISERROR(G9/C8),"",ROUND(G9/C8,7))</f>
        <v/>
      </c>
    </row>
    <row r="11" spans="1:7" ht="41.25" customHeight="1" x14ac:dyDescent="0.2">
      <c r="A11" s="283" t="s">
        <v>19</v>
      </c>
      <c r="B11" s="284"/>
      <c r="C11" s="285"/>
      <c r="D11" s="287"/>
      <c r="E11" s="266" t="s">
        <v>133</v>
      </c>
      <c r="F11" s="267"/>
      <c r="G11" s="148"/>
    </row>
    <row r="12" spans="1:7" ht="41.25" customHeight="1" x14ac:dyDescent="0.2">
      <c r="A12" s="263" t="s">
        <v>134</v>
      </c>
      <c r="B12" s="265"/>
      <c r="C12" s="9">
        <f>'別紙内訳(市町村設置) '!I57</f>
        <v>0</v>
      </c>
      <c r="D12" s="288"/>
      <c r="E12" s="266" t="s">
        <v>135</v>
      </c>
      <c r="F12" s="267"/>
      <c r="G12" s="131" t="str">
        <f>IF(ISERROR(G9/C8),"",ROUNDDOWN(G6*G10,0)-G11)</f>
        <v/>
      </c>
    </row>
    <row r="13" spans="1:7" ht="41.25" customHeight="1" x14ac:dyDescent="0.2">
      <c r="A13" s="263" t="s">
        <v>136</v>
      </c>
      <c r="B13" s="265"/>
      <c r="C13" s="7">
        <f>'別紙内訳(市町村設置) '!G104</f>
        <v>0</v>
      </c>
      <c r="D13" s="273" t="s">
        <v>24</v>
      </c>
      <c r="E13" s="268" t="s">
        <v>137</v>
      </c>
      <c r="F13" s="276"/>
      <c r="G13" s="40" t="str">
        <f>IF(C9="","",IF(C9=0,"",(ROUNDDOWN(C9/2,0))))</f>
        <v/>
      </c>
    </row>
    <row r="14" spans="1:7" ht="41.25" customHeight="1" x14ac:dyDescent="0.2">
      <c r="A14" s="263" t="s">
        <v>138</v>
      </c>
      <c r="B14" s="265"/>
      <c r="C14" s="8">
        <f>'別紙内訳(市町村設置) '!P16</f>
        <v>0</v>
      </c>
      <c r="D14" s="274"/>
      <c r="E14" s="277" t="s">
        <v>27</v>
      </c>
      <c r="F14" s="23" t="s">
        <v>139</v>
      </c>
      <c r="G14" s="148"/>
    </row>
    <row r="15" spans="1:7" ht="41.25" customHeight="1" x14ac:dyDescent="0.2">
      <c r="A15" s="263" t="s">
        <v>140</v>
      </c>
      <c r="B15" s="265"/>
      <c r="C15" s="8">
        <f>'別紙内訳(市町村設置) '!V33</f>
        <v>0</v>
      </c>
      <c r="D15" s="274"/>
      <c r="E15" s="277"/>
      <c r="F15" s="24" t="s">
        <v>141</v>
      </c>
      <c r="G15" s="148"/>
    </row>
    <row r="16" spans="1:7" ht="41.25" customHeight="1" x14ac:dyDescent="0.2">
      <c r="A16" s="263" t="s">
        <v>142</v>
      </c>
      <c r="B16" s="265"/>
      <c r="C16" s="11">
        <f>'別紙内訳(市町村設置) '!P49</f>
        <v>0</v>
      </c>
      <c r="D16" s="274"/>
      <c r="E16" s="278"/>
      <c r="F16" s="24" t="s">
        <v>143</v>
      </c>
      <c r="G16" s="41" t="str">
        <f>IF(G13="","",SUM(G14:G15))</f>
        <v/>
      </c>
    </row>
    <row r="17" spans="1:7" ht="41.25" customHeight="1" x14ac:dyDescent="0.2">
      <c r="A17" s="263" t="s">
        <v>144</v>
      </c>
      <c r="B17" s="265"/>
      <c r="C17" s="7">
        <f>SUM(C12:C16)</f>
        <v>0</v>
      </c>
      <c r="D17" s="274"/>
      <c r="E17" s="268" t="s">
        <v>145</v>
      </c>
      <c r="F17" s="276"/>
      <c r="G17" s="140" t="str">
        <f>IF(ISERROR(G16/C9),"",ROUND(G16/C9,7))</f>
        <v/>
      </c>
    </row>
    <row r="18" spans="1:7" ht="41.25" customHeight="1" x14ac:dyDescent="0.2">
      <c r="A18" s="374" t="s">
        <v>146</v>
      </c>
      <c r="B18" s="375"/>
      <c r="C18" s="149"/>
      <c r="D18" s="274"/>
      <c r="E18" s="268" t="s">
        <v>147</v>
      </c>
      <c r="F18" s="276"/>
      <c r="G18" s="148"/>
    </row>
    <row r="19" spans="1:7" ht="41.25" customHeight="1" x14ac:dyDescent="0.2">
      <c r="A19" s="263" t="s">
        <v>148</v>
      </c>
      <c r="B19" s="265"/>
      <c r="C19" s="7">
        <f>'別紙内訳(市町村設置) '!P64</f>
        <v>0</v>
      </c>
      <c r="D19" s="275"/>
      <c r="E19" s="268" t="s">
        <v>149</v>
      </c>
      <c r="F19" s="276"/>
      <c r="G19" s="131" t="str">
        <f>IF(ISERROR(G16/C9),"",ROUNDDOWN(G13*G17,0)-G18)</f>
        <v/>
      </c>
    </row>
    <row r="20" spans="1:7" ht="41.25" customHeight="1" x14ac:dyDescent="0.2">
      <c r="A20" s="295" t="s">
        <v>150</v>
      </c>
      <c r="B20" s="276"/>
      <c r="C20" s="20">
        <f>'別紙内訳(市町村設置) '!P71</f>
        <v>0</v>
      </c>
      <c r="D20" s="263" t="s">
        <v>151</v>
      </c>
      <c r="E20" s="264"/>
      <c r="F20" s="265"/>
      <c r="G20" s="40">
        <f>SUM(G12,G19)</f>
        <v>0</v>
      </c>
    </row>
    <row r="21" spans="1:7" ht="41.25" customHeight="1" x14ac:dyDescent="0.2">
      <c r="A21" s="263" t="s">
        <v>152</v>
      </c>
      <c r="B21" s="265"/>
      <c r="C21" s="7">
        <f>'別紙内訳(市町村設置) '!P81</f>
        <v>0</v>
      </c>
      <c r="D21" s="263" t="s">
        <v>153</v>
      </c>
      <c r="E21" s="264"/>
      <c r="F21" s="265"/>
      <c r="G21" s="150">
        <v>0</v>
      </c>
    </row>
    <row r="22" spans="1:7" ht="45" customHeight="1" thickBot="1" x14ac:dyDescent="0.25">
      <c r="A22" s="263" t="s">
        <v>154</v>
      </c>
      <c r="B22" s="389"/>
      <c r="C22" s="149"/>
      <c r="D22" s="388" t="s">
        <v>155</v>
      </c>
      <c r="E22" s="389"/>
      <c r="F22" s="390"/>
      <c r="G22" s="151">
        <f>SUM(G20,G21)</f>
        <v>0</v>
      </c>
    </row>
    <row r="23" spans="1:7" ht="45" customHeight="1" thickBot="1" x14ac:dyDescent="0.25">
      <c r="A23" s="376" t="s">
        <v>156</v>
      </c>
      <c r="B23" s="391"/>
      <c r="C23" s="12">
        <f>C17+C18+C19+C20+C21-C22</f>
        <v>0</v>
      </c>
      <c r="D23" s="254" t="s">
        <v>45</v>
      </c>
      <c r="E23" s="255"/>
      <c r="F23" s="255"/>
      <c r="G23" s="256"/>
    </row>
    <row r="24" spans="1:7" ht="45" customHeight="1" x14ac:dyDescent="0.2">
      <c r="A24" s="376"/>
      <c r="B24" s="377"/>
      <c r="C24" s="378"/>
      <c r="D24" s="257"/>
      <c r="E24" s="258"/>
      <c r="F24" s="258"/>
      <c r="G24" s="259"/>
    </row>
    <row r="25" spans="1:7" ht="45" customHeight="1" x14ac:dyDescent="0.2">
      <c r="A25" s="379"/>
      <c r="B25" s="380"/>
      <c r="C25" s="381"/>
      <c r="D25" s="385"/>
      <c r="E25" s="386"/>
      <c r="F25" s="386"/>
      <c r="G25" s="387"/>
    </row>
    <row r="26" spans="1:7" ht="45" customHeight="1" thickBot="1" x14ac:dyDescent="0.25">
      <c r="A26" s="382"/>
      <c r="B26" s="383"/>
      <c r="C26" s="384"/>
      <c r="D26" s="260"/>
      <c r="E26" s="261"/>
      <c r="F26" s="261"/>
      <c r="G26" s="262"/>
    </row>
    <row r="27" spans="1:7" ht="14.4" x14ac:dyDescent="0.2">
      <c r="A27" s="2" t="s">
        <v>46</v>
      </c>
      <c r="B27" s="2"/>
      <c r="C27" s="2"/>
    </row>
  </sheetData>
  <sheetProtection selectLockedCells="1"/>
  <mergeCells count="35">
    <mergeCell ref="A24:C26"/>
    <mergeCell ref="D23:G23"/>
    <mergeCell ref="D24:G26"/>
    <mergeCell ref="A21:B21"/>
    <mergeCell ref="D20:F20"/>
    <mergeCell ref="D22:F22"/>
    <mergeCell ref="A23:B23"/>
    <mergeCell ref="A22:B22"/>
    <mergeCell ref="D21:F21"/>
    <mergeCell ref="A20:B20"/>
    <mergeCell ref="E14:E16"/>
    <mergeCell ref="E17:F17"/>
    <mergeCell ref="A14:B14"/>
    <mergeCell ref="E18:F18"/>
    <mergeCell ref="E12:F12"/>
    <mergeCell ref="A17:B17"/>
    <mergeCell ref="A18:B18"/>
    <mergeCell ref="A15:B15"/>
    <mergeCell ref="A16:B16"/>
    <mergeCell ref="A13:B13"/>
    <mergeCell ref="D13:D19"/>
    <mergeCell ref="E13:F13"/>
    <mergeCell ref="E19:F19"/>
    <mergeCell ref="A19:B19"/>
    <mergeCell ref="A2:G2"/>
    <mergeCell ref="A5:C5"/>
    <mergeCell ref="D5:G5"/>
    <mergeCell ref="A6:B6"/>
    <mergeCell ref="E10:F10"/>
    <mergeCell ref="E6:F6"/>
    <mergeCell ref="E7:E9"/>
    <mergeCell ref="D6:D12"/>
    <mergeCell ref="E11:F11"/>
    <mergeCell ref="A11:C11"/>
    <mergeCell ref="A12:B12"/>
  </mergeCells>
  <phoneticPr fontId="4"/>
  <printOptions horizontalCentered="1"/>
  <pageMargins left="0.78740157480314965" right="0.78740157480314965" top="0.98425196850393704" bottom="0.59055118110236227"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83B7C-BC58-4128-9232-1EACD112240E}">
  <dimension ref="A1:Y125"/>
  <sheetViews>
    <sheetView view="pageBreakPreview" topLeftCell="A83" zoomScaleNormal="55" zoomScaleSheetLayoutView="100" zoomScalePageLayoutView="55" workbookViewId="0">
      <selection activeCell="A104" sqref="A104"/>
    </sheetView>
  </sheetViews>
  <sheetFormatPr defaultColWidth="9.44140625" defaultRowHeight="13.2" x14ac:dyDescent="0.2"/>
  <cols>
    <col min="1" max="1" width="18.109375" style="25" customWidth="1"/>
    <col min="2" max="2" width="14.88671875" style="25" customWidth="1"/>
    <col min="3" max="7" width="12.6640625" style="25" customWidth="1"/>
    <col min="8" max="8" width="8.44140625" style="25" customWidth="1"/>
    <col min="9" max="9" width="12.6640625" style="25" customWidth="1"/>
    <col min="10" max="10" width="17.5546875" style="25" customWidth="1"/>
    <col min="11" max="11" width="7.33203125" style="25" customWidth="1"/>
    <col min="12" max="12" width="28" style="25" customWidth="1"/>
    <col min="13" max="14" width="12.6640625" style="25" customWidth="1"/>
    <col min="15" max="15" width="8.44140625" style="25" customWidth="1"/>
    <col min="16" max="17" width="12.6640625" style="25" customWidth="1"/>
    <col min="18" max="18" width="8.44140625" style="25" customWidth="1"/>
    <col min="19" max="20" width="12.6640625" style="25" customWidth="1"/>
    <col min="21" max="21" width="8.44140625" style="25" customWidth="1"/>
    <col min="22" max="22" width="12.6640625" style="25" customWidth="1"/>
    <col min="23" max="23" width="16.88671875" style="25" customWidth="1"/>
    <col min="24" max="16384" width="9.44140625" style="25"/>
  </cols>
  <sheetData>
    <row r="1" spans="1:16" ht="14.25" customHeight="1" x14ac:dyDescent="0.2">
      <c r="A1" s="132" t="s">
        <v>157</v>
      </c>
    </row>
    <row r="2" spans="1:16" ht="14.25" customHeight="1" x14ac:dyDescent="0.2"/>
    <row r="3" spans="1:16" ht="14.25" customHeight="1" thickBot="1" x14ac:dyDescent="0.25">
      <c r="A3" s="25" t="s">
        <v>48</v>
      </c>
      <c r="J3" s="25" t="s">
        <v>2</v>
      </c>
      <c r="L3" s="25" t="s">
        <v>158</v>
      </c>
      <c r="P3" s="25" t="s">
        <v>2</v>
      </c>
    </row>
    <row r="4" spans="1:16" ht="14.25" customHeight="1" x14ac:dyDescent="0.2">
      <c r="A4" s="320" t="s">
        <v>50</v>
      </c>
      <c r="B4" s="326"/>
      <c r="C4" s="97"/>
      <c r="D4" s="130" t="s">
        <v>51</v>
      </c>
      <c r="E4" s="95"/>
      <c r="F4" s="129"/>
      <c r="G4" s="96" t="s">
        <v>159</v>
      </c>
      <c r="H4" s="95"/>
      <c r="I4" s="366" t="s">
        <v>55</v>
      </c>
      <c r="J4" s="369" t="s">
        <v>56</v>
      </c>
      <c r="L4" s="320"/>
      <c r="M4" s="322" t="s">
        <v>57</v>
      </c>
      <c r="N4" s="322" t="s">
        <v>160</v>
      </c>
      <c r="O4" s="326" t="s">
        <v>59</v>
      </c>
      <c r="P4" s="366" t="s">
        <v>60</v>
      </c>
    </row>
    <row r="5" spans="1:16" ht="14.25" customHeight="1" thickBot="1" x14ac:dyDescent="0.25">
      <c r="A5" s="330"/>
      <c r="B5" s="334"/>
      <c r="C5" s="101" t="s">
        <v>61</v>
      </c>
      <c r="D5" s="180" t="s">
        <v>161</v>
      </c>
      <c r="E5" s="373" t="s">
        <v>63</v>
      </c>
      <c r="F5" s="102" t="s">
        <v>61</v>
      </c>
      <c r="G5" s="180" t="s">
        <v>161</v>
      </c>
      <c r="H5" s="373" t="s">
        <v>63</v>
      </c>
      <c r="I5" s="367"/>
      <c r="J5" s="370"/>
      <c r="L5" s="321"/>
      <c r="M5" s="323"/>
      <c r="N5" s="323"/>
      <c r="O5" s="327"/>
      <c r="P5" s="368"/>
    </row>
    <row r="6" spans="1:16" ht="14.25" customHeight="1" thickBot="1" x14ac:dyDescent="0.25">
      <c r="A6" s="321"/>
      <c r="B6" s="327"/>
      <c r="C6" s="128" t="s">
        <v>162</v>
      </c>
      <c r="D6" s="127" t="s">
        <v>162</v>
      </c>
      <c r="E6" s="327"/>
      <c r="F6" s="126" t="s">
        <v>162</v>
      </c>
      <c r="G6" s="126" t="s">
        <v>162</v>
      </c>
      <c r="H6" s="327"/>
      <c r="I6" s="368"/>
      <c r="J6" s="371"/>
      <c r="L6" s="33" t="s">
        <v>65</v>
      </c>
      <c r="M6" s="241">
        <v>330</v>
      </c>
      <c r="N6" s="224"/>
      <c r="O6" s="225"/>
      <c r="P6" s="59">
        <f t="shared" ref="P6:P15" si="0">$N6*O6</f>
        <v>0</v>
      </c>
    </row>
    <row r="7" spans="1:16" ht="14.25" customHeight="1" x14ac:dyDescent="0.2">
      <c r="A7" s="26" t="s">
        <v>66</v>
      </c>
      <c r="B7" s="74" t="s">
        <v>65</v>
      </c>
      <c r="C7" s="123">
        <v>837</v>
      </c>
      <c r="D7" s="226"/>
      <c r="E7" s="226"/>
      <c r="F7" s="237">
        <v>1038</v>
      </c>
      <c r="G7" s="133"/>
      <c r="H7" s="133"/>
      <c r="I7" s="73">
        <f t="shared" ref="I7:I56" si="1">D7*E7+G7*H7</f>
        <v>0</v>
      </c>
      <c r="J7" s="188"/>
      <c r="L7" s="64" t="s">
        <v>67</v>
      </c>
      <c r="M7" s="241">
        <v>330</v>
      </c>
      <c r="N7" s="142"/>
      <c r="O7" s="134"/>
      <c r="P7" s="52">
        <f t="shared" si="0"/>
        <v>0</v>
      </c>
    </row>
    <row r="8" spans="1:16" ht="14.25" customHeight="1" x14ac:dyDescent="0.2">
      <c r="A8" s="99"/>
      <c r="B8" s="53" t="s">
        <v>67</v>
      </c>
      <c r="C8" s="114">
        <v>1043</v>
      </c>
      <c r="D8" s="142"/>
      <c r="E8" s="142"/>
      <c r="F8" s="36">
        <v>1188</v>
      </c>
      <c r="G8" s="134"/>
      <c r="H8" s="134"/>
      <c r="I8" s="52">
        <f t="shared" si="1"/>
        <v>0</v>
      </c>
      <c r="J8" s="192"/>
      <c r="L8" s="64" t="s">
        <v>68</v>
      </c>
      <c r="M8" s="241">
        <v>330</v>
      </c>
      <c r="N8" s="142"/>
      <c r="O8" s="134"/>
      <c r="P8" s="52">
        <f t="shared" si="0"/>
        <v>0</v>
      </c>
    </row>
    <row r="9" spans="1:16" ht="14.25" customHeight="1" x14ac:dyDescent="0.2">
      <c r="A9" s="99"/>
      <c r="B9" s="53" t="s">
        <v>68</v>
      </c>
      <c r="C9" s="114">
        <v>1375</v>
      </c>
      <c r="D9" s="142"/>
      <c r="E9" s="142"/>
      <c r="F9" s="36">
        <v>1668</v>
      </c>
      <c r="G9" s="134"/>
      <c r="H9" s="134"/>
      <c r="I9" s="52">
        <f t="shared" si="1"/>
        <v>0</v>
      </c>
      <c r="J9" s="192"/>
      <c r="L9" s="64" t="s">
        <v>70</v>
      </c>
      <c r="M9" s="241">
        <v>330</v>
      </c>
      <c r="N9" s="142"/>
      <c r="O9" s="134"/>
      <c r="P9" s="52">
        <f t="shared" si="0"/>
        <v>0</v>
      </c>
    </row>
    <row r="10" spans="1:16" ht="14.25" customHeight="1" x14ac:dyDescent="0.2">
      <c r="A10" s="99"/>
      <c r="B10" s="53" t="s">
        <v>70</v>
      </c>
      <c r="C10" s="114">
        <v>2039</v>
      </c>
      <c r="D10" s="142"/>
      <c r="E10" s="142"/>
      <c r="F10" s="36">
        <v>2191</v>
      </c>
      <c r="G10" s="134"/>
      <c r="H10" s="134"/>
      <c r="I10" s="52">
        <f t="shared" si="1"/>
        <v>0</v>
      </c>
      <c r="J10" s="192"/>
      <c r="L10" s="64" t="s">
        <v>72</v>
      </c>
      <c r="M10" s="241">
        <v>330</v>
      </c>
      <c r="N10" s="142"/>
      <c r="O10" s="134"/>
      <c r="P10" s="52">
        <f t="shared" si="0"/>
        <v>0</v>
      </c>
    </row>
    <row r="11" spans="1:16" ht="14.25" customHeight="1" x14ac:dyDescent="0.2">
      <c r="A11" s="99"/>
      <c r="B11" s="53" t="s">
        <v>72</v>
      </c>
      <c r="C11" s="114">
        <v>2786</v>
      </c>
      <c r="D11" s="142"/>
      <c r="E11" s="142"/>
      <c r="F11" s="36">
        <v>2937</v>
      </c>
      <c r="G11" s="134"/>
      <c r="H11" s="134"/>
      <c r="I11" s="52">
        <f t="shared" si="1"/>
        <v>0</v>
      </c>
      <c r="J11" s="192"/>
      <c r="L11" s="64" t="s">
        <v>74</v>
      </c>
      <c r="M11" s="241">
        <v>330</v>
      </c>
      <c r="N11" s="142"/>
      <c r="O11" s="134"/>
      <c r="P11" s="52">
        <f t="shared" si="0"/>
        <v>0</v>
      </c>
    </row>
    <row r="12" spans="1:16" ht="14.25" customHeight="1" x14ac:dyDescent="0.2">
      <c r="A12" s="99"/>
      <c r="B12" s="53" t="s">
        <v>74</v>
      </c>
      <c r="C12" s="114">
        <v>3332</v>
      </c>
      <c r="D12" s="142"/>
      <c r="E12" s="142"/>
      <c r="F12" s="36">
        <v>3491</v>
      </c>
      <c r="G12" s="134"/>
      <c r="H12" s="134"/>
      <c r="I12" s="52">
        <f t="shared" si="1"/>
        <v>0</v>
      </c>
      <c r="J12" s="192"/>
      <c r="L12" s="82" t="s">
        <v>76</v>
      </c>
      <c r="M12" s="241">
        <v>330</v>
      </c>
      <c r="N12" s="143"/>
      <c r="O12" s="137"/>
      <c r="P12" s="52">
        <f t="shared" si="0"/>
        <v>0</v>
      </c>
    </row>
    <row r="13" spans="1:16" ht="14.25" customHeight="1" x14ac:dyDescent="0.2">
      <c r="A13" s="99"/>
      <c r="B13" s="53" t="s">
        <v>76</v>
      </c>
      <c r="C13" s="114">
        <v>4066</v>
      </c>
      <c r="D13" s="142"/>
      <c r="E13" s="142"/>
      <c r="F13" s="36">
        <v>4271</v>
      </c>
      <c r="G13" s="134"/>
      <c r="H13" s="134"/>
      <c r="I13" s="52">
        <f t="shared" si="1"/>
        <v>0</v>
      </c>
      <c r="J13" s="192"/>
      <c r="L13" s="82" t="s">
        <v>78</v>
      </c>
      <c r="M13" s="241">
        <v>330</v>
      </c>
      <c r="N13" s="143"/>
      <c r="O13" s="137"/>
      <c r="P13" s="89">
        <f t="shared" si="0"/>
        <v>0</v>
      </c>
    </row>
    <row r="14" spans="1:16" ht="14.25" customHeight="1" x14ac:dyDescent="0.2">
      <c r="A14" s="99"/>
      <c r="B14" s="53" t="s">
        <v>78</v>
      </c>
      <c r="C14" s="114">
        <v>4521</v>
      </c>
      <c r="D14" s="142"/>
      <c r="E14" s="142"/>
      <c r="F14" s="36">
        <v>4743</v>
      </c>
      <c r="G14" s="134"/>
      <c r="H14" s="134"/>
      <c r="I14" s="52">
        <f t="shared" si="1"/>
        <v>0</v>
      </c>
      <c r="J14" s="192"/>
      <c r="L14" s="82" t="s">
        <v>79</v>
      </c>
      <c r="M14" s="241">
        <v>330</v>
      </c>
      <c r="N14" s="143"/>
      <c r="O14" s="137"/>
      <c r="P14" s="89">
        <f t="shared" si="0"/>
        <v>0</v>
      </c>
    </row>
    <row r="15" spans="1:16" ht="14.25" customHeight="1" thickBot="1" x14ac:dyDescent="0.25">
      <c r="A15" s="99"/>
      <c r="B15" s="53" t="s">
        <v>79</v>
      </c>
      <c r="C15" s="113">
        <v>5737</v>
      </c>
      <c r="D15" s="143"/>
      <c r="E15" s="143"/>
      <c r="F15" s="90">
        <v>5993</v>
      </c>
      <c r="G15" s="137"/>
      <c r="H15" s="137"/>
      <c r="I15" s="89">
        <f t="shared" si="1"/>
        <v>0</v>
      </c>
      <c r="J15" s="197"/>
      <c r="L15" s="82" t="s">
        <v>75</v>
      </c>
      <c r="M15" s="241">
        <v>330</v>
      </c>
      <c r="N15" s="143"/>
      <c r="O15" s="137"/>
      <c r="P15" s="89">
        <f t="shared" si="0"/>
        <v>0</v>
      </c>
    </row>
    <row r="16" spans="1:16" ht="14.25" customHeight="1" thickBot="1" x14ac:dyDescent="0.25">
      <c r="A16" s="31"/>
      <c r="B16" s="51" t="s">
        <v>75</v>
      </c>
      <c r="C16" s="112"/>
      <c r="D16" s="135"/>
      <c r="E16" s="144"/>
      <c r="F16" s="109"/>
      <c r="G16" s="135"/>
      <c r="H16" s="135"/>
      <c r="I16" s="50">
        <f t="shared" si="1"/>
        <v>0</v>
      </c>
      <c r="J16" s="200"/>
      <c r="L16" s="49" t="s">
        <v>77</v>
      </c>
      <c r="M16" s="47"/>
      <c r="N16" s="47"/>
      <c r="O16" s="42">
        <f>SUM(O6:O15)</f>
        <v>0</v>
      </c>
      <c r="P16" s="106">
        <f>SUM(P6:P15)</f>
        <v>0</v>
      </c>
    </row>
    <row r="17" spans="1:23" ht="14.25" customHeight="1" x14ac:dyDescent="0.2">
      <c r="A17" s="301" t="s">
        <v>84</v>
      </c>
      <c r="B17" s="60" t="s">
        <v>65</v>
      </c>
      <c r="C17" s="115">
        <v>882</v>
      </c>
      <c r="D17" s="136"/>
      <c r="E17" s="145"/>
      <c r="F17" s="243">
        <v>1092</v>
      </c>
      <c r="G17" s="136"/>
      <c r="H17" s="136"/>
      <c r="I17" s="59">
        <f t="shared" si="1"/>
        <v>0</v>
      </c>
      <c r="J17" s="203"/>
    </row>
    <row r="18" spans="1:23" ht="14.25" customHeight="1" x14ac:dyDescent="0.2">
      <c r="A18" s="302"/>
      <c r="B18" s="53" t="s">
        <v>67</v>
      </c>
      <c r="C18" s="114">
        <v>1080</v>
      </c>
      <c r="D18" s="134"/>
      <c r="E18" s="142"/>
      <c r="F18" s="244">
        <v>1278</v>
      </c>
      <c r="G18" s="134"/>
      <c r="H18" s="134"/>
      <c r="I18" s="52">
        <f t="shared" si="1"/>
        <v>0</v>
      </c>
      <c r="J18" s="192"/>
    </row>
    <row r="19" spans="1:23" ht="14.25" customHeight="1" thickBot="1" x14ac:dyDescent="0.25">
      <c r="A19" s="302"/>
      <c r="B19" s="53" t="s">
        <v>68</v>
      </c>
      <c r="C19" s="114">
        <v>1404</v>
      </c>
      <c r="D19" s="134"/>
      <c r="E19" s="142"/>
      <c r="F19" s="36">
        <v>1698</v>
      </c>
      <c r="G19" s="134"/>
      <c r="H19" s="134"/>
      <c r="I19" s="52">
        <f t="shared" si="1"/>
        <v>0</v>
      </c>
      <c r="J19" s="192"/>
      <c r="L19" s="25" t="s">
        <v>163</v>
      </c>
      <c r="W19" s="25" t="s">
        <v>2</v>
      </c>
    </row>
    <row r="20" spans="1:23" ht="14.25" customHeight="1" x14ac:dyDescent="0.2">
      <c r="A20" s="302"/>
      <c r="B20" s="53" t="s">
        <v>70</v>
      </c>
      <c r="C20" s="114">
        <v>2139</v>
      </c>
      <c r="D20" s="134"/>
      <c r="E20" s="142"/>
      <c r="F20" s="36">
        <v>2289</v>
      </c>
      <c r="G20" s="134"/>
      <c r="H20" s="134"/>
      <c r="I20" s="52">
        <f t="shared" si="1"/>
        <v>0</v>
      </c>
      <c r="J20" s="192"/>
      <c r="L20" s="320"/>
      <c r="M20" s="157" t="s">
        <v>81</v>
      </c>
      <c r="N20" s="158"/>
      <c r="O20" s="159"/>
      <c r="P20" s="160" t="s">
        <v>82</v>
      </c>
      <c r="Q20" s="161"/>
      <c r="R20" s="162"/>
      <c r="S20" s="227" t="s">
        <v>164</v>
      </c>
      <c r="T20" s="228"/>
      <c r="U20" s="229"/>
      <c r="V20" s="328" t="s">
        <v>60</v>
      </c>
      <c r="W20" s="369" t="s">
        <v>56</v>
      </c>
    </row>
    <row r="21" spans="1:23" ht="14.25" customHeight="1" x14ac:dyDescent="0.2">
      <c r="A21" s="302"/>
      <c r="B21" s="53" t="s">
        <v>72</v>
      </c>
      <c r="C21" s="114">
        <v>3288</v>
      </c>
      <c r="D21" s="134"/>
      <c r="E21" s="142"/>
      <c r="F21" s="36">
        <v>3477</v>
      </c>
      <c r="G21" s="134"/>
      <c r="H21" s="134"/>
      <c r="I21" s="52">
        <f t="shared" si="1"/>
        <v>0</v>
      </c>
      <c r="J21" s="192"/>
      <c r="L21" s="330"/>
      <c r="M21" s="338" t="s">
        <v>57</v>
      </c>
      <c r="N21" s="338" t="s">
        <v>160</v>
      </c>
      <c r="O21" s="339" t="s">
        <v>59</v>
      </c>
      <c r="P21" s="338" t="s">
        <v>57</v>
      </c>
      <c r="Q21" s="338" t="s">
        <v>160</v>
      </c>
      <c r="R21" s="339" t="s">
        <v>59</v>
      </c>
      <c r="S21" s="441" t="s">
        <v>57</v>
      </c>
      <c r="T21" s="441" t="s">
        <v>160</v>
      </c>
      <c r="U21" s="438" t="s">
        <v>59</v>
      </c>
      <c r="V21" s="439"/>
      <c r="W21" s="370"/>
    </row>
    <row r="22" spans="1:23" ht="14.1" customHeight="1" thickBot="1" x14ac:dyDescent="0.25">
      <c r="A22" s="302"/>
      <c r="B22" s="53" t="s">
        <v>74</v>
      </c>
      <c r="C22" s="114">
        <v>4140</v>
      </c>
      <c r="D22" s="134"/>
      <c r="E22" s="142"/>
      <c r="F22" s="36">
        <v>4356</v>
      </c>
      <c r="G22" s="134"/>
      <c r="H22" s="134"/>
      <c r="I22" s="52">
        <f t="shared" si="1"/>
        <v>0</v>
      </c>
      <c r="J22" s="192"/>
      <c r="L22" s="442"/>
      <c r="M22" s="338"/>
      <c r="N22" s="338"/>
      <c r="O22" s="339"/>
      <c r="P22" s="338"/>
      <c r="Q22" s="338"/>
      <c r="R22" s="339"/>
      <c r="S22" s="441"/>
      <c r="T22" s="441"/>
      <c r="U22" s="438"/>
      <c r="V22" s="440"/>
      <c r="W22" s="371"/>
    </row>
    <row r="23" spans="1:23" ht="14.25" customHeight="1" x14ac:dyDescent="0.2">
      <c r="A23" s="302"/>
      <c r="B23" s="53" t="s">
        <v>76</v>
      </c>
      <c r="C23" s="114">
        <v>4812</v>
      </c>
      <c r="D23" s="134"/>
      <c r="E23" s="142"/>
      <c r="F23" s="36">
        <v>5049</v>
      </c>
      <c r="G23" s="134"/>
      <c r="H23" s="134"/>
      <c r="I23" s="52">
        <f t="shared" si="1"/>
        <v>0</v>
      </c>
      <c r="J23" s="192"/>
      <c r="L23" s="33" t="s">
        <v>65</v>
      </c>
      <c r="M23" s="241">
        <v>150</v>
      </c>
      <c r="N23" s="145"/>
      <c r="O23" s="136"/>
      <c r="P23" s="241">
        <v>120</v>
      </c>
      <c r="Q23" s="224"/>
      <c r="R23" s="225"/>
      <c r="S23" s="241">
        <v>150</v>
      </c>
      <c r="T23" s="145"/>
      <c r="U23" s="136"/>
      <c r="V23" s="81">
        <f t="shared" ref="V23:V32" si="2">N23*O23+Q23*R23+T23*U23</f>
        <v>0</v>
      </c>
      <c r="W23" s="188"/>
    </row>
    <row r="24" spans="1:23" ht="14.25" customHeight="1" x14ac:dyDescent="0.2">
      <c r="A24" s="302"/>
      <c r="B24" s="53" t="s">
        <v>78</v>
      </c>
      <c r="C24" s="114">
        <v>5592</v>
      </c>
      <c r="D24" s="134"/>
      <c r="E24" s="142"/>
      <c r="F24" s="36">
        <v>5856</v>
      </c>
      <c r="G24" s="134"/>
      <c r="H24" s="134"/>
      <c r="I24" s="52">
        <f t="shared" si="1"/>
        <v>0</v>
      </c>
      <c r="J24" s="192"/>
      <c r="L24" s="64" t="s">
        <v>67</v>
      </c>
      <c r="M24" s="241">
        <v>150</v>
      </c>
      <c r="N24" s="142"/>
      <c r="O24" s="134"/>
      <c r="P24" s="241">
        <v>120</v>
      </c>
      <c r="Q24" s="142"/>
      <c r="R24" s="134"/>
      <c r="S24" s="241">
        <v>150</v>
      </c>
      <c r="T24" s="142"/>
      <c r="U24" s="134"/>
      <c r="V24" s="81">
        <f t="shared" si="2"/>
        <v>0</v>
      </c>
      <c r="W24" s="192"/>
    </row>
    <row r="25" spans="1:23" ht="14.25" customHeight="1" x14ac:dyDescent="0.2">
      <c r="A25" s="302"/>
      <c r="B25" s="91" t="s">
        <v>79</v>
      </c>
      <c r="C25" s="113">
        <v>6441</v>
      </c>
      <c r="D25" s="137"/>
      <c r="E25" s="143"/>
      <c r="F25" s="90">
        <v>6729</v>
      </c>
      <c r="G25" s="137"/>
      <c r="H25" s="137"/>
      <c r="I25" s="89">
        <f t="shared" si="1"/>
        <v>0</v>
      </c>
      <c r="J25" s="197"/>
      <c r="L25" s="64" t="s">
        <v>68</v>
      </c>
      <c r="M25" s="241">
        <v>150</v>
      </c>
      <c r="N25" s="142"/>
      <c r="O25" s="134"/>
      <c r="P25" s="241">
        <v>120</v>
      </c>
      <c r="Q25" s="142"/>
      <c r="R25" s="134"/>
      <c r="S25" s="241">
        <v>150</v>
      </c>
      <c r="T25" s="142"/>
      <c r="U25" s="134"/>
      <c r="V25" s="81">
        <f t="shared" si="2"/>
        <v>0</v>
      </c>
      <c r="W25" s="192"/>
    </row>
    <row r="26" spans="1:23" ht="14.25" customHeight="1" thickBot="1" x14ac:dyDescent="0.25">
      <c r="A26" s="303"/>
      <c r="B26" s="91" t="s">
        <v>75</v>
      </c>
      <c r="C26" s="112"/>
      <c r="D26" s="135"/>
      <c r="E26" s="144"/>
      <c r="F26" s="109"/>
      <c r="G26" s="137"/>
      <c r="H26" s="137"/>
      <c r="I26" s="89">
        <f t="shared" si="1"/>
        <v>0</v>
      </c>
      <c r="J26" s="197"/>
      <c r="L26" s="64" t="s">
        <v>70</v>
      </c>
      <c r="M26" s="241">
        <v>150</v>
      </c>
      <c r="N26" s="142"/>
      <c r="O26" s="134"/>
      <c r="P26" s="241">
        <v>120</v>
      </c>
      <c r="Q26" s="142"/>
      <c r="R26" s="134"/>
      <c r="S26" s="241">
        <v>150</v>
      </c>
      <c r="T26" s="142"/>
      <c r="U26" s="134"/>
      <c r="V26" s="81">
        <f t="shared" si="2"/>
        <v>0</v>
      </c>
      <c r="W26" s="192"/>
    </row>
    <row r="27" spans="1:23" ht="14.25" customHeight="1" x14ac:dyDescent="0.2">
      <c r="A27" s="301" t="s">
        <v>165</v>
      </c>
      <c r="B27" s="74" t="s">
        <v>65</v>
      </c>
      <c r="C27" s="123">
        <v>1092</v>
      </c>
      <c r="D27" s="133"/>
      <c r="E27" s="141"/>
      <c r="F27" s="237">
        <v>1434</v>
      </c>
      <c r="G27" s="133"/>
      <c r="H27" s="133"/>
      <c r="I27" s="73">
        <f t="shared" si="1"/>
        <v>0</v>
      </c>
      <c r="J27" s="188"/>
      <c r="L27" s="64" t="s">
        <v>72</v>
      </c>
      <c r="M27" s="241">
        <v>150</v>
      </c>
      <c r="N27" s="142"/>
      <c r="O27" s="134"/>
      <c r="P27" s="241">
        <v>120</v>
      </c>
      <c r="Q27" s="142"/>
      <c r="R27" s="134"/>
      <c r="S27" s="241">
        <v>150</v>
      </c>
      <c r="T27" s="142"/>
      <c r="U27" s="134"/>
      <c r="V27" s="81">
        <f t="shared" si="2"/>
        <v>0</v>
      </c>
      <c r="W27" s="192"/>
    </row>
    <row r="28" spans="1:23" ht="14.25" customHeight="1" x14ac:dyDescent="0.2">
      <c r="A28" s="302"/>
      <c r="B28" s="53" t="s">
        <v>67</v>
      </c>
      <c r="C28" s="114">
        <v>1437</v>
      </c>
      <c r="D28" s="134"/>
      <c r="E28" s="142"/>
      <c r="F28" s="244">
        <v>1824</v>
      </c>
      <c r="G28" s="134"/>
      <c r="H28" s="134"/>
      <c r="I28" s="52">
        <f t="shared" si="1"/>
        <v>0</v>
      </c>
      <c r="J28" s="192"/>
      <c r="L28" s="64" t="s">
        <v>74</v>
      </c>
      <c r="M28" s="241">
        <v>150</v>
      </c>
      <c r="N28" s="142"/>
      <c r="O28" s="134"/>
      <c r="P28" s="241">
        <v>120</v>
      </c>
      <c r="Q28" s="142"/>
      <c r="R28" s="134"/>
      <c r="S28" s="241">
        <v>150</v>
      </c>
      <c r="T28" s="142"/>
      <c r="U28" s="134"/>
      <c r="V28" s="81">
        <f t="shared" si="2"/>
        <v>0</v>
      </c>
      <c r="W28" s="192"/>
    </row>
    <row r="29" spans="1:23" ht="14.25" customHeight="1" x14ac:dyDescent="0.2">
      <c r="A29" s="302"/>
      <c r="B29" s="53" t="s">
        <v>68</v>
      </c>
      <c r="C29" s="114">
        <v>1734</v>
      </c>
      <c r="D29" s="134"/>
      <c r="E29" s="142"/>
      <c r="F29" s="36">
        <v>1884</v>
      </c>
      <c r="G29" s="134"/>
      <c r="H29" s="134"/>
      <c r="I29" s="52">
        <f t="shared" si="1"/>
        <v>0</v>
      </c>
      <c r="J29" s="192"/>
      <c r="L29" s="64" t="s">
        <v>76</v>
      </c>
      <c r="M29" s="241">
        <v>150</v>
      </c>
      <c r="N29" s="142"/>
      <c r="O29" s="134"/>
      <c r="P29" s="241">
        <v>120</v>
      </c>
      <c r="Q29" s="142"/>
      <c r="R29" s="134"/>
      <c r="S29" s="241">
        <v>150</v>
      </c>
      <c r="T29" s="142"/>
      <c r="U29" s="134"/>
      <c r="V29" s="81">
        <f t="shared" si="2"/>
        <v>0</v>
      </c>
      <c r="W29" s="192"/>
    </row>
    <row r="30" spans="1:23" ht="14.25" customHeight="1" x14ac:dyDescent="0.2">
      <c r="A30" s="302"/>
      <c r="B30" s="53" t="s">
        <v>70</v>
      </c>
      <c r="C30" s="114">
        <v>2139</v>
      </c>
      <c r="D30" s="134"/>
      <c r="E30" s="142"/>
      <c r="F30" s="36">
        <v>2289</v>
      </c>
      <c r="G30" s="134"/>
      <c r="H30" s="134"/>
      <c r="I30" s="52">
        <f t="shared" si="1"/>
        <v>0</v>
      </c>
      <c r="J30" s="192"/>
      <c r="L30" s="64" t="s">
        <v>78</v>
      </c>
      <c r="M30" s="241">
        <v>150</v>
      </c>
      <c r="N30" s="142"/>
      <c r="O30" s="134"/>
      <c r="P30" s="241">
        <v>120</v>
      </c>
      <c r="Q30" s="142"/>
      <c r="R30" s="134"/>
      <c r="S30" s="241">
        <v>150</v>
      </c>
      <c r="T30" s="142"/>
      <c r="U30" s="134"/>
      <c r="V30" s="81">
        <f t="shared" si="2"/>
        <v>0</v>
      </c>
      <c r="W30" s="192"/>
    </row>
    <row r="31" spans="1:23" ht="14.25" customHeight="1" x14ac:dyDescent="0.2">
      <c r="A31" s="302"/>
      <c r="B31" s="53" t="s">
        <v>72</v>
      </c>
      <c r="C31" s="114">
        <v>3288</v>
      </c>
      <c r="D31" s="134"/>
      <c r="E31" s="142"/>
      <c r="F31" s="36">
        <v>3477</v>
      </c>
      <c r="G31" s="134"/>
      <c r="H31" s="134"/>
      <c r="I31" s="52">
        <f t="shared" si="1"/>
        <v>0</v>
      </c>
      <c r="J31" s="192"/>
      <c r="L31" s="64" t="s">
        <v>79</v>
      </c>
      <c r="M31" s="241">
        <v>150</v>
      </c>
      <c r="N31" s="142"/>
      <c r="O31" s="134"/>
      <c r="P31" s="241">
        <v>120</v>
      </c>
      <c r="Q31" s="142"/>
      <c r="R31" s="134"/>
      <c r="S31" s="241">
        <v>150</v>
      </c>
      <c r="T31" s="142"/>
      <c r="U31" s="134"/>
      <c r="V31" s="81">
        <f t="shared" si="2"/>
        <v>0</v>
      </c>
      <c r="W31" s="192"/>
    </row>
    <row r="32" spans="1:23" ht="14.25" customHeight="1" thickBot="1" x14ac:dyDescent="0.25">
      <c r="A32" s="302"/>
      <c r="B32" s="53" t="s">
        <v>74</v>
      </c>
      <c r="C32" s="114">
        <v>4140</v>
      </c>
      <c r="D32" s="134"/>
      <c r="E32" s="142"/>
      <c r="F32" s="36">
        <v>4356</v>
      </c>
      <c r="G32" s="134"/>
      <c r="H32" s="134"/>
      <c r="I32" s="52">
        <f t="shared" si="1"/>
        <v>0</v>
      </c>
      <c r="J32" s="192"/>
      <c r="L32" s="82" t="s">
        <v>75</v>
      </c>
      <c r="M32" s="241">
        <v>150</v>
      </c>
      <c r="N32" s="143"/>
      <c r="O32" s="137"/>
      <c r="P32" s="241">
        <v>120</v>
      </c>
      <c r="Q32" s="143"/>
      <c r="R32" s="137"/>
      <c r="S32" s="241">
        <v>150</v>
      </c>
      <c r="T32" s="143"/>
      <c r="U32" s="137"/>
      <c r="V32" s="81">
        <f t="shared" si="2"/>
        <v>0</v>
      </c>
      <c r="W32" s="192"/>
    </row>
    <row r="33" spans="1:23" ht="14.25" customHeight="1" thickBot="1" x14ac:dyDescent="0.25">
      <c r="A33" s="302"/>
      <c r="B33" s="53" t="s">
        <v>76</v>
      </c>
      <c r="C33" s="114">
        <v>4812</v>
      </c>
      <c r="D33" s="134"/>
      <c r="E33" s="142"/>
      <c r="F33" s="36">
        <v>5049</v>
      </c>
      <c r="G33" s="134"/>
      <c r="H33" s="134"/>
      <c r="I33" s="52">
        <f t="shared" si="1"/>
        <v>0</v>
      </c>
      <c r="J33" s="192"/>
      <c r="L33" s="49" t="s">
        <v>77</v>
      </c>
      <c r="M33" s="47"/>
      <c r="N33" s="47"/>
      <c r="O33" s="42">
        <f>SUM(O23:O32)</f>
        <v>0</v>
      </c>
      <c r="P33" s="47"/>
      <c r="Q33" s="47"/>
      <c r="R33" s="42">
        <f>SUM(R23:R32)</f>
        <v>0</v>
      </c>
      <c r="S33" s="47"/>
      <c r="T33" s="47"/>
      <c r="U33" s="230">
        <f>SUM(U23:U32)</f>
        <v>0</v>
      </c>
      <c r="V33" s="106">
        <f>SUM(V23:V32)</f>
        <v>0</v>
      </c>
      <c r="W33" s="106">
        <f>SUM(W23:W32)</f>
        <v>0</v>
      </c>
    </row>
    <row r="34" spans="1:23" ht="14.25" customHeight="1" x14ac:dyDescent="0.2">
      <c r="A34" s="302"/>
      <c r="B34" s="53" t="s">
        <v>78</v>
      </c>
      <c r="C34" s="114">
        <v>5592</v>
      </c>
      <c r="D34" s="134"/>
      <c r="E34" s="142"/>
      <c r="F34" s="36">
        <v>5856</v>
      </c>
      <c r="G34" s="134"/>
      <c r="H34" s="134"/>
      <c r="I34" s="52">
        <f t="shared" si="1"/>
        <v>0</v>
      </c>
      <c r="J34" s="192"/>
    </row>
    <row r="35" spans="1:23" ht="14.25" customHeight="1" x14ac:dyDescent="0.2">
      <c r="A35" s="302"/>
      <c r="B35" s="91" t="s">
        <v>79</v>
      </c>
      <c r="C35" s="113">
        <v>6441</v>
      </c>
      <c r="D35" s="137"/>
      <c r="E35" s="143"/>
      <c r="F35" s="90">
        <v>6729</v>
      </c>
      <c r="G35" s="137"/>
      <c r="H35" s="137"/>
      <c r="I35" s="89">
        <f t="shared" si="1"/>
        <v>0</v>
      </c>
      <c r="J35" s="197"/>
    </row>
    <row r="36" spans="1:23" ht="14.25" customHeight="1" thickBot="1" x14ac:dyDescent="0.25">
      <c r="A36" s="303"/>
      <c r="B36" s="51" t="s">
        <v>75</v>
      </c>
      <c r="C36" s="112"/>
      <c r="D36" s="135"/>
      <c r="E36" s="144"/>
      <c r="F36" s="109"/>
      <c r="G36" s="135"/>
      <c r="H36" s="135"/>
      <c r="I36" s="50">
        <f t="shared" si="1"/>
        <v>0</v>
      </c>
      <c r="J36" s="200"/>
      <c r="L36" s="25" t="s">
        <v>166</v>
      </c>
      <c r="P36" s="25" t="s">
        <v>2</v>
      </c>
    </row>
    <row r="37" spans="1:23" ht="14.25" customHeight="1" x14ac:dyDescent="0.2">
      <c r="A37" s="301" t="s">
        <v>88</v>
      </c>
      <c r="B37" s="60" t="s">
        <v>65</v>
      </c>
      <c r="C37" s="241">
        <v>1422</v>
      </c>
      <c r="D37" s="136"/>
      <c r="E37" s="145"/>
      <c r="F37" s="243">
        <v>1440</v>
      </c>
      <c r="G37" s="136"/>
      <c r="H37" s="136"/>
      <c r="I37" s="59">
        <f t="shared" si="1"/>
        <v>0</v>
      </c>
      <c r="J37" s="203"/>
      <c r="L37" s="304"/>
      <c r="M37" s="322" t="s">
        <v>57</v>
      </c>
      <c r="N37" s="322" t="s">
        <v>167</v>
      </c>
      <c r="O37" s="316" t="s">
        <v>59</v>
      </c>
      <c r="P37" s="318" t="s">
        <v>60</v>
      </c>
    </row>
    <row r="38" spans="1:23" ht="14.25" customHeight="1" thickBot="1" x14ac:dyDescent="0.25">
      <c r="A38" s="302"/>
      <c r="B38" s="53" t="s">
        <v>67</v>
      </c>
      <c r="C38" s="242">
        <v>1794</v>
      </c>
      <c r="D38" s="134"/>
      <c r="E38" s="142"/>
      <c r="F38" s="244">
        <v>1836</v>
      </c>
      <c r="G38" s="134"/>
      <c r="H38" s="134"/>
      <c r="I38" s="52">
        <f t="shared" si="1"/>
        <v>0</v>
      </c>
      <c r="J38" s="192"/>
      <c r="L38" s="305"/>
      <c r="M38" s="323"/>
      <c r="N38" s="323"/>
      <c r="O38" s="317"/>
      <c r="P38" s="319"/>
    </row>
    <row r="39" spans="1:23" ht="14.25" customHeight="1" x14ac:dyDescent="0.2">
      <c r="A39" s="302"/>
      <c r="B39" s="53" t="s">
        <v>68</v>
      </c>
      <c r="C39" s="114">
        <v>1932</v>
      </c>
      <c r="D39" s="134"/>
      <c r="E39" s="142"/>
      <c r="F39" s="36">
        <v>2075</v>
      </c>
      <c r="G39" s="134"/>
      <c r="H39" s="134"/>
      <c r="I39" s="52">
        <f t="shared" si="1"/>
        <v>0</v>
      </c>
      <c r="J39" s="192"/>
      <c r="L39" s="33" t="s">
        <v>65</v>
      </c>
      <c r="M39" s="241">
        <v>120</v>
      </c>
      <c r="N39" s="224"/>
      <c r="O39" s="225"/>
      <c r="P39" s="59">
        <f t="shared" ref="P39:P48" si="3">$N39*O39</f>
        <v>0</v>
      </c>
    </row>
    <row r="40" spans="1:23" ht="14.25" customHeight="1" x14ac:dyDescent="0.2">
      <c r="A40" s="302"/>
      <c r="B40" s="53" t="s">
        <v>70</v>
      </c>
      <c r="C40" s="114">
        <v>2787</v>
      </c>
      <c r="D40" s="134"/>
      <c r="E40" s="142"/>
      <c r="F40" s="36">
        <v>2982</v>
      </c>
      <c r="G40" s="134"/>
      <c r="H40" s="134"/>
      <c r="I40" s="52">
        <f t="shared" si="1"/>
        <v>0</v>
      </c>
      <c r="J40" s="192"/>
      <c r="L40" s="64" t="s">
        <v>67</v>
      </c>
      <c r="M40" s="241">
        <v>120</v>
      </c>
      <c r="N40" s="142"/>
      <c r="O40" s="134"/>
      <c r="P40" s="52">
        <f t="shared" si="3"/>
        <v>0</v>
      </c>
    </row>
    <row r="41" spans="1:23" ht="14.25" customHeight="1" x14ac:dyDescent="0.2">
      <c r="A41" s="302"/>
      <c r="B41" s="53" t="s">
        <v>72</v>
      </c>
      <c r="C41" s="114">
        <v>4287</v>
      </c>
      <c r="D41" s="134"/>
      <c r="E41" s="142"/>
      <c r="F41" s="36">
        <v>4530</v>
      </c>
      <c r="G41" s="134"/>
      <c r="H41" s="134"/>
      <c r="I41" s="52">
        <f t="shared" si="1"/>
        <v>0</v>
      </c>
      <c r="J41" s="192"/>
      <c r="L41" s="64" t="s">
        <v>68</v>
      </c>
      <c r="M41" s="241">
        <v>120</v>
      </c>
      <c r="N41" s="142"/>
      <c r="O41" s="134"/>
      <c r="P41" s="52">
        <f t="shared" si="3"/>
        <v>0</v>
      </c>
    </row>
    <row r="42" spans="1:23" ht="14.25" customHeight="1" x14ac:dyDescent="0.2">
      <c r="A42" s="302"/>
      <c r="B42" s="53" t="s">
        <v>74</v>
      </c>
      <c r="C42" s="114">
        <v>5394</v>
      </c>
      <c r="D42" s="134"/>
      <c r="E42" s="142"/>
      <c r="F42" s="36">
        <v>5667</v>
      </c>
      <c r="G42" s="134"/>
      <c r="H42" s="134"/>
      <c r="I42" s="52">
        <f t="shared" si="1"/>
        <v>0</v>
      </c>
      <c r="J42" s="192"/>
      <c r="L42" s="64" t="s">
        <v>70</v>
      </c>
      <c r="M42" s="241">
        <v>120</v>
      </c>
      <c r="N42" s="142"/>
      <c r="O42" s="134"/>
      <c r="P42" s="52">
        <f t="shared" si="3"/>
        <v>0</v>
      </c>
    </row>
    <row r="43" spans="1:23" ht="14.25" customHeight="1" x14ac:dyDescent="0.2">
      <c r="A43" s="302"/>
      <c r="B43" s="53" t="s">
        <v>76</v>
      </c>
      <c r="C43" s="114">
        <v>6270</v>
      </c>
      <c r="D43" s="134"/>
      <c r="E43" s="142"/>
      <c r="F43" s="36">
        <v>6576</v>
      </c>
      <c r="G43" s="134"/>
      <c r="H43" s="134"/>
      <c r="I43" s="52">
        <f t="shared" si="1"/>
        <v>0</v>
      </c>
      <c r="J43" s="192"/>
      <c r="L43" s="64" t="s">
        <v>72</v>
      </c>
      <c r="M43" s="241">
        <v>120</v>
      </c>
      <c r="N43" s="142"/>
      <c r="O43" s="134"/>
      <c r="P43" s="52">
        <f t="shared" si="3"/>
        <v>0</v>
      </c>
    </row>
    <row r="44" spans="1:23" ht="14.25" customHeight="1" x14ac:dyDescent="0.2">
      <c r="A44" s="302"/>
      <c r="B44" s="53" t="s">
        <v>78</v>
      </c>
      <c r="C44" s="114">
        <v>7287</v>
      </c>
      <c r="D44" s="134"/>
      <c r="E44" s="142"/>
      <c r="F44" s="36">
        <v>7620</v>
      </c>
      <c r="G44" s="134"/>
      <c r="H44" s="134"/>
      <c r="I44" s="52">
        <f t="shared" si="1"/>
        <v>0</v>
      </c>
      <c r="J44" s="192"/>
      <c r="L44" s="64" t="s">
        <v>74</v>
      </c>
      <c r="M44" s="241">
        <v>120</v>
      </c>
      <c r="N44" s="142"/>
      <c r="O44" s="134"/>
      <c r="P44" s="52">
        <f t="shared" si="3"/>
        <v>0</v>
      </c>
    </row>
    <row r="45" spans="1:23" ht="14.25" customHeight="1" x14ac:dyDescent="0.2">
      <c r="A45" s="302"/>
      <c r="B45" s="91" t="s">
        <v>79</v>
      </c>
      <c r="C45" s="113">
        <v>8397</v>
      </c>
      <c r="D45" s="137"/>
      <c r="E45" s="143"/>
      <c r="F45" s="90">
        <v>8766</v>
      </c>
      <c r="G45" s="137"/>
      <c r="H45" s="137"/>
      <c r="I45" s="52">
        <f t="shared" si="1"/>
        <v>0</v>
      </c>
      <c r="J45" s="197"/>
      <c r="L45" s="64" t="s">
        <v>76</v>
      </c>
      <c r="M45" s="241">
        <v>120</v>
      </c>
      <c r="N45" s="142"/>
      <c r="O45" s="134"/>
      <c r="P45" s="52">
        <f t="shared" si="3"/>
        <v>0</v>
      </c>
    </row>
    <row r="46" spans="1:23" ht="14.25" customHeight="1" thickBot="1" x14ac:dyDescent="0.25">
      <c r="A46" s="303"/>
      <c r="B46" s="51" t="s">
        <v>75</v>
      </c>
      <c r="C46" s="112"/>
      <c r="D46" s="135"/>
      <c r="E46" s="144"/>
      <c r="F46" s="109"/>
      <c r="G46" s="135"/>
      <c r="H46" s="135"/>
      <c r="I46" s="50">
        <f t="shared" si="1"/>
        <v>0</v>
      </c>
      <c r="J46" s="200"/>
      <c r="L46" s="64" t="s">
        <v>78</v>
      </c>
      <c r="M46" s="241">
        <v>120</v>
      </c>
      <c r="N46" s="142"/>
      <c r="O46" s="134"/>
      <c r="P46" s="52">
        <f t="shared" si="3"/>
        <v>0</v>
      </c>
    </row>
    <row r="47" spans="1:23" ht="14.25" customHeight="1" x14ac:dyDescent="0.2">
      <c r="A47" s="443" t="s">
        <v>208</v>
      </c>
      <c r="B47" s="60" t="s">
        <v>65</v>
      </c>
      <c r="C47" s="115">
        <v>1083</v>
      </c>
      <c r="D47" s="136"/>
      <c r="E47" s="145"/>
      <c r="F47" s="34">
        <v>1143</v>
      </c>
      <c r="G47" s="136"/>
      <c r="H47" s="136"/>
      <c r="I47" s="59">
        <f t="shared" si="1"/>
        <v>0</v>
      </c>
      <c r="J47" s="203"/>
      <c r="L47" s="64" t="s">
        <v>79</v>
      </c>
      <c r="M47" s="241">
        <v>120</v>
      </c>
      <c r="N47" s="142"/>
      <c r="O47" s="134"/>
      <c r="P47" s="52">
        <f t="shared" si="3"/>
        <v>0</v>
      </c>
    </row>
    <row r="48" spans="1:23" ht="14.25" customHeight="1" thickBot="1" x14ac:dyDescent="0.25">
      <c r="A48" s="302"/>
      <c r="B48" s="53" t="s">
        <v>67</v>
      </c>
      <c r="C48" s="114">
        <v>1377</v>
      </c>
      <c r="D48" s="134"/>
      <c r="E48" s="142"/>
      <c r="F48" s="36">
        <v>1467</v>
      </c>
      <c r="G48" s="134"/>
      <c r="H48" s="134"/>
      <c r="I48" s="52">
        <f t="shared" si="1"/>
        <v>0</v>
      </c>
      <c r="J48" s="192"/>
      <c r="L48" s="82" t="s">
        <v>75</v>
      </c>
      <c r="M48" s="241">
        <v>120</v>
      </c>
      <c r="N48" s="143"/>
      <c r="O48" s="137"/>
      <c r="P48" s="89">
        <f t="shared" si="3"/>
        <v>0</v>
      </c>
    </row>
    <row r="49" spans="1:18" ht="14.25" customHeight="1" thickBot="1" x14ac:dyDescent="0.25">
      <c r="A49" s="302"/>
      <c r="B49" s="53" t="s">
        <v>68</v>
      </c>
      <c r="C49" s="114">
        <v>1848</v>
      </c>
      <c r="D49" s="134"/>
      <c r="E49" s="142"/>
      <c r="F49" s="36">
        <v>1983</v>
      </c>
      <c r="G49" s="134"/>
      <c r="H49" s="134"/>
      <c r="I49" s="52">
        <f t="shared" si="1"/>
        <v>0</v>
      </c>
      <c r="J49" s="192"/>
      <c r="L49" s="49" t="s">
        <v>77</v>
      </c>
      <c r="M49" s="47"/>
      <c r="N49" s="47"/>
      <c r="O49" s="42">
        <f>SUM(O39:O48)</f>
        <v>0</v>
      </c>
      <c r="P49" s="106">
        <f>SUM(P39:P48)</f>
        <v>0</v>
      </c>
    </row>
    <row r="50" spans="1:18" ht="14.25" customHeight="1" x14ac:dyDescent="0.2">
      <c r="A50" s="302"/>
      <c r="B50" s="53" t="s">
        <v>70</v>
      </c>
      <c r="C50" s="114">
        <v>2649</v>
      </c>
      <c r="D50" s="134"/>
      <c r="E50" s="142"/>
      <c r="F50" s="36">
        <v>2832</v>
      </c>
      <c r="G50" s="134"/>
      <c r="H50" s="134"/>
      <c r="I50" s="52">
        <f t="shared" si="1"/>
        <v>0</v>
      </c>
      <c r="J50" s="192"/>
    </row>
    <row r="51" spans="1:18" ht="14.25" customHeight="1" x14ac:dyDescent="0.2">
      <c r="A51" s="302"/>
      <c r="B51" s="53" t="s">
        <v>72</v>
      </c>
      <c r="C51" s="114">
        <v>4074</v>
      </c>
      <c r="D51" s="134"/>
      <c r="E51" s="142"/>
      <c r="F51" s="36">
        <v>4305</v>
      </c>
      <c r="G51" s="134"/>
      <c r="H51" s="134"/>
      <c r="I51" s="52">
        <f t="shared" si="1"/>
        <v>0</v>
      </c>
      <c r="J51" s="192"/>
    </row>
    <row r="52" spans="1:18" ht="14.25" customHeight="1" thickBot="1" x14ac:dyDescent="0.25">
      <c r="A52" s="302"/>
      <c r="B52" s="53" t="s">
        <v>74</v>
      </c>
      <c r="C52" s="114">
        <v>5127</v>
      </c>
      <c r="D52" s="134"/>
      <c r="E52" s="142"/>
      <c r="F52" s="36">
        <v>5388</v>
      </c>
      <c r="G52" s="134"/>
      <c r="H52" s="134"/>
      <c r="I52" s="52">
        <f t="shared" si="1"/>
        <v>0</v>
      </c>
      <c r="J52" s="192"/>
      <c r="L52" s="25" t="s">
        <v>168</v>
      </c>
      <c r="P52" s="25" t="s">
        <v>2</v>
      </c>
    </row>
    <row r="53" spans="1:18" ht="14.25" customHeight="1" x14ac:dyDescent="0.2">
      <c r="A53" s="302"/>
      <c r="B53" s="53" t="s">
        <v>76</v>
      </c>
      <c r="C53" s="114">
        <v>5958</v>
      </c>
      <c r="D53" s="134"/>
      <c r="E53" s="142"/>
      <c r="F53" s="36">
        <v>6249</v>
      </c>
      <c r="G53" s="134"/>
      <c r="H53" s="134"/>
      <c r="I53" s="52">
        <f t="shared" si="1"/>
        <v>0</v>
      </c>
      <c r="J53" s="192"/>
      <c r="L53" s="304"/>
      <c r="M53" s="331" t="s">
        <v>57</v>
      </c>
      <c r="N53" s="322" t="s">
        <v>167</v>
      </c>
      <c r="O53" s="316" t="s">
        <v>59</v>
      </c>
      <c r="P53" s="318" t="s">
        <v>60</v>
      </c>
    </row>
    <row r="54" spans="1:18" ht="14.25" customHeight="1" thickBot="1" x14ac:dyDescent="0.25">
      <c r="A54" s="302"/>
      <c r="B54" s="53" t="s">
        <v>78</v>
      </c>
      <c r="C54" s="114">
        <v>6924</v>
      </c>
      <c r="D54" s="134"/>
      <c r="E54" s="142"/>
      <c r="F54" s="36">
        <v>7242</v>
      </c>
      <c r="G54" s="134"/>
      <c r="H54" s="134"/>
      <c r="I54" s="52">
        <f t="shared" si="1"/>
        <v>0</v>
      </c>
      <c r="J54" s="192"/>
      <c r="L54" s="305"/>
      <c r="M54" s="333"/>
      <c r="N54" s="323"/>
      <c r="O54" s="317"/>
      <c r="P54" s="319"/>
    </row>
    <row r="55" spans="1:18" ht="14.25" customHeight="1" x14ac:dyDescent="0.2">
      <c r="A55" s="302"/>
      <c r="B55" s="91" t="s">
        <v>79</v>
      </c>
      <c r="C55" s="113">
        <v>7977</v>
      </c>
      <c r="D55" s="137"/>
      <c r="E55" s="143"/>
      <c r="F55" s="90">
        <v>8325</v>
      </c>
      <c r="G55" s="137"/>
      <c r="H55" s="137"/>
      <c r="I55" s="89">
        <f t="shared" si="1"/>
        <v>0</v>
      </c>
      <c r="J55" s="197"/>
      <c r="L55" s="33" t="s">
        <v>169</v>
      </c>
      <c r="M55" s="117"/>
      <c r="N55" s="117"/>
      <c r="O55" s="136"/>
      <c r="P55" s="167"/>
    </row>
    <row r="56" spans="1:18" ht="14.25" customHeight="1" thickBot="1" x14ac:dyDescent="0.25">
      <c r="A56" s="303"/>
      <c r="B56" s="91" t="s">
        <v>75</v>
      </c>
      <c r="C56" s="112"/>
      <c r="D56" s="135"/>
      <c r="E56" s="144"/>
      <c r="F56" s="109"/>
      <c r="G56" s="137"/>
      <c r="H56" s="137"/>
      <c r="I56" s="89">
        <f t="shared" si="1"/>
        <v>0</v>
      </c>
      <c r="J56" s="197"/>
      <c r="L56" s="88" t="s">
        <v>91</v>
      </c>
      <c r="M56" s="125"/>
      <c r="N56" s="125"/>
      <c r="O56" s="125"/>
      <c r="P56" s="124"/>
    </row>
    <row r="57" spans="1:18" ht="14.25" customHeight="1" thickBot="1" x14ac:dyDescent="0.25">
      <c r="A57" s="49" t="s">
        <v>77</v>
      </c>
      <c r="B57" s="48"/>
      <c r="C57" s="47"/>
      <c r="D57" s="47"/>
      <c r="E57" s="47">
        <f>SUM(E7:E56)</f>
        <v>0</v>
      </c>
      <c r="F57" s="42"/>
      <c r="G57" s="42"/>
      <c r="H57" s="42">
        <f>SUM(H7:H56)</f>
        <v>0</v>
      </c>
      <c r="I57" s="106">
        <f>SUM(I7:I56)</f>
        <v>0</v>
      </c>
      <c r="J57" s="106">
        <f>SUM(J7:J56)</f>
        <v>0</v>
      </c>
      <c r="L57" s="80" t="s">
        <v>92</v>
      </c>
      <c r="M57" s="122">
        <v>52</v>
      </c>
      <c r="N57" s="231"/>
      <c r="O57" s="232"/>
      <c r="P57" s="121">
        <f t="shared" ref="P57:P63" si="4">N57*O57</f>
        <v>0</v>
      </c>
    </row>
    <row r="58" spans="1:18" ht="14.25" customHeight="1" x14ac:dyDescent="0.2">
      <c r="C58" s="111"/>
      <c r="D58" s="111"/>
      <c r="E58" s="111"/>
      <c r="F58" s="111"/>
      <c r="G58" s="111"/>
      <c r="H58" s="111"/>
      <c r="I58" s="111"/>
      <c r="L58" s="80" t="s">
        <v>93</v>
      </c>
      <c r="M58" s="122">
        <v>135</v>
      </c>
      <c r="N58" s="231"/>
      <c r="O58" s="232"/>
      <c r="P58" s="121">
        <f t="shared" si="4"/>
        <v>0</v>
      </c>
    </row>
    <row r="59" spans="1:18" ht="14.25" customHeight="1" x14ac:dyDescent="0.2">
      <c r="C59" s="111"/>
      <c r="D59" s="111"/>
      <c r="E59" s="111"/>
      <c r="F59" s="111"/>
      <c r="G59" s="111"/>
      <c r="H59" s="111"/>
      <c r="I59" s="111"/>
      <c r="L59" s="80" t="s">
        <v>94</v>
      </c>
      <c r="M59" s="122">
        <v>35</v>
      </c>
      <c r="N59" s="231"/>
      <c r="O59" s="232"/>
      <c r="P59" s="121">
        <f t="shared" si="4"/>
        <v>0</v>
      </c>
      <c r="R59" s="44"/>
    </row>
    <row r="60" spans="1:18" ht="14.25" customHeight="1" x14ac:dyDescent="0.2">
      <c r="G60" s="111"/>
      <c r="H60" s="111"/>
      <c r="I60" s="111"/>
      <c r="L60" s="80" t="s">
        <v>95</v>
      </c>
      <c r="M60" s="122">
        <v>150</v>
      </c>
      <c r="N60" s="231"/>
      <c r="O60" s="232"/>
      <c r="P60" s="121">
        <f t="shared" si="4"/>
        <v>0</v>
      </c>
    </row>
    <row r="61" spans="1:18" ht="14.25" customHeight="1" thickBot="1" x14ac:dyDescent="0.25">
      <c r="A61" s="25" t="s">
        <v>170</v>
      </c>
      <c r="I61" s="25" t="s">
        <v>2</v>
      </c>
      <c r="L61" s="80" t="s">
        <v>96</v>
      </c>
      <c r="M61" s="122">
        <v>153</v>
      </c>
      <c r="N61" s="231"/>
      <c r="O61" s="232"/>
      <c r="P61" s="121">
        <f t="shared" si="4"/>
        <v>0</v>
      </c>
    </row>
    <row r="62" spans="1:18" ht="14.25" customHeight="1" x14ac:dyDescent="0.2">
      <c r="A62" s="304"/>
      <c r="B62" s="316" t="s">
        <v>171</v>
      </c>
      <c r="C62" s="316" t="s">
        <v>172</v>
      </c>
      <c r="D62" s="316" t="s">
        <v>10</v>
      </c>
      <c r="E62" s="179" t="s">
        <v>161</v>
      </c>
      <c r="F62" s="316" t="s">
        <v>59</v>
      </c>
      <c r="G62" s="318" t="s">
        <v>60</v>
      </c>
      <c r="H62" s="434" t="s">
        <v>173</v>
      </c>
      <c r="I62" s="435"/>
      <c r="L62" s="80" t="s">
        <v>97</v>
      </c>
      <c r="M62" s="122">
        <v>84</v>
      </c>
      <c r="N62" s="231"/>
      <c r="O62" s="232"/>
      <c r="P62" s="121">
        <f t="shared" si="4"/>
        <v>0</v>
      </c>
    </row>
    <row r="63" spans="1:18" ht="22.35" customHeight="1" thickBot="1" x14ac:dyDescent="0.25">
      <c r="A63" s="305"/>
      <c r="B63" s="317"/>
      <c r="C63" s="317"/>
      <c r="D63" s="317"/>
      <c r="E63" s="93" t="s">
        <v>162</v>
      </c>
      <c r="F63" s="317"/>
      <c r="G63" s="319"/>
      <c r="H63" s="436"/>
      <c r="I63" s="437"/>
      <c r="L63" s="77" t="s">
        <v>174</v>
      </c>
      <c r="M63" s="120"/>
      <c r="N63" s="168"/>
      <c r="O63" s="169"/>
      <c r="P63" s="119">
        <f t="shared" si="4"/>
        <v>0</v>
      </c>
    </row>
    <row r="64" spans="1:18" ht="14.25" customHeight="1" thickBot="1" x14ac:dyDescent="0.25">
      <c r="A64" s="99" t="s">
        <v>66</v>
      </c>
      <c r="B64" s="60" t="s">
        <v>175</v>
      </c>
      <c r="C64" s="34">
        <v>4</v>
      </c>
      <c r="D64" s="34">
        <v>3348</v>
      </c>
      <c r="E64" s="225"/>
      <c r="F64" s="225"/>
      <c r="G64" s="170">
        <f t="shared" ref="G64:G103" si="5">E64*F64</f>
        <v>0</v>
      </c>
      <c r="H64" s="413"/>
      <c r="I64" s="414"/>
      <c r="L64" s="49" t="s">
        <v>77</v>
      </c>
      <c r="M64" s="47"/>
      <c r="N64" s="47"/>
      <c r="O64" s="42"/>
      <c r="P64" s="106">
        <f>SUM(P55:P63)</f>
        <v>0</v>
      </c>
    </row>
    <row r="65" spans="1:16" ht="14.25" customHeight="1" x14ac:dyDescent="0.2">
      <c r="A65" s="99"/>
      <c r="B65" s="53" t="s">
        <v>176</v>
      </c>
      <c r="C65" s="36">
        <v>5</v>
      </c>
      <c r="D65" s="36">
        <v>4185</v>
      </c>
      <c r="E65" s="134"/>
      <c r="F65" s="134"/>
      <c r="G65" s="171">
        <f t="shared" si="5"/>
        <v>0</v>
      </c>
      <c r="H65" s="415"/>
      <c r="I65" s="416"/>
    </row>
    <row r="66" spans="1:16" ht="14.25" customHeight="1" x14ac:dyDescent="0.2">
      <c r="A66" s="99"/>
      <c r="B66" s="53" t="s">
        <v>177</v>
      </c>
      <c r="C66" s="36">
        <v>6</v>
      </c>
      <c r="D66" s="36">
        <v>5022</v>
      </c>
      <c r="E66" s="134"/>
      <c r="F66" s="134"/>
      <c r="G66" s="171">
        <f t="shared" si="5"/>
        <v>0</v>
      </c>
      <c r="H66" s="415"/>
      <c r="I66" s="416"/>
    </row>
    <row r="67" spans="1:16" ht="14.25" customHeight="1" thickBot="1" x14ac:dyDescent="0.25">
      <c r="A67" s="99"/>
      <c r="B67" s="53" t="s">
        <v>178</v>
      </c>
      <c r="C67" s="36">
        <v>7</v>
      </c>
      <c r="D67" s="36">
        <v>5859</v>
      </c>
      <c r="E67" s="134"/>
      <c r="F67" s="134"/>
      <c r="G67" s="171">
        <f t="shared" si="5"/>
        <v>0</v>
      </c>
      <c r="H67" s="415"/>
      <c r="I67" s="416"/>
      <c r="L67" s="25" t="s">
        <v>179</v>
      </c>
      <c r="P67" s="25" t="s">
        <v>100</v>
      </c>
    </row>
    <row r="68" spans="1:16" ht="14.25" customHeight="1" x14ac:dyDescent="0.2">
      <c r="A68" s="99"/>
      <c r="B68" s="53" t="s">
        <v>180</v>
      </c>
      <c r="C68" s="36">
        <v>8</v>
      </c>
      <c r="D68" s="36">
        <v>6696</v>
      </c>
      <c r="E68" s="134"/>
      <c r="F68" s="134"/>
      <c r="G68" s="171">
        <f t="shared" si="5"/>
        <v>0</v>
      </c>
      <c r="H68" s="415"/>
      <c r="I68" s="416"/>
      <c r="L68" s="304"/>
      <c r="M68" s="331" t="s">
        <v>57</v>
      </c>
      <c r="N68" s="331" t="s">
        <v>160</v>
      </c>
      <c r="O68" s="316" t="s">
        <v>59</v>
      </c>
      <c r="P68" s="318" t="s">
        <v>60</v>
      </c>
    </row>
    <row r="69" spans="1:16" ht="14.25" customHeight="1" thickBot="1" x14ac:dyDescent="0.25">
      <c r="A69" s="99"/>
      <c r="B69" s="53" t="s">
        <v>181</v>
      </c>
      <c r="C69" s="36">
        <v>11</v>
      </c>
      <c r="D69" s="36">
        <v>9207</v>
      </c>
      <c r="E69" s="134"/>
      <c r="F69" s="134"/>
      <c r="G69" s="171">
        <f t="shared" si="5"/>
        <v>0</v>
      </c>
      <c r="H69" s="415"/>
      <c r="I69" s="416"/>
      <c r="L69" s="305"/>
      <c r="M69" s="333"/>
      <c r="N69" s="333"/>
      <c r="O69" s="317"/>
      <c r="P69" s="319"/>
    </row>
    <row r="70" spans="1:16" ht="14.25" customHeight="1" thickBot="1" x14ac:dyDescent="0.25">
      <c r="A70" s="99"/>
      <c r="B70" s="53" t="s">
        <v>182</v>
      </c>
      <c r="C70" s="36">
        <v>12</v>
      </c>
      <c r="D70" s="36">
        <v>10044</v>
      </c>
      <c r="E70" s="134"/>
      <c r="F70" s="134"/>
      <c r="G70" s="171">
        <f t="shared" si="5"/>
        <v>0</v>
      </c>
      <c r="H70" s="415"/>
      <c r="I70" s="416"/>
      <c r="L70" s="163" t="s">
        <v>183</v>
      </c>
      <c r="M70" s="42">
        <v>24</v>
      </c>
      <c r="N70" s="146"/>
      <c r="O70" s="146"/>
      <c r="P70" s="106">
        <f>N70*O70</f>
        <v>0</v>
      </c>
    </row>
    <row r="71" spans="1:16" ht="14.25" customHeight="1" thickBot="1" x14ac:dyDescent="0.25">
      <c r="A71" s="99"/>
      <c r="B71" s="53" t="s">
        <v>184</v>
      </c>
      <c r="C71" s="36">
        <v>14</v>
      </c>
      <c r="D71" s="36">
        <v>11718</v>
      </c>
      <c r="E71" s="134"/>
      <c r="F71" s="134"/>
      <c r="G71" s="171">
        <f t="shared" si="5"/>
        <v>0</v>
      </c>
      <c r="H71" s="415"/>
      <c r="I71" s="416"/>
      <c r="L71" s="49" t="s">
        <v>77</v>
      </c>
      <c r="M71" s="42"/>
      <c r="N71" s="42"/>
      <c r="O71" s="42"/>
      <c r="P71" s="106">
        <f>SUM(P70)</f>
        <v>0</v>
      </c>
    </row>
    <row r="72" spans="1:16" ht="14.25" customHeight="1" x14ac:dyDescent="0.2">
      <c r="A72" s="99"/>
      <c r="B72" s="53" t="s">
        <v>185</v>
      </c>
      <c r="C72" s="36">
        <v>17</v>
      </c>
      <c r="D72" s="36">
        <v>14229</v>
      </c>
      <c r="E72" s="134"/>
      <c r="F72" s="134"/>
      <c r="G72" s="171">
        <f t="shared" si="5"/>
        <v>0</v>
      </c>
      <c r="H72" s="415"/>
      <c r="I72" s="416"/>
    </row>
    <row r="73" spans="1:16" ht="14.25" customHeight="1" x14ac:dyDescent="0.2">
      <c r="A73" s="99"/>
      <c r="B73" s="53" t="s">
        <v>186</v>
      </c>
      <c r="C73" s="36">
        <v>20</v>
      </c>
      <c r="D73" s="36">
        <v>16740</v>
      </c>
      <c r="E73" s="134"/>
      <c r="F73" s="134"/>
      <c r="G73" s="171">
        <f t="shared" si="5"/>
        <v>0</v>
      </c>
      <c r="H73" s="415"/>
      <c r="I73" s="416"/>
    </row>
    <row r="74" spans="1:16" ht="14.25" customHeight="1" thickBot="1" x14ac:dyDescent="0.25">
      <c r="A74" s="99"/>
      <c r="B74" s="53" t="s">
        <v>187</v>
      </c>
      <c r="C74" s="36">
        <v>22</v>
      </c>
      <c r="D74" s="36">
        <v>18414</v>
      </c>
      <c r="E74" s="134"/>
      <c r="F74" s="134"/>
      <c r="G74" s="171">
        <f t="shared" si="5"/>
        <v>0</v>
      </c>
      <c r="H74" s="415"/>
      <c r="I74" s="416"/>
      <c r="L74" s="25" t="s">
        <v>106</v>
      </c>
      <c r="P74" s="25" t="s">
        <v>100</v>
      </c>
    </row>
    <row r="75" spans="1:16" ht="14.25" customHeight="1" thickBot="1" x14ac:dyDescent="0.25">
      <c r="A75" s="99"/>
      <c r="B75" s="53" t="s">
        <v>188</v>
      </c>
      <c r="C75" s="36">
        <v>25</v>
      </c>
      <c r="D75" s="36">
        <v>20925</v>
      </c>
      <c r="E75" s="134"/>
      <c r="F75" s="134"/>
      <c r="G75" s="171">
        <f t="shared" si="5"/>
        <v>0</v>
      </c>
      <c r="H75" s="415"/>
      <c r="I75" s="416"/>
      <c r="L75" s="26"/>
      <c r="M75" s="27" t="s">
        <v>108</v>
      </c>
      <c r="N75" s="27" t="s">
        <v>161</v>
      </c>
      <c r="O75" s="28"/>
      <c r="P75" s="29" t="s">
        <v>60</v>
      </c>
    </row>
    <row r="76" spans="1:16" ht="14.25" customHeight="1" thickBot="1" x14ac:dyDescent="0.25">
      <c r="A76" s="31"/>
      <c r="B76" s="51" t="s">
        <v>189</v>
      </c>
      <c r="C76" s="38">
        <v>28</v>
      </c>
      <c r="D76" s="38">
        <v>23436</v>
      </c>
      <c r="E76" s="135"/>
      <c r="F76" s="135"/>
      <c r="G76" s="172">
        <f t="shared" si="5"/>
        <v>0</v>
      </c>
      <c r="H76" s="426"/>
      <c r="I76" s="427"/>
      <c r="L76" s="32" t="s">
        <v>111</v>
      </c>
      <c r="M76" s="30">
        <v>15000</v>
      </c>
      <c r="N76" s="133"/>
      <c r="O76" s="118"/>
      <c r="P76" s="73">
        <f>N76</f>
        <v>0</v>
      </c>
    </row>
    <row r="77" spans="1:16" ht="14.25" customHeight="1" x14ac:dyDescent="0.2">
      <c r="A77" s="335" t="s">
        <v>84</v>
      </c>
      <c r="B77" s="60" t="s">
        <v>175</v>
      </c>
      <c r="C77" s="34">
        <v>4</v>
      </c>
      <c r="D77" s="34">
        <v>4080</v>
      </c>
      <c r="E77" s="136"/>
      <c r="F77" s="136"/>
      <c r="G77" s="170">
        <f t="shared" si="5"/>
        <v>0</v>
      </c>
      <c r="H77" s="413"/>
      <c r="I77" s="414"/>
      <c r="L77" s="33" t="s">
        <v>190</v>
      </c>
      <c r="M77" s="116"/>
      <c r="N77" s="136"/>
      <c r="O77" s="117"/>
      <c r="P77" s="59">
        <f>N77</f>
        <v>0</v>
      </c>
    </row>
    <row r="78" spans="1:16" ht="14.25" customHeight="1" x14ac:dyDescent="0.2">
      <c r="A78" s="336"/>
      <c r="B78" s="53" t="s">
        <v>176</v>
      </c>
      <c r="C78" s="36">
        <v>5</v>
      </c>
      <c r="D78" s="36">
        <v>5100</v>
      </c>
      <c r="E78" s="134"/>
      <c r="F78" s="134"/>
      <c r="G78" s="171">
        <f t="shared" si="5"/>
        <v>0</v>
      </c>
      <c r="H78" s="415"/>
      <c r="I78" s="416"/>
      <c r="L78" s="33" t="s">
        <v>191</v>
      </c>
      <c r="M78" s="117"/>
      <c r="N78" s="136"/>
      <c r="O78" s="117"/>
      <c r="P78" s="59">
        <f>N78</f>
        <v>0</v>
      </c>
    </row>
    <row r="79" spans="1:16" ht="14.25" customHeight="1" x14ac:dyDescent="0.2">
      <c r="A79" s="336"/>
      <c r="B79" s="53" t="s">
        <v>177</v>
      </c>
      <c r="C79" s="36">
        <v>6</v>
      </c>
      <c r="D79" s="36">
        <v>6120</v>
      </c>
      <c r="E79" s="134"/>
      <c r="F79" s="134"/>
      <c r="G79" s="171">
        <f t="shared" si="5"/>
        <v>0</v>
      </c>
      <c r="H79" s="415"/>
      <c r="I79" s="416"/>
      <c r="L79" s="35" t="s">
        <v>112</v>
      </c>
      <c r="M79" s="116"/>
      <c r="N79" s="233"/>
      <c r="O79" s="116"/>
      <c r="P79" s="52">
        <f>N79</f>
        <v>0</v>
      </c>
    </row>
    <row r="80" spans="1:16" ht="14.25" customHeight="1" thickBot="1" x14ac:dyDescent="0.25">
      <c r="A80" s="336"/>
      <c r="B80" s="53" t="s">
        <v>178</v>
      </c>
      <c r="C80" s="36">
        <v>7</v>
      </c>
      <c r="D80" s="36">
        <v>7140</v>
      </c>
      <c r="E80" s="134"/>
      <c r="F80" s="134"/>
      <c r="G80" s="171">
        <f t="shared" si="5"/>
        <v>0</v>
      </c>
      <c r="H80" s="415"/>
      <c r="I80" s="416"/>
      <c r="L80" s="37" t="s">
        <v>113</v>
      </c>
      <c r="M80" s="38">
        <v>15000</v>
      </c>
      <c r="N80" s="135"/>
      <c r="O80" s="109"/>
      <c r="P80" s="50">
        <f>N80</f>
        <v>0</v>
      </c>
    </row>
    <row r="81" spans="1:19" ht="14.25" customHeight="1" thickBot="1" x14ac:dyDescent="0.25">
      <c r="A81" s="336"/>
      <c r="B81" s="53" t="s">
        <v>180</v>
      </c>
      <c r="C81" s="36">
        <v>8</v>
      </c>
      <c r="D81" s="36">
        <v>8160</v>
      </c>
      <c r="E81" s="134"/>
      <c r="F81" s="134"/>
      <c r="G81" s="171">
        <f t="shared" si="5"/>
        <v>0</v>
      </c>
      <c r="H81" s="415"/>
      <c r="I81" s="416"/>
      <c r="L81" s="31" t="s">
        <v>77</v>
      </c>
      <c r="M81" s="42"/>
      <c r="N81" s="42"/>
      <c r="O81" s="42"/>
      <c r="P81" s="108">
        <f>SUM(P76:P80)</f>
        <v>0</v>
      </c>
    </row>
    <row r="82" spans="1:19" ht="14.25" customHeight="1" x14ac:dyDescent="0.2">
      <c r="A82" s="336"/>
      <c r="B82" s="53" t="s">
        <v>181</v>
      </c>
      <c r="C82" s="36">
        <v>11</v>
      </c>
      <c r="D82" s="36">
        <v>11220</v>
      </c>
      <c r="E82" s="134"/>
      <c r="F82" s="134"/>
      <c r="G82" s="171">
        <f t="shared" si="5"/>
        <v>0</v>
      </c>
      <c r="H82" s="415"/>
      <c r="I82" s="416"/>
    </row>
    <row r="83" spans="1:19" ht="14.25" customHeight="1" x14ac:dyDescent="0.2">
      <c r="A83" s="336"/>
      <c r="B83" s="53" t="s">
        <v>182</v>
      </c>
      <c r="C83" s="36">
        <v>12</v>
      </c>
      <c r="D83" s="36">
        <v>12240</v>
      </c>
      <c r="E83" s="134"/>
      <c r="F83" s="134"/>
      <c r="G83" s="171">
        <f t="shared" si="5"/>
        <v>0</v>
      </c>
      <c r="H83" s="415"/>
      <c r="I83" s="416"/>
    </row>
    <row r="84" spans="1:19" ht="14.25" customHeight="1" x14ac:dyDescent="0.2">
      <c r="A84" s="336"/>
      <c r="B84" s="53" t="s">
        <v>184</v>
      </c>
      <c r="C84" s="36">
        <v>14</v>
      </c>
      <c r="D84" s="36">
        <v>14280</v>
      </c>
      <c r="E84" s="134"/>
      <c r="F84" s="134"/>
      <c r="G84" s="171">
        <f t="shared" si="5"/>
        <v>0</v>
      </c>
      <c r="H84" s="415"/>
      <c r="I84" s="416"/>
    </row>
    <row r="85" spans="1:19" ht="14.25" customHeight="1" thickBot="1" x14ac:dyDescent="0.25">
      <c r="A85" s="337"/>
      <c r="B85" s="91" t="s">
        <v>192</v>
      </c>
      <c r="C85" s="109"/>
      <c r="D85" s="109"/>
      <c r="E85" s="135"/>
      <c r="F85" s="135"/>
      <c r="G85" s="172">
        <f t="shared" si="5"/>
        <v>0</v>
      </c>
      <c r="H85" s="426"/>
      <c r="I85" s="427"/>
      <c r="L85" s="428" t="s">
        <v>193</v>
      </c>
      <c r="M85" s="428"/>
      <c r="N85" s="428"/>
      <c r="O85" s="428"/>
      <c r="P85" s="428"/>
      <c r="Q85" s="428"/>
      <c r="R85" s="428"/>
      <c r="S85" s="428"/>
    </row>
    <row r="86" spans="1:19" ht="14.25" customHeight="1" x14ac:dyDescent="0.2">
      <c r="A86" s="335" t="s">
        <v>88</v>
      </c>
      <c r="B86" s="74" t="s">
        <v>175</v>
      </c>
      <c r="C86" s="30">
        <v>4</v>
      </c>
      <c r="D86" s="237">
        <v>5688</v>
      </c>
      <c r="E86" s="133"/>
      <c r="F86" s="133"/>
      <c r="G86" s="173">
        <f t="shared" si="5"/>
        <v>0</v>
      </c>
      <c r="H86" s="413"/>
      <c r="I86" s="414"/>
    </row>
    <row r="87" spans="1:19" ht="14.25" customHeight="1" thickBot="1" x14ac:dyDescent="0.25">
      <c r="A87" s="336"/>
      <c r="B87" s="53" t="s">
        <v>176</v>
      </c>
      <c r="C87" s="36">
        <v>5</v>
      </c>
      <c r="D87" s="244">
        <v>7110</v>
      </c>
      <c r="E87" s="134"/>
      <c r="F87" s="134"/>
      <c r="G87" s="171">
        <f t="shared" si="5"/>
        <v>0</v>
      </c>
      <c r="H87" s="415"/>
      <c r="I87" s="416"/>
      <c r="L87" s="25" t="s">
        <v>115</v>
      </c>
      <c r="N87" s="174" t="s">
        <v>2</v>
      </c>
    </row>
    <row r="88" spans="1:19" ht="14.25" customHeight="1" x14ac:dyDescent="0.2">
      <c r="A88" s="336"/>
      <c r="B88" s="53" t="s">
        <v>177</v>
      </c>
      <c r="C88" s="36">
        <v>6</v>
      </c>
      <c r="D88" s="244">
        <v>8532</v>
      </c>
      <c r="E88" s="134"/>
      <c r="F88" s="134"/>
      <c r="G88" s="171">
        <f t="shared" si="5"/>
        <v>0</v>
      </c>
      <c r="H88" s="415"/>
      <c r="I88" s="416"/>
      <c r="L88" s="320" t="s">
        <v>194</v>
      </c>
      <c r="M88" s="326"/>
      <c r="N88" s="429" t="str">
        <f>IF(J57+H104=0,"",I57+G104+P16+V33+P49)</f>
        <v/>
      </c>
    </row>
    <row r="89" spans="1:19" ht="14.25" customHeight="1" thickBot="1" x14ac:dyDescent="0.25">
      <c r="A89" s="336"/>
      <c r="B89" s="53" t="s">
        <v>178</v>
      </c>
      <c r="C89" s="36">
        <v>7</v>
      </c>
      <c r="D89" s="244">
        <v>9954</v>
      </c>
      <c r="E89" s="134"/>
      <c r="F89" s="134"/>
      <c r="G89" s="171">
        <f t="shared" si="5"/>
        <v>0</v>
      </c>
      <c r="H89" s="415"/>
      <c r="I89" s="416"/>
      <c r="L89" s="321"/>
      <c r="M89" s="327"/>
      <c r="N89" s="430"/>
    </row>
    <row r="90" spans="1:19" ht="14.25" customHeight="1" x14ac:dyDescent="0.2">
      <c r="A90" s="336"/>
      <c r="B90" s="53" t="s">
        <v>180</v>
      </c>
      <c r="C90" s="36">
        <v>8</v>
      </c>
      <c r="D90" s="244">
        <v>11376</v>
      </c>
      <c r="E90" s="134"/>
      <c r="F90" s="134"/>
      <c r="G90" s="171">
        <f t="shared" si="5"/>
        <v>0</v>
      </c>
      <c r="H90" s="415"/>
      <c r="I90" s="416"/>
      <c r="L90" s="25" t="s">
        <v>195</v>
      </c>
      <c r="M90" s="175"/>
      <c r="N90" s="176"/>
    </row>
    <row r="91" spans="1:19" ht="14.25" customHeight="1" x14ac:dyDescent="0.2">
      <c r="A91" s="336"/>
      <c r="B91" s="53" t="s">
        <v>181</v>
      </c>
      <c r="C91" s="36">
        <v>11</v>
      </c>
      <c r="D91" s="244">
        <v>15642</v>
      </c>
      <c r="E91" s="134"/>
      <c r="F91" s="134"/>
      <c r="G91" s="171">
        <f t="shared" si="5"/>
        <v>0</v>
      </c>
      <c r="H91" s="415"/>
      <c r="I91" s="416"/>
    </row>
    <row r="92" spans="1:19" ht="14.25" customHeight="1" thickBot="1" x14ac:dyDescent="0.25">
      <c r="A92" s="336"/>
      <c r="B92" s="53" t="s">
        <v>182</v>
      </c>
      <c r="C92" s="36">
        <v>12</v>
      </c>
      <c r="D92" s="244">
        <v>17064</v>
      </c>
      <c r="E92" s="134"/>
      <c r="F92" s="134"/>
      <c r="G92" s="171">
        <f t="shared" si="5"/>
        <v>0</v>
      </c>
      <c r="H92" s="415"/>
      <c r="I92" s="416"/>
      <c r="L92" s="25" t="s">
        <v>196</v>
      </c>
      <c r="N92" s="174"/>
    </row>
    <row r="93" spans="1:19" ht="14.25" customHeight="1" x14ac:dyDescent="0.2">
      <c r="A93" s="336"/>
      <c r="B93" s="53" t="s">
        <v>184</v>
      </c>
      <c r="C93" s="36">
        <v>14</v>
      </c>
      <c r="D93" s="244">
        <v>19908</v>
      </c>
      <c r="E93" s="134"/>
      <c r="F93" s="134"/>
      <c r="G93" s="171">
        <f t="shared" si="5"/>
        <v>0</v>
      </c>
      <c r="H93" s="415"/>
      <c r="I93" s="416"/>
      <c r="L93" s="431" t="s">
        <v>48</v>
      </c>
      <c r="M93" s="331" t="s">
        <v>119</v>
      </c>
      <c r="N93" s="432" t="str">
        <f>IF(J57+H104&gt;0,J57+H104,"")</f>
        <v/>
      </c>
    </row>
    <row r="94" spans="1:19" ht="14.25" customHeight="1" thickBot="1" x14ac:dyDescent="0.25">
      <c r="A94" s="337"/>
      <c r="B94" s="110" t="s">
        <v>192</v>
      </c>
      <c r="C94" s="109"/>
      <c r="D94" s="109"/>
      <c r="E94" s="147"/>
      <c r="F94" s="147"/>
      <c r="G94" s="177">
        <f t="shared" si="5"/>
        <v>0</v>
      </c>
      <c r="H94" s="426"/>
      <c r="I94" s="427"/>
      <c r="L94" s="417"/>
      <c r="M94" s="338"/>
      <c r="N94" s="433"/>
    </row>
    <row r="95" spans="1:19" ht="14.25" customHeight="1" x14ac:dyDescent="0.2">
      <c r="A95" s="444" t="s">
        <v>208</v>
      </c>
      <c r="B95" s="60" t="s">
        <v>175</v>
      </c>
      <c r="C95" s="34">
        <v>4</v>
      </c>
      <c r="D95" s="34">
        <v>4332</v>
      </c>
      <c r="E95" s="136"/>
      <c r="F95" s="136"/>
      <c r="G95" s="170">
        <f t="shared" si="5"/>
        <v>0</v>
      </c>
      <c r="H95" s="413"/>
      <c r="I95" s="414"/>
      <c r="L95" s="417"/>
      <c r="M95" s="338"/>
      <c r="N95" s="433"/>
    </row>
    <row r="96" spans="1:19" ht="14.25" customHeight="1" x14ac:dyDescent="0.2">
      <c r="A96" s="336"/>
      <c r="B96" s="53" t="s">
        <v>176</v>
      </c>
      <c r="C96" s="36">
        <v>5</v>
      </c>
      <c r="D96" s="36">
        <v>5415</v>
      </c>
      <c r="E96" s="134"/>
      <c r="F96" s="134"/>
      <c r="G96" s="171">
        <f t="shared" si="5"/>
        <v>0</v>
      </c>
      <c r="H96" s="415"/>
      <c r="I96" s="416"/>
      <c r="L96" s="417"/>
      <c r="M96" s="338"/>
      <c r="N96" s="433"/>
    </row>
    <row r="97" spans="1:25" ht="14.25" customHeight="1" x14ac:dyDescent="0.2">
      <c r="A97" s="336"/>
      <c r="B97" s="53" t="s">
        <v>177</v>
      </c>
      <c r="C97" s="36">
        <v>6</v>
      </c>
      <c r="D97" s="36">
        <v>6498</v>
      </c>
      <c r="E97" s="134"/>
      <c r="F97" s="134"/>
      <c r="G97" s="171">
        <f t="shared" si="5"/>
        <v>0</v>
      </c>
      <c r="H97" s="415"/>
      <c r="I97" s="416"/>
      <c r="L97" s="417"/>
      <c r="M97" s="338"/>
      <c r="N97" s="433"/>
    </row>
    <row r="98" spans="1:25" ht="14.25" customHeight="1" x14ac:dyDescent="0.2">
      <c r="A98" s="336"/>
      <c r="B98" s="53" t="s">
        <v>178</v>
      </c>
      <c r="C98" s="36">
        <v>7</v>
      </c>
      <c r="D98" s="36">
        <v>7581</v>
      </c>
      <c r="E98" s="134"/>
      <c r="F98" s="134"/>
      <c r="G98" s="171">
        <f t="shared" si="5"/>
        <v>0</v>
      </c>
      <c r="H98" s="415"/>
      <c r="I98" s="416"/>
      <c r="L98" s="417" t="s">
        <v>120</v>
      </c>
      <c r="M98" s="339" t="s">
        <v>121</v>
      </c>
      <c r="N98" s="401" t="str">
        <f>IF($J$57+$H$104&gt;0,P16,"")</f>
        <v/>
      </c>
    </row>
    <row r="99" spans="1:25" ht="14.25" customHeight="1" x14ac:dyDescent="0.2">
      <c r="A99" s="336"/>
      <c r="B99" s="53" t="s">
        <v>180</v>
      </c>
      <c r="C99" s="36">
        <v>8</v>
      </c>
      <c r="D99" s="36">
        <v>8664</v>
      </c>
      <c r="E99" s="134"/>
      <c r="F99" s="134"/>
      <c r="G99" s="171">
        <f t="shared" si="5"/>
        <v>0</v>
      </c>
      <c r="H99" s="415"/>
      <c r="I99" s="416"/>
      <c r="L99" s="417"/>
      <c r="M99" s="339"/>
      <c r="N99" s="401"/>
    </row>
    <row r="100" spans="1:25" ht="14.25" customHeight="1" x14ac:dyDescent="0.2">
      <c r="A100" s="336"/>
      <c r="B100" s="53" t="s">
        <v>181</v>
      </c>
      <c r="C100" s="36">
        <v>11</v>
      </c>
      <c r="D100" s="36">
        <v>11913</v>
      </c>
      <c r="E100" s="134"/>
      <c r="F100" s="134"/>
      <c r="G100" s="171">
        <f t="shared" si="5"/>
        <v>0</v>
      </c>
      <c r="H100" s="415"/>
      <c r="I100" s="416"/>
      <c r="L100" s="417" t="s">
        <v>80</v>
      </c>
      <c r="M100" s="339" t="s">
        <v>121</v>
      </c>
      <c r="N100" s="401" t="str">
        <f>IF($J$57+$H$104&gt;0,W33,"")</f>
        <v/>
      </c>
    </row>
    <row r="101" spans="1:25" ht="14.25" customHeight="1" x14ac:dyDescent="0.2">
      <c r="A101" s="336"/>
      <c r="B101" s="53" t="s">
        <v>182</v>
      </c>
      <c r="C101" s="36">
        <v>12</v>
      </c>
      <c r="D101" s="36">
        <v>12996</v>
      </c>
      <c r="E101" s="134"/>
      <c r="F101" s="134"/>
      <c r="G101" s="171">
        <f t="shared" si="5"/>
        <v>0</v>
      </c>
      <c r="H101" s="415"/>
      <c r="I101" s="416"/>
      <c r="L101" s="417"/>
      <c r="M101" s="339"/>
      <c r="N101" s="401"/>
    </row>
    <row r="102" spans="1:25" ht="14.25" customHeight="1" x14ac:dyDescent="0.2">
      <c r="A102" s="336"/>
      <c r="B102" s="53" t="s">
        <v>184</v>
      </c>
      <c r="C102" s="36">
        <v>14</v>
      </c>
      <c r="D102" s="36">
        <v>15162</v>
      </c>
      <c r="E102" s="134"/>
      <c r="F102" s="134"/>
      <c r="G102" s="171">
        <f t="shared" si="5"/>
        <v>0</v>
      </c>
      <c r="H102" s="415"/>
      <c r="I102" s="416"/>
      <c r="L102" s="418" t="s">
        <v>87</v>
      </c>
      <c r="M102" s="339" t="s">
        <v>121</v>
      </c>
      <c r="N102" s="401" t="str">
        <f>IF($J$57+$H$104&gt;0,P49,"")</f>
        <v/>
      </c>
      <c r="O102"/>
    </row>
    <row r="103" spans="1:25" ht="14.25" customHeight="1" thickBot="1" x14ac:dyDescent="0.25">
      <c r="A103" s="337"/>
      <c r="B103" s="91" t="s">
        <v>192</v>
      </c>
      <c r="C103" s="107"/>
      <c r="D103" s="107"/>
      <c r="E103" s="137"/>
      <c r="F103" s="137"/>
      <c r="G103" s="178">
        <f t="shared" si="5"/>
        <v>0</v>
      </c>
      <c r="H103" s="403"/>
      <c r="I103" s="404"/>
      <c r="L103" s="419"/>
      <c r="M103" s="400"/>
      <c r="N103" s="402"/>
    </row>
    <row r="104" spans="1:25" ht="14.25" customHeight="1" thickTop="1" thickBot="1" x14ac:dyDescent="0.25">
      <c r="A104" s="49" t="s">
        <v>77</v>
      </c>
      <c r="B104" s="48"/>
      <c r="C104" s="48"/>
      <c r="D104" s="42"/>
      <c r="E104" s="42"/>
      <c r="F104" s="42">
        <f>SUM(F64:F103)</f>
        <v>0</v>
      </c>
      <c r="G104" s="46">
        <f>SUM(G64:G103)</f>
        <v>0</v>
      </c>
      <c r="H104" s="405">
        <f>SUM(H64:I103)</f>
        <v>0</v>
      </c>
      <c r="I104" s="406"/>
      <c r="L104" s="407" t="s">
        <v>77</v>
      </c>
      <c r="M104" s="408"/>
      <c r="N104" s="411" t="str">
        <f>IF(N93="","",SUM(N93:N103))</f>
        <v/>
      </c>
    </row>
    <row r="105" spans="1:25" ht="18.600000000000001" customHeight="1" thickBot="1" x14ac:dyDescent="0.25">
      <c r="L105" s="409"/>
      <c r="M105" s="410"/>
      <c r="N105" s="412"/>
    </row>
    <row r="106" spans="1:25" x14ac:dyDescent="0.2">
      <c r="A106" s="25" t="s">
        <v>197</v>
      </c>
    </row>
    <row r="107" spans="1:25" ht="13.8" thickBot="1" x14ac:dyDescent="0.25">
      <c r="A107" s="216" t="s">
        <v>103</v>
      </c>
      <c r="L107" s="25" t="s">
        <v>123</v>
      </c>
      <c r="P107" s="175"/>
    </row>
    <row r="108" spans="1:25" ht="12.9" customHeight="1" x14ac:dyDescent="0.2">
      <c r="A108" s="313" t="s">
        <v>198</v>
      </c>
      <c r="B108" s="313"/>
      <c r="C108" s="313"/>
      <c r="D108" s="313"/>
      <c r="E108" s="313"/>
      <c r="F108" s="313"/>
      <c r="G108" s="313"/>
      <c r="H108" s="313"/>
      <c r="I108" s="313"/>
      <c r="L108" s="420" t="str">
        <f>IFERROR(ROUNDDOWN(N104/N88,2),"")</f>
        <v/>
      </c>
      <c r="M108" s="421"/>
      <c r="N108" s="422"/>
    </row>
    <row r="109" spans="1:25" ht="13.8" thickBot="1" x14ac:dyDescent="0.25">
      <c r="A109" s="313"/>
      <c r="B109" s="313"/>
      <c r="C109" s="313"/>
      <c r="D109" s="313"/>
      <c r="E109" s="313"/>
      <c r="F109" s="313"/>
      <c r="G109" s="313"/>
      <c r="H109" s="313"/>
      <c r="I109" s="313"/>
      <c r="L109" s="423"/>
      <c r="M109" s="424"/>
      <c r="N109" s="425"/>
    </row>
    <row r="110" spans="1:25" x14ac:dyDescent="0.2">
      <c r="A110" s="313"/>
      <c r="B110" s="313"/>
      <c r="C110" s="313"/>
      <c r="D110" s="313"/>
      <c r="E110" s="313"/>
      <c r="F110" s="313"/>
      <c r="G110" s="313"/>
      <c r="H110" s="313"/>
      <c r="I110" s="313"/>
      <c r="L110" s="25" t="s">
        <v>124</v>
      </c>
      <c r="W110" s="43"/>
      <c r="Y110" s="43"/>
    </row>
    <row r="111" spans="1:25" x14ac:dyDescent="0.2">
      <c r="A111" s="313"/>
      <c r="B111" s="313"/>
      <c r="C111" s="313"/>
      <c r="D111" s="313"/>
      <c r="E111" s="313"/>
      <c r="F111" s="313"/>
      <c r="G111" s="313"/>
      <c r="H111" s="313"/>
      <c r="I111" s="313"/>
      <c r="L111" s="240" t="s">
        <v>207</v>
      </c>
      <c r="M111" s="240"/>
      <c r="W111" s="43"/>
      <c r="Y111" s="43"/>
    </row>
    <row r="112" spans="1:25" x14ac:dyDescent="0.2">
      <c r="A112" s="313"/>
      <c r="B112" s="313"/>
      <c r="C112" s="313"/>
      <c r="D112" s="313"/>
      <c r="E112" s="313"/>
      <c r="F112" s="313"/>
      <c r="G112" s="313"/>
      <c r="H112" s="313"/>
      <c r="I112" s="313"/>
      <c r="L112" s="25" t="s">
        <v>199</v>
      </c>
      <c r="W112" s="43"/>
      <c r="Y112" s="43"/>
    </row>
    <row r="113" spans="1:25" x14ac:dyDescent="0.2">
      <c r="A113" s="313"/>
      <c r="B113" s="313"/>
      <c r="C113" s="313"/>
      <c r="D113" s="313"/>
      <c r="E113" s="313"/>
      <c r="F113" s="313"/>
      <c r="G113" s="313"/>
      <c r="H113" s="313"/>
      <c r="I113" s="313"/>
      <c r="W113" s="43"/>
      <c r="Y113" s="43"/>
    </row>
    <row r="114" spans="1:25" ht="13.8" thickBot="1" x14ac:dyDescent="0.25">
      <c r="A114" s="25" t="s">
        <v>105</v>
      </c>
      <c r="B114" s="164"/>
      <c r="C114" s="164"/>
      <c r="D114" s="164"/>
      <c r="E114" s="164"/>
      <c r="F114" s="164"/>
      <c r="G114" s="164"/>
      <c r="H114" s="164"/>
      <c r="I114" s="164"/>
      <c r="L114" s="25" t="s">
        <v>200</v>
      </c>
      <c r="W114" s="43"/>
      <c r="Y114" s="43"/>
    </row>
    <row r="115" spans="1:25" x14ac:dyDescent="0.2">
      <c r="A115" s="313" t="s">
        <v>201</v>
      </c>
      <c r="B115" s="313"/>
      <c r="C115" s="313"/>
      <c r="D115" s="313"/>
      <c r="E115" s="313"/>
      <c r="F115" s="313"/>
      <c r="G115" s="313"/>
      <c r="H115" s="313"/>
      <c r="I115" s="313"/>
      <c r="L115" s="392"/>
      <c r="W115" s="43"/>
      <c r="Y115" s="43"/>
    </row>
    <row r="116" spans="1:25" ht="13.8" thickBot="1" x14ac:dyDescent="0.25">
      <c r="A116" s="313"/>
      <c r="B116" s="313"/>
      <c r="C116" s="313"/>
      <c r="D116" s="313"/>
      <c r="E116" s="313"/>
      <c r="F116" s="313"/>
      <c r="G116" s="313"/>
      <c r="H116" s="313"/>
      <c r="I116" s="313"/>
      <c r="L116" s="393"/>
      <c r="W116" s="43"/>
      <c r="Y116" s="43"/>
    </row>
    <row r="117" spans="1:25" x14ac:dyDescent="0.2">
      <c r="A117" s="313"/>
      <c r="B117" s="313"/>
      <c r="C117" s="313"/>
      <c r="D117" s="313"/>
      <c r="E117" s="313"/>
      <c r="F117" s="313"/>
      <c r="G117" s="313"/>
      <c r="H117" s="313"/>
      <c r="I117" s="313"/>
      <c r="L117" s="25" t="s">
        <v>202</v>
      </c>
      <c r="W117" s="43"/>
      <c r="Y117" s="43"/>
    </row>
    <row r="118" spans="1:25" ht="13.8" thickBot="1" x14ac:dyDescent="0.25">
      <c r="A118" s="25" t="s">
        <v>110</v>
      </c>
      <c r="W118" s="43"/>
      <c r="Y118" s="43"/>
    </row>
    <row r="119" spans="1:25" x14ac:dyDescent="0.2">
      <c r="L119" s="394" t="s">
        <v>203</v>
      </c>
      <c r="M119" s="395"/>
      <c r="N119" s="396"/>
    </row>
    <row r="120" spans="1:25" ht="13.8" thickBot="1" x14ac:dyDescent="0.25">
      <c r="L120" s="397"/>
      <c r="M120" s="398"/>
      <c r="N120" s="399"/>
    </row>
    <row r="121" spans="1:25" x14ac:dyDescent="0.2">
      <c r="L121" s="25" t="s">
        <v>204</v>
      </c>
    </row>
    <row r="122" spans="1:25" x14ac:dyDescent="0.2">
      <c r="L122" s="25" t="s">
        <v>205</v>
      </c>
      <c r="Q122" s="43"/>
      <c r="R122" s="43"/>
      <c r="S122" s="43"/>
    </row>
    <row r="123" spans="1:25" x14ac:dyDescent="0.2">
      <c r="L123" s="25" t="s">
        <v>206</v>
      </c>
      <c r="Q123" s="105"/>
      <c r="R123" s="105"/>
      <c r="S123" s="105"/>
    </row>
    <row r="124" spans="1:25" x14ac:dyDescent="0.2">
      <c r="L124" s="223" t="s">
        <v>125</v>
      </c>
      <c r="M124" s="223"/>
      <c r="N124" s="223"/>
      <c r="O124" s="223"/>
      <c r="P124" s="223"/>
      <c r="Q124" s="223"/>
      <c r="R124" s="223"/>
      <c r="S124" s="234"/>
      <c r="T124" s="223"/>
      <c r="U124" s="223"/>
      <c r="V124" s="223"/>
    </row>
    <row r="125" spans="1:25" x14ac:dyDescent="0.2">
      <c r="S125" s="43"/>
    </row>
  </sheetData>
  <mergeCells count="115">
    <mergeCell ref="N4:N5"/>
    <mergeCell ref="O4:O5"/>
    <mergeCell ref="P4:P5"/>
    <mergeCell ref="E5:E6"/>
    <mergeCell ref="H5:H6"/>
    <mergeCell ref="A17:A26"/>
    <mergeCell ref="L20:L22"/>
    <mergeCell ref="A4:A6"/>
    <mergeCell ref="B4:B6"/>
    <mergeCell ref="I4:I6"/>
    <mergeCell ref="J4:J6"/>
    <mergeCell ref="L4:L5"/>
    <mergeCell ref="M4:M5"/>
    <mergeCell ref="V20:V22"/>
    <mergeCell ref="W20:W22"/>
    <mergeCell ref="M21:M22"/>
    <mergeCell ref="N21:N22"/>
    <mergeCell ref="O21:O22"/>
    <mergeCell ref="P21:P22"/>
    <mergeCell ref="Q21:Q22"/>
    <mergeCell ref="R21:R22"/>
    <mergeCell ref="S21:S22"/>
    <mergeCell ref="T21:T22"/>
    <mergeCell ref="N53:N54"/>
    <mergeCell ref="O53:O54"/>
    <mergeCell ref="P53:P54"/>
    <mergeCell ref="U21:U22"/>
    <mergeCell ref="A27:A36"/>
    <mergeCell ref="A37:A46"/>
    <mergeCell ref="L37:L38"/>
    <mergeCell ref="M37:M38"/>
    <mergeCell ref="N37:N38"/>
    <mergeCell ref="O37:O38"/>
    <mergeCell ref="P37:P38"/>
    <mergeCell ref="A62:A63"/>
    <mergeCell ref="B62:B63"/>
    <mergeCell ref="C62:C63"/>
    <mergeCell ref="D62:D63"/>
    <mergeCell ref="F62:F63"/>
    <mergeCell ref="G62:G63"/>
    <mergeCell ref="A47:A56"/>
    <mergeCell ref="L53:L54"/>
    <mergeCell ref="M53:M54"/>
    <mergeCell ref="O68:O69"/>
    <mergeCell ref="P68:P69"/>
    <mergeCell ref="H69:I69"/>
    <mergeCell ref="H62:I63"/>
    <mergeCell ref="H64:I64"/>
    <mergeCell ref="H65:I65"/>
    <mergeCell ref="H66:I66"/>
    <mergeCell ref="H67:I67"/>
    <mergeCell ref="H68:I68"/>
    <mergeCell ref="H70:I70"/>
    <mergeCell ref="H71:I71"/>
    <mergeCell ref="H72:I72"/>
    <mergeCell ref="H73:I73"/>
    <mergeCell ref="H74:I74"/>
    <mergeCell ref="H75:I75"/>
    <mergeCell ref="L68:L69"/>
    <mergeCell ref="M68:M69"/>
    <mergeCell ref="N68:N69"/>
    <mergeCell ref="A86:A94"/>
    <mergeCell ref="H86:I86"/>
    <mergeCell ref="H87:I87"/>
    <mergeCell ref="H88:I88"/>
    <mergeCell ref="L88:M89"/>
    <mergeCell ref="N88:N89"/>
    <mergeCell ref="H89:I89"/>
    <mergeCell ref="H90:I90"/>
    <mergeCell ref="H76:I76"/>
    <mergeCell ref="A77:A85"/>
    <mergeCell ref="H77:I77"/>
    <mergeCell ref="H78:I78"/>
    <mergeCell ref="H79:I79"/>
    <mergeCell ref="H80:I80"/>
    <mergeCell ref="H81:I81"/>
    <mergeCell ref="H82:I82"/>
    <mergeCell ref="H83:I83"/>
    <mergeCell ref="H84:I84"/>
    <mergeCell ref="H91:I91"/>
    <mergeCell ref="H92:I92"/>
    <mergeCell ref="H93:I93"/>
    <mergeCell ref="L93:L97"/>
    <mergeCell ref="M93:M97"/>
    <mergeCell ref="N93:N97"/>
    <mergeCell ref="H94:I94"/>
    <mergeCell ref="H85:I85"/>
    <mergeCell ref="L85:S85"/>
    <mergeCell ref="M98:M99"/>
    <mergeCell ref="N98:N99"/>
    <mergeCell ref="H99:I99"/>
    <mergeCell ref="H100:I100"/>
    <mergeCell ref="L100:L101"/>
    <mergeCell ref="M100:M101"/>
    <mergeCell ref="N100:N101"/>
    <mergeCell ref="H101:I101"/>
    <mergeCell ref="A115:I117"/>
    <mergeCell ref="L115:L116"/>
    <mergeCell ref="L119:N120"/>
    <mergeCell ref="M102:M103"/>
    <mergeCell ref="N102:N103"/>
    <mergeCell ref="H103:I103"/>
    <mergeCell ref="H104:I104"/>
    <mergeCell ref="L104:M105"/>
    <mergeCell ref="N104:N105"/>
    <mergeCell ref="A95:A103"/>
    <mergeCell ref="H95:I95"/>
    <mergeCell ref="H96:I96"/>
    <mergeCell ref="H97:I97"/>
    <mergeCell ref="H98:I98"/>
    <mergeCell ref="L98:L99"/>
    <mergeCell ref="H102:I102"/>
    <mergeCell ref="L102:L103"/>
    <mergeCell ref="A108:I113"/>
    <mergeCell ref="L108:N109"/>
  </mergeCells>
  <phoneticPr fontId="4"/>
  <dataValidations count="1">
    <dataValidation type="list" allowBlank="1" showInputMessage="1" showErrorMessage="1" sqref="L115:L116" xr:uid="{F20242BA-F40B-4B37-BB2A-23D5BC4DFBA9}">
      <formula1>"○,　"</formula1>
    </dataValidation>
  </dataValidations>
  <pageMargins left="0.51181102362204722" right="0.51181102362204722" top="0.74803149606299213" bottom="0.74803149606299213" header="0.31496062992125984" footer="0.31496062992125984"/>
  <pageSetup paperSize="8" scale="45"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202902-7A8A-4666-B782-64C550C06F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c1379f-5e6a-4518-9b3a-2742b99d2414"/>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51507C-F11A-435E-96EB-2F402367ECE0}">
  <ds:schemaRefs>
    <ds:schemaRef ds:uri="http://schemas.microsoft.com/sharepoint/v3/contenttype/forms"/>
  </ds:schemaRefs>
</ds:datastoreItem>
</file>

<file path=customXml/itemProps3.xml><?xml version="1.0" encoding="utf-8"?>
<ds:datastoreItem xmlns:ds="http://schemas.openxmlformats.org/officeDocument/2006/customXml" ds:itemID="{BFE92F05-794B-48C6-86B9-FAC4416C08AB}">
  <ds:schemaRefs>
    <ds:schemaRef ds:uri="http://schemas.microsoft.com/office/2006/metadata/properties"/>
    <ds:schemaRef ds:uri="http://schemas.microsoft.com/office/infopath/2007/PartnerControls"/>
    <ds:schemaRef ds:uri="e9d33e58-4a70-4799-89b5-fbd48a9ef91c"/>
    <ds:schemaRef ds:uri="1fc1379f-5e6a-4518-9b3a-2742b99d24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様式7-2(浄化槽・個人設置)</vt:lpstr>
      <vt:lpstr>別紙内訳(個人設置) </vt:lpstr>
      <vt:lpstr>様式7-2(浄化槽・市町村設置)</vt:lpstr>
      <vt:lpstr>別紙内訳(市町村設置) </vt:lpstr>
      <vt:lpstr>'別紙内訳(個人設置) '!Print_Area</vt:lpstr>
      <vt:lpstr>'別紙内訳(市町村設置) '!Print_Area</vt:lpstr>
      <vt:lpstr>'様式7-2(浄化槽・個人設置)'!Print_Area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環境省</dc:creator>
  <cp:keywords/>
  <dc:description/>
  <cp:lastModifiedBy>庄司 幸乃(SHOJI Yukino)</cp:lastModifiedBy>
  <cp:revision/>
  <dcterms:created xsi:type="dcterms:W3CDTF">2006-03-16T04:14:23Z</dcterms:created>
  <dcterms:modified xsi:type="dcterms:W3CDTF">2026-03-31T09:57:14Z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y fmtid="{D5CDD505-2E9C-101B-9397-08002B2CF9AE}" pid="3" name="MediaServiceImageTags">
    <vt:lpwstr/>
  </property>
</Properties>
</file>