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ENV_FS0025/Lib0001/04_施設第一係/●交付要綱/令和８年度改正/03_施行/循環型社会形成推進交付金交付要綱/様式/"/>
    </mc:Choice>
  </mc:AlternateContent>
  <xr:revisionPtr revIDLastSave="37" documentId="13_ncr:1_{D1C489C3-A2CA-4321-8B4D-6806DF48D1D3}" xr6:coauthVersionLast="47" xr6:coauthVersionMax="47" xr10:uidLastSave="{26EEC524-9676-4183-9072-B308748839E9}"/>
  <bookViews>
    <workbookView xWindow="-120" yWindow="-16320" windowWidth="29040" windowHeight="15720" tabRatio="796" activeTab="3" xr2:uid="{00000000-000D-0000-FFFF-FFFF00000000}"/>
  </bookViews>
  <sheets>
    <sheet name="様式1-2(浄化槽・個人設置・公共)" sheetId="18" r:id="rId1"/>
    <sheet name="別紙内訳(個人設置・公共) " sheetId="22" r:id="rId2"/>
    <sheet name="様式1-2(浄化槽・市町村設置)" sheetId="20" r:id="rId3"/>
    <sheet name="別紙内訳(市町村設置) " sheetId="23" r:id="rId4"/>
  </sheets>
  <definedNames>
    <definedName name="_xlnm.Print_Area" localSheetId="1">'別紙内訳(個人設置・公共) '!$A$1:$AC$86</definedName>
    <definedName name="_xlnm.Print_Area" localSheetId="3">'別紙内訳(市町村設置) '!$A$1:$W$132</definedName>
    <definedName name="_xlnm.Print_Area" localSheetId="0">'様式1-2(浄化槽・個人設置・公共)'!$A$1:$G$25</definedName>
    <definedName name="_xlnm.Print_Area" localSheetId="2">'様式1-2(浄化槽・市町村設置)'!$A$1:$G$26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22" l="1"/>
  <c r="I7" i="23"/>
  <c r="C80" i="22"/>
  <c r="C79" i="22"/>
  <c r="C78" i="22"/>
  <c r="C77" i="22"/>
  <c r="C76" i="22"/>
  <c r="N58" i="22" l="1"/>
  <c r="K58" i="22"/>
  <c r="O57" i="22"/>
  <c r="O54" i="22"/>
  <c r="W33" i="23"/>
  <c r="V33" i="23"/>
  <c r="U33" i="23"/>
  <c r="V26" i="23"/>
  <c r="V31" i="23"/>
  <c r="V24" i="23"/>
  <c r="V25" i="23"/>
  <c r="V27" i="23"/>
  <c r="V28" i="23"/>
  <c r="V29" i="23"/>
  <c r="V30" i="23"/>
  <c r="V32" i="23"/>
  <c r="V23" i="23"/>
  <c r="AB21" i="22"/>
  <c r="E57" i="23" l="1"/>
  <c r="H57" i="23"/>
  <c r="J57" i="23"/>
  <c r="O16" i="23"/>
  <c r="R33" i="23"/>
  <c r="O33" i="23"/>
  <c r="O49" i="23"/>
  <c r="P63" i="23"/>
  <c r="P62" i="23"/>
  <c r="P61" i="23"/>
  <c r="P60" i="23"/>
  <c r="P59" i="23"/>
  <c r="P58" i="23"/>
  <c r="P57" i="23"/>
  <c r="X28" i="22"/>
  <c r="U28" i="22"/>
  <c r="V67" i="22"/>
  <c r="V66" i="22"/>
  <c r="V65" i="22"/>
  <c r="E58" i="22"/>
  <c r="H58" i="22"/>
  <c r="P58" i="22"/>
  <c r="AB26" i="22"/>
  <c r="AC28" i="22"/>
  <c r="U14" i="22"/>
  <c r="V13" i="22"/>
  <c r="V11" i="22"/>
  <c r="V7" i="22"/>
  <c r="AB22" i="22"/>
  <c r="AB24" i="22"/>
  <c r="AB27" i="22"/>
  <c r="AA28" i="22"/>
  <c r="U41" i="22"/>
  <c r="V40" i="22"/>
  <c r="V39" i="22"/>
  <c r="V38" i="22"/>
  <c r="V37" i="22"/>
  <c r="V36" i="22"/>
  <c r="V35" i="22"/>
  <c r="V34" i="22"/>
  <c r="U54" i="22"/>
  <c r="V53" i="22"/>
  <c r="V52" i="22"/>
  <c r="V51" i="22"/>
  <c r="V50" i="22"/>
  <c r="V49" i="22"/>
  <c r="V48" i="22"/>
  <c r="V47" i="22"/>
  <c r="AB23" i="22"/>
  <c r="AB25" i="22"/>
  <c r="O52" i="22"/>
  <c r="V60" i="22"/>
  <c r="C17" i="18" s="1"/>
  <c r="O56" i="22"/>
  <c r="O44" i="22"/>
  <c r="O34" i="22"/>
  <c r="O23" i="22"/>
  <c r="O11" i="22"/>
  <c r="O9" i="22"/>
  <c r="O10" i="22"/>
  <c r="O12" i="22"/>
  <c r="O13" i="22"/>
  <c r="O14" i="22"/>
  <c r="O15" i="22"/>
  <c r="O16" i="22"/>
  <c r="O17" i="22"/>
  <c r="O18" i="22"/>
  <c r="O19" i="22"/>
  <c r="O20" i="22"/>
  <c r="O21" i="22"/>
  <c r="O22" i="22"/>
  <c r="O24" i="22"/>
  <c r="O25" i="22"/>
  <c r="O26" i="22"/>
  <c r="O27" i="22"/>
  <c r="O28" i="22"/>
  <c r="O29" i="22"/>
  <c r="O30" i="22"/>
  <c r="O31" i="22"/>
  <c r="O32" i="22"/>
  <c r="O33" i="22"/>
  <c r="O35" i="22"/>
  <c r="O36" i="22"/>
  <c r="O37" i="22"/>
  <c r="O38" i="22"/>
  <c r="O39" i="22"/>
  <c r="O40" i="22"/>
  <c r="O41" i="22"/>
  <c r="O42" i="22"/>
  <c r="O43" i="22"/>
  <c r="O45" i="22"/>
  <c r="O46" i="22"/>
  <c r="O47" i="22"/>
  <c r="O48" i="22"/>
  <c r="O49" i="22"/>
  <c r="O50" i="22"/>
  <c r="O51" i="22"/>
  <c r="O53" i="22"/>
  <c r="O55" i="22"/>
  <c r="U60" i="22"/>
  <c r="P80" i="23"/>
  <c r="P76" i="23"/>
  <c r="P79" i="23"/>
  <c r="P78" i="23"/>
  <c r="P77" i="23"/>
  <c r="P70" i="23"/>
  <c r="P71" i="23" s="1"/>
  <c r="P39" i="23"/>
  <c r="P6" i="23"/>
  <c r="N98" i="23" l="1"/>
  <c r="N93" i="23"/>
  <c r="N104" i="23" s="1"/>
  <c r="N102" i="23"/>
  <c r="N100" i="23"/>
  <c r="P81" i="23"/>
  <c r="P64" i="23"/>
  <c r="C71" i="22"/>
  <c r="V68" i="22"/>
  <c r="C19" i="18" s="1"/>
  <c r="V41" i="22"/>
  <c r="AB28" i="22"/>
  <c r="O58" i="22"/>
  <c r="C12" i="18" s="1"/>
  <c r="V54" i="22"/>
  <c r="C16" i="18" s="1"/>
  <c r="I40" i="23"/>
  <c r="P9" i="23"/>
  <c r="P43" i="23"/>
  <c r="I13" i="23"/>
  <c r="H104" i="23"/>
  <c r="P44" i="23"/>
  <c r="P45" i="23"/>
  <c r="P46" i="23"/>
  <c r="P47" i="23"/>
  <c r="P10" i="23"/>
  <c r="P11" i="23"/>
  <c r="P12" i="23"/>
  <c r="I41" i="23"/>
  <c r="I42" i="23"/>
  <c r="I43" i="23"/>
  <c r="I44" i="23"/>
  <c r="I45" i="23"/>
  <c r="G67" i="23"/>
  <c r="G68" i="23"/>
  <c r="G69" i="23"/>
  <c r="G70" i="23"/>
  <c r="G71" i="23"/>
  <c r="V9" i="22"/>
  <c r="V10" i="22"/>
  <c r="N88" i="23" l="1"/>
  <c r="A83" i="22"/>
  <c r="G13" i="20"/>
  <c r="G16" i="20" s="1"/>
  <c r="G6" i="20"/>
  <c r="G9" i="20" s="1"/>
  <c r="G17" i="20" l="1"/>
  <c r="G19" i="20" s="1"/>
  <c r="G10" i="20"/>
  <c r="G12" i="20" s="1"/>
  <c r="G20" i="20" l="1"/>
  <c r="G6" i="18" l="1"/>
  <c r="F104" i="23" l="1"/>
  <c r="G103" i="23"/>
  <c r="G102" i="23"/>
  <c r="G101" i="23"/>
  <c r="G100" i="23"/>
  <c r="G99" i="23"/>
  <c r="G98" i="23"/>
  <c r="G97" i="23"/>
  <c r="G96" i="23"/>
  <c r="G95" i="23"/>
  <c r="G94" i="23"/>
  <c r="G93" i="23"/>
  <c r="G92" i="23"/>
  <c r="G91" i="23"/>
  <c r="G90" i="23"/>
  <c r="G89" i="23"/>
  <c r="G88" i="23"/>
  <c r="G87" i="23"/>
  <c r="G86" i="23"/>
  <c r="G85" i="23"/>
  <c r="G84" i="23"/>
  <c r="G83" i="23"/>
  <c r="G82" i="23"/>
  <c r="G81" i="23"/>
  <c r="G80" i="23"/>
  <c r="G79" i="23"/>
  <c r="G78" i="23"/>
  <c r="G77" i="23"/>
  <c r="G76" i="23"/>
  <c r="G75" i="23"/>
  <c r="G74" i="23"/>
  <c r="G73" i="23"/>
  <c r="G72" i="23"/>
  <c r="C20" i="20"/>
  <c r="G66" i="23"/>
  <c r="G65" i="23"/>
  <c r="G64" i="23"/>
  <c r="I56" i="23"/>
  <c r="I55" i="23"/>
  <c r="I54" i="23"/>
  <c r="I53" i="23"/>
  <c r="I52" i="23"/>
  <c r="I51" i="23"/>
  <c r="I50" i="23"/>
  <c r="I49" i="23"/>
  <c r="I48" i="23"/>
  <c r="P48" i="23"/>
  <c r="I47" i="23"/>
  <c r="I46" i="23"/>
  <c r="P42" i="23"/>
  <c r="P41" i="23"/>
  <c r="P40" i="23"/>
  <c r="I39" i="23"/>
  <c r="I38" i="23"/>
  <c r="I37" i="23"/>
  <c r="I36" i="23"/>
  <c r="I35" i="23"/>
  <c r="I34" i="23"/>
  <c r="I33" i="23"/>
  <c r="I32" i="23"/>
  <c r="I31" i="23"/>
  <c r="I30" i="23"/>
  <c r="I29" i="23"/>
  <c r="I28" i="23"/>
  <c r="I27" i="23"/>
  <c r="I26" i="23"/>
  <c r="I25" i="23"/>
  <c r="I24" i="23"/>
  <c r="I23" i="23"/>
  <c r="I22" i="23"/>
  <c r="I21" i="23"/>
  <c r="I20" i="23"/>
  <c r="I19" i="23"/>
  <c r="I18" i="23"/>
  <c r="I17" i="23"/>
  <c r="I16" i="23"/>
  <c r="P15" i="23"/>
  <c r="I15" i="23"/>
  <c r="P14" i="23"/>
  <c r="I14" i="23"/>
  <c r="P13" i="23"/>
  <c r="I12" i="23"/>
  <c r="I11" i="23"/>
  <c r="I10" i="23"/>
  <c r="I9" i="23"/>
  <c r="P8" i="23"/>
  <c r="I8" i="23"/>
  <c r="P7" i="23"/>
  <c r="P49" i="23" l="1"/>
  <c r="P16" i="23"/>
  <c r="I57" i="23"/>
  <c r="C19" i="20"/>
  <c r="G104" i="23"/>
  <c r="C21" i="20"/>
  <c r="G13" i="18"/>
  <c r="G16" i="18" s="1"/>
  <c r="G17" i="18" s="1"/>
  <c r="G9" i="18"/>
  <c r="V12" i="22"/>
  <c r="V8" i="22"/>
  <c r="V14" i="22" l="1"/>
  <c r="L108" i="23"/>
  <c r="C16" i="20"/>
  <c r="C15" i="20"/>
  <c r="C14" i="20"/>
  <c r="C13" i="20"/>
  <c r="C12" i="20"/>
  <c r="G19" i="18"/>
  <c r="C17" i="20" l="1"/>
  <c r="C15" i="18"/>
  <c r="C14" i="18"/>
  <c r="C13" i="18"/>
  <c r="G10" i="18"/>
  <c r="G12" i="18" s="1"/>
  <c r="G20" i="18" s="1"/>
  <c r="C23" i="20" l="1"/>
  <c r="I18" i="20"/>
  <c r="C20" i="18"/>
  <c r="C22" i="18" s="1"/>
</calcChain>
</file>

<file path=xl/sharedStrings.xml><?xml version="1.0" encoding="utf-8"?>
<sst xmlns="http://schemas.openxmlformats.org/spreadsheetml/2006/main" count="551" uniqueCount="206">
  <si>
    <t>様式１－２（浄化槽設置整備事業）</t>
    <rPh sb="0" eb="2">
      <t>ヨウシキ</t>
    </rPh>
    <rPh sb="6" eb="9">
      <t>ジョウカソウ</t>
    </rPh>
    <rPh sb="9" eb="11">
      <t>セッチ</t>
    </rPh>
    <rPh sb="11" eb="13">
      <t>セイビ</t>
    </rPh>
    <rPh sb="13" eb="15">
      <t>ジギョウ</t>
    </rPh>
    <phoneticPr fontId="21"/>
  </si>
  <si>
    <t>令和〇年度循環型社会形成推進交付金事業別表（交付申請）</t>
    <rPh sb="5" eb="8">
      <t>ジュンカンガタ</t>
    </rPh>
    <rPh sb="8" eb="10">
      <t>シャカイ</t>
    </rPh>
    <rPh sb="10" eb="12">
      <t>ケイセイ</t>
    </rPh>
    <rPh sb="12" eb="14">
      <t>スイシン</t>
    </rPh>
    <rPh sb="14" eb="17">
      <t>コウフキン</t>
    </rPh>
    <rPh sb="17" eb="19">
      <t>ジギョウ</t>
    </rPh>
    <rPh sb="19" eb="21">
      <t>ベッピョウ</t>
    </rPh>
    <rPh sb="22" eb="24">
      <t>コウフ</t>
    </rPh>
    <rPh sb="24" eb="26">
      <t>シンセイ</t>
    </rPh>
    <phoneticPr fontId="21"/>
  </si>
  <si>
    <t>（単位：千円）</t>
    <rPh sb="1" eb="3">
      <t>タンイ</t>
    </rPh>
    <rPh sb="4" eb="6">
      <t>センエン</t>
    </rPh>
    <phoneticPr fontId="21"/>
  </si>
  <si>
    <t>事業の内容</t>
    <rPh sb="0" eb="2">
      <t>ジギョウ</t>
    </rPh>
    <rPh sb="3" eb="5">
      <t>ナイヨウ</t>
    </rPh>
    <phoneticPr fontId="21"/>
  </si>
  <si>
    <t>交付金の算出方法</t>
    <rPh sb="0" eb="3">
      <t>コウフキン</t>
    </rPh>
    <rPh sb="4" eb="6">
      <t>サンシュツ</t>
    </rPh>
    <rPh sb="6" eb="8">
      <t>ホウホウ</t>
    </rPh>
    <phoneticPr fontId="21"/>
  </si>
  <si>
    <t>施設区分（事業名）</t>
    <rPh sb="0" eb="2">
      <t>シセツ</t>
    </rPh>
    <rPh sb="2" eb="4">
      <t>クブン</t>
    </rPh>
    <rPh sb="5" eb="7">
      <t>ジギョウ</t>
    </rPh>
    <rPh sb="7" eb="8">
      <t>メイ</t>
    </rPh>
    <phoneticPr fontId="21"/>
  </si>
  <si>
    <t>浄化槽設置整備事業</t>
    <rPh sb="0" eb="3">
      <t>ジョウカソウ</t>
    </rPh>
    <rPh sb="3" eb="5">
      <t>セッチ</t>
    </rPh>
    <rPh sb="5" eb="7">
      <t>セイビ</t>
    </rPh>
    <rPh sb="7" eb="9">
      <t>ジギョウ</t>
    </rPh>
    <phoneticPr fontId="21"/>
  </si>
  <si>
    <t>１／３事業</t>
    <rPh sb="3" eb="5">
      <t>ジギョウ</t>
    </rPh>
    <phoneticPr fontId="21"/>
  </si>
  <si>
    <t>交付限度額（Ａ／３）
※千円未満切捨
　　　　　　　　　　　　　Ｎ</t>
    <phoneticPr fontId="21"/>
  </si>
  <si>
    <t>全体
事業</t>
    <rPh sb="0" eb="2">
      <t>ゼンタイ</t>
    </rPh>
    <rPh sb="3" eb="5">
      <t>ジギョウ</t>
    </rPh>
    <phoneticPr fontId="21"/>
  </si>
  <si>
    <t>総事業費</t>
    <rPh sb="0" eb="1">
      <t>ソウ</t>
    </rPh>
    <rPh sb="1" eb="4">
      <t>ジギョウヒ</t>
    </rPh>
    <phoneticPr fontId="21"/>
  </si>
  <si>
    <t>交付対象事業費実績及び見込み</t>
    <rPh sb="0" eb="2">
      <t>コウフ</t>
    </rPh>
    <rPh sb="2" eb="4">
      <t>タイショウ</t>
    </rPh>
    <rPh sb="4" eb="6">
      <t>ジギョウ</t>
    </rPh>
    <rPh sb="6" eb="7">
      <t>ヒ</t>
    </rPh>
    <rPh sb="7" eb="9">
      <t>ジッセキ</t>
    </rPh>
    <rPh sb="9" eb="10">
      <t>オヨ</t>
    </rPh>
    <rPh sb="11" eb="13">
      <t>ミコ</t>
    </rPh>
    <phoneticPr fontId="21"/>
  </si>
  <si>
    <t>前年度まで
　　　　　　　Ｏ</t>
    <rPh sb="0" eb="3">
      <t>ゼンネンド</t>
    </rPh>
    <phoneticPr fontId="21"/>
  </si>
  <si>
    <t>交付対象事業費
（１／３事業）
　　　　　　　　　Ａ</t>
    <rPh sb="0" eb="2">
      <t>コウフ</t>
    </rPh>
    <rPh sb="2" eb="4">
      <t>タイショウ</t>
    </rPh>
    <rPh sb="4" eb="7">
      <t>ジギョウヒ</t>
    </rPh>
    <rPh sb="12" eb="14">
      <t>ジギョウ</t>
    </rPh>
    <phoneticPr fontId="21"/>
  </si>
  <si>
    <t>今年度
　　　　　　　Ｐ</t>
    <rPh sb="0" eb="3">
      <t>コンネンド</t>
    </rPh>
    <phoneticPr fontId="21"/>
  </si>
  <si>
    <t>交付対象事業費
（１／２事業）
　　　　　　　　　Ｂ</t>
    <rPh sb="0" eb="2">
      <t>コウフ</t>
    </rPh>
    <rPh sb="2" eb="4">
      <t>タイショウ</t>
    </rPh>
    <rPh sb="4" eb="7">
      <t>ジギョウヒ</t>
    </rPh>
    <rPh sb="12" eb="14">
      <t>ジギョウ</t>
    </rPh>
    <phoneticPr fontId="21"/>
  </si>
  <si>
    <t>合計（Ｏ＋Ｐ）
　　　　　　　Ｑ</t>
    <rPh sb="0" eb="2">
      <t>ゴウケイ</t>
    </rPh>
    <phoneticPr fontId="21"/>
  </si>
  <si>
    <t>当該年
度事業</t>
    <rPh sb="0" eb="2">
      <t>トウガイ</t>
    </rPh>
    <rPh sb="2" eb="3">
      <t>ネン</t>
    </rPh>
    <rPh sb="4" eb="5">
      <t>ド</t>
    </rPh>
    <rPh sb="5" eb="7">
      <t>ジギョウ</t>
    </rPh>
    <phoneticPr fontId="21"/>
  </si>
  <si>
    <t>進捗率（Ｑ／Ａ）
※小数点以下第５位まで表示
　　　　　　　　　　　　　Ｒ</t>
    <rPh sb="0" eb="3">
      <t>シンチョクリツ</t>
    </rPh>
    <phoneticPr fontId="21"/>
  </si>
  <si>
    <r>
      <t xml:space="preserve">当該年度事業に係る経費の配分
</t>
    </r>
    <r>
      <rPr>
        <sz val="11"/>
        <rFont val="ＭＳ 明朝"/>
        <family val="1"/>
        <charset val="128"/>
      </rPr>
      <t>（交付対象事業費）</t>
    </r>
    <rPh sb="0" eb="2">
      <t>トウガイ</t>
    </rPh>
    <rPh sb="2" eb="4">
      <t>ネンド</t>
    </rPh>
    <rPh sb="4" eb="6">
      <t>ジギョウ</t>
    </rPh>
    <rPh sb="7" eb="8">
      <t>カカ</t>
    </rPh>
    <rPh sb="9" eb="11">
      <t>ケイヒ</t>
    </rPh>
    <rPh sb="12" eb="14">
      <t>ハイブン</t>
    </rPh>
    <rPh sb="16" eb="18">
      <t>コウフ</t>
    </rPh>
    <rPh sb="18" eb="20">
      <t>タイショウ</t>
    </rPh>
    <rPh sb="20" eb="23">
      <t>ジギョウヒ</t>
    </rPh>
    <phoneticPr fontId="21"/>
  </si>
  <si>
    <t>過年度受入済額
　　　　　　　　　　　　　Ｓ</t>
    <rPh sb="0" eb="3">
      <t>カネンド</t>
    </rPh>
    <rPh sb="3" eb="5">
      <t>ウケイレ</t>
    </rPh>
    <rPh sb="5" eb="6">
      <t>ズミ</t>
    </rPh>
    <rPh sb="6" eb="7">
      <t>ガク</t>
    </rPh>
    <phoneticPr fontId="21"/>
  </si>
  <si>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21"/>
  </si>
  <si>
    <t>単年度交付額
（Ｎ×Ｒ－Ｓ）
※千円未満切捨　　　　　　Ｔ</t>
    <rPh sb="0" eb="3">
      <t>タンネンド</t>
    </rPh>
    <rPh sb="3" eb="6">
      <t>コウフガク</t>
    </rPh>
    <phoneticPr fontId="21"/>
  </si>
  <si>
    <t>宅内配管工事（別紙内訳 ２．宅内配管工事の合計額）
　　　　　　　　　　　　　　　Ｄ</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21"/>
  </si>
  <si>
    <t>１／２事業</t>
    <rPh sb="3" eb="5">
      <t>ジギョウ</t>
    </rPh>
    <phoneticPr fontId="21"/>
  </si>
  <si>
    <t>交付限度額（Ｂ／２）
※千円未満切捨
　　　　　　　　　　　　　Ｕ</t>
    <rPh sb="0" eb="2">
      <t>コウフ</t>
    </rPh>
    <rPh sb="2" eb="5">
      <t>ゲンドガク</t>
    </rPh>
    <phoneticPr fontId="21"/>
  </si>
  <si>
    <t>撤去（別紙内訳 ３．撤去の合計額）
　　　　　　　　　　　　　　　Ｅ</t>
    <rPh sb="0" eb="2">
      <t>テッキョ</t>
    </rPh>
    <rPh sb="3" eb="5">
      <t>ベッシ</t>
    </rPh>
    <rPh sb="5" eb="7">
      <t>ウチワケ</t>
    </rPh>
    <rPh sb="10" eb="12">
      <t>テッキョ</t>
    </rPh>
    <rPh sb="13" eb="15">
      <t>ゴウケイ</t>
    </rPh>
    <rPh sb="15" eb="16">
      <t>ガク</t>
    </rPh>
    <phoneticPr fontId="21"/>
  </si>
  <si>
    <t>交付対象事業費実績及び見込み</t>
    <phoneticPr fontId="21"/>
  </si>
  <si>
    <t>前年度まで
　　　　　　　Ｖ</t>
    <rPh sb="0" eb="3">
      <t>ゼンネンド</t>
    </rPh>
    <phoneticPr fontId="21"/>
  </si>
  <si>
    <t>雨水貯留槽等再利用（別紙内訳 ４．雨水貯留槽等再利用の合計額）
　　　　　　　　　　　　　　　Ｆ</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21"/>
  </si>
  <si>
    <t>今年度
　　　　　　　Ｗ</t>
    <rPh sb="0" eb="3">
      <t>コンネンド</t>
    </rPh>
    <phoneticPr fontId="21"/>
  </si>
  <si>
    <t>既設浄化槽の改築（別紙内訳 ５．既設浄化槽の改築の合計額）
　　　　　　　　　　　　　　　Ｇ</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21"/>
  </si>
  <si>
    <t>合計（Ｖ＋Ｗ）
　　　　　　　Ｘ</t>
    <rPh sb="0" eb="2">
      <t>ゴウケイ</t>
    </rPh>
    <phoneticPr fontId="21"/>
  </si>
  <si>
    <t>浄化槽災害復旧事業（別紙内訳 ６．浄化槽災害復旧事業の合計額）
　　　　　　　　　　　　　　　Ｈ</t>
    <rPh sb="0" eb="3">
      <t>ジョウカソウ</t>
    </rPh>
    <rPh sb="3" eb="5">
      <t>サイガイ</t>
    </rPh>
    <rPh sb="5" eb="7">
      <t>フッキュウ</t>
    </rPh>
    <rPh sb="7" eb="9">
      <t>ジギョウ</t>
    </rPh>
    <rPh sb="10" eb="12">
      <t>ベッシ</t>
    </rPh>
    <rPh sb="12" eb="14">
      <t>ウチワケ</t>
    </rPh>
    <rPh sb="17" eb="20">
      <t>ジョウカソウ</t>
    </rPh>
    <rPh sb="20" eb="22">
      <t>サイガイ</t>
    </rPh>
    <rPh sb="22" eb="24">
      <t>フッキュウ</t>
    </rPh>
    <rPh sb="24" eb="26">
      <t>ジギョウ</t>
    </rPh>
    <rPh sb="27" eb="30">
      <t>ゴウケイガク</t>
    </rPh>
    <phoneticPr fontId="21"/>
  </si>
  <si>
    <t>進捗率（Ｘ／Ｂ）
※小数点以下第５位まで表示
　　　　　　　　　　　　　Ｙ</t>
    <rPh sb="0" eb="3">
      <t>シンチョクリツ</t>
    </rPh>
    <phoneticPr fontId="21"/>
  </si>
  <si>
    <t>維持管理負担軽減事業（別紙内訳７．少人数高齢世帯の維持管理負担軽減事業の合計額）　　　　　　　　　　　　　Ｉ</t>
    <rPh sb="0" eb="2">
      <t>イジ</t>
    </rPh>
    <rPh sb="2" eb="4">
      <t>カンリ</t>
    </rPh>
    <rPh sb="4" eb="6">
      <t>フタン</t>
    </rPh>
    <rPh sb="6" eb="8">
      <t>ケイゲン</t>
    </rPh>
    <rPh sb="8" eb="10">
      <t>ジギョウ</t>
    </rPh>
    <rPh sb="11" eb="13">
      <t>ベッシ</t>
    </rPh>
    <rPh sb="13" eb="15">
      <t>ウチワケ</t>
    </rPh>
    <rPh sb="17" eb="20">
      <t>ショウニンズウ</t>
    </rPh>
    <rPh sb="20" eb="22">
      <t>コウレイ</t>
    </rPh>
    <rPh sb="22" eb="24">
      <t>セタイ</t>
    </rPh>
    <rPh sb="25" eb="27">
      <t>イジ</t>
    </rPh>
    <rPh sb="27" eb="29">
      <t>カンリ</t>
    </rPh>
    <rPh sb="29" eb="31">
      <t>フタン</t>
    </rPh>
    <rPh sb="31" eb="33">
      <t>ケイゲン</t>
    </rPh>
    <rPh sb="33" eb="35">
      <t>ジギョウ</t>
    </rPh>
    <rPh sb="36" eb="38">
      <t>ゴウケイ</t>
    </rPh>
    <rPh sb="38" eb="39">
      <t>ガク</t>
    </rPh>
    <phoneticPr fontId="21"/>
  </si>
  <si>
    <t>過年度受入済額
　　　　　　　　　　　　　Ｚ</t>
    <rPh sb="0" eb="3">
      <t>カネンド</t>
    </rPh>
    <rPh sb="3" eb="5">
      <t>ウケイレ</t>
    </rPh>
    <rPh sb="5" eb="6">
      <t>ズミ</t>
    </rPh>
    <rPh sb="6" eb="7">
      <t>ガク</t>
    </rPh>
    <phoneticPr fontId="21"/>
  </si>
  <si>
    <t>浄化槽整備効率化事業（別紙内訳 ８．浄化槽整備効率化事業の合計額）
　　　　　　　　　　　　　　　Ｊ</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2">
      <t>ゴウケイガク</t>
    </rPh>
    <phoneticPr fontId="21"/>
  </si>
  <si>
    <t>単年度交付額
（Ｕ×Ｙ－Ｚ）
※千円未満切捨　　　　　　α</t>
    <rPh sb="0" eb="3">
      <t>タンネンド</t>
    </rPh>
    <rPh sb="3" eb="6">
      <t>コウフガク</t>
    </rPh>
    <phoneticPr fontId="21"/>
  </si>
  <si>
    <t xml:space="preserve">
小計（Ｃ～Ｊの計）
　　　　　　　　　　　　　　　Ｋ</t>
    <rPh sb="1" eb="3">
      <t>ショウケイ</t>
    </rPh>
    <rPh sb="8" eb="9">
      <t>ケイ</t>
    </rPh>
    <phoneticPr fontId="21"/>
  </si>
  <si>
    <t>単年度交付額（Ｔ＋α）
※計算上の上限額</t>
    <rPh sb="0" eb="3">
      <t>タンネンド</t>
    </rPh>
    <rPh sb="3" eb="5">
      <t>コウフ</t>
    </rPh>
    <rPh sb="5" eb="6">
      <t>ガク</t>
    </rPh>
    <rPh sb="13" eb="16">
      <t>ケイサンジョウ</t>
    </rPh>
    <rPh sb="17" eb="20">
      <t>ジョウゲンガク</t>
    </rPh>
    <phoneticPr fontId="21"/>
  </si>
  <si>
    <t xml:space="preserve">
控除額
　　　　　　　　　　　　　　　Ｌ</t>
    <rPh sb="1" eb="4">
      <t>コウジョガク</t>
    </rPh>
    <phoneticPr fontId="21"/>
  </si>
  <si>
    <t>交付金額（申請額）</t>
    <rPh sb="0" eb="3">
      <t>コウフキン</t>
    </rPh>
    <rPh sb="3" eb="4">
      <t>ガク</t>
    </rPh>
    <rPh sb="5" eb="8">
      <t>シンセイガク</t>
    </rPh>
    <phoneticPr fontId="21"/>
  </si>
  <si>
    <t xml:space="preserve">
交付対象事業費（Ｋ－Ｌ）
　　　　　　　　　　　　　　　Ｍ</t>
    <rPh sb="1" eb="3">
      <t>コウフ</t>
    </rPh>
    <rPh sb="3" eb="5">
      <t>タイショウ</t>
    </rPh>
    <rPh sb="5" eb="8">
      <t>ジギョウヒ</t>
    </rPh>
    <phoneticPr fontId="21"/>
  </si>
  <si>
    <t>摘要</t>
    <rPh sb="0" eb="2">
      <t>テキヨウ</t>
    </rPh>
    <phoneticPr fontId="21"/>
  </si>
  <si>
    <t>※欄（行、列）の追加削除を行わないこと。</t>
    <rPh sb="1" eb="2">
      <t>ラン</t>
    </rPh>
    <rPh sb="3" eb="4">
      <t>ギョウ</t>
    </rPh>
    <rPh sb="5" eb="6">
      <t>レツ</t>
    </rPh>
    <rPh sb="8" eb="10">
      <t>ツイカ</t>
    </rPh>
    <rPh sb="10" eb="12">
      <t>サクジョ</t>
    </rPh>
    <rPh sb="13" eb="14">
      <t>オコナ</t>
    </rPh>
    <phoneticPr fontId="21"/>
  </si>
  <si>
    <t>様式１－２（浄化槽設置整備事業）　別紙内訳</t>
    <rPh sb="17" eb="19">
      <t>ベッシ</t>
    </rPh>
    <rPh sb="19" eb="21">
      <t>ウチワケ</t>
    </rPh>
    <phoneticPr fontId="21"/>
  </si>
  <si>
    <t>１．浄化槽設置</t>
    <phoneticPr fontId="21"/>
  </si>
  <si>
    <t>２．宅内配管工事</t>
    <phoneticPr fontId="21"/>
  </si>
  <si>
    <t>区分</t>
    <rPh sb="0" eb="2">
      <t>クブン</t>
    </rPh>
    <phoneticPr fontId="21"/>
  </si>
  <si>
    <t>通常</t>
    <rPh sb="0" eb="2">
      <t>ツウジョウ</t>
    </rPh>
    <phoneticPr fontId="21"/>
  </si>
  <si>
    <t>豪雪地帯又は特別豪雪地帯</t>
    <rPh sb="0" eb="2">
      <t>ゴウセツ</t>
    </rPh>
    <rPh sb="2" eb="4">
      <t>チタイ</t>
    </rPh>
    <rPh sb="4" eb="5">
      <t>マタ</t>
    </rPh>
    <rPh sb="6" eb="8">
      <t>トクベツ</t>
    </rPh>
    <rPh sb="8" eb="10">
      <t>ゴウセツ</t>
    </rPh>
    <rPh sb="10" eb="12">
      <t>チタイ</t>
    </rPh>
    <phoneticPr fontId="21"/>
  </si>
  <si>
    <t>通常
（特定既存単独処理浄化槽からの転換）</t>
    <rPh sb="0" eb="2">
      <t>ツウジョウ</t>
    </rPh>
    <rPh sb="4" eb="6">
      <t>トクテイ</t>
    </rPh>
    <rPh sb="6" eb="8">
      <t>キゾン</t>
    </rPh>
    <rPh sb="8" eb="10">
      <t>タンドク</t>
    </rPh>
    <rPh sb="10" eb="12">
      <t>ショリ</t>
    </rPh>
    <rPh sb="12" eb="15">
      <t>ジョウカソウ</t>
    </rPh>
    <rPh sb="18" eb="20">
      <t>テンカン</t>
    </rPh>
    <phoneticPr fontId="21"/>
  </si>
  <si>
    <t>豪雪地帯又は特別豪雪地帯
（特定既存単独処理浄化槽からの転換）</t>
    <rPh sb="0" eb="2">
      <t>ゴウセツ</t>
    </rPh>
    <rPh sb="2" eb="4">
      <t>チタイ</t>
    </rPh>
    <rPh sb="4" eb="5">
      <t>マタ</t>
    </rPh>
    <rPh sb="6" eb="8">
      <t>トクベツ</t>
    </rPh>
    <rPh sb="8" eb="10">
      <t>ゴウセツ</t>
    </rPh>
    <rPh sb="10" eb="12">
      <t>チタイ</t>
    </rPh>
    <phoneticPr fontId="21"/>
  </si>
  <si>
    <t>小計</t>
    <rPh sb="0" eb="2">
      <t>ショウケイ</t>
    </rPh>
    <phoneticPr fontId="26"/>
  </si>
  <si>
    <t>うち単独槽・くみ取り槽からの転換に係る事業費（※4）</t>
    <rPh sb="2" eb="5">
      <t>タンドクソウ</t>
    </rPh>
    <rPh sb="8" eb="9">
      <t>ト</t>
    </rPh>
    <rPh sb="10" eb="11">
      <t>ソウ</t>
    </rPh>
    <rPh sb="14" eb="16">
      <t>テンカン</t>
    </rPh>
    <rPh sb="17" eb="18">
      <t>カカ</t>
    </rPh>
    <rPh sb="19" eb="22">
      <t>ジギョウヒ</t>
    </rPh>
    <phoneticPr fontId="26"/>
  </si>
  <si>
    <t>基準額
（１基当たり）</t>
    <rPh sb="0" eb="3">
      <t>キジュンガク</t>
    </rPh>
    <rPh sb="6" eb="7">
      <t>キ</t>
    </rPh>
    <rPh sb="7" eb="8">
      <t>ア</t>
    </rPh>
    <phoneticPr fontId="21"/>
  </si>
  <si>
    <t>申請額
（１基当たり）</t>
    <rPh sb="0" eb="3">
      <t>シンセイガク</t>
    </rPh>
    <rPh sb="6" eb="7">
      <t>キ</t>
    </rPh>
    <rPh sb="7" eb="8">
      <t>ア</t>
    </rPh>
    <phoneticPr fontId="21"/>
  </si>
  <si>
    <t>基数</t>
    <rPh sb="0" eb="2">
      <t>キスウ</t>
    </rPh>
    <phoneticPr fontId="21"/>
  </si>
  <si>
    <t>小計</t>
    <rPh sb="0" eb="2">
      <t>ショウケイ</t>
    </rPh>
    <phoneticPr fontId="21"/>
  </si>
  <si>
    <t>基準額</t>
    <rPh sb="0" eb="3">
      <t>キジュンガク</t>
    </rPh>
    <phoneticPr fontId="26"/>
  </si>
  <si>
    <t>申請額</t>
    <rPh sb="0" eb="2">
      <t>シンセイ</t>
    </rPh>
    <rPh sb="2" eb="3">
      <t>ガク</t>
    </rPh>
    <phoneticPr fontId="21"/>
  </si>
  <si>
    <t>基数</t>
    <rPh sb="0" eb="2">
      <t>キスウ</t>
    </rPh>
    <phoneticPr fontId="26"/>
  </si>
  <si>
    <t>（１基当たり）</t>
    <rPh sb="2" eb="3">
      <t>キ</t>
    </rPh>
    <rPh sb="3" eb="4">
      <t>ア</t>
    </rPh>
    <phoneticPr fontId="21"/>
  </si>
  <si>
    <t>５人槽</t>
    <rPh sb="1" eb="3">
      <t>ニンソウ</t>
    </rPh>
    <phoneticPr fontId="26"/>
  </si>
  <si>
    <t>浄化槽</t>
    <rPh sb="0" eb="3">
      <t>ジョウカソウ</t>
    </rPh>
    <phoneticPr fontId="26"/>
  </si>
  <si>
    <t>６～７人槽</t>
    <rPh sb="3" eb="5">
      <t>ニンソウ</t>
    </rPh>
    <phoneticPr fontId="26"/>
  </si>
  <si>
    <t>８～10人槽</t>
    <rPh sb="4" eb="6">
      <t>ニンソウ</t>
    </rPh>
    <phoneticPr fontId="26"/>
  </si>
  <si>
    <t>11～20人槽</t>
    <rPh sb="5" eb="7">
      <t>ニンソウ</t>
    </rPh>
    <phoneticPr fontId="26"/>
  </si>
  <si>
    <t>11～15人槽</t>
    <rPh sb="5" eb="7">
      <t>ニンソウ</t>
    </rPh>
    <phoneticPr fontId="26"/>
  </si>
  <si>
    <t>21～30人槽</t>
    <rPh sb="5" eb="7">
      <t>ニンソウ</t>
    </rPh>
    <phoneticPr fontId="26"/>
  </si>
  <si>
    <t>16～20人槽</t>
    <rPh sb="5" eb="7">
      <t>ニンソウ</t>
    </rPh>
    <phoneticPr fontId="26"/>
  </si>
  <si>
    <t>31～50人槽</t>
    <rPh sb="5" eb="7">
      <t>ニンソウ</t>
    </rPh>
    <phoneticPr fontId="26"/>
  </si>
  <si>
    <t>21～25人槽</t>
    <rPh sb="5" eb="7">
      <t>ニンソウ</t>
    </rPh>
    <phoneticPr fontId="26"/>
  </si>
  <si>
    <t>51人槽～</t>
    <rPh sb="2" eb="4">
      <t>ニンソウ</t>
    </rPh>
    <phoneticPr fontId="26"/>
  </si>
  <si>
    <t>26～30人槽</t>
    <rPh sb="5" eb="7">
      <t>ニンソウ</t>
    </rPh>
    <phoneticPr fontId="26"/>
  </si>
  <si>
    <t>合計</t>
    <rPh sb="0" eb="2">
      <t>ゴウケイ</t>
    </rPh>
    <phoneticPr fontId="21"/>
  </si>
  <si>
    <t>31～40人槽</t>
    <rPh sb="5" eb="7">
      <t>ニンソウ</t>
    </rPh>
    <phoneticPr fontId="26"/>
  </si>
  <si>
    <t>41～50人槽</t>
    <rPh sb="5" eb="7">
      <t>ニンソウ</t>
    </rPh>
    <phoneticPr fontId="26"/>
  </si>
  <si>
    <t>３．撤去</t>
    <phoneticPr fontId="21"/>
  </si>
  <si>
    <t>単独処理浄化槽の撤去</t>
    <phoneticPr fontId="18"/>
  </si>
  <si>
    <t>くみ取り槽の撤去</t>
    <phoneticPr fontId="18"/>
  </si>
  <si>
    <t>合併処理浄化槽の撤去</t>
    <rPh sb="0" eb="4">
      <t>ガッペイショリ</t>
    </rPh>
    <rPh sb="4" eb="7">
      <t>ジョウカソウ</t>
    </rPh>
    <phoneticPr fontId="18"/>
  </si>
  <si>
    <t>窒素又は燐除去能力を有する高度処理型の浄化槽</t>
    <rPh sb="0" eb="2">
      <t>チッソ</t>
    </rPh>
    <rPh sb="2" eb="3">
      <t>マタ</t>
    </rPh>
    <rPh sb="4" eb="5">
      <t>リン</t>
    </rPh>
    <rPh sb="5" eb="7">
      <t>ジョキョ</t>
    </rPh>
    <rPh sb="7" eb="9">
      <t>ノウリョク</t>
    </rPh>
    <rPh sb="10" eb="11">
      <t>ユウ</t>
    </rPh>
    <rPh sb="13" eb="15">
      <t>コウド</t>
    </rPh>
    <rPh sb="15" eb="17">
      <t>ショリ</t>
    </rPh>
    <rPh sb="17" eb="18">
      <t>ガタ</t>
    </rPh>
    <rPh sb="19" eb="22">
      <t>ジョウカソウ</t>
    </rPh>
    <phoneticPr fontId="26"/>
  </si>
  <si>
    <t>申請額
（１基当たり）</t>
    <rPh sb="0" eb="2">
      <t>シンセイ</t>
    </rPh>
    <rPh sb="2" eb="3">
      <t>ガク</t>
    </rPh>
    <phoneticPr fontId="21"/>
  </si>
  <si>
    <t>高度窒素除去能力を有する高度処分型の浄化槽</t>
    <rPh sb="0" eb="2">
      <t>コウド</t>
    </rPh>
    <rPh sb="2" eb="4">
      <t>チッソ</t>
    </rPh>
    <rPh sb="4" eb="6">
      <t>ジョキョ</t>
    </rPh>
    <rPh sb="6" eb="8">
      <t>ノウリョク</t>
    </rPh>
    <rPh sb="9" eb="10">
      <t>ユウ</t>
    </rPh>
    <rPh sb="12" eb="14">
      <t>コウド</t>
    </rPh>
    <rPh sb="14" eb="16">
      <t>ショブン</t>
    </rPh>
    <rPh sb="16" eb="17">
      <t>ガタ</t>
    </rPh>
    <rPh sb="18" eb="21">
      <t>ジョウカソウ</t>
    </rPh>
    <phoneticPr fontId="26"/>
  </si>
  <si>
    <t>４．雨水貯留槽等再利用</t>
    <phoneticPr fontId="21"/>
  </si>
  <si>
    <t>窒素及び燐除去能力を有する高度処理型の浄化槽</t>
    <rPh sb="0" eb="2">
      <t>チッソ</t>
    </rPh>
    <rPh sb="2" eb="3">
      <t>オヨ</t>
    </rPh>
    <rPh sb="4" eb="5">
      <t>リン</t>
    </rPh>
    <rPh sb="5" eb="7">
      <t>ジョキョ</t>
    </rPh>
    <rPh sb="7" eb="9">
      <t>ノウリョク</t>
    </rPh>
    <rPh sb="10" eb="11">
      <t>ユウ</t>
    </rPh>
    <rPh sb="13" eb="15">
      <t>コウド</t>
    </rPh>
    <rPh sb="15" eb="17">
      <t>ショリ</t>
    </rPh>
    <rPh sb="17" eb="18">
      <t>ガタ</t>
    </rPh>
    <rPh sb="19" eb="22">
      <t>ジョウカソウ</t>
    </rPh>
    <phoneticPr fontId="26"/>
  </si>
  <si>
    <t>５．既設浄化槽の改築</t>
    <phoneticPr fontId="21"/>
  </si>
  <si>
    <t>申請額
（１基当たり）</t>
    <rPh sb="0" eb="3">
      <t>シンセイガク</t>
    </rPh>
    <phoneticPr fontId="21"/>
  </si>
  <si>
    <t>長寿命化計画に基づく改築</t>
    <rPh sb="0" eb="4">
      <t>チョウジュミョウカ</t>
    </rPh>
    <rPh sb="4" eb="6">
      <t>ケイカク</t>
    </rPh>
    <rPh sb="7" eb="8">
      <t>モト</t>
    </rPh>
    <rPh sb="10" eb="12">
      <t>カイチク</t>
    </rPh>
    <phoneticPr fontId="21"/>
  </si>
  <si>
    <t>　ブロワの交換</t>
    <rPh sb="5" eb="7">
      <t>コウカン</t>
    </rPh>
    <phoneticPr fontId="21"/>
  </si>
  <si>
    <t>BOD除去能力に関する高度処理型の浄化槽</t>
    <rPh sb="3" eb="5">
      <t>ジョキョ</t>
    </rPh>
    <rPh sb="5" eb="7">
      <t>ノウリョク</t>
    </rPh>
    <rPh sb="8" eb="9">
      <t>カン</t>
    </rPh>
    <rPh sb="11" eb="13">
      <t>コウド</t>
    </rPh>
    <rPh sb="13" eb="15">
      <t>ショリ</t>
    </rPh>
    <rPh sb="15" eb="16">
      <t>ガタ</t>
    </rPh>
    <rPh sb="17" eb="20">
      <t>ジョウカソウ</t>
    </rPh>
    <phoneticPr fontId="26"/>
  </si>
  <si>
    <t>　水中ポンプの交換</t>
    <rPh sb="1" eb="3">
      <t>スイチュウ</t>
    </rPh>
    <rPh sb="7" eb="9">
      <t>コウカン</t>
    </rPh>
    <phoneticPr fontId="21"/>
  </si>
  <si>
    <t>　マンホールの交換（樹脂製）</t>
    <rPh sb="7" eb="9">
      <t>コウカン</t>
    </rPh>
    <rPh sb="10" eb="13">
      <t>ジュシセイ</t>
    </rPh>
    <phoneticPr fontId="21"/>
  </si>
  <si>
    <t>　マンホールの交換（鉄製）</t>
    <rPh sb="7" eb="9">
      <t>コウカン</t>
    </rPh>
    <rPh sb="10" eb="12">
      <t>テツセイ</t>
    </rPh>
    <phoneticPr fontId="21"/>
  </si>
  <si>
    <t>　躯体・仕切版の補修</t>
    <rPh sb="1" eb="3">
      <t>クタイ</t>
    </rPh>
    <rPh sb="4" eb="6">
      <t>シキリ</t>
    </rPh>
    <rPh sb="6" eb="7">
      <t>バン</t>
    </rPh>
    <rPh sb="8" eb="10">
      <t>ホシュウ</t>
    </rPh>
    <phoneticPr fontId="21"/>
  </si>
  <si>
    <t>　　担体（ろ材又は接触材の受け・押さえ含む）の補充補修</t>
    <rPh sb="2" eb="4">
      <t>タンタイ</t>
    </rPh>
    <rPh sb="6" eb="7">
      <t>ザイ</t>
    </rPh>
    <rPh sb="7" eb="8">
      <t>マタ</t>
    </rPh>
    <rPh sb="9" eb="11">
      <t>セッショク</t>
    </rPh>
    <rPh sb="11" eb="12">
      <t>ザイ</t>
    </rPh>
    <rPh sb="13" eb="14">
      <t>ウ</t>
    </rPh>
    <rPh sb="16" eb="17">
      <t>オ</t>
    </rPh>
    <rPh sb="19" eb="20">
      <t>フク</t>
    </rPh>
    <rPh sb="23" eb="25">
      <t>ホジュウ</t>
    </rPh>
    <rPh sb="25" eb="27">
      <t>ホシュウ</t>
    </rPh>
    <phoneticPr fontId="21"/>
  </si>
  <si>
    <t>　上記以外</t>
    <rPh sb="1" eb="3">
      <t>ジョウキ</t>
    </rPh>
    <rPh sb="3" eb="5">
      <t>イガイ</t>
    </rPh>
    <phoneticPr fontId="21"/>
  </si>
  <si>
    <t>６．浄化槽災害復旧事業</t>
    <rPh sb="2" eb="5">
      <t>ジョウカソウ</t>
    </rPh>
    <rPh sb="5" eb="7">
      <t>サイガイ</t>
    </rPh>
    <rPh sb="7" eb="9">
      <t>フッキュウ</t>
    </rPh>
    <rPh sb="9" eb="11">
      <t>ジギョウ</t>
    </rPh>
    <phoneticPr fontId="21"/>
  </si>
  <si>
    <t>（単位：千円）</t>
    <rPh sb="1" eb="3">
      <t>タンイ</t>
    </rPh>
    <rPh sb="4" eb="5">
      <t>セン</t>
    </rPh>
    <rPh sb="5" eb="6">
      <t>エン</t>
    </rPh>
    <phoneticPr fontId="21"/>
  </si>
  <si>
    <t>浄化槽災害復旧事業に要する費用</t>
    <rPh sb="0" eb="3">
      <t>ジョウカソウ</t>
    </rPh>
    <rPh sb="3" eb="7">
      <t>サイガイフッキュウ</t>
    </rPh>
    <rPh sb="7" eb="9">
      <t>ジギョウ</t>
    </rPh>
    <rPh sb="10" eb="11">
      <t>ヨウ</t>
    </rPh>
    <rPh sb="13" eb="15">
      <t>ヒヨウ</t>
    </rPh>
    <phoneticPr fontId="21"/>
  </si>
  <si>
    <t>※1　基準額を超えない申請額を記載すること。</t>
    <phoneticPr fontId="21"/>
  </si>
  <si>
    <t>※2　計算式を設定しているため、緑色セルのみに実績額（１基当たり）、基数を入力すること。（緑色セル以外は入力を行わないこと。）</t>
    <rPh sb="3" eb="6">
      <t>ケイサンシキ</t>
    </rPh>
    <rPh sb="7" eb="9">
      <t>セッテイ</t>
    </rPh>
    <rPh sb="16" eb="18">
      <t>ミドリイロ</t>
    </rPh>
    <rPh sb="23" eb="26">
      <t>ジッセキガク</t>
    </rPh>
    <rPh sb="28" eb="29">
      <t>キ</t>
    </rPh>
    <rPh sb="29" eb="30">
      <t>ア</t>
    </rPh>
    <rPh sb="34" eb="36">
      <t>キスウ</t>
    </rPh>
    <rPh sb="37" eb="39">
      <t>ニュウリョク</t>
    </rPh>
    <rPh sb="45" eb="47">
      <t>ミドリイロ</t>
    </rPh>
    <rPh sb="49" eb="51">
      <t>イガイ</t>
    </rPh>
    <rPh sb="52" eb="54">
      <t>ニュウリョク</t>
    </rPh>
    <rPh sb="55" eb="56">
      <t>オコナ</t>
    </rPh>
    <phoneticPr fontId="3"/>
  </si>
  <si>
    <t>　　　ただし、事業主体により、同じ人槽でも複数の申請額（１基当たり）の額を設けている場合（例：５人槽の新築は166千円,転換は332千円としている場合など）は下記の通り対応すること。
　　　　・「申請額（１基あたり）」は記載不要
　　　　・「基数」は直接、申請する基数を記載
　　　　・「小計」は直接、申請額の小計を記載
　　　　・上記の基数及び小計の内訳（１基あたりの申請額、基数、小計、それらの合計を記載したもの）を別紙（任意の様式）で次ページへ添付</t>
    <rPh sb="21" eb="23">
      <t>フクスウ</t>
    </rPh>
    <rPh sb="24" eb="27">
      <t>シンセイガク</t>
    </rPh>
    <rPh sb="29" eb="30">
      <t>キ</t>
    </rPh>
    <rPh sb="30" eb="31">
      <t>ア</t>
    </rPh>
    <rPh sb="35" eb="36">
      <t>ガク</t>
    </rPh>
    <phoneticPr fontId="3"/>
  </si>
  <si>
    <t>※3　セル（行及び列）の追加・削除を行わないこと。</t>
    <rPh sb="6" eb="7">
      <t>ギョウ</t>
    </rPh>
    <rPh sb="7" eb="8">
      <t>オヨ</t>
    </rPh>
    <rPh sb="9" eb="10">
      <t>レツ</t>
    </rPh>
    <rPh sb="12" eb="14">
      <t>ツイカ</t>
    </rPh>
    <rPh sb="15" eb="17">
      <t>サクジョ</t>
    </rPh>
    <rPh sb="18" eb="19">
      <t>オコナ</t>
    </rPh>
    <phoneticPr fontId="3"/>
  </si>
  <si>
    <t>８．浄化槽整備効率化事業</t>
    <phoneticPr fontId="21"/>
  </si>
  <si>
    <t>※4　「１．浄化槽設置」の「うち単独槽・くみ取り槽からの転換に係る事業費」欄については、環境配慮・防災まちづくり浄化槽整備事業を実施する場合、「単独槽・くみ取り槽からの転換に係る事業費」に係る事業費を手入力すること。</t>
    <rPh sb="6" eb="11">
      <t>ジョウカソウセッチ</t>
    </rPh>
    <rPh sb="37" eb="38">
      <t>ラン</t>
    </rPh>
    <rPh sb="44" eb="48">
      <t>カンキョウハイリョ</t>
    </rPh>
    <rPh sb="64" eb="66">
      <t>ジッシ</t>
    </rPh>
    <rPh sb="68" eb="70">
      <t>バアイ</t>
    </rPh>
    <rPh sb="100" eb="103">
      <t>テニュウリョク</t>
    </rPh>
    <phoneticPr fontId="21"/>
  </si>
  <si>
    <t>基準額</t>
    <rPh sb="0" eb="3">
      <t>キジュンガク</t>
    </rPh>
    <phoneticPr fontId="21"/>
  </si>
  <si>
    <t>申請額</t>
    <rPh sb="0" eb="2">
      <t>シンセイ</t>
    </rPh>
    <phoneticPr fontId="18"/>
  </si>
  <si>
    <t>※5　「２．宅内配管工事」「３．撤去」「４．雨水貯留槽等再利用」については、すべて単独槽・くみ取り槽からの転換に係る事業費となります。</t>
    <phoneticPr fontId="21"/>
  </si>
  <si>
    <t>台帳作成費</t>
    <rPh sb="0" eb="2">
      <t>ダイチョウ</t>
    </rPh>
    <rPh sb="2" eb="5">
      <t>サクセイヒ</t>
    </rPh>
    <phoneticPr fontId="21"/>
  </si>
  <si>
    <t>計画策定等調査費</t>
    <rPh sb="0" eb="2">
      <t>ケイカク</t>
    </rPh>
    <rPh sb="2" eb="4">
      <t>サクテイ</t>
    </rPh>
    <rPh sb="4" eb="5">
      <t>トウ</t>
    </rPh>
    <rPh sb="5" eb="7">
      <t>チョウサ</t>
    </rPh>
    <rPh sb="7" eb="8">
      <t>ヒ</t>
    </rPh>
    <phoneticPr fontId="21"/>
  </si>
  <si>
    <t>効果的な転換促進及び管理適正化推進費</t>
    <phoneticPr fontId="21"/>
  </si>
  <si>
    <t>■環境配慮・防災まちづくり浄化槽整備事業　事業計画</t>
    <rPh sb="1" eb="5">
      <t>カンキョウハイリョ</t>
    </rPh>
    <rPh sb="6" eb="8">
      <t>ボウサイ</t>
    </rPh>
    <rPh sb="13" eb="16">
      <t>ジョウカソウ</t>
    </rPh>
    <rPh sb="16" eb="18">
      <t>セイビ</t>
    </rPh>
    <rPh sb="18" eb="20">
      <t>ジギョウ</t>
    </rPh>
    <rPh sb="21" eb="23">
      <t>ジギョウ</t>
    </rPh>
    <rPh sb="23" eb="25">
      <t>ケイカク</t>
    </rPh>
    <phoneticPr fontId="21"/>
  </si>
  <si>
    <t>交付対象事業費（a）</t>
    <rPh sb="0" eb="2">
      <t>コウフ</t>
    </rPh>
    <rPh sb="2" eb="4">
      <t>タイショウ</t>
    </rPh>
    <rPh sb="4" eb="7">
      <t>ジギョウヒ</t>
    </rPh>
    <phoneticPr fontId="21"/>
  </si>
  <si>
    <t>本事業に係る交付対象事業費</t>
    <rPh sb="0" eb="3">
      <t>ホンジギョウ</t>
    </rPh>
    <rPh sb="4" eb="5">
      <t>カカ</t>
    </rPh>
    <rPh sb="6" eb="13">
      <t>コウフタイショウジギョウヒ</t>
    </rPh>
    <phoneticPr fontId="21"/>
  </si>
  <si>
    <t>「１．浄化槽設置」「２．宅内配管工事」「３．撤去」「４．雨水貯留槽等再利用」の合計額を記載すること（自動計算）。</t>
    <phoneticPr fontId="21"/>
  </si>
  <si>
    <t>交付対象事業費のうち、単独槽・くみ取り槽からの転換に係る事業費（b）</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21"/>
  </si>
  <si>
    <t>うち単独槽・くみ取り槽からの転換に係る事業費の合計額</t>
    <rPh sb="23" eb="26">
      <t>ゴウケイガク</t>
    </rPh>
    <phoneticPr fontId="21"/>
  </si>
  <si>
    <t>２．宅内配管工事</t>
  </si>
  <si>
    <t>合計の額</t>
    <rPh sb="0" eb="2">
      <t>ゴウケイ</t>
    </rPh>
    <rPh sb="3" eb="4">
      <t>ガク</t>
    </rPh>
    <phoneticPr fontId="21"/>
  </si>
  <si>
    <t>４．雨水貯留槽等
　　再利用</t>
    <phoneticPr fontId="21"/>
  </si>
  <si>
    <t>交付対象事業費のうち、単独槽・くみ取り槽からの転換に係る事業費割合（b/a）</t>
    <rPh sb="26" eb="27">
      <t>カカ</t>
    </rPh>
    <rPh sb="31" eb="33">
      <t>ワリアイ</t>
    </rPh>
    <phoneticPr fontId="21"/>
  </si>
  <si>
    <t>※小数点以下切り捨て。</t>
    <rPh sb="1" eb="4">
      <t>ショウスウテン</t>
    </rPh>
    <rPh sb="4" eb="6">
      <t>イカ</t>
    </rPh>
    <rPh sb="6" eb="7">
      <t>キ</t>
    </rPh>
    <rPh sb="8" eb="9">
      <t>ス</t>
    </rPh>
    <phoneticPr fontId="21"/>
  </si>
  <si>
    <t>※「環境配慮・・防災まちづくり浄化槽整備事業」以外の交付対象事業費が様式1-2に含まれている場合は、自動計算を削除して手入力にて本計画を記載すること。</t>
    <rPh sb="2" eb="6">
      <t>カンキョウハイリョ</t>
    </rPh>
    <rPh sb="23" eb="25">
      <t>イガイ</t>
    </rPh>
    <rPh sb="26" eb="30">
      <t>コウフタイショウ</t>
    </rPh>
    <rPh sb="30" eb="33">
      <t>ジギョウヒ</t>
    </rPh>
    <rPh sb="34" eb="36">
      <t>ヨウシキ</t>
    </rPh>
    <rPh sb="40" eb="41">
      <t>フク</t>
    </rPh>
    <rPh sb="46" eb="48">
      <t>バアイ</t>
    </rPh>
    <rPh sb="50" eb="52">
      <t>ジドウ</t>
    </rPh>
    <rPh sb="52" eb="54">
      <t>ケイサン</t>
    </rPh>
    <rPh sb="55" eb="57">
      <t>サクジョ</t>
    </rPh>
    <rPh sb="59" eb="60">
      <t>テ</t>
    </rPh>
    <rPh sb="60" eb="62">
      <t>ニュウリョク</t>
    </rPh>
    <rPh sb="64" eb="65">
      <t>ホン</t>
    </rPh>
    <rPh sb="65" eb="67">
      <t>ケイカク</t>
    </rPh>
    <rPh sb="68" eb="70">
      <t>キサイ</t>
    </rPh>
    <phoneticPr fontId="21"/>
  </si>
  <si>
    <t>様式１－２（公共浄化槽等整備推進事業）</t>
    <rPh sb="0" eb="2">
      <t>ヨウシキ</t>
    </rPh>
    <rPh sb="6" eb="8">
      <t>コウキョウ</t>
    </rPh>
    <rPh sb="8" eb="11">
      <t>ジョウカソウ</t>
    </rPh>
    <rPh sb="11" eb="12">
      <t>トウ</t>
    </rPh>
    <rPh sb="14" eb="16">
      <t>スイシン</t>
    </rPh>
    <phoneticPr fontId="21"/>
  </si>
  <si>
    <t>公共浄化槽等整備推進事業</t>
    <rPh sb="0" eb="2">
      <t>コウキョウ</t>
    </rPh>
    <rPh sb="2" eb="5">
      <t>ジョウカソウ</t>
    </rPh>
    <rPh sb="5" eb="6">
      <t>トウ</t>
    </rPh>
    <rPh sb="6" eb="8">
      <t>セイビ</t>
    </rPh>
    <rPh sb="8" eb="10">
      <t>スイシン</t>
    </rPh>
    <rPh sb="10" eb="12">
      <t>ジギョウ</t>
    </rPh>
    <phoneticPr fontId="21"/>
  </si>
  <si>
    <t>交付限度額（Ａ／３）
※千円未満切捨
　　　　　　　　　　　　　Ｏ</t>
    <phoneticPr fontId="21"/>
  </si>
  <si>
    <t>前年度まで
　　　　　　　Ｐ</t>
    <rPh sb="0" eb="3">
      <t>ゼンネンド</t>
    </rPh>
    <phoneticPr fontId="21"/>
  </si>
  <si>
    <t>交付対象事業費
（１／３事業）
　　　　　　　　　　　Ａ</t>
    <rPh sb="0" eb="2">
      <t>コウフ</t>
    </rPh>
    <rPh sb="2" eb="4">
      <t>タイショウ</t>
    </rPh>
    <rPh sb="4" eb="7">
      <t>ジギョウヒ</t>
    </rPh>
    <rPh sb="12" eb="14">
      <t>ジギョウ</t>
    </rPh>
    <phoneticPr fontId="21"/>
  </si>
  <si>
    <t>今年度
　　　　　　　Ｑ</t>
    <rPh sb="0" eb="3">
      <t>コンネンド</t>
    </rPh>
    <phoneticPr fontId="21"/>
  </si>
  <si>
    <t>交付対象事業費
（１／２事業）
　　　　　　　　　　　Ｂ</t>
    <rPh sb="0" eb="2">
      <t>コウフ</t>
    </rPh>
    <rPh sb="2" eb="4">
      <t>タイショウ</t>
    </rPh>
    <rPh sb="4" eb="7">
      <t>ジギョウヒ</t>
    </rPh>
    <rPh sb="12" eb="14">
      <t>ジギョウ</t>
    </rPh>
    <phoneticPr fontId="21"/>
  </si>
  <si>
    <t>合計（Ｐ＋Ｑ）
　　　　　　　Ｒ</t>
    <rPh sb="0" eb="2">
      <t>ゴウケイ</t>
    </rPh>
    <phoneticPr fontId="21"/>
  </si>
  <si>
    <t>進捗率（Ｒ／Ａ）
※小数点以下第５位まで表示
　　　　　　　　　　　　　Ｓ</t>
    <rPh sb="0" eb="3">
      <t>シンチョクリツ</t>
    </rPh>
    <phoneticPr fontId="21"/>
  </si>
  <si>
    <t>過年度受入済額
　　　　　　　　　　　　　Ｔ</t>
    <rPh sb="0" eb="3">
      <t>カネンド</t>
    </rPh>
    <rPh sb="3" eb="5">
      <t>ウケイレ</t>
    </rPh>
    <rPh sb="5" eb="6">
      <t>ズミ</t>
    </rPh>
    <rPh sb="6" eb="7">
      <t>ガク</t>
    </rPh>
    <phoneticPr fontId="21"/>
  </si>
  <si>
    <t>浄化槽設置（別紙内訳 １．浄化槽設置の合計額）
　　　　　　　　　　　　　　　　　Ｃ</t>
    <rPh sb="0" eb="3">
      <t>ジョウカソウ</t>
    </rPh>
    <rPh sb="3" eb="5">
      <t>セッチ</t>
    </rPh>
    <rPh sb="6" eb="8">
      <t>ベッシ</t>
    </rPh>
    <rPh sb="8" eb="10">
      <t>ウチワケ</t>
    </rPh>
    <rPh sb="13" eb="16">
      <t>ジョウカソウ</t>
    </rPh>
    <rPh sb="16" eb="18">
      <t>セッチ</t>
    </rPh>
    <rPh sb="19" eb="21">
      <t>ゴウケイ</t>
    </rPh>
    <rPh sb="21" eb="22">
      <t>ガク</t>
    </rPh>
    <phoneticPr fontId="21"/>
  </si>
  <si>
    <t>単年度交付額
（Ｏ×Ｓ－Ｔ）
※千円未満切捨　　　　　　Ｕ</t>
    <rPh sb="0" eb="3">
      <t>タンネンド</t>
    </rPh>
    <rPh sb="3" eb="6">
      <t>コウフガク</t>
    </rPh>
    <phoneticPr fontId="21"/>
  </si>
  <si>
    <t>共同浄化槽設置（別紙内訳 ２．共同浄化槽設置の合計額）
　　　　　　　　　　　　　　　　　Ｄ</t>
    <rPh sb="0" eb="2">
      <t>キョウドウ</t>
    </rPh>
    <rPh sb="2" eb="5">
      <t>ジョウカソウ</t>
    </rPh>
    <rPh sb="5" eb="7">
      <t>セッチ</t>
    </rPh>
    <rPh sb="8" eb="10">
      <t>ベッシ</t>
    </rPh>
    <rPh sb="10" eb="12">
      <t>ウチワケ</t>
    </rPh>
    <rPh sb="15" eb="17">
      <t>キョウドウ</t>
    </rPh>
    <rPh sb="17" eb="20">
      <t>ジョウカソウ</t>
    </rPh>
    <rPh sb="20" eb="22">
      <t>セッチ</t>
    </rPh>
    <rPh sb="23" eb="25">
      <t>ゴウケイ</t>
    </rPh>
    <rPh sb="25" eb="26">
      <t>ガク</t>
    </rPh>
    <phoneticPr fontId="21"/>
  </si>
  <si>
    <t>交付限度額（Ｂ／２）
※千円未満切捨
　　　　　　　　　　　　　Ｖ</t>
    <rPh sb="0" eb="2">
      <t>コウフ</t>
    </rPh>
    <rPh sb="2" eb="5">
      <t>ゲンドガク</t>
    </rPh>
    <phoneticPr fontId="21"/>
  </si>
  <si>
    <t>宅内配管工事（別紙内訳 ３．宅内配管工事の合計額）
　　　　　　　　　　　　　　　　　Ｅ</t>
    <rPh sb="0" eb="2">
      <t>タクナイ</t>
    </rPh>
    <rPh sb="2" eb="4">
      <t>ハイカン</t>
    </rPh>
    <rPh sb="4" eb="6">
      <t>コウジ</t>
    </rPh>
    <rPh sb="7" eb="9">
      <t>ベッシ</t>
    </rPh>
    <rPh sb="9" eb="11">
      <t>ウチワケ</t>
    </rPh>
    <rPh sb="14" eb="15">
      <t>タク</t>
    </rPh>
    <rPh sb="15" eb="16">
      <t>ナイ</t>
    </rPh>
    <rPh sb="16" eb="18">
      <t>ハイカン</t>
    </rPh>
    <rPh sb="18" eb="20">
      <t>コウジ</t>
    </rPh>
    <rPh sb="21" eb="23">
      <t>ゴウケイ</t>
    </rPh>
    <rPh sb="23" eb="24">
      <t>ガク</t>
    </rPh>
    <phoneticPr fontId="21"/>
  </si>
  <si>
    <t>前年度まで
　　　　　　　Ｗ</t>
    <rPh sb="0" eb="3">
      <t>ゼンネンド</t>
    </rPh>
    <phoneticPr fontId="21"/>
  </si>
  <si>
    <t>撤去（別紙内訳 ４．撤去の合計額）
　　　　　　　　　　　　　　　　　Ｆ</t>
    <rPh sb="0" eb="2">
      <t>テッキョ</t>
    </rPh>
    <rPh sb="3" eb="5">
      <t>ベッシ</t>
    </rPh>
    <rPh sb="5" eb="7">
      <t>ウチワケ</t>
    </rPh>
    <rPh sb="10" eb="12">
      <t>テッキョ</t>
    </rPh>
    <rPh sb="13" eb="15">
      <t>ゴウケイ</t>
    </rPh>
    <rPh sb="15" eb="16">
      <t>ガク</t>
    </rPh>
    <phoneticPr fontId="21"/>
  </si>
  <si>
    <t>今年度
　　　　　　　Ｘ</t>
    <rPh sb="0" eb="3">
      <t>コンネンド</t>
    </rPh>
    <phoneticPr fontId="21"/>
  </si>
  <si>
    <t>雨水貯留槽等再利用（別紙内訳 ５．雨水貯留槽等再利用の合計額）
　　　　　　　　　　　　　　　　　Ｇ</t>
    <rPh sb="0" eb="2">
      <t>ウスイ</t>
    </rPh>
    <rPh sb="2" eb="5">
      <t>チョリュウソウ</t>
    </rPh>
    <rPh sb="5" eb="6">
      <t>トウ</t>
    </rPh>
    <rPh sb="6" eb="7">
      <t>サイ</t>
    </rPh>
    <rPh sb="7" eb="9">
      <t>リヨウ</t>
    </rPh>
    <rPh sb="10" eb="12">
      <t>ベッシ</t>
    </rPh>
    <rPh sb="12" eb="14">
      <t>ウチワケ</t>
    </rPh>
    <rPh sb="17" eb="19">
      <t>ウスイ</t>
    </rPh>
    <rPh sb="19" eb="22">
      <t>チョリュウソウ</t>
    </rPh>
    <rPh sb="22" eb="23">
      <t>トウ</t>
    </rPh>
    <rPh sb="23" eb="24">
      <t>サイ</t>
    </rPh>
    <rPh sb="24" eb="26">
      <t>リヨウ</t>
    </rPh>
    <rPh sb="27" eb="29">
      <t>ゴウケイ</t>
    </rPh>
    <rPh sb="29" eb="30">
      <t>ガク</t>
    </rPh>
    <phoneticPr fontId="21"/>
  </si>
  <si>
    <t>合計（Ｗ＋Ｘ）
　　　　　　　Ｙ</t>
    <rPh sb="0" eb="2">
      <t>ゴウケイ</t>
    </rPh>
    <phoneticPr fontId="21"/>
  </si>
  <si>
    <t xml:space="preserve">
小計（Ｃ～Ｇの計）
　　　　　　　　　　　　　　　　　Ｈ</t>
    <rPh sb="1" eb="3">
      <t>ショウケイ</t>
    </rPh>
    <rPh sb="8" eb="9">
      <t>ケイ</t>
    </rPh>
    <phoneticPr fontId="21"/>
  </si>
  <si>
    <t>進捗率（Ｙ／Ｂ）
※小数点以下第５位まで表示
　　　　　　　　　　　　　Ｚ</t>
    <rPh sb="0" eb="3">
      <t>シンチョクリツ</t>
    </rPh>
    <phoneticPr fontId="21"/>
  </si>
  <si>
    <t xml:space="preserve">
事務費（小計 Ｈの3.5％以内）
　　　　　　　　　　　　　　　　　Ｉ</t>
    <rPh sb="1" eb="4">
      <t>ジムヒ</t>
    </rPh>
    <phoneticPr fontId="21"/>
  </si>
  <si>
    <t>過年度受入済額
　　　　　　　　　　　　　α</t>
    <rPh sb="0" eb="3">
      <t>カネンド</t>
    </rPh>
    <rPh sb="3" eb="5">
      <t>ウケイレ</t>
    </rPh>
    <rPh sb="5" eb="6">
      <t>ズミ</t>
    </rPh>
    <rPh sb="6" eb="7">
      <t>ガク</t>
    </rPh>
    <phoneticPr fontId="21"/>
  </si>
  <si>
    <t>既設浄化槽の改築（別紙内訳 ６．既設浄化槽の改築の合計額）
　　　　　　　　　　　　　　　　　Ｊ</t>
    <rPh sb="0" eb="2">
      <t>キセツ</t>
    </rPh>
    <rPh sb="2" eb="5">
      <t>ジョウカソウ</t>
    </rPh>
    <rPh sb="6" eb="8">
      <t>カイチク</t>
    </rPh>
    <rPh sb="9" eb="11">
      <t>ベッシ</t>
    </rPh>
    <rPh sb="11" eb="13">
      <t>ウチワケ</t>
    </rPh>
    <rPh sb="16" eb="18">
      <t>キセツ</t>
    </rPh>
    <rPh sb="18" eb="21">
      <t>ジョウカソウ</t>
    </rPh>
    <rPh sb="22" eb="24">
      <t>カイチク</t>
    </rPh>
    <rPh sb="25" eb="28">
      <t>ゴウケイガク</t>
    </rPh>
    <phoneticPr fontId="21"/>
  </si>
  <si>
    <t>単年度交付額
（Ｖ×Ｚ－α）
※千円未満切捨　　　　　　β</t>
    <rPh sb="0" eb="3">
      <t>タンネンド</t>
    </rPh>
    <rPh sb="3" eb="6">
      <t>コウフガク</t>
    </rPh>
    <phoneticPr fontId="21"/>
  </si>
  <si>
    <t>維持管理負担軽減事業（別紙内訳７．少人数高齢世帯の維持管理負担軽減事業の合計額）          　　　　　　　  　　Ｋ</t>
    <rPh sb="0" eb="4">
      <t>イジカンリ</t>
    </rPh>
    <rPh sb="4" eb="8">
      <t>フタンケイゲン</t>
    </rPh>
    <rPh sb="8" eb="10">
      <t>ジギョウ</t>
    </rPh>
    <rPh sb="11" eb="13">
      <t>ベッシ</t>
    </rPh>
    <rPh sb="13" eb="15">
      <t>ウチワケ</t>
    </rPh>
    <rPh sb="17" eb="20">
      <t>ショウニンズウ</t>
    </rPh>
    <rPh sb="20" eb="22">
      <t>コウレイ</t>
    </rPh>
    <rPh sb="22" eb="24">
      <t>セタイ</t>
    </rPh>
    <rPh sb="25" eb="35">
      <t>イジカンリフタンケイゲンジギョウ</t>
    </rPh>
    <rPh sb="36" eb="39">
      <t>ゴウケイガク</t>
    </rPh>
    <phoneticPr fontId="18"/>
  </si>
  <si>
    <t>単年度交付額（Ｕ＋β）
※計算上の上限額</t>
    <rPh sb="0" eb="3">
      <t>タンネンド</t>
    </rPh>
    <rPh sb="3" eb="5">
      <t>コウフ</t>
    </rPh>
    <rPh sb="5" eb="6">
      <t>ガク</t>
    </rPh>
    <rPh sb="13" eb="16">
      <t>ケイサンジョウ</t>
    </rPh>
    <rPh sb="17" eb="20">
      <t>ジョウゲンガク</t>
    </rPh>
    <phoneticPr fontId="21"/>
  </si>
  <si>
    <t>浄化槽整備効率化事業（別紙内訳 ８．浄化槽整備効率化事業の合計額）
　　　　　　　　　　　　　　　　　Ｌ</t>
    <rPh sb="0" eb="3">
      <t>ジョウカソウ</t>
    </rPh>
    <rPh sb="3" eb="5">
      <t>セイビ</t>
    </rPh>
    <rPh sb="5" eb="8">
      <t>コウリツカ</t>
    </rPh>
    <rPh sb="8" eb="10">
      <t>ジギョウ</t>
    </rPh>
    <rPh sb="11" eb="13">
      <t>ベッシ</t>
    </rPh>
    <rPh sb="13" eb="15">
      <t>ウチワケ</t>
    </rPh>
    <rPh sb="18" eb="21">
      <t>ジョウカソウ</t>
    </rPh>
    <rPh sb="21" eb="23">
      <t>セイビ</t>
    </rPh>
    <rPh sb="23" eb="26">
      <t>コウリツカ</t>
    </rPh>
    <rPh sb="26" eb="28">
      <t>ジギョウ</t>
    </rPh>
    <rPh sb="29" eb="31">
      <t>ゴウケイ</t>
    </rPh>
    <phoneticPr fontId="21"/>
  </si>
  <si>
    <t xml:space="preserve">
控除額
　　　　　　　　　　　　　　　　　Ｍ</t>
    <rPh sb="1" eb="4">
      <t>コウジョガク</t>
    </rPh>
    <phoneticPr fontId="21"/>
  </si>
  <si>
    <t>交付対象事業費（Ｈ＋Ｉ＋Ｊ＋Ｋ＋Ｌ－Ｍ）
　　　　　　　　　　　　　　　　　Ｎ　　　　　　　　　　                      　</t>
    <rPh sb="0" eb="2">
      <t>コウフ</t>
    </rPh>
    <rPh sb="2" eb="4">
      <t>タイショウ</t>
    </rPh>
    <rPh sb="4" eb="7">
      <t>ジギョウヒ</t>
    </rPh>
    <phoneticPr fontId="21"/>
  </si>
  <si>
    <t>様式１－２（公共浄化槽等整備推進事業）　別紙内訳</t>
    <rPh sb="6" eb="8">
      <t>コウキョウ</t>
    </rPh>
    <rPh sb="11" eb="12">
      <t>トウ</t>
    </rPh>
    <rPh sb="12" eb="14">
      <t>セイビ</t>
    </rPh>
    <rPh sb="14" eb="16">
      <t>スイシン</t>
    </rPh>
    <rPh sb="16" eb="18">
      <t>ジギョウ</t>
    </rPh>
    <rPh sb="20" eb="22">
      <t>ベッシ</t>
    </rPh>
    <rPh sb="22" eb="24">
      <t>ウチワケ</t>
    </rPh>
    <phoneticPr fontId="21"/>
  </si>
  <si>
    <t>３．宅内配管工事</t>
    <rPh sb="2" eb="8">
      <t>タクナイハイカンコウジ</t>
    </rPh>
    <phoneticPr fontId="21"/>
  </si>
  <si>
    <t>豪雪地帯又は特別豪雪地帯</t>
    <phoneticPr fontId="21"/>
  </si>
  <si>
    <t>申請額</t>
    <rPh sb="0" eb="3">
      <t>シンセイガク</t>
    </rPh>
    <phoneticPr fontId="21"/>
  </si>
  <si>
    <t>（１基当たり）</t>
    <rPh sb="3" eb="4">
      <t>ア</t>
    </rPh>
    <phoneticPr fontId="21"/>
  </si>
  <si>
    <t>４．撤去</t>
    <rPh sb="2" eb="4">
      <t>テッキョ</t>
    </rPh>
    <phoneticPr fontId="21"/>
  </si>
  <si>
    <t>合併処理浄化槽の撤去</t>
    <rPh sb="0" eb="2">
      <t>ガッペイ</t>
    </rPh>
    <rPh sb="2" eb="4">
      <t>ショリ</t>
    </rPh>
    <phoneticPr fontId="18"/>
  </si>
  <si>
    <t>高度窒素除去能力を有する高度処理型の浄化槽</t>
    <rPh sb="0" eb="2">
      <t>コウド</t>
    </rPh>
    <rPh sb="2" eb="4">
      <t>チッソ</t>
    </rPh>
    <rPh sb="4" eb="6">
      <t>ジョキョ</t>
    </rPh>
    <rPh sb="6" eb="8">
      <t>ノウリョク</t>
    </rPh>
    <rPh sb="9" eb="10">
      <t>ユウ</t>
    </rPh>
    <rPh sb="12" eb="14">
      <t>コウド</t>
    </rPh>
    <rPh sb="14" eb="16">
      <t>ショリ</t>
    </rPh>
    <rPh sb="16" eb="17">
      <t>ガタ</t>
    </rPh>
    <rPh sb="18" eb="21">
      <t>ジョウカソウ</t>
    </rPh>
    <phoneticPr fontId="26"/>
  </si>
  <si>
    <t>５．雨水貯留槽等再利用</t>
    <phoneticPr fontId="21"/>
  </si>
  <si>
    <t>申請額
（１基当たり）</t>
    <rPh sb="0" eb="2">
      <t>シンセイ</t>
    </rPh>
    <rPh sb="6" eb="7">
      <t>キ</t>
    </rPh>
    <rPh sb="7" eb="8">
      <t>ア</t>
    </rPh>
    <phoneticPr fontId="21"/>
  </si>
  <si>
    <t>６．既設浄化槽の改築</t>
    <phoneticPr fontId="21"/>
  </si>
  <si>
    <t>災害に伴う改築</t>
    <rPh sb="0" eb="2">
      <t>サイガイ</t>
    </rPh>
    <rPh sb="3" eb="4">
      <t>トモナ</t>
    </rPh>
    <rPh sb="5" eb="7">
      <t>カイチク</t>
    </rPh>
    <phoneticPr fontId="21"/>
  </si>
  <si>
    <t>２．共同浄化槽設置</t>
    <phoneticPr fontId="21"/>
  </si>
  <si>
    <t>浄化槽の規模</t>
    <rPh sb="0" eb="3">
      <t>ジョウカソウ</t>
    </rPh>
    <rPh sb="4" eb="6">
      <t>キボ</t>
    </rPh>
    <phoneticPr fontId="21"/>
  </si>
  <si>
    <t>接続戸数</t>
    <rPh sb="0" eb="2">
      <t>セツゾク</t>
    </rPh>
    <rPh sb="2" eb="4">
      <t>コスウ</t>
    </rPh>
    <phoneticPr fontId="21"/>
  </si>
  <si>
    <t>うち単独槽・くみ取り槽からの転換に係る事業費（※4）</t>
    <phoneticPr fontId="21"/>
  </si>
  <si>
    <t>上記以外</t>
    <rPh sb="0" eb="2">
      <t>ジョウキ</t>
    </rPh>
    <rPh sb="2" eb="4">
      <t>イガイ</t>
    </rPh>
    <phoneticPr fontId="21"/>
  </si>
  <si>
    <t>14人槽</t>
    <rPh sb="2" eb="4">
      <t>ニンソウ</t>
    </rPh>
    <phoneticPr fontId="21"/>
  </si>
  <si>
    <t>18人槽</t>
    <rPh sb="2" eb="4">
      <t>ニンソウ</t>
    </rPh>
    <phoneticPr fontId="21"/>
  </si>
  <si>
    <t>21人槽</t>
    <rPh sb="2" eb="4">
      <t>ニンソウ</t>
    </rPh>
    <phoneticPr fontId="21"/>
  </si>
  <si>
    <t>25人槽</t>
    <rPh sb="2" eb="4">
      <t>ニンソウ</t>
    </rPh>
    <phoneticPr fontId="21"/>
  </si>
  <si>
    <t>７．少人数高齢世帯の維持管理負担軽減事業</t>
    <rPh sb="2" eb="5">
      <t>ショウニンズウ</t>
    </rPh>
    <rPh sb="5" eb="9">
      <t>コウレイセタイ</t>
    </rPh>
    <rPh sb="10" eb="12">
      <t>イジ</t>
    </rPh>
    <rPh sb="12" eb="14">
      <t>カンリ</t>
    </rPh>
    <rPh sb="14" eb="16">
      <t>フタン</t>
    </rPh>
    <rPh sb="16" eb="18">
      <t>ケイゲン</t>
    </rPh>
    <rPh sb="18" eb="20">
      <t>ジギョウ</t>
    </rPh>
    <phoneticPr fontId="21"/>
  </si>
  <si>
    <t>30人槽</t>
    <rPh sb="2" eb="4">
      <t>ニンソウ</t>
    </rPh>
    <phoneticPr fontId="21"/>
  </si>
  <si>
    <t>40人槽</t>
    <rPh sb="2" eb="4">
      <t>ニンソウ</t>
    </rPh>
    <phoneticPr fontId="21"/>
  </si>
  <si>
    <t>45人槽</t>
    <rPh sb="2" eb="4">
      <t>ニンソウ</t>
    </rPh>
    <phoneticPr fontId="21"/>
  </si>
  <si>
    <t>公共浄化槽の使用に係る料金の低減に要する費用</t>
    <rPh sb="0" eb="2">
      <t>コウキョウ</t>
    </rPh>
    <rPh sb="2" eb="5">
      <t>ジョウカソウ</t>
    </rPh>
    <rPh sb="6" eb="8">
      <t>シヨウ</t>
    </rPh>
    <rPh sb="9" eb="10">
      <t>カカ</t>
    </rPh>
    <rPh sb="11" eb="13">
      <t>リョウキン</t>
    </rPh>
    <rPh sb="14" eb="16">
      <t>テイゲン</t>
    </rPh>
    <rPh sb="17" eb="18">
      <t>ヨウ</t>
    </rPh>
    <rPh sb="20" eb="22">
      <t>ヒヨウ</t>
    </rPh>
    <phoneticPr fontId="21"/>
  </si>
  <si>
    <t>50人槽</t>
    <rPh sb="2" eb="4">
      <t>ニンソウ</t>
    </rPh>
    <phoneticPr fontId="21"/>
  </si>
  <si>
    <t>60人槽</t>
    <rPh sb="2" eb="4">
      <t>ニンソウ</t>
    </rPh>
    <phoneticPr fontId="21"/>
  </si>
  <si>
    <t>70人槽</t>
    <rPh sb="2" eb="4">
      <t>ニンソウ</t>
    </rPh>
    <phoneticPr fontId="21"/>
  </si>
  <si>
    <t>80人槽</t>
    <rPh sb="2" eb="4">
      <t>ニンソウ</t>
    </rPh>
    <phoneticPr fontId="21"/>
  </si>
  <si>
    <t>90人槽</t>
    <rPh sb="2" eb="4">
      <t>ニンソウ</t>
    </rPh>
    <phoneticPr fontId="21"/>
  </si>
  <si>
    <t>100人槽</t>
    <rPh sb="3" eb="5">
      <t>ニンソウ</t>
    </rPh>
    <phoneticPr fontId="21"/>
  </si>
  <si>
    <t>調査費①</t>
    <rPh sb="0" eb="3">
      <t>チョウサヒ</t>
    </rPh>
    <phoneticPr fontId="21"/>
  </si>
  <si>
    <t>調査費②</t>
    <rPh sb="0" eb="2">
      <t>チョウサ</t>
    </rPh>
    <rPh sb="2" eb="3">
      <t>ヒ</t>
    </rPh>
    <phoneticPr fontId="21"/>
  </si>
  <si>
    <t>51人槽以上</t>
    <rPh sb="2" eb="4">
      <t>ニンソウ</t>
    </rPh>
    <rPh sb="4" eb="6">
      <t>イジョウ</t>
    </rPh>
    <phoneticPr fontId="21"/>
  </si>
  <si>
    <t>本事業に係る交付対象事業費</t>
    <rPh sb="0" eb="1">
      <t>ホン</t>
    </rPh>
    <rPh sb="1" eb="3">
      <t>ジギョウ</t>
    </rPh>
    <rPh sb="4" eb="5">
      <t>カカ</t>
    </rPh>
    <rPh sb="6" eb="8">
      <t>コウフ</t>
    </rPh>
    <rPh sb="8" eb="10">
      <t>タイショウ</t>
    </rPh>
    <rPh sb="10" eb="13">
      <t>ジギョウヒ</t>
    </rPh>
    <phoneticPr fontId="21"/>
  </si>
  <si>
    <t>※「１．浄化槽設置」「２．共同浄化槽設置」「３．宅内配管工事」「４．撤去」「５．雨水貯留槽等再利用」の合計額を記載すること（自動計算）。</t>
    <rPh sb="51" eb="53">
      <t>ゴウケイ</t>
    </rPh>
    <rPh sb="53" eb="54">
      <t>ガク</t>
    </rPh>
    <rPh sb="55" eb="57">
      <t>キサイ</t>
    </rPh>
    <rPh sb="62" eb="64">
      <t>ジドウ</t>
    </rPh>
    <rPh sb="64" eb="66">
      <t>ケイサン</t>
    </rPh>
    <phoneticPr fontId="21"/>
  </si>
  <si>
    <t>交付対象事業費のうち、単独槽・くみ取り槽からの転換に係る事業費（b）　　（単位：千円）</t>
    <rPh sb="0" eb="4">
      <t>コウフタイショウ</t>
    </rPh>
    <rPh sb="4" eb="7">
      <t>ジギョウヒ</t>
    </rPh>
    <rPh sb="11" eb="14">
      <t>タンドクソウ</t>
    </rPh>
    <rPh sb="17" eb="18">
      <t>ト</t>
    </rPh>
    <rPh sb="19" eb="20">
      <t>ソウ</t>
    </rPh>
    <rPh sb="23" eb="25">
      <t>テンカン</t>
    </rPh>
    <rPh sb="26" eb="27">
      <t>カカ</t>
    </rPh>
    <rPh sb="28" eb="31">
      <t>ジギョウヒ</t>
    </rPh>
    <phoneticPr fontId="21"/>
  </si>
  <si>
    <t>　　　ただし、事業主体により、同じ人槽でも複数の申請額（１基当たり）の額を設けている場合（例：５人槽の新築は166千円、転換は332千円
　　　としている場合など）は下記の通り対応すること。
　　　　・「申請額（１基あたり）」は記載不要
　　　　・「基数」は直接、申請する基数を記載
　　　　・「小計」は直接、申請額の小計を記載
　　　　・上記の基数及び小計の内訳（１基あたりの申請額、基数、小計、それらの合計を記載したもの）を別紙（任意の様式）で次ページへ添付</t>
    <phoneticPr fontId="21"/>
  </si>
  <si>
    <t>　 又は、事業計画額のうち３割（30%）以上であり、併せて地域防災計画に位置付けられた施設に浄化槽も整備する場合、下記を入力すること。</t>
    <rPh sb="5" eb="7">
      <t>ジギョウ</t>
    </rPh>
    <rPh sb="7" eb="9">
      <t>ケイカク</t>
    </rPh>
    <rPh sb="9" eb="10">
      <t>ガク</t>
    </rPh>
    <rPh sb="14" eb="15">
      <t>ワリ</t>
    </rPh>
    <rPh sb="20" eb="22">
      <t>イジョウ</t>
    </rPh>
    <rPh sb="26" eb="27">
      <t>アワ</t>
    </rPh>
    <rPh sb="29" eb="31">
      <t>チイキ</t>
    </rPh>
    <rPh sb="31" eb="33">
      <t>ボウサイ</t>
    </rPh>
    <rPh sb="33" eb="35">
      <t>ケイカク</t>
    </rPh>
    <rPh sb="36" eb="39">
      <t>イチヅ</t>
    </rPh>
    <rPh sb="43" eb="45">
      <t>シセツ</t>
    </rPh>
    <rPh sb="46" eb="49">
      <t>ジョウカソウ</t>
    </rPh>
    <rPh sb="50" eb="52">
      <t>セイビ</t>
    </rPh>
    <rPh sb="54" eb="56">
      <t>バアイ</t>
    </rPh>
    <rPh sb="57" eb="59">
      <t>カキ</t>
    </rPh>
    <rPh sb="60" eb="62">
      <t>ニュウリョク</t>
    </rPh>
    <phoneticPr fontId="21"/>
  </si>
  <si>
    <t>地域防災計画への位置づけ</t>
    <rPh sb="0" eb="2">
      <t>チイキ</t>
    </rPh>
    <rPh sb="2" eb="6">
      <t>ボウサイケイカク</t>
    </rPh>
    <rPh sb="8" eb="10">
      <t>イチ</t>
    </rPh>
    <phoneticPr fontId="21"/>
  </si>
  <si>
    <t>※4　「１．浄化槽設置」の「うち単独槽・くみ取り槽からの転換に係る事業費」欄については、環境配慮・防災まちづくり浄化槽整備事業を実施
　　　する場合、「単独槽・くみ取り槽からの転換に係る事業費」に係る事業費を手入力すること。</t>
    <phoneticPr fontId="21"/>
  </si>
  <si>
    <t>※事業計画額のうち３割（30%）以上であり、併せて地域防災計画に位置付けられた施設に浄化槽を整備する場合「○」を選択すること。</t>
    <rPh sb="22" eb="23">
      <t>アワ</t>
    </rPh>
    <rPh sb="25" eb="31">
      <t>チイキボウサイケイカク</t>
    </rPh>
    <phoneticPr fontId="21"/>
  </si>
  <si>
    <t>○○市地域防災計画（令和６年１月１日策定）</t>
    <rPh sb="2" eb="3">
      <t>シ</t>
    </rPh>
    <rPh sb="3" eb="5">
      <t>チイキ</t>
    </rPh>
    <rPh sb="5" eb="7">
      <t>ボウサイ</t>
    </rPh>
    <rPh sb="7" eb="9">
      <t>ケイカク</t>
    </rPh>
    <rPh sb="10" eb="12">
      <t>レイワ</t>
    </rPh>
    <rPh sb="13" eb="14">
      <t>ネン</t>
    </rPh>
    <rPh sb="15" eb="16">
      <t>ガツ</t>
    </rPh>
    <rPh sb="17" eb="18">
      <t>ニチ</t>
    </rPh>
    <rPh sb="18" eb="20">
      <t>サクテイ</t>
    </rPh>
    <phoneticPr fontId="21"/>
  </si>
  <si>
    <t>※地域防災計画の名称を上記へ記載すること。</t>
    <rPh sb="1" eb="7">
      <t>チイキボウサイケイカク</t>
    </rPh>
    <rPh sb="8" eb="10">
      <t>メイショウ</t>
    </rPh>
    <rPh sb="11" eb="13">
      <t>ジョウキ</t>
    </rPh>
    <rPh sb="14" eb="16">
      <t>キサイ</t>
    </rPh>
    <phoneticPr fontId="21"/>
  </si>
  <si>
    <t>※地域防災計画について、事業実施年度内に策定される見込の場合には、上記へ「○○市地域防災計画（○年○月○日策定予定）」として記載すること。</t>
    <rPh sb="1" eb="7">
      <t>チイキボウサイケイカク</t>
    </rPh>
    <rPh sb="12" eb="14">
      <t>ジギョウ</t>
    </rPh>
    <rPh sb="14" eb="16">
      <t>ジッシ</t>
    </rPh>
    <rPh sb="16" eb="18">
      <t>ネンド</t>
    </rPh>
    <rPh sb="18" eb="19">
      <t>ナイ</t>
    </rPh>
    <rPh sb="20" eb="22">
      <t>サクテイ</t>
    </rPh>
    <rPh sb="25" eb="27">
      <t>ミコ</t>
    </rPh>
    <rPh sb="28" eb="30">
      <t>バアイ</t>
    </rPh>
    <rPh sb="33" eb="35">
      <t>ジョウキ</t>
    </rPh>
    <rPh sb="62" eb="64">
      <t>キサイ</t>
    </rPh>
    <phoneticPr fontId="21"/>
  </si>
  <si>
    <t>※地域防災計画の該当箇所を添付すること。</t>
    <phoneticPr fontId="21"/>
  </si>
  <si>
    <t>※５割（50%）以上となっているかを確認すること。</t>
    <rPh sb="2" eb="3">
      <t>ワリ</t>
    </rPh>
    <rPh sb="8" eb="10">
      <t>イジョウ</t>
    </rPh>
    <rPh sb="18" eb="20">
      <t>カクニン</t>
    </rPh>
    <phoneticPr fontId="21"/>
  </si>
  <si>
    <t>BOD除去能力を有する高度処理型の浄化槽</t>
    <rPh sb="3" eb="5">
      <t>ジョキョ</t>
    </rPh>
    <rPh sb="5" eb="7">
      <t>ノウリョク</t>
    </rPh>
    <rPh sb="8" eb="9">
      <t>ユウ</t>
    </rPh>
    <rPh sb="11" eb="13">
      <t>コウド</t>
    </rPh>
    <rPh sb="13" eb="15">
      <t>ショリ</t>
    </rPh>
    <rPh sb="15" eb="16">
      <t>ガタ</t>
    </rPh>
    <rPh sb="17" eb="20">
      <t>ジョウカソウ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</si>
</sst>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3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b/>
      <sz val="11"/>
      <name val="ＭＳ 明朝"/>
      <family val="1"/>
      <charset val="128"/>
    </font>
    <font>
      <sz val="12"/>
      <name val="ＭＳ 明朝"/>
      <family val="1"/>
      <charset val="128"/>
    </font>
    <font>
      <sz val="14"/>
      <name val="ＭＳ 明朝"/>
      <family val="1"/>
      <charset val="128"/>
    </font>
    <font>
      <b/>
      <sz val="12"/>
      <name val="ＭＳ 明朝"/>
      <family val="1"/>
      <charset val="128"/>
    </font>
    <font>
      <sz val="6"/>
      <name val="游ゴシック"/>
      <family val="3"/>
      <charset val="128"/>
    </font>
    <font>
      <sz val="11"/>
      <name val="游ゴシック"/>
      <family val="2"/>
      <charset val="128"/>
      <scheme val="minor"/>
    </font>
    <font>
      <sz val="10"/>
      <name val="ＭＳ Ｐゴシック"/>
      <family val="3"/>
      <charset val="128"/>
    </font>
    <font>
      <sz val="11"/>
      <color rgb="FFFF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diagonalDown="1">
      <left style="thin">
        <color indexed="64"/>
      </left>
      <right style="thin">
        <color indexed="64"/>
      </right>
      <top style="dashed">
        <color indexed="64"/>
      </top>
      <bottom style="medium">
        <color indexed="64"/>
      </bottom>
      <diagonal style="thin">
        <color indexed="64"/>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diagonalDown="1">
      <left style="thin">
        <color indexed="64"/>
      </left>
      <right style="medium">
        <color indexed="64"/>
      </right>
      <top style="thin">
        <color indexed="64"/>
      </top>
      <bottom style="dashed">
        <color indexed="64"/>
      </bottom>
      <diagonal style="thin">
        <color indexed="64"/>
      </diagonal>
    </border>
    <border diagonalDown="1">
      <left style="thin">
        <color indexed="64"/>
      </left>
      <right style="thin">
        <color indexed="64"/>
      </right>
      <top style="thin">
        <color indexed="64"/>
      </top>
      <bottom style="dashed">
        <color indexed="64"/>
      </bottom>
      <diagonal style="thin">
        <color indexed="64"/>
      </diagonal>
    </border>
    <border diagonalDown="1">
      <left/>
      <right style="thin">
        <color indexed="64"/>
      </right>
      <top style="thin">
        <color indexed="64"/>
      </top>
      <bottom style="dashed">
        <color indexed="64"/>
      </bottom>
      <diagonal style="thin">
        <color indexed="64"/>
      </diagonal>
    </border>
    <border>
      <left style="medium">
        <color indexed="64"/>
      </left>
      <right style="thin">
        <color indexed="64"/>
      </right>
      <top style="thin">
        <color indexed="64"/>
      </top>
      <bottom style="dashed">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medium">
        <color indexed="64"/>
      </bottom>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bottom/>
      <diagonal/>
    </border>
    <border>
      <left/>
      <right style="thin">
        <color indexed="64"/>
      </right>
      <top/>
      <bottom/>
      <diagonal/>
    </border>
    <border diagonalDown="1">
      <left style="thin">
        <color indexed="64"/>
      </left>
      <right style="thin">
        <color indexed="64"/>
      </right>
      <top/>
      <bottom style="medium">
        <color indexed="64"/>
      </bottom>
      <diagonal style="thin">
        <color indexed="64"/>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26">
    <xf numFmtId="0" fontId="0" fillId="0" borderId="0" xfId="0">
      <alignment vertical="center"/>
    </xf>
    <xf numFmtId="0" fontId="19" fillId="0" borderId="0" xfId="42">
      <alignment vertical="center"/>
    </xf>
    <xf numFmtId="3" fontId="19" fillId="0" borderId="0" xfId="42" applyNumberFormat="1">
      <alignment vertical="center"/>
    </xf>
    <xf numFmtId="3" fontId="24" fillId="33" borderId="24" xfId="42" applyNumberFormat="1" applyFont="1" applyFill="1" applyBorder="1" applyProtection="1">
      <alignment vertical="center"/>
      <protection locked="0"/>
    </xf>
    <xf numFmtId="0" fontId="23" fillId="0" borderId="0" xfId="42" applyFont="1">
      <alignment vertical="center"/>
    </xf>
    <xf numFmtId="3" fontId="23" fillId="0" borderId="0" xfId="42" applyNumberFormat="1" applyFont="1">
      <alignment vertical="center"/>
    </xf>
    <xf numFmtId="0" fontId="20" fillId="0" borderId="0" xfId="42" applyFont="1">
      <alignment vertical="center"/>
    </xf>
    <xf numFmtId="0" fontId="23" fillId="0" borderId="0" xfId="42" applyFont="1" applyAlignment="1">
      <alignment horizontal="center" vertical="center"/>
    </xf>
    <xf numFmtId="3" fontId="23" fillId="0" borderId="0" xfId="42" applyNumberFormat="1" applyFont="1" applyAlignment="1">
      <alignment horizontal="center" vertical="center"/>
    </xf>
    <xf numFmtId="0" fontId="23" fillId="0" borderId="0" xfId="42" applyFont="1" applyAlignment="1">
      <alignment horizontal="right"/>
    </xf>
    <xf numFmtId="3" fontId="24" fillId="0" borderId="35" xfId="42" applyNumberFormat="1" applyFont="1" applyBorder="1">
      <alignment vertical="center"/>
    </xf>
    <xf numFmtId="0" fontId="20" fillId="0" borderId="27" xfId="42" applyFont="1" applyBorder="1" applyAlignment="1">
      <alignment vertical="center" wrapText="1"/>
    </xf>
    <xf numFmtId="0" fontId="20" fillId="0" borderId="43" xfId="42" applyFont="1" applyBorder="1" applyAlignment="1">
      <alignment vertical="center" wrapText="1"/>
    </xf>
    <xf numFmtId="0" fontId="20" fillId="0" borderId="32" xfId="42" applyFont="1" applyBorder="1" applyAlignment="1">
      <alignment horizontal="left" vertical="center" wrapText="1"/>
    </xf>
    <xf numFmtId="0" fontId="20" fillId="0" borderId="14" xfId="42" applyFont="1" applyBorder="1" applyAlignment="1">
      <alignment vertical="center" wrapText="1"/>
    </xf>
    <xf numFmtId="0" fontId="20" fillId="0" borderId="26" xfId="42" applyFont="1" applyBorder="1" applyAlignment="1">
      <alignment horizontal="left" vertical="center" wrapText="1"/>
    </xf>
    <xf numFmtId="3" fontId="24" fillId="0" borderId="24" xfId="42" applyNumberFormat="1" applyFont="1" applyBorder="1">
      <alignment vertical="center"/>
    </xf>
    <xf numFmtId="176" fontId="24" fillId="0" borderId="24" xfId="42" applyNumberFormat="1" applyFont="1" applyBorder="1">
      <alignment vertical="center"/>
    </xf>
    <xf numFmtId="0" fontId="20" fillId="0" borderId="32" xfId="42" applyFont="1" applyBorder="1" applyAlignment="1">
      <alignment vertical="center" wrapText="1"/>
    </xf>
    <xf numFmtId="0" fontId="20" fillId="0" borderId="26" xfId="42" applyFont="1" applyBorder="1" applyAlignment="1">
      <alignment vertical="center" wrapText="1"/>
    </xf>
    <xf numFmtId="38" fontId="24" fillId="0" borderId="24" xfId="44" applyFont="1" applyFill="1" applyBorder="1" applyProtection="1">
      <alignment vertical="center"/>
    </xf>
    <xf numFmtId="3" fontId="20" fillId="0" borderId="0" xfId="42" applyNumberFormat="1" applyFont="1">
      <alignment vertical="center"/>
    </xf>
    <xf numFmtId="38" fontId="24" fillId="0" borderId="24" xfId="43" applyFont="1" applyFill="1" applyBorder="1" applyProtection="1">
      <alignment vertical="center"/>
    </xf>
    <xf numFmtId="38" fontId="24" fillId="33" borderId="24" xfId="42" applyNumberFormat="1" applyFont="1" applyFill="1" applyBorder="1" applyProtection="1">
      <alignment vertical="center"/>
      <protection locked="0"/>
    </xf>
    <xf numFmtId="3" fontId="23" fillId="0" borderId="25" xfId="42" applyNumberFormat="1" applyFont="1" applyBorder="1" applyAlignment="1">
      <alignment vertical="center" wrapText="1"/>
    </xf>
    <xf numFmtId="3" fontId="24" fillId="0" borderId="25" xfId="42" applyNumberFormat="1" applyFont="1" applyBorder="1">
      <alignment vertical="center"/>
    </xf>
    <xf numFmtId="0" fontId="23" fillId="0" borderId="25" xfId="42" applyFont="1" applyBorder="1" applyAlignment="1">
      <alignment vertical="center" wrapText="1"/>
    </xf>
    <xf numFmtId="38" fontId="24" fillId="0" borderId="24" xfId="42" applyNumberFormat="1" applyFont="1" applyBorder="1">
      <alignment vertical="center"/>
    </xf>
    <xf numFmtId="38" fontId="24" fillId="0" borderId="35" xfId="42" applyNumberFormat="1" applyFont="1" applyBorder="1">
      <alignment vertical="center"/>
    </xf>
    <xf numFmtId="3" fontId="24" fillId="33" borderId="44" xfId="42" applyNumberFormat="1" applyFont="1" applyFill="1" applyBorder="1" applyProtection="1">
      <alignment vertical="center"/>
      <protection locked="0"/>
    </xf>
    <xf numFmtId="38" fontId="24" fillId="33" borderId="24" xfId="44" applyFont="1" applyFill="1" applyBorder="1" applyProtection="1">
      <alignment vertical="center"/>
      <protection locked="0"/>
    </xf>
    <xf numFmtId="3" fontId="24" fillId="33" borderId="13" xfId="42" applyNumberFormat="1" applyFont="1" applyFill="1" applyBorder="1" applyProtection="1">
      <alignment vertical="center"/>
      <protection locked="0"/>
    </xf>
    <xf numFmtId="3" fontId="24" fillId="0" borderId="102" xfId="42" applyNumberFormat="1" applyFont="1" applyBorder="1">
      <alignment vertical="center"/>
    </xf>
    <xf numFmtId="0" fontId="20" fillId="0" borderId="15" xfId="42" applyFont="1" applyBorder="1" applyAlignment="1">
      <alignment vertical="center" wrapText="1"/>
    </xf>
    <xf numFmtId="0" fontId="20" fillId="0" borderId="14" xfId="42" applyFont="1" applyBorder="1" applyAlignment="1">
      <alignment vertical="center" wrapText="1"/>
    </xf>
    <xf numFmtId="0" fontId="23" fillId="0" borderId="0" xfId="42" applyFont="1" applyAlignment="1" applyProtection="1">
      <alignment horizontal="center" vertical="center"/>
      <protection locked="0"/>
    </xf>
    <xf numFmtId="0" fontId="25" fillId="0" borderId="19" xfId="42" applyFont="1" applyBorder="1" applyAlignment="1">
      <alignment horizontal="center" vertical="center"/>
    </xf>
    <xf numFmtId="0" fontId="25" fillId="0" borderId="21" xfId="42" applyFont="1" applyBorder="1" applyAlignment="1">
      <alignment horizontal="center" vertical="center"/>
    </xf>
    <xf numFmtId="0" fontId="25" fillId="0" borderId="40" xfId="42" applyFont="1" applyBorder="1" applyAlignment="1">
      <alignment horizontal="center" vertical="center"/>
    </xf>
    <xf numFmtId="0" fontId="25" fillId="0" borderId="39" xfId="42" applyFont="1" applyBorder="1" applyAlignment="1">
      <alignment horizontal="center" vertical="center"/>
    </xf>
    <xf numFmtId="0" fontId="20" fillId="0" borderId="18" xfId="42" applyFont="1" applyBorder="1" applyAlignment="1">
      <alignment horizontal="left" vertical="center"/>
    </xf>
    <xf numFmtId="0" fontId="20" fillId="0" borderId="17" xfId="42" applyFont="1" applyBorder="1" applyAlignment="1">
      <alignment horizontal="left" vertical="center"/>
    </xf>
    <xf numFmtId="0" fontId="22" fillId="0" borderId="15" xfId="42" applyFont="1" applyBorder="1" applyAlignment="1">
      <alignment horizontal="center" vertical="center" wrapText="1"/>
    </xf>
    <xf numFmtId="0" fontId="22" fillId="0" borderId="43" xfId="42" applyFont="1" applyBorder="1" applyAlignment="1">
      <alignment horizontal="center" vertical="center" wrapText="1"/>
    </xf>
    <xf numFmtId="0" fontId="22" fillId="0" borderId="44" xfId="42" applyFont="1" applyBorder="1" applyAlignment="1">
      <alignment horizontal="center" vertical="center" wrapText="1"/>
    </xf>
    <xf numFmtId="0" fontId="20" fillId="0" borderId="38" xfId="42" applyFont="1" applyBorder="1" applyAlignment="1">
      <alignment horizontal="center" vertical="center" textRotation="255"/>
    </xf>
    <xf numFmtId="0" fontId="20" fillId="0" borderId="30" xfId="42" applyFont="1" applyBorder="1" applyAlignment="1">
      <alignment horizontal="center" vertical="center" textRotation="255"/>
    </xf>
    <xf numFmtId="0" fontId="20" fillId="0" borderId="45" xfId="42" applyFont="1" applyBorder="1" applyAlignment="1">
      <alignment horizontal="center" vertical="center" textRotation="255"/>
    </xf>
    <xf numFmtId="0" fontId="20" fillId="0" borderId="49" xfId="42" applyFont="1" applyBorder="1" applyAlignment="1">
      <alignment horizontal="left" vertical="center" wrapText="1"/>
    </xf>
    <xf numFmtId="0" fontId="20" fillId="0" borderId="34" xfId="42" applyFont="1" applyBorder="1" applyAlignment="1">
      <alignment horizontal="left" vertical="center" wrapText="1"/>
    </xf>
    <xf numFmtId="0" fontId="20" fillId="0" borderId="33" xfId="42" applyFont="1" applyBorder="1" applyAlignment="1">
      <alignment horizontal="left" vertical="center" wrapText="1"/>
    </xf>
    <xf numFmtId="0" fontId="20" fillId="0" borderId="32" xfId="42" applyFont="1" applyBorder="1" applyAlignment="1">
      <alignment horizontal="left" vertical="center" wrapText="1"/>
    </xf>
    <xf numFmtId="0" fontId="20" fillId="0" borderId="31" xfId="42" applyFont="1" applyBorder="1" applyAlignment="1">
      <alignment horizontal="left" vertical="center" wrapText="1"/>
    </xf>
    <xf numFmtId="0" fontId="20" fillId="0" borderId="14" xfId="42" applyFont="1" applyBorder="1" applyAlignment="1">
      <alignment horizontal="left" vertical="center"/>
    </xf>
    <xf numFmtId="0" fontId="20" fillId="0" borderId="31" xfId="42" applyFont="1" applyBorder="1" applyAlignment="1">
      <alignment vertical="center" wrapText="1"/>
    </xf>
    <xf numFmtId="0" fontId="20" fillId="0" borderId="14" xfId="42" applyFont="1" applyBorder="1">
      <alignment vertical="center"/>
    </xf>
    <xf numFmtId="0" fontId="20" fillId="0" borderId="27" xfId="42" applyFont="1" applyBorder="1" applyAlignment="1">
      <alignment vertical="center" wrapText="1"/>
    </xf>
    <xf numFmtId="0" fontId="20" fillId="0" borderId="26" xfId="42" applyFont="1" applyBorder="1">
      <alignment vertical="center"/>
    </xf>
    <xf numFmtId="3" fontId="24" fillId="0" borderId="83" xfId="42" applyNumberFormat="1" applyFont="1" applyBorder="1" applyAlignment="1" applyProtection="1">
      <alignment horizontal="left" vertical="top"/>
      <protection locked="0"/>
    </xf>
    <xf numFmtId="3" fontId="24" fillId="0" borderId="84" xfId="42" applyNumberFormat="1" applyFont="1" applyBorder="1" applyAlignment="1" applyProtection="1">
      <alignment horizontal="left" vertical="top"/>
      <protection locked="0"/>
    </xf>
    <xf numFmtId="3" fontId="24" fillId="0" borderId="85" xfId="42" applyNumberFormat="1" applyFont="1" applyBorder="1" applyAlignment="1" applyProtection="1">
      <alignment horizontal="left" vertical="top"/>
      <protection locked="0"/>
    </xf>
    <xf numFmtId="3" fontId="24" fillId="0" borderId="12" xfId="42" applyNumberFormat="1" applyFont="1" applyBorder="1" applyAlignment="1" applyProtection="1">
      <alignment horizontal="left" vertical="top"/>
      <protection locked="0"/>
    </xf>
    <xf numFmtId="3" fontId="24" fillId="0" borderId="11" xfId="42" applyNumberFormat="1" applyFont="1" applyBorder="1" applyAlignment="1" applyProtection="1">
      <alignment horizontal="left" vertical="top"/>
      <protection locked="0"/>
    </xf>
    <xf numFmtId="3" fontId="24" fillId="0" borderId="10" xfId="42" applyNumberFormat="1" applyFont="1" applyBorder="1" applyAlignment="1" applyProtection="1">
      <alignment horizontal="left" vertical="top"/>
      <protection locked="0"/>
    </xf>
    <xf numFmtId="0" fontId="20" fillId="0" borderId="81" xfId="42" applyFont="1" applyBorder="1" applyAlignment="1">
      <alignment vertical="center" wrapText="1"/>
    </xf>
    <xf numFmtId="0" fontId="20" fillId="0" borderId="80" xfId="42" applyFont="1" applyBorder="1" applyAlignment="1">
      <alignment vertical="center" wrapText="1"/>
    </xf>
    <xf numFmtId="0" fontId="20" fillId="0" borderId="82" xfId="42" applyFont="1" applyBorder="1" applyAlignment="1">
      <alignment vertical="center" wrapText="1"/>
    </xf>
    <xf numFmtId="0" fontId="20" fillId="0" borderId="12" xfId="42" applyFont="1" applyBorder="1" applyAlignment="1">
      <alignment vertical="center" wrapText="1"/>
    </xf>
    <xf numFmtId="0" fontId="20" fillId="0" borderId="11" xfId="42" applyFont="1" applyBorder="1" applyAlignment="1">
      <alignment vertical="center" wrapText="1"/>
    </xf>
    <xf numFmtId="0" fontId="20" fillId="0" borderId="10" xfId="42" applyFont="1" applyBorder="1" applyAlignment="1">
      <alignment vertical="center" wrapText="1"/>
    </xf>
    <xf numFmtId="0" fontId="20" fillId="0" borderId="27" xfId="42" applyFont="1" applyBorder="1">
      <alignment vertical="center"/>
    </xf>
    <xf numFmtId="0" fontId="20" fillId="0" borderId="42" xfId="42" applyFont="1" applyBorder="1" applyAlignment="1">
      <alignment horizontal="center" vertical="center" textRotation="255" wrapText="1"/>
    </xf>
    <xf numFmtId="0" fontId="20" fillId="0" borderId="30" xfId="42" applyFont="1" applyBorder="1" applyAlignment="1">
      <alignment horizontal="center" vertical="center" textRotation="255" wrapText="1"/>
    </xf>
    <xf numFmtId="0" fontId="20" fillId="0" borderId="45" xfId="42" applyFont="1" applyBorder="1" applyAlignment="1">
      <alignment horizontal="center" vertical="center" textRotation="255" wrapText="1"/>
    </xf>
    <xf numFmtId="0" fontId="20" fillId="0" borderId="33" xfId="42" applyFont="1" applyBorder="1" applyAlignment="1">
      <alignment vertical="center" wrapText="1"/>
    </xf>
    <xf numFmtId="0" fontId="20" fillId="0" borderId="32" xfId="42" applyFont="1" applyBorder="1" applyAlignment="1">
      <alignment vertical="center" wrapText="1"/>
    </xf>
    <xf numFmtId="0" fontId="20" fillId="0" borderId="15" xfId="42" applyFont="1" applyBorder="1" applyAlignment="1">
      <alignment horizontal="left" vertical="center" wrapText="1"/>
    </xf>
    <xf numFmtId="0" fontId="20" fillId="0" borderId="14" xfId="42" applyFont="1" applyBorder="1" applyAlignment="1">
      <alignment horizontal="left" vertical="center" wrapText="1"/>
    </xf>
    <xf numFmtId="0" fontId="20" fillId="0" borderId="26" xfId="42" applyFont="1" applyBorder="1" applyAlignment="1">
      <alignment vertical="center" wrapText="1"/>
    </xf>
    <xf numFmtId="0" fontId="20" fillId="0" borderId="24" xfId="42" applyFont="1" applyBorder="1" applyAlignment="1">
      <alignment vertical="center" wrapText="1"/>
    </xf>
    <xf numFmtId="0" fontId="20" fillId="0" borderId="48" xfId="42" applyFont="1" applyBorder="1" applyAlignment="1">
      <alignment vertical="center" wrapText="1"/>
    </xf>
    <xf numFmtId="0" fontId="20" fillId="0" borderId="28" xfId="42" applyFont="1" applyBorder="1" applyAlignment="1">
      <alignment vertical="center" wrapText="1"/>
    </xf>
    <xf numFmtId="0" fontId="20" fillId="0" borderId="13" xfId="42" applyFont="1" applyBorder="1" applyAlignment="1">
      <alignment vertical="center" wrapText="1"/>
    </xf>
    <xf numFmtId="0" fontId="23" fillId="0" borderId="45" xfId="42" applyFont="1" applyBorder="1" applyAlignment="1" applyProtection="1">
      <alignment horizontal="left" vertical="top"/>
      <protection locked="0"/>
    </xf>
    <xf numFmtId="0" fontId="23" fillId="0" borderId="32" xfId="42" applyFont="1" applyBorder="1" applyAlignment="1" applyProtection="1">
      <alignment horizontal="left" vertical="top"/>
      <protection locked="0"/>
    </xf>
    <xf numFmtId="0" fontId="23" fillId="0" borderId="35" xfId="42" applyFont="1" applyBorder="1" applyAlignment="1" applyProtection="1">
      <alignment horizontal="left" vertical="top"/>
      <protection locked="0"/>
    </xf>
    <xf numFmtId="0" fontId="23" fillId="0" borderId="27" xfId="42" applyFont="1" applyBorder="1" applyAlignment="1" applyProtection="1">
      <alignment horizontal="left" vertical="top"/>
      <protection locked="0"/>
    </xf>
    <xf numFmtId="0" fontId="23" fillId="0" borderId="26" xfId="42" applyFont="1" applyBorder="1" applyAlignment="1" applyProtection="1">
      <alignment horizontal="left" vertical="top"/>
      <protection locked="0"/>
    </xf>
    <xf numFmtId="0" fontId="23" fillId="0" borderId="24" xfId="42" applyFont="1" applyBorder="1" applyAlignment="1" applyProtection="1">
      <alignment horizontal="left" vertical="top"/>
      <protection locked="0"/>
    </xf>
    <xf numFmtId="0" fontId="23" fillId="0" borderId="48" xfId="42" applyFont="1" applyBorder="1" applyAlignment="1" applyProtection="1">
      <alignment horizontal="left" vertical="top"/>
      <protection locked="0"/>
    </xf>
    <xf numFmtId="0" fontId="23" fillId="0" borderId="28" xfId="42" applyFont="1" applyBorder="1" applyAlignment="1" applyProtection="1">
      <alignment horizontal="left" vertical="top"/>
      <protection locked="0"/>
    </xf>
    <xf numFmtId="0" fontId="23" fillId="0" borderId="13" xfId="42" applyFont="1" applyBorder="1" applyAlignment="1" applyProtection="1">
      <alignment horizontal="left" vertical="top"/>
      <protection locked="0"/>
    </xf>
    <xf numFmtId="0" fontId="20" fillId="0" borderId="41" xfId="42" applyFont="1" applyBorder="1">
      <alignment vertical="center"/>
    </xf>
    <xf numFmtId="0" fontId="19" fillId="0" borderId="0" xfId="42" applyProtection="1">
      <alignment vertical="center"/>
      <protection locked="0"/>
    </xf>
    <xf numFmtId="3" fontId="19" fillId="0" borderId="0" xfId="42" applyNumberFormat="1" applyProtection="1">
      <alignment vertical="center"/>
      <protection locked="0"/>
    </xf>
    <xf numFmtId="38" fontId="19" fillId="33" borderId="36" xfId="45" applyFont="1" applyFill="1" applyBorder="1" applyProtection="1">
      <alignment vertical="center"/>
      <protection locked="0"/>
    </xf>
    <xf numFmtId="38" fontId="19" fillId="33" borderId="32" xfId="45" applyFont="1" applyFill="1" applyBorder="1" applyProtection="1">
      <alignment vertical="center"/>
      <protection locked="0"/>
    </xf>
    <xf numFmtId="38" fontId="19" fillId="33" borderId="37" xfId="43" applyFont="1" applyFill="1" applyBorder="1" applyProtection="1">
      <alignment vertical="center"/>
      <protection locked="0"/>
    </xf>
    <xf numFmtId="38" fontId="19" fillId="34" borderId="25" xfId="43" applyFont="1" applyFill="1" applyBorder="1" applyProtection="1">
      <alignment vertical="center"/>
      <protection locked="0"/>
    </xf>
    <xf numFmtId="38" fontId="19" fillId="33" borderId="14" xfId="45" applyFont="1" applyFill="1" applyBorder="1" applyProtection="1">
      <alignment vertical="center"/>
      <protection locked="0"/>
    </xf>
    <xf numFmtId="38" fontId="19" fillId="33" borderId="26" xfId="45" applyFont="1" applyFill="1" applyBorder="1" applyProtection="1">
      <alignment vertical="center"/>
      <protection locked="0"/>
    </xf>
    <xf numFmtId="38" fontId="19" fillId="33" borderId="26" xfId="43" applyFont="1" applyFill="1" applyBorder="1" applyProtection="1">
      <alignment vertical="center"/>
      <protection locked="0"/>
    </xf>
    <xf numFmtId="38" fontId="19" fillId="34" borderId="24" xfId="43" applyFont="1" applyFill="1" applyBorder="1" applyProtection="1">
      <alignment vertical="center"/>
      <protection locked="0"/>
    </xf>
    <xf numFmtId="38" fontId="19" fillId="33" borderId="41" xfId="45" applyFont="1" applyFill="1" applyBorder="1" applyProtection="1">
      <alignment vertical="center"/>
      <protection locked="0"/>
    </xf>
    <xf numFmtId="38" fontId="19" fillId="33" borderId="34" xfId="45" applyFont="1" applyFill="1" applyBorder="1" applyProtection="1">
      <alignment vertical="center"/>
      <protection locked="0"/>
    </xf>
    <xf numFmtId="38" fontId="19" fillId="33" borderId="34" xfId="43" applyFont="1" applyFill="1" applyBorder="1" applyProtection="1">
      <alignment vertical="center"/>
      <protection locked="0"/>
    </xf>
    <xf numFmtId="38" fontId="19" fillId="34" borderId="16" xfId="43" applyFont="1" applyFill="1" applyBorder="1" applyProtection="1">
      <alignment vertical="center"/>
      <protection locked="0"/>
    </xf>
    <xf numFmtId="38" fontId="19" fillId="33" borderId="28" xfId="43" applyFont="1" applyFill="1" applyBorder="1" applyProtection="1">
      <alignment vertical="center"/>
      <protection locked="0"/>
    </xf>
    <xf numFmtId="38" fontId="19" fillId="34" borderId="13" xfId="43" applyFont="1" applyFill="1" applyBorder="1" applyProtection="1">
      <alignment vertical="center"/>
      <protection locked="0"/>
    </xf>
    <xf numFmtId="38" fontId="19" fillId="33" borderId="32" xfId="43" applyFont="1" applyFill="1" applyBorder="1" applyProtection="1">
      <alignment vertical="center"/>
      <protection locked="0"/>
    </xf>
    <xf numFmtId="38" fontId="19" fillId="34" borderId="35" xfId="43" applyFont="1" applyFill="1" applyBorder="1" applyProtection="1">
      <alignment vertical="center"/>
      <protection locked="0"/>
    </xf>
    <xf numFmtId="38" fontId="19" fillId="33" borderId="14" xfId="45" applyFont="1" applyFill="1" applyBorder="1" applyAlignment="1" applyProtection="1">
      <alignment horizontal="center" vertical="center"/>
      <protection locked="0"/>
    </xf>
    <xf numFmtId="38" fontId="19" fillId="33" borderId="67" xfId="45" applyFont="1" applyFill="1" applyBorder="1" applyProtection="1">
      <alignment vertical="center"/>
      <protection locked="0"/>
    </xf>
    <xf numFmtId="38" fontId="19" fillId="33" borderId="66" xfId="45" applyFont="1" applyFill="1" applyBorder="1" applyProtection="1">
      <alignment vertical="center"/>
      <protection locked="0"/>
    </xf>
    <xf numFmtId="38" fontId="19" fillId="33" borderId="37" xfId="45" applyFont="1" applyFill="1" applyBorder="1" applyAlignment="1" applyProtection="1">
      <alignment horizontal="center" vertical="center"/>
      <protection locked="0"/>
    </xf>
    <xf numFmtId="3" fontId="19" fillId="33" borderId="25" xfId="42" applyNumberFormat="1" applyFill="1" applyBorder="1" applyAlignment="1" applyProtection="1">
      <alignment horizontal="right" vertical="center"/>
      <protection locked="0"/>
    </xf>
    <xf numFmtId="3" fontId="19" fillId="33" borderId="37" xfId="42" applyNumberFormat="1" applyFill="1" applyBorder="1" applyProtection="1">
      <alignment vertical="center"/>
      <protection locked="0"/>
    </xf>
    <xf numFmtId="3" fontId="19" fillId="33" borderId="26" xfId="42" applyNumberFormat="1" applyFill="1" applyBorder="1" applyProtection="1">
      <alignment vertical="center"/>
      <protection locked="0"/>
    </xf>
    <xf numFmtId="3" fontId="19" fillId="33" borderId="28" xfId="42" applyNumberFormat="1" applyFill="1" applyBorder="1" applyProtection="1">
      <alignment vertical="center"/>
      <protection locked="0"/>
    </xf>
    <xf numFmtId="38" fontId="19" fillId="33" borderId="36" xfId="45" applyFont="1" applyFill="1" applyBorder="1" applyProtection="1">
      <alignment vertical="center"/>
    </xf>
    <xf numFmtId="38" fontId="19" fillId="33" borderId="32" xfId="45" applyFont="1" applyFill="1" applyBorder="1" applyProtection="1">
      <alignment vertical="center"/>
    </xf>
    <xf numFmtId="38" fontId="19" fillId="33" borderId="67" xfId="45" applyFont="1" applyFill="1" applyBorder="1" applyProtection="1">
      <alignment vertical="center"/>
    </xf>
    <xf numFmtId="38" fontId="19" fillId="33" borderId="66" xfId="45" applyFont="1" applyFill="1" applyBorder="1" applyProtection="1">
      <alignment vertical="center"/>
    </xf>
    <xf numFmtId="38" fontId="19" fillId="33" borderId="62" xfId="45" applyFont="1" applyFill="1" applyBorder="1" applyProtection="1">
      <alignment vertical="center"/>
    </xf>
    <xf numFmtId="38" fontId="19" fillId="33" borderId="61" xfId="45" applyFont="1" applyFill="1" applyBorder="1" applyProtection="1">
      <alignment vertical="center"/>
    </xf>
    <xf numFmtId="0" fontId="19" fillId="0" borderId="0" xfId="42" applyAlignment="1" applyProtection="1">
      <alignment horizontal="left" vertical="center"/>
    </xf>
    <xf numFmtId="0" fontId="19" fillId="0" borderId="0" xfId="42" applyProtection="1">
      <alignment vertical="center"/>
    </xf>
    <xf numFmtId="0" fontId="19" fillId="0" borderId="29" xfId="42" applyBorder="1" applyProtection="1">
      <alignment vertical="center"/>
    </xf>
    <xf numFmtId="0" fontId="19" fillId="0" borderId="50" xfId="42" applyBorder="1" applyProtection="1">
      <alignment vertical="center"/>
    </xf>
    <xf numFmtId="3" fontId="19" fillId="0" borderId="50" xfId="42" applyNumberFormat="1" applyBorder="1" applyProtection="1">
      <alignment vertical="center"/>
    </xf>
    <xf numFmtId="38" fontId="19" fillId="0" borderId="50" xfId="42" applyNumberFormat="1" applyBorder="1" applyProtection="1">
      <alignment vertical="center"/>
    </xf>
    <xf numFmtId="3" fontId="19" fillId="0" borderId="53" xfId="42" applyNumberFormat="1" applyBorder="1" applyProtection="1">
      <alignment vertical="center"/>
    </xf>
    <xf numFmtId="3" fontId="19" fillId="0" borderId="0" xfId="42" applyNumberFormat="1" applyProtection="1">
      <alignment vertical="center"/>
    </xf>
    <xf numFmtId="38" fontId="19" fillId="0" borderId="0" xfId="42" applyNumberFormat="1" applyProtection="1">
      <alignment vertical="center"/>
    </xf>
    <xf numFmtId="0" fontId="19" fillId="0" borderId="21" xfId="42" applyBorder="1" applyAlignment="1" applyProtection="1">
      <alignment horizontal="center" vertical="center"/>
    </xf>
    <xf numFmtId="0" fontId="19" fillId="0" borderId="20" xfId="42" applyBorder="1" applyAlignment="1" applyProtection="1">
      <alignment horizontal="center" vertical="center"/>
    </xf>
    <xf numFmtId="38" fontId="19" fillId="0" borderId="52" xfId="42" applyNumberFormat="1" applyBorder="1" applyProtection="1">
      <alignment vertical="center"/>
    </xf>
    <xf numFmtId="0" fontId="19" fillId="0" borderId="88" xfId="42" applyBorder="1" applyAlignment="1" applyProtection="1">
      <alignment vertical="center" wrapText="1"/>
    </xf>
    <xf numFmtId="0" fontId="19" fillId="0" borderId="0" xfId="42" applyAlignment="1" applyProtection="1">
      <alignment vertical="center" wrapText="1"/>
    </xf>
    <xf numFmtId="0" fontId="19" fillId="0" borderId="57" xfId="42" applyBorder="1" applyProtection="1">
      <alignment vertical="center"/>
    </xf>
    <xf numFmtId="0" fontId="19" fillId="0" borderId="37" xfId="42" applyBorder="1" applyAlignment="1" applyProtection="1">
      <alignment horizontal="center" vertical="center" wrapText="1"/>
    </xf>
    <xf numFmtId="38" fontId="19" fillId="0" borderId="25" xfId="42" applyNumberFormat="1" applyBorder="1" applyProtection="1">
      <alignment vertical="center"/>
    </xf>
    <xf numFmtId="0" fontId="19" fillId="0" borderId="27" xfId="42" applyBorder="1" applyProtection="1">
      <alignment vertical="center"/>
    </xf>
    <xf numFmtId="0" fontId="19" fillId="0" borderId="26" xfId="42" applyBorder="1" applyAlignment="1" applyProtection="1">
      <alignment horizontal="center" vertical="center"/>
    </xf>
    <xf numFmtId="0" fontId="19" fillId="0" borderId="24" xfId="42" applyBorder="1" applyProtection="1">
      <alignment vertical="center"/>
    </xf>
    <xf numFmtId="0" fontId="19" fillId="0" borderId="90" xfId="42" applyBorder="1" applyAlignment="1" applyProtection="1">
      <alignment vertical="center" wrapText="1"/>
    </xf>
    <xf numFmtId="0" fontId="19" fillId="0" borderId="91" xfId="42" applyBorder="1" applyAlignment="1" applyProtection="1">
      <alignment horizontal="center" vertical="center"/>
    </xf>
    <xf numFmtId="0" fontId="19" fillId="0" borderId="92" xfId="42" applyBorder="1" applyProtection="1">
      <alignment vertical="center"/>
    </xf>
    <xf numFmtId="0" fontId="19" fillId="0" borderId="100" xfId="42" applyBorder="1" applyAlignment="1" applyProtection="1">
      <alignment horizontal="center" vertical="center" wrapText="1"/>
    </xf>
    <xf numFmtId="0" fontId="19" fillId="0" borderId="101" xfId="42" applyBorder="1" applyAlignment="1" applyProtection="1">
      <alignment horizontal="center" vertical="center" wrapText="1"/>
    </xf>
    <xf numFmtId="38" fontId="19" fillId="0" borderId="53" xfId="42" applyNumberFormat="1" applyBorder="1" applyProtection="1">
      <alignment vertical="center"/>
    </xf>
    <xf numFmtId="9" fontId="19" fillId="0" borderId="21" xfId="42" applyNumberFormat="1" applyBorder="1" applyAlignment="1" applyProtection="1">
      <alignment horizontal="center" vertical="center"/>
    </xf>
    <xf numFmtId="9" fontId="19" fillId="0" borderId="40" xfId="42" applyNumberFormat="1" applyBorder="1" applyAlignment="1" applyProtection="1">
      <alignment horizontal="center" vertical="center"/>
    </xf>
    <xf numFmtId="9" fontId="19" fillId="0" borderId="39" xfId="42" applyNumberFormat="1" applyBorder="1" applyAlignment="1" applyProtection="1">
      <alignment horizontal="center" vertical="center"/>
    </xf>
    <xf numFmtId="0" fontId="19" fillId="35" borderId="0" xfId="42" applyFill="1" applyProtection="1">
      <alignment vertical="center"/>
    </xf>
    <xf numFmtId="0" fontId="30" fillId="0" borderId="0" xfId="42" applyFont="1" applyProtection="1">
      <alignment vertical="center"/>
    </xf>
    <xf numFmtId="0" fontId="19" fillId="0" borderId="56" xfId="42" applyBorder="1" applyProtection="1">
      <alignment vertical="center"/>
    </xf>
    <xf numFmtId="3" fontId="19" fillId="0" borderId="25" xfId="42" applyNumberFormat="1" applyBorder="1" applyProtection="1">
      <alignment vertical="center"/>
    </xf>
    <xf numFmtId="0" fontId="19" fillId="0" borderId="55" xfId="42" applyBorder="1" applyProtection="1">
      <alignment vertical="center"/>
    </xf>
    <xf numFmtId="3" fontId="19" fillId="0" borderId="24" xfId="42" applyNumberFormat="1" applyBorder="1" applyProtection="1">
      <alignment vertical="center"/>
    </xf>
    <xf numFmtId="0" fontId="19" fillId="0" borderId="54" xfId="42" applyBorder="1" applyProtection="1">
      <alignment vertical="center"/>
    </xf>
    <xf numFmtId="3" fontId="19" fillId="0" borderId="13" xfId="42" applyNumberFormat="1" applyBorder="1" applyProtection="1">
      <alignment vertical="center"/>
    </xf>
    <xf numFmtId="3" fontId="19" fillId="0" borderId="37" xfId="42" applyNumberFormat="1" applyBorder="1" applyProtection="1">
      <alignment vertical="center"/>
    </xf>
    <xf numFmtId="3" fontId="19" fillId="0" borderId="55" xfId="42" applyNumberFormat="1" applyBorder="1" applyProtection="1">
      <alignment vertical="center"/>
    </xf>
    <xf numFmtId="0" fontId="19" fillId="0" borderId="48" xfId="42" applyBorder="1" applyAlignment="1" applyProtection="1">
      <alignment vertical="center" shrinkToFit="1"/>
    </xf>
    <xf numFmtId="3" fontId="19" fillId="0" borderId="28" xfId="42" applyNumberFormat="1" applyBorder="1" applyProtection="1">
      <alignment vertical="center"/>
    </xf>
    <xf numFmtId="0" fontId="19" fillId="0" borderId="51" xfId="42" applyBorder="1" applyProtection="1">
      <alignment vertical="center"/>
    </xf>
    <xf numFmtId="38" fontId="19" fillId="0" borderId="50" xfId="43" applyFont="1" applyFill="1" applyBorder="1" applyProtection="1">
      <alignment vertical="center"/>
    </xf>
    <xf numFmtId="38" fontId="19" fillId="0" borderId="52" xfId="43" applyFont="1" applyFill="1" applyBorder="1" applyProtection="1">
      <alignment vertical="center"/>
    </xf>
    <xf numFmtId="0" fontId="19" fillId="0" borderId="0" xfId="46" applyFont="1" applyProtection="1">
      <alignment vertical="center"/>
    </xf>
    <xf numFmtId="38" fontId="19" fillId="0" borderId="0" xfId="43" applyFont="1" applyFill="1" applyBorder="1" applyProtection="1">
      <alignment vertical="center"/>
    </xf>
    <xf numFmtId="0" fontId="19" fillId="0" borderId="0" xfId="42" applyAlignment="1" applyProtection="1">
      <alignment vertical="top" wrapText="1"/>
    </xf>
    <xf numFmtId="0" fontId="19" fillId="0" borderId="0" xfId="42" applyAlignment="1" applyProtection="1">
      <alignment vertical="top" wrapText="1"/>
    </xf>
    <xf numFmtId="0" fontId="19" fillId="0" borderId="38" xfId="42" applyBorder="1" applyProtection="1">
      <alignment vertical="center"/>
    </xf>
    <xf numFmtId="0" fontId="19" fillId="0" borderId="59" xfId="42" applyBorder="1" applyAlignment="1" applyProtection="1">
      <alignment horizontal="center" vertical="center"/>
    </xf>
    <xf numFmtId="3" fontId="19" fillId="0" borderId="59" xfId="42" applyNumberFormat="1" applyBorder="1" applyAlignment="1" applyProtection="1">
      <alignment horizontal="center" vertical="center"/>
    </xf>
    <xf numFmtId="0" fontId="19" fillId="0" borderId="58" xfId="42" applyBorder="1" applyProtection="1">
      <alignment vertical="center"/>
    </xf>
    <xf numFmtId="3" fontId="19" fillId="0" borderId="46" xfId="42" applyNumberFormat="1" applyBorder="1" applyAlignment="1" applyProtection="1">
      <alignment horizontal="center" vertical="center"/>
    </xf>
    <xf numFmtId="0" fontId="19" fillId="0" borderId="51" xfId="42" applyBorder="1" applyAlignment="1" applyProtection="1">
      <alignment vertical="center" shrinkToFit="1"/>
    </xf>
    <xf numFmtId="3" fontId="19" fillId="0" borderId="56" xfId="42" applyNumberFormat="1" applyBorder="1" applyProtection="1">
      <alignment vertical="center"/>
    </xf>
    <xf numFmtId="0" fontId="19" fillId="0" borderId="38" xfId="42" applyBorder="1" applyAlignment="1" applyProtection="1">
      <alignment horizontal="left" vertical="top" wrapText="1"/>
    </xf>
    <xf numFmtId="0" fontId="30" fillId="0" borderId="32" xfId="42" applyFont="1" applyBorder="1" applyProtection="1">
      <alignment vertical="center"/>
    </xf>
    <xf numFmtId="38" fontId="30" fillId="0" borderId="32" xfId="43" applyFont="1" applyFill="1" applyBorder="1" applyProtection="1">
      <alignment vertical="center"/>
    </xf>
    <xf numFmtId="38" fontId="19" fillId="0" borderId="35" xfId="43" applyFont="1" applyFill="1" applyBorder="1" applyProtection="1">
      <alignment vertical="center"/>
    </xf>
    <xf numFmtId="0" fontId="19" fillId="0" borderId="68" xfId="42" applyBorder="1" applyProtection="1">
      <alignment vertical="center"/>
    </xf>
    <xf numFmtId="0" fontId="19" fillId="0" borderId="67" xfId="42" applyBorder="1" applyProtection="1">
      <alignment vertical="center"/>
    </xf>
    <xf numFmtId="3" fontId="19" fillId="0" borderId="65" xfId="42" applyNumberFormat="1" applyBorder="1" applyProtection="1">
      <alignment vertical="center"/>
    </xf>
    <xf numFmtId="0" fontId="19" fillId="0" borderId="30" xfId="42" applyBorder="1" applyAlignment="1" applyProtection="1">
      <alignment horizontal="left" vertical="top" wrapText="1"/>
    </xf>
    <xf numFmtId="0" fontId="30" fillId="0" borderId="26" xfId="42" applyFont="1" applyBorder="1" applyProtection="1">
      <alignment vertical="center"/>
    </xf>
    <xf numFmtId="38" fontId="30" fillId="0" borderId="26" xfId="43" applyFont="1" applyFill="1" applyBorder="1" applyProtection="1">
      <alignment vertical="center"/>
    </xf>
    <xf numFmtId="38" fontId="19" fillId="0" borderId="24" xfId="43" applyFont="1" applyFill="1" applyBorder="1" applyProtection="1">
      <alignment vertical="center"/>
    </xf>
    <xf numFmtId="0" fontId="19" fillId="0" borderId="68" xfId="42" applyBorder="1" applyAlignment="1" applyProtection="1">
      <alignment vertical="center" shrinkToFit="1"/>
    </xf>
    <xf numFmtId="0" fontId="19" fillId="0" borderId="64" xfId="42" applyBorder="1" applyProtection="1">
      <alignment vertical="center"/>
    </xf>
    <xf numFmtId="0" fontId="19" fillId="0" borderId="63" xfId="42" applyBorder="1" applyProtection="1">
      <alignment vertical="center"/>
    </xf>
    <xf numFmtId="3" fontId="19" fillId="0" borderId="60" xfId="42" applyNumberFormat="1" applyBorder="1" applyProtection="1">
      <alignment vertical="center"/>
    </xf>
    <xf numFmtId="0" fontId="19" fillId="0" borderId="20" xfId="42" applyBorder="1" applyProtection="1">
      <alignment vertical="center"/>
    </xf>
    <xf numFmtId="3" fontId="19" fillId="0" borderId="20" xfId="42" applyNumberFormat="1" applyBorder="1" applyProtection="1">
      <alignment vertical="center"/>
    </xf>
    <xf numFmtId="3" fontId="19" fillId="0" borderId="52" xfId="42" applyNumberFormat="1" applyBorder="1" applyProtection="1">
      <alignment vertical="center"/>
    </xf>
    <xf numFmtId="0" fontId="19" fillId="0" borderId="29" xfId="42" applyBorder="1" applyAlignment="1" applyProtection="1">
      <alignment horizontal="left" vertical="top" wrapText="1"/>
    </xf>
    <xf numFmtId="0" fontId="19" fillId="0" borderId="28" xfId="42" applyBorder="1" applyProtection="1">
      <alignment vertical="center"/>
    </xf>
    <xf numFmtId="38" fontId="19" fillId="0" borderId="28" xfId="43" applyFont="1" applyFill="1" applyBorder="1" applyProtection="1">
      <alignment vertical="center"/>
    </xf>
    <xf numFmtId="38" fontId="30" fillId="0" borderId="28" xfId="43" applyFont="1" applyFill="1" applyBorder="1" applyProtection="1">
      <alignment vertical="center"/>
    </xf>
    <xf numFmtId="38" fontId="19" fillId="0" borderId="13" xfId="43" applyFont="1" applyFill="1" applyBorder="1" applyProtection="1">
      <alignment vertical="center"/>
    </xf>
    <xf numFmtId="0" fontId="19" fillId="0" borderId="57" xfId="42" applyBorder="1" applyAlignment="1" applyProtection="1">
      <alignment horizontal="center" vertical="center"/>
    </xf>
    <xf numFmtId="0" fontId="19" fillId="0" borderId="58" xfId="42" applyBorder="1" applyAlignment="1" applyProtection="1">
      <alignment horizontal="center" vertical="center" wrapText="1"/>
    </xf>
    <xf numFmtId="0" fontId="19" fillId="0" borderId="37" xfId="42" applyBorder="1" applyAlignment="1" applyProtection="1">
      <alignment horizontal="center" vertical="center"/>
    </xf>
    <xf numFmtId="0" fontId="19" fillId="0" borderId="25" xfId="42" applyBorder="1" applyAlignment="1" applyProtection="1">
      <alignment horizontal="center" vertical="center"/>
    </xf>
    <xf numFmtId="38" fontId="19" fillId="0" borderId="20" xfId="43" applyFont="1" applyFill="1" applyBorder="1" applyProtection="1">
      <alignment vertical="center"/>
    </xf>
    <xf numFmtId="38" fontId="19" fillId="0" borderId="47" xfId="43" applyFont="1" applyFill="1" applyBorder="1" applyProtection="1">
      <alignment vertical="center"/>
    </xf>
    <xf numFmtId="38" fontId="19" fillId="0" borderId="39" xfId="43" applyFont="1" applyFill="1" applyBorder="1" applyProtection="1">
      <alignment vertical="center"/>
    </xf>
    <xf numFmtId="0" fontId="19" fillId="0" borderId="48" xfId="42" applyBorder="1" applyAlignment="1" applyProtection="1">
      <alignment horizontal="center" vertical="center"/>
    </xf>
    <xf numFmtId="0" fontId="19" fillId="0" borderId="79" xfId="42" applyBorder="1" applyAlignment="1" applyProtection="1">
      <alignment horizontal="center" vertical="center" wrapText="1"/>
    </xf>
    <xf numFmtId="0" fontId="19" fillId="0" borderId="28" xfId="42" applyBorder="1" applyAlignment="1" applyProtection="1">
      <alignment horizontal="center" vertical="center"/>
    </xf>
    <xf numFmtId="0" fontId="19" fillId="0" borderId="13" xfId="42" applyBorder="1" applyAlignment="1" applyProtection="1">
      <alignment horizontal="center" vertical="center"/>
    </xf>
    <xf numFmtId="0" fontId="19" fillId="0" borderId="38" xfId="42" applyBorder="1" applyAlignment="1" applyProtection="1">
      <alignment horizontal="center" vertical="center"/>
    </xf>
    <xf numFmtId="0" fontId="19" fillId="0" borderId="59" xfId="42" applyBorder="1" applyAlignment="1" applyProtection="1">
      <alignment horizontal="center" vertical="center" wrapText="1"/>
    </xf>
    <xf numFmtId="3" fontId="19" fillId="0" borderId="59" xfId="42" applyNumberFormat="1" applyBorder="1" applyAlignment="1" applyProtection="1">
      <alignment horizontal="center" vertical="center" wrapText="1"/>
    </xf>
    <xf numFmtId="0" fontId="19" fillId="0" borderId="59" xfId="42" applyBorder="1" applyAlignment="1" applyProtection="1">
      <alignment horizontal="center" vertical="center"/>
    </xf>
    <xf numFmtId="3" fontId="19" fillId="0" borderId="46" xfId="42" applyNumberFormat="1" applyBorder="1" applyAlignment="1" applyProtection="1">
      <alignment horizontal="center" vertical="center"/>
    </xf>
    <xf numFmtId="0" fontId="19" fillId="0" borderId="29" xfId="42" applyBorder="1" applyAlignment="1" applyProtection="1">
      <alignment horizontal="center" vertical="center"/>
    </xf>
    <xf numFmtId="0" fontId="19" fillId="0" borderId="74" xfId="42" applyBorder="1" applyAlignment="1" applyProtection="1">
      <alignment horizontal="center" vertical="center" wrapText="1"/>
    </xf>
    <xf numFmtId="3" fontId="19" fillId="0" borderId="74" xfId="42" applyNumberFormat="1" applyBorder="1" applyAlignment="1" applyProtection="1">
      <alignment horizontal="center" vertical="center" wrapText="1"/>
    </xf>
    <xf numFmtId="0" fontId="19" fillId="0" borderId="74" xfId="42" applyBorder="1" applyAlignment="1" applyProtection="1">
      <alignment horizontal="center" vertical="center"/>
    </xf>
    <xf numFmtId="3" fontId="19" fillId="0" borderId="53" xfId="42" applyNumberFormat="1" applyBorder="1" applyAlignment="1" applyProtection="1">
      <alignment horizontal="center" vertical="center"/>
    </xf>
    <xf numFmtId="0" fontId="19" fillId="0" borderId="72" xfId="42" applyBorder="1" applyAlignment="1" applyProtection="1">
      <alignment vertical="center" shrinkToFit="1"/>
    </xf>
    <xf numFmtId="0" fontId="19" fillId="0" borderId="70" xfId="42" applyBorder="1" applyProtection="1">
      <alignment vertical="center"/>
    </xf>
    <xf numFmtId="3" fontId="19" fillId="0" borderId="71" xfId="42" applyNumberFormat="1" applyBorder="1" applyProtection="1">
      <alignment vertical="center"/>
    </xf>
    <xf numFmtId="0" fontId="19" fillId="0" borderId="70" xfId="42" applyBorder="1" applyAlignment="1" applyProtection="1">
      <alignment horizontal="center" vertical="center"/>
    </xf>
    <xf numFmtId="3" fontId="19" fillId="0" borderId="69" xfId="42" applyNumberFormat="1" applyBorder="1" applyAlignment="1" applyProtection="1">
      <alignment horizontal="center" vertical="center"/>
    </xf>
    <xf numFmtId="3" fontId="19" fillId="0" borderId="35" xfId="42" applyNumberFormat="1" applyBorder="1" applyProtection="1">
      <alignment vertical="center"/>
    </xf>
    <xf numFmtId="3" fontId="19" fillId="0" borderId="16" xfId="42" applyNumberFormat="1" applyBorder="1" applyProtection="1">
      <alignment vertical="center"/>
    </xf>
    <xf numFmtId="0" fontId="19" fillId="0" borderId="45" xfId="42" applyBorder="1" applyProtection="1">
      <alignment vertical="center"/>
    </xf>
    <xf numFmtId="0" fontId="19" fillId="35" borderId="36" xfId="42" applyFill="1" applyBorder="1" applyProtection="1">
      <alignment vertical="center"/>
    </xf>
    <xf numFmtId="0" fontId="19" fillId="0" borderId="42" xfId="42" applyBorder="1" applyProtection="1">
      <alignment vertical="center"/>
    </xf>
    <xf numFmtId="0" fontId="19" fillId="0" borderId="37" xfId="42" applyBorder="1" applyAlignment="1" applyProtection="1">
      <alignment horizontal="center" vertical="center" wrapText="1"/>
    </xf>
    <xf numFmtId="3" fontId="19" fillId="0" borderId="25" xfId="42" applyNumberFormat="1" applyBorder="1" applyAlignment="1" applyProtection="1">
      <alignment horizontal="center" vertical="center"/>
    </xf>
    <xf numFmtId="0" fontId="19" fillId="0" borderId="30" xfId="42" applyBorder="1" applyAlignment="1" applyProtection="1">
      <alignment horizontal="center" vertical="center"/>
    </xf>
    <xf numFmtId="0" fontId="19" fillId="0" borderId="33" xfId="42" applyBorder="1" applyAlignment="1" applyProtection="1">
      <alignment horizontal="center" vertical="center" wrapText="1"/>
    </xf>
    <xf numFmtId="0" fontId="19" fillId="0" borderId="33" xfId="42" applyBorder="1" applyAlignment="1" applyProtection="1">
      <alignment horizontal="center" vertical="center"/>
    </xf>
    <xf numFmtId="3" fontId="19" fillId="0" borderId="77" xfId="42" applyNumberFormat="1" applyBorder="1" applyAlignment="1" applyProtection="1">
      <alignment horizontal="center" vertical="center"/>
    </xf>
    <xf numFmtId="0" fontId="19" fillId="0" borderId="28" xfId="42" applyBorder="1" applyAlignment="1" applyProtection="1">
      <alignment horizontal="center" vertical="center" wrapText="1"/>
    </xf>
    <xf numFmtId="3" fontId="19" fillId="0" borderId="13" xfId="42" applyNumberFormat="1" applyBorder="1" applyAlignment="1" applyProtection="1">
      <alignment horizontal="center" vertical="center"/>
    </xf>
    <xf numFmtId="0" fontId="30" fillId="35" borderId="36" xfId="42" applyFont="1" applyFill="1" applyBorder="1" applyProtection="1">
      <alignment vertical="center"/>
    </xf>
    <xf numFmtId="0" fontId="19" fillId="0" borderId="49" xfId="42" applyBorder="1" applyAlignment="1" applyProtection="1">
      <alignment horizontal="center" vertical="center"/>
    </xf>
    <xf numFmtId="0" fontId="19" fillId="0" borderId="23" xfId="42" applyBorder="1" applyAlignment="1" applyProtection="1">
      <alignment horizontal="center" vertical="center"/>
    </xf>
    <xf numFmtId="0" fontId="19" fillId="0" borderId="17" xfId="42" applyBorder="1" applyAlignment="1" applyProtection="1">
      <alignment horizontal="center" vertical="center"/>
    </xf>
    <xf numFmtId="3" fontId="19" fillId="0" borderId="49" xfId="42" applyNumberFormat="1" applyBorder="1" applyAlignment="1" applyProtection="1">
      <alignment horizontal="center" vertical="center"/>
    </xf>
    <xf numFmtId="3" fontId="19" fillId="0" borderId="23" xfId="42" applyNumberFormat="1" applyBorder="1" applyAlignment="1" applyProtection="1">
      <alignment horizontal="center" vertical="center"/>
    </xf>
    <xf numFmtId="3" fontId="19" fillId="0" borderId="17" xfId="42" applyNumberFormat="1" applyBorder="1" applyAlignment="1" applyProtection="1">
      <alignment horizontal="center" vertical="center"/>
    </xf>
    <xf numFmtId="0" fontId="30" fillId="0" borderId="49" xfId="42" applyFont="1" applyBorder="1" applyAlignment="1" applyProtection="1">
      <alignment horizontal="center" vertical="center"/>
    </xf>
    <xf numFmtId="0" fontId="30" fillId="0" borderId="23" xfId="42" applyFont="1" applyBorder="1" applyAlignment="1" applyProtection="1">
      <alignment horizontal="center" vertical="center"/>
    </xf>
    <xf numFmtId="0" fontId="30" fillId="0" borderId="17" xfId="42" applyFont="1" applyBorder="1" applyAlignment="1" applyProtection="1">
      <alignment horizontal="center" vertical="center"/>
    </xf>
    <xf numFmtId="0" fontId="28" fillId="0" borderId="95" xfId="42" applyFont="1" applyBorder="1" applyAlignment="1" applyProtection="1">
      <alignment horizontal="center" vertical="center" wrapText="1"/>
    </xf>
    <xf numFmtId="0" fontId="19" fillId="0" borderId="26" xfId="42" applyBorder="1" applyAlignment="1" applyProtection="1">
      <alignment horizontal="center" vertical="center" wrapText="1"/>
    </xf>
    <xf numFmtId="0" fontId="19" fillId="0" borderId="26" xfId="42" applyBorder="1" applyAlignment="1" applyProtection="1">
      <alignment horizontal="center" vertical="center"/>
    </xf>
    <xf numFmtId="0" fontId="30" fillId="0" borderId="34" xfId="42" applyFont="1" applyBorder="1" applyAlignment="1" applyProtection="1">
      <alignment horizontal="center" vertical="center" wrapText="1"/>
    </xf>
    <xf numFmtId="0" fontId="30" fillId="0" borderId="34" xfId="42" applyFont="1" applyBorder="1" applyAlignment="1" applyProtection="1">
      <alignment horizontal="center" vertical="center"/>
    </xf>
    <xf numFmtId="0" fontId="28" fillId="0" borderId="103" xfId="42" applyFont="1" applyBorder="1" applyAlignment="1" applyProtection="1">
      <alignment horizontal="center" vertical="center" wrapText="1"/>
    </xf>
    <xf numFmtId="0" fontId="30" fillId="0" borderId="33" xfId="42" applyFont="1" applyBorder="1" applyAlignment="1" applyProtection="1">
      <alignment horizontal="center" vertical="center" wrapText="1"/>
    </xf>
    <xf numFmtId="0" fontId="30" fillId="0" borderId="33" xfId="42" applyFont="1" applyBorder="1" applyAlignment="1" applyProtection="1">
      <alignment horizontal="center" vertical="center"/>
    </xf>
    <xf numFmtId="0" fontId="30" fillId="0" borderId="74" xfId="42" applyFont="1" applyBorder="1" applyAlignment="1" applyProtection="1">
      <alignment horizontal="center" vertical="center" wrapText="1"/>
    </xf>
    <xf numFmtId="0" fontId="30" fillId="0" borderId="74" xfId="42" applyFont="1" applyBorder="1" applyAlignment="1" applyProtection="1">
      <alignment horizontal="center" vertical="center"/>
    </xf>
    <xf numFmtId="0" fontId="28" fillId="0" borderId="96" xfId="42" applyFont="1" applyBorder="1" applyAlignment="1" applyProtection="1">
      <alignment horizontal="center" vertical="center" wrapText="1"/>
    </xf>
    <xf numFmtId="38" fontId="19" fillId="0" borderId="25" xfId="43" applyFont="1" applyFill="1" applyBorder="1" applyProtection="1">
      <alignment vertical="center"/>
    </xf>
    <xf numFmtId="38" fontId="30" fillId="35" borderId="37" xfId="43" applyFont="1" applyFill="1" applyBorder="1" applyProtection="1">
      <alignment vertical="center"/>
    </xf>
    <xf numFmtId="38" fontId="30" fillId="0" borderId="34" xfId="43" applyFont="1" applyFill="1" applyBorder="1" applyProtection="1">
      <alignment vertical="center"/>
    </xf>
    <xf numFmtId="38" fontId="30" fillId="35" borderId="32" xfId="43" applyFont="1" applyFill="1" applyBorder="1" applyProtection="1">
      <alignment vertical="center"/>
    </xf>
    <xf numFmtId="38" fontId="30" fillId="35" borderId="26" xfId="43" applyFont="1" applyFill="1" applyBorder="1" applyProtection="1">
      <alignment vertical="center"/>
    </xf>
    <xf numFmtId="38" fontId="30" fillId="0" borderId="37" xfId="43" applyFont="1" applyFill="1" applyBorder="1" applyProtection="1">
      <alignment vertical="center"/>
    </xf>
    <xf numFmtId="38" fontId="19" fillId="35" borderId="37" xfId="43" applyFont="1" applyFill="1" applyBorder="1" applyProtection="1">
      <alignment vertical="center"/>
    </xf>
    <xf numFmtId="38" fontId="19" fillId="0" borderId="26" xfId="43" applyFont="1" applyFill="1" applyBorder="1" applyProtection="1">
      <alignment vertical="center"/>
    </xf>
    <xf numFmtId="0" fontId="19" fillId="0" borderId="37" xfId="42" applyBorder="1" applyProtection="1">
      <alignment vertical="center"/>
    </xf>
    <xf numFmtId="38" fontId="19" fillId="0" borderId="37" xfId="43" applyFont="1" applyFill="1" applyBorder="1" applyProtection="1">
      <alignment vertical="center"/>
    </xf>
    <xf numFmtId="0" fontId="19" fillId="0" borderId="30" xfId="42" applyBorder="1" applyProtection="1">
      <alignment vertical="center"/>
    </xf>
    <xf numFmtId="0" fontId="19" fillId="0" borderId="26" xfId="42" applyBorder="1" applyProtection="1">
      <alignment vertical="center"/>
    </xf>
    <xf numFmtId="0" fontId="30" fillId="0" borderId="28" xfId="42" applyFont="1" applyBorder="1" applyProtection="1">
      <alignment vertical="center"/>
    </xf>
    <xf numFmtId="0" fontId="19" fillId="0" borderId="38" xfId="42" applyBorder="1" applyAlignment="1" applyProtection="1">
      <alignment vertical="top" wrapText="1"/>
    </xf>
    <xf numFmtId="0" fontId="19" fillId="0" borderId="30" xfId="42" applyBorder="1" applyAlignment="1" applyProtection="1">
      <alignment vertical="top" wrapText="1"/>
    </xf>
    <xf numFmtId="0" fontId="19" fillId="0" borderId="29" xfId="42" applyBorder="1" applyAlignment="1" applyProtection="1">
      <alignment vertical="top" wrapText="1"/>
    </xf>
    <xf numFmtId="0" fontId="30" fillId="0" borderId="34" xfId="42" applyFont="1" applyBorder="1" applyProtection="1">
      <alignment vertical="center"/>
    </xf>
    <xf numFmtId="0" fontId="30" fillId="0" borderId="37" xfId="42" applyFont="1" applyBorder="1" applyProtection="1">
      <alignment vertical="center"/>
    </xf>
    <xf numFmtId="0" fontId="19" fillId="0" borderId="37" xfId="42" applyBorder="1" applyAlignment="1" applyProtection="1">
      <alignment horizontal="centerContinuous" vertical="center" wrapText="1"/>
    </xf>
    <xf numFmtId="0" fontId="19" fillId="0" borderId="37" xfId="42" applyBorder="1" applyAlignment="1" applyProtection="1">
      <alignment horizontal="centerContinuous" vertical="center"/>
    </xf>
    <xf numFmtId="0" fontId="30" fillId="0" borderId="49" xfId="42"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23" xfId="0" applyFont="1" applyBorder="1" applyAlignment="1" applyProtection="1">
      <alignment horizontal="center" vertical="center"/>
    </xf>
    <xf numFmtId="0" fontId="1" fillId="0" borderId="17" xfId="0" applyFont="1" applyBorder="1" applyAlignment="1" applyProtection="1">
      <alignment horizontal="center" vertical="center"/>
    </xf>
    <xf numFmtId="0" fontId="19" fillId="0" borderId="46" xfId="42" applyBorder="1" applyAlignment="1" applyProtection="1">
      <alignment horizontal="center" vertical="center"/>
    </xf>
    <xf numFmtId="0" fontId="28" fillId="0" borderId="46" xfId="42" applyFont="1" applyBorder="1" applyAlignment="1" applyProtection="1">
      <alignment horizontal="center" vertical="center" wrapText="1"/>
    </xf>
    <xf numFmtId="0" fontId="19" fillId="0" borderId="34" xfId="42" applyBorder="1" applyAlignment="1" applyProtection="1">
      <alignment horizontal="center" vertical="center" wrapText="1"/>
    </xf>
    <xf numFmtId="0" fontId="19" fillId="0" borderId="34" xfId="42" applyBorder="1" applyAlignment="1" applyProtection="1">
      <alignment horizontal="center" vertical="center" wrapText="1"/>
    </xf>
    <xf numFmtId="0" fontId="19" fillId="0" borderId="34" xfId="42" applyBorder="1" applyAlignment="1" applyProtection="1">
      <alignment horizontal="center" vertical="center"/>
    </xf>
    <xf numFmtId="0" fontId="19" fillId="0" borderId="77" xfId="42" applyBorder="1" applyAlignment="1" applyProtection="1">
      <alignment horizontal="center" vertical="center"/>
    </xf>
    <xf numFmtId="0" fontId="28" fillId="0" borderId="77" xfId="42" applyFont="1" applyBorder="1" applyAlignment="1" applyProtection="1">
      <alignment horizontal="center" vertical="center" wrapText="1"/>
    </xf>
    <xf numFmtId="0" fontId="19" fillId="0" borderId="74" xfId="42" applyBorder="1" applyAlignment="1" applyProtection="1">
      <alignment horizontal="center" vertical="center" wrapText="1"/>
    </xf>
    <xf numFmtId="0" fontId="19" fillId="0" borderId="53" xfId="42" applyBorder="1" applyAlignment="1" applyProtection="1">
      <alignment horizontal="center" vertical="center"/>
    </xf>
    <xf numFmtId="0" fontId="28" fillId="0" borderId="53" xfId="42" applyFont="1" applyBorder="1" applyAlignment="1" applyProtection="1">
      <alignment horizontal="center" vertical="center" wrapText="1"/>
    </xf>
    <xf numFmtId="0" fontId="29" fillId="0" borderId="0" xfId="42" applyFont="1" applyProtection="1">
      <alignment vertical="center"/>
    </xf>
    <xf numFmtId="3" fontId="19" fillId="0" borderId="0" xfId="42" applyNumberFormat="1" applyAlignment="1" applyProtection="1">
      <alignment horizontal="center" vertical="center"/>
    </xf>
    <xf numFmtId="0" fontId="19" fillId="34" borderId="95" xfId="42" applyFill="1" applyBorder="1" applyAlignment="1" applyProtection="1">
      <alignment horizontal="center" vertical="center"/>
      <protection locked="0"/>
    </xf>
    <xf numFmtId="0" fontId="19" fillId="34" borderId="96" xfId="42" applyFill="1" applyBorder="1" applyAlignment="1" applyProtection="1">
      <alignment horizontal="center" vertical="center"/>
      <protection locked="0"/>
    </xf>
    <xf numFmtId="38" fontId="19" fillId="33" borderId="36" xfId="43" applyFont="1" applyFill="1" applyBorder="1" applyProtection="1">
      <alignment vertical="center"/>
      <protection locked="0"/>
    </xf>
    <xf numFmtId="0" fontId="19" fillId="0" borderId="0" xfId="42" applyAlignment="1" applyProtection="1">
      <alignment horizontal="left" vertical="top" wrapText="1"/>
    </xf>
    <xf numFmtId="3" fontId="30" fillId="0" borderId="0" xfId="42" applyNumberFormat="1" applyFont="1" applyProtection="1">
      <alignment vertical="center"/>
    </xf>
    <xf numFmtId="38" fontId="19" fillId="0" borderId="29" xfId="44" applyFont="1" applyBorder="1" applyAlignment="1" applyProtection="1">
      <alignment vertical="center"/>
    </xf>
    <xf numFmtId="38" fontId="19" fillId="0" borderId="53" xfId="44" applyFont="1" applyBorder="1" applyAlignment="1" applyProtection="1">
      <alignment vertical="center"/>
    </xf>
    <xf numFmtId="0" fontId="19" fillId="0" borderId="98" xfId="42" applyBorder="1" applyAlignment="1" applyProtection="1">
      <alignment horizontal="center" vertical="center" wrapText="1"/>
    </xf>
    <xf numFmtId="0" fontId="19" fillId="0" borderId="99" xfId="42" applyBorder="1" applyAlignment="1" applyProtection="1">
      <alignment horizontal="center" vertical="center" wrapText="1"/>
    </xf>
    <xf numFmtId="38" fontId="19" fillId="0" borderId="35" xfId="42" applyNumberFormat="1" applyBorder="1" applyProtection="1">
      <alignment vertical="center"/>
    </xf>
    <xf numFmtId="0" fontId="19" fillId="0" borderId="12" xfId="42" applyBorder="1" applyAlignment="1" applyProtection="1">
      <alignment horizontal="center" vertical="center" wrapText="1"/>
    </xf>
    <xf numFmtId="0" fontId="19" fillId="0" borderId="97" xfId="42" applyBorder="1" applyAlignment="1" applyProtection="1">
      <alignment horizontal="center" vertical="center" wrapText="1"/>
    </xf>
    <xf numFmtId="38" fontId="19" fillId="0" borderId="13" xfId="42" applyNumberFormat="1" applyBorder="1" applyProtection="1">
      <alignment vertical="center"/>
    </xf>
    <xf numFmtId="0" fontId="19" fillId="0" borderId="0" xfId="42" applyAlignment="1" applyProtection="1">
      <alignment horizontal="center" vertical="center"/>
    </xf>
    <xf numFmtId="9" fontId="19" fillId="0" borderId="83" xfId="42" applyNumberFormat="1" applyBorder="1" applyAlignment="1" applyProtection="1">
      <alignment horizontal="center" vertical="center"/>
    </xf>
    <xf numFmtId="9" fontId="19" fillId="0" borderId="84" xfId="42" applyNumberFormat="1" applyBorder="1" applyAlignment="1" applyProtection="1">
      <alignment horizontal="center" vertical="center"/>
    </xf>
    <xf numFmtId="9" fontId="19" fillId="0" borderId="85" xfId="42" applyNumberFormat="1" applyBorder="1" applyAlignment="1" applyProtection="1">
      <alignment horizontal="center" vertical="center"/>
    </xf>
    <xf numFmtId="9" fontId="19" fillId="0" borderId="12" xfId="42" applyNumberFormat="1" applyBorder="1" applyAlignment="1" applyProtection="1">
      <alignment horizontal="center" vertical="center"/>
    </xf>
    <xf numFmtId="9" fontId="19" fillId="0" borderId="11" xfId="42" applyNumberFormat="1" applyBorder="1" applyAlignment="1" applyProtection="1">
      <alignment horizontal="center" vertical="center"/>
    </xf>
    <xf numFmtId="9" fontId="19" fillId="0" borderId="10" xfId="42" applyNumberFormat="1" applyBorder="1" applyAlignment="1" applyProtection="1">
      <alignment horizontal="center" vertical="center"/>
    </xf>
    <xf numFmtId="0" fontId="19" fillId="0" borderId="0" xfId="42" applyAlignment="1" applyProtection="1">
      <alignment vertical="center" wrapText="1"/>
    </xf>
    <xf numFmtId="0" fontId="19" fillId="0" borderId="27" xfId="42" applyBorder="1" applyProtection="1">
      <alignment vertical="center"/>
    </xf>
    <xf numFmtId="0" fontId="19" fillId="0" borderId="24" xfId="42" applyBorder="1" applyProtection="1">
      <alignment vertical="center"/>
    </xf>
    <xf numFmtId="0" fontId="19" fillId="0" borderId="27" xfId="42" applyBorder="1" applyAlignment="1" applyProtection="1">
      <alignment vertical="center" wrapText="1"/>
    </xf>
    <xf numFmtId="0" fontId="19" fillId="0" borderId="90" xfId="42" applyBorder="1" applyAlignment="1" applyProtection="1">
      <alignment vertical="center" wrapText="1"/>
    </xf>
    <xf numFmtId="0" fontId="19" fillId="0" borderId="91" xfId="42" applyBorder="1" applyAlignment="1" applyProtection="1">
      <alignment horizontal="center" vertical="center"/>
    </xf>
    <xf numFmtId="0" fontId="19" fillId="0" borderId="92" xfId="42" applyBorder="1" applyProtection="1">
      <alignment vertical="center"/>
    </xf>
    <xf numFmtId="38" fontId="19" fillId="0" borderId="31" xfId="43" applyFont="1" applyFill="1" applyBorder="1" applyProtection="1">
      <alignment vertical="center"/>
    </xf>
    <xf numFmtId="38" fontId="19" fillId="0" borderId="86" xfId="43" applyFont="1" applyFill="1" applyBorder="1" applyProtection="1">
      <alignment vertical="center"/>
    </xf>
    <xf numFmtId="0" fontId="19" fillId="0" borderId="32" xfId="42" applyBorder="1" applyProtection="1">
      <alignment vertical="center"/>
    </xf>
    <xf numFmtId="38" fontId="19" fillId="0" borderId="32" xfId="43" applyFont="1" applyFill="1" applyBorder="1" applyProtection="1">
      <alignment vertical="center"/>
    </xf>
    <xf numFmtId="0" fontId="19" fillId="0" borderId="34" xfId="42" applyBorder="1" applyProtection="1">
      <alignment vertical="center"/>
    </xf>
    <xf numFmtId="38" fontId="19" fillId="0" borderId="73" xfId="43" applyFont="1" applyFill="1" applyBorder="1" applyProtection="1">
      <alignment vertical="center"/>
    </xf>
    <xf numFmtId="38" fontId="19" fillId="0" borderId="53" xfId="43" applyFont="1" applyFill="1" applyBorder="1" applyProtection="1">
      <alignment vertical="center"/>
    </xf>
    <xf numFmtId="0" fontId="19" fillId="0" borderId="0" xfId="42" applyAlignment="1" applyProtection="1">
      <alignment horizontal="right" vertical="center"/>
    </xf>
    <xf numFmtId="38" fontId="19" fillId="0" borderId="25" xfId="42" applyNumberFormat="1" applyBorder="1" applyAlignment="1" applyProtection="1">
      <alignment horizontal="center" vertical="center"/>
    </xf>
    <xf numFmtId="38" fontId="19" fillId="0" borderId="13" xfId="42" applyNumberFormat="1" applyBorder="1" applyAlignment="1" applyProtection="1">
      <alignment horizontal="center" vertical="center"/>
    </xf>
    <xf numFmtId="38" fontId="19" fillId="0" borderId="0" xfId="42" applyNumberFormat="1" applyAlignment="1" applyProtection="1">
      <alignment horizontal="center" vertical="center"/>
    </xf>
    <xf numFmtId="0" fontId="19" fillId="0" borderId="57" xfId="42" applyBorder="1" applyProtection="1">
      <alignment vertical="center"/>
    </xf>
    <xf numFmtId="38" fontId="19" fillId="0" borderId="25" xfId="42" applyNumberFormat="1" applyBorder="1" applyProtection="1">
      <alignment vertical="center"/>
    </xf>
    <xf numFmtId="38" fontId="19" fillId="0" borderId="24" xfId="42" applyNumberFormat="1" applyBorder="1" applyProtection="1">
      <alignment vertical="center"/>
    </xf>
    <xf numFmtId="38" fontId="19" fillId="0" borderId="94" xfId="43" applyFont="1" applyFill="1" applyBorder="1" applyProtection="1">
      <alignment vertical="center"/>
    </xf>
    <xf numFmtId="38" fontId="19" fillId="0" borderId="49" xfId="43" applyFont="1" applyFill="1" applyBorder="1" applyProtection="1">
      <alignment vertical="center"/>
    </xf>
    <xf numFmtId="38" fontId="19" fillId="0" borderId="93" xfId="43" applyFont="1" applyFill="1" applyBorder="1" applyProtection="1">
      <alignment vertical="center"/>
    </xf>
    <xf numFmtId="38" fontId="19" fillId="0" borderId="87" xfId="43" applyFont="1" applyFill="1" applyBorder="1" applyProtection="1">
      <alignment vertical="center"/>
    </xf>
    <xf numFmtId="38" fontId="19" fillId="0" borderId="54" xfId="43" applyFont="1" applyFill="1" applyBorder="1" applyProtection="1">
      <alignment vertical="center"/>
    </xf>
    <xf numFmtId="38" fontId="19" fillId="35" borderId="26" xfId="43" applyFont="1" applyFill="1" applyBorder="1" applyProtection="1">
      <alignment vertical="center"/>
    </xf>
    <xf numFmtId="0" fontId="19" fillId="0" borderId="74" xfId="42" applyBorder="1" applyProtection="1">
      <alignment vertical="center"/>
    </xf>
    <xf numFmtId="38" fontId="19" fillId="0" borderId="56" xfId="43" applyFont="1" applyFill="1" applyBorder="1" applyProtection="1">
      <alignment vertical="center"/>
    </xf>
    <xf numFmtId="38" fontId="19" fillId="0" borderId="75" xfId="43" applyFont="1" applyFill="1" applyBorder="1" applyProtection="1">
      <alignment vertical="center"/>
    </xf>
    <xf numFmtId="38" fontId="19" fillId="0" borderId="55" xfId="43" applyFont="1" applyFill="1" applyBorder="1" applyProtection="1">
      <alignment vertical="center"/>
    </xf>
    <xf numFmtId="0" fontId="19" fillId="0" borderId="27" xfId="42" applyBorder="1" applyAlignment="1" applyProtection="1">
      <alignment vertical="center" shrinkToFit="1"/>
    </xf>
    <xf numFmtId="0" fontId="19" fillId="0" borderId="58" xfId="42" applyBorder="1" applyAlignment="1" applyProtection="1">
      <alignment horizontal="center" vertical="center"/>
    </xf>
    <xf numFmtId="0" fontId="19" fillId="0" borderId="46" xfId="42" applyBorder="1" applyAlignment="1" applyProtection="1">
      <alignment horizontal="center" vertical="center"/>
    </xf>
    <xf numFmtId="38" fontId="19" fillId="0" borderId="65" xfId="43" applyFont="1" applyFill="1" applyBorder="1" applyProtection="1">
      <alignment vertical="center"/>
    </xf>
    <xf numFmtId="38" fontId="19" fillId="0" borderId="60" xfId="43" applyFont="1" applyFill="1" applyBorder="1" applyProtection="1">
      <alignment vertical="center"/>
    </xf>
    <xf numFmtId="38" fontId="19" fillId="0" borderId="67" xfId="43" applyFont="1" applyFill="1" applyBorder="1" applyProtection="1">
      <alignment vertical="center"/>
    </xf>
    <xf numFmtId="0" fontId="19" fillId="0" borderId="59" xfId="42" applyBorder="1" applyAlignment="1" applyProtection="1">
      <alignment horizontal="center" vertical="center" wrapText="1"/>
    </xf>
    <xf numFmtId="0" fontId="28" fillId="0" borderId="83" xfId="42" applyFont="1" applyBorder="1" applyAlignment="1" applyProtection="1">
      <alignment horizontal="center" vertical="center" wrapText="1"/>
    </xf>
    <xf numFmtId="0" fontId="28" fillId="0" borderId="85" xfId="42" applyFont="1" applyBorder="1" applyAlignment="1" applyProtection="1">
      <alignment horizontal="center" vertical="center" wrapText="1"/>
    </xf>
    <xf numFmtId="0" fontId="19" fillId="0" borderId="74" xfId="42" applyBorder="1" applyAlignment="1" applyProtection="1">
      <alignment horizontal="center" vertical="center"/>
    </xf>
    <xf numFmtId="0" fontId="28" fillId="0" borderId="88" xfId="42" applyFont="1" applyBorder="1" applyAlignment="1" applyProtection="1">
      <alignment horizontal="center" vertical="center" wrapText="1"/>
    </xf>
    <xf numFmtId="0" fontId="28" fillId="0" borderId="89" xfId="42" applyFont="1" applyBorder="1" applyAlignment="1" applyProtection="1">
      <alignment horizontal="center" vertical="center" wrapText="1"/>
    </xf>
    <xf numFmtId="38" fontId="19" fillId="0" borderId="63" xfId="43" applyFont="1" applyFill="1" applyBorder="1" applyProtection="1">
      <alignment vertical="center"/>
    </xf>
    <xf numFmtId="38" fontId="19" fillId="0" borderId="70" xfId="43" applyFont="1" applyFill="1" applyBorder="1" applyProtection="1">
      <alignment vertical="center"/>
    </xf>
    <xf numFmtId="38" fontId="19" fillId="0" borderId="69" xfId="43" applyFont="1" applyFill="1" applyBorder="1" applyProtection="1">
      <alignment vertical="center"/>
    </xf>
    <xf numFmtId="38" fontId="19" fillId="0" borderId="16" xfId="43" applyFont="1" applyFill="1" applyBorder="1" applyProtection="1">
      <alignment vertical="center"/>
    </xf>
    <xf numFmtId="38" fontId="19" fillId="35" borderId="36" xfId="43" applyFont="1" applyFill="1" applyBorder="1" applyProtection="1">
      <alignment vertical="center"/>
    </xf>
    <xf numFmtId="38" fontId="30" fillId="0" borderId="50" xfId="43" applyFont="1" applyFill="1" applyBorder="1" applyProtection="1">
      <alignment vertical="center"/>
    </xf>
    <xf numFmtId="0" fontId="19" fillId="0" borderId="49" xfId="42" applyBorder="1" applyAlignment="1" applyProtection="1">
      <alignment horizontal="centerContinuous" vertical="center"/>
    </xf>
    <xf numFmtId="0" fontId="19" fillId="0" borderId="23" xfId="42" applyBorder="1" applyAlignment="1" applyProtection="1">
      <alignment horizontal="centerContinuous" vertical="center"/>
    </xf>
    <xf numFmtId="0" fontId="19" fillId="0" borderId="17" xfId="42" applyBorder="1" applyAlignment="1" applyProtection="1">
      <alignment horizontal="centerContinuous" vertical="center"/>
    </xf>
    <xf numFmtId="3" fontId="19" fillId="0" borderId="49" xfId="42" applyNumberFormat="1" applyBorder="1" applyAlignment="1" applyProtection="1">
      <alignment horizontal="centerContinuous" vertical="center"/>
    </xf>
    <xf numFmtId="3" fontId="19" fillId="0" borderId="23" xfId="42" applyNumberFormat="1" applyBorder="1" applyAlignment="1" applyProtection="1">
      <alignment horizontal="centerContinuous" vertical="center"/>
    </xf>
    <xf numFmtId="3" fontId="19" fillId="0" borderId="17" xfId="42" applyNumberFormat="1" applyBorder="1" applyAlignment="1" applyProtection="1">
      <alignment horizontal="centerContinuous" vertical="center"/>
    </xf>
    <xf numFmtId="0" fontId="30" fillId="0" borderId="49" xfId="42" applyFont="1" applyBorder="1" applyAlignment="1" applyProtection="1">
      <alignment horizontal="centerContinuous" vertical="center"/>
    </xf>
    <xf numFmtId="0" fontId="30" fillId="0" borderId="23" xfId="42" applyFont="1" applyBorder="1" applyAlignment="1" applyProtection="1">
      <alignment horizontal="centerContinuous" vertical="center"/>
    </xf>
    <xf numFmtId="0" fontId="30" fillId="0" borderId="17" xfId="42" applyFont="1" applyBorder="1" applyAlignment="1" applyProtection="1">
      <alignment horizontal="centerContinuous" vertical="center"/>
    </xf>
    <xf numFmtId="0" fontId="30" fillId="0" borderId="26" xfId="42" applyFont="1" applyBorder="1" applyAlignment="1" applyProtection="1">
      <alignment horizontal="center" vertical="center" wrapText="1"/>
    </xf>
    <xf numFmtId="0" fontId="30" fillId="0" borderId="26" xfId="42" applyFont="1" applyBorder="1" applyAlignment="1" applyProtection="1">
      <alignment horizontal="center" vertical="center"/>
    </xf>
    <xf numFmtId="0" fontId="27" fillId="0" borderId="77" xfId="0" applyFont="1" applyBorder="1" applyAlignment="1" applyProtection="1">
      <alignment horizontal="center" vertical="center"/>
    </xf>
    <xf numFmtId="0" fontId="19" fillId="0" borderId="45" xfId="42" applyBorder="1" applyAlignment="1" applyProtection="1">
      <alignment horizontal="center" vertical="center"/>
    </xf>
    <xf numFmtId="0" fontId="27" fillId="0" borderId="35" xfId="0" applyFont="1" applyBorder="1" applyAlignment="1" applyProtection="1">
      <alignment horizontal="center" vertical="center"/>
    </xf>
    <xf numFmtId="38" fontId="19" fillId="0" borderId="34" xfId="43" applyFont="1" applyFill="1" applyBorder="1" applyProtection="1">
      <alignment vertical="center"/>
    </xf>
    <xf numFmtId="38" fontId="19" fillId="35" borderId="32" xfId="43" applyFont="1" applyFill="1" applyBorder="1" applyProtection="1">
      <alignment vertical="center"/>
    </xf>
    <xf numFmtId="38" fontId="19" fillId="0" borderId="17" xfId="43" applyFont="1" applyFill="1" applyBorder="1" applyProtection="1">
      <alignment vertical="center"/>
    </xf>
    <xf numFmtId="38" fontId="19" fillId="0" borderId="14" xfId="43" applyFont="1" applyFill="1" applyBorder="1" applyProtection="1">
      <alignment vertical="center"/>
    </xf>
    <xf numFmtId="38" fontId="19" fillId="0" borderId="41" xfId="43" applyFont="1" applyFill="1" applyBorder="1" applyProtection="1">
      <alignment vertical="center"/>
    </xf>
    <xf numFmtId="38" fontId="19" fillId="0" borderId="76" xfId="43" applyFont="1" applyFill="1" applyBorder="1" applyProtection="1">
      <alignment vertical="center"/>
    </xf>
    <xf numFmtId="38" fontId="19" fillId="0" borderId="36" xfId="43" applyFont="1" applyFill="1" applyBorder="1" applyProtection="1">
      <alignment vertical="center"/>
    </xf>
    <xf numFmtId="38" fontId="19" fillId="35" borderId="14" xfId="43" applyFont="1" applyFill="1" applyBorder="1" applyProtection="1">
      <alignment vertical="center"/>
    </xf>
    <xf numFmtId="0" fontId="19" fillId="0" borderId="49" xfId="42" applyBorder="1" applyAlignment="1" applyProtection="1">
      <alignment horizontal="center" vertical="center"/>
    </xf>
    <xf numFmtId="0" fontId="19" fillId="0" borderId="23" xfId="42" applyBorder="1" applyAlignment="1" applyProtection="1">
      <alignment horizontal="center" vertical="center" wrapText="1"/>
    </xf>
    <xf numFmtId="0" fontId="19" fillId="0" borderId="17" xfId="42" applyBorder="1" applyAlignment="1" applyProtection="1">
      <alignment horizontal="center" vertical="center"/>
    </xf>
    <xf numFmtId="0" fontId="19" fillId="0" borderId="49" xfId="42" applyBorder="1" applyProtection="1">
      <alignment vertical="center"/>
    </xf>
    <xf numFmtId="0" fontId="19" fillId="0" borderId="23" xfId="42" applyBorder="1" applyAlignment="1" applyProtection="1">
      <alignment horizontal="center" vertical="center"/>
    </xf>
    <xf numFmtId="0" fontId="19" fillId="0" borderId="34" xfId="42" applyBorder="1" applyAlignment="1" applyProtection="1">
      <alignment horizontal="center" vertical="center"/>
    </xf>
    <xf numFmtId="0" fontId="19" fillId="0" borderId="41" xfId="42" applyBorder="1" applyAlignment="1" applyProtection="1">
      <alignment horizontal="center" vertical="center" wrapText="1"/>
    </xf>
    <xf numFmtId="0" fontId="19" fillId="0" borderId="78" xfId="42" applyBorder="1" applyAlignment="1" applyProtection="1">
      <alignment horizontal="center" vertical="center"/>
    </xf>
    <xf numFmtId="0" fontId="19" fillId="0" borderId="78" xfId="42" applyBorder="1" applyAlignment="1" applyProtection="1">
      <alignment horizontal="center" vertical="center" wrapText="1"/>
    </xf>
    <xf numFmtId="0" fontId="19" fillId="0" borderId="33" xfId="42" applyBorder="1" applyAlignment="1" applyProtection="1">
      <alignment horizontal="center" vertical="center" wrapText="1"/>
    </xf>
    <xf numFmtId="38" fontId="19" fillId="33" borderId="17" xfId="43" applyFont="1" applyFill="1" applyBorder="1" applyProtection="1">
      <alignment vertical="center"/>
      <protection locked="0"/>
    </xf>
    <xf numFmtId="38" fontId="19" fillId="33" borderId="14" xfId="43" applyFont="1" applyFill="1" applyBorder="1" applyProtection="1">
      <alignment vertical="center"/>
      <protection locked="0"/>
    </xf>
    <xf numFmtId="38" fontId="19" fillId="33" borderId="41" xfId="43" applyFont="1" applyFill="1" applyBorder="1" applyProtection="1">
      <alignment vertical="center"/>
      <protection locked="0"/>
    </xf>
    <xf numFmtId="38" fontId="19" fillId="33" borderId="22" xfId="43" applyFont="1" applyFill="1" applyBorder="1" applyProtection="1">
      <alignment vertical="center"/>
      <protection locked="0"/>
    </xf>
    <xf numFmtId="38" fontId="19" fillId="33" borderId="35" xfId="43" applyFont="1" applyFill="1" applyBorder="1" applyProtection="1">
      <alignment vertical="center"/>
      <protection locked="0"/>
    </xf>
    <xf numFmtId="38" fontId="19" fillId="33" borderId="67" xfId="43" applyFont="1" applyFill="1" applyBorder="1" applyProtection="1">
      <alignment vertical="center"/>
      <protection locked="0"/>
    </xf>
    <xf numFmtId="38" fontId="19" fillId="33" borderId="66" xfId="43" applyFont="1" applyFill="1" applyBorder="1" applyProtection="1">
      <alignment vertical="center"/>
      <protection locked="0"/>
    </xf>
    <xf numFmtId="38" fontId="19" fillId="33" borderId="62" xfId="43" applyFont="1" applyFill="1" applyBorder="1" applyProtection="1">
      <alignment vertical="center"/>
      <protection locked="0"/>
    </xf>
    <xf numFmtId="38" fontId="19" fillId="33" borderId="61" xfId="43" applyFont="1" applyFill="1" applyBorder="1" applyProtection="1">
      <alignment vertical="center"/>
      <protection locked="0"/>
    </xf>
    <xf numFmtId="38" fontId="19" fillId="33" borderId="50" xfId="43" applyFont="1" applyFill="1" applyBorder="1" applyProtection="1">
      <alignment vertical="center"/>
      <protection locked="0"/>
    </xf>
    <xf numFmtId="38" fontId="19" fillId="33" borderId="74" xfId="43" applyFont="1" applyFill="1" applyBorder="1" applyProtection="1">
      <alignment vertical="center"/>
      <protection locked="0"/>
    </xf>
    <xf numFmtId="0" fontId="19" fillId="34" borderId="57" xfId="42" applyFill="1" applyBorder="1" applyProtection="1">
      <alignment vertical="center"/>
      <protection locked="0"/>
    </xf>
    <xf numFmtId="0" fontId="19" fillId="34" borderId="25" xfId="42" applyFill="1" applyBorder="1" applyProtection="1">
      <alignment vertical="center"/>
      <protection locked="0"/>
    </xf>
    <xf numFmtId="0" fontId="19" fillId="34" borderId="27" xfId="42" applyFill="1" applyBorder="1" applyProtection="1">
      <alignment vertical="center"/>
      <protection locked="0"/>
    </xf>
    <xf numFmtId="0" fontId="19" fillId="34" borderId="24" xfId="42" applyFill="1" applyBorder="1" applyProtection="1">
      <alignment vertical="center"/>
      <protection locked="0"/>
    </xf>
    <xf numFmtId="0" fontId="19" fillId="34" borderId="48" xfId="42" applyFill="1" applyBorder="1" applyProtection="1">
      <alignment vertical="center"/>
      <protection locked="0"/>
    </xf>
    <xf numFmtId="0" fontId="19" fillId="34" borderId="13" xfId="42" applyFill="1" applyBorder="1" applyProtection="1">
      <alignment vertical="center"/>
      <protection locked="0"/>
    </xf>
    <xf numFmtId="0" fontId="19" fillId="34" borderId="48" xfId="42" applyFill="1" applyBorder="1" applyAlignment="1" applyProtection="1">
      <alignment horizontal="center" vertical="center"/>
      <protection locked="0"/>
    </xf>
    <xf numFmtId="0" fontId="19" fillId="34" borderId="13" xfId="42" applyFill="1" applyBorder="1" applyAlignment="1" applyProtection="1">
      <alignment horizontal="center" vertical="center"/>
      <protection locked="0"/>
    </xf>
    <xf numFmtId="0" fontId="19" fillId="34" borderId="83" xfId="42" applyFill="1" applyBorder="1" applyProtection="1">
      <alignment vertical="center"/>
      <protection locked="0"/>
    </xf>
    <xf numFmtId="0" fontId="19" fillId="34" borderId="84" xfId="42" applyFill="1" applyBorder="1" applyProtection="1">
      <alignment vertical="center"/>
      <protection locked="0"/>
    </xf>
    <xf numFmtId="0" fontId="19" fillId="34" borderId="85" xfId="42" applyFill="1" applyBorder="1" applyProtection="1">
      <alignment vertical="center"/>
      <protection locked="0"/>
    </xf>
    <xf numFmtId="0" fontId="19" fillId="34" borderId="12" xfId="42" applyFill="1" applyBorder="1" applyProtection="1">
      <alignment vertical="center"/>
      <protection locked="0"/>
    </xf>
    <xf numFmtId="0" fontId="19" fillId="34" borderId="11" xfId="42" applyFill="1" applyBorder="1" applyProtection="1">
      <alignment vertical="center"/>
      <protection locked="0"/>
    </xf>
    <xf numFmtId="0" fontId="19" fillId="34" borderId="10" xfId="42" applyFill="1" applyBorder="1" applyProtection="1">
      <alignment vertical="center"/>
      <protection locked="0"/>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桁区切り 2" xfId="43" xr:uid="{00000000-0005-0000-0000-000021000000}"/>
    <cellStyle name="桁区切り 3" xfId="45" xr:uid="{0452B7FB-6D16-42C6-BE1D-6268D59816D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6" xr:uid="{A4DF523C-FAB1-4F58-A4FA-5806EBC17807}"/>
    <cellStyle name="良い" xfId="6" builtinId="26" customBuiltin="1"/>
  </cellStyles>
  <dxfs count="3">
    <dxf>
      <fill>
        <patternFill>
          <bgColor rgb="FFFF0000"/>
        </patternFill>
      </fill>
    </dxf>
    <dxf>
      <font>
        <strike val="0"/>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view="pageBreakPreview" zoomScale="70" zoomScaleNormal="100" zoomScaleSheetLayoutView="70" workbookViewId="0">
      <selection activeCell="G8" sqref="G8"/>
    </sheetView>
  </sheetViews>
  <sheetFormatPr defaultColWidth="9" defaultRowHeight="13"/>
  <cols>
    <col min="1" max="1" width="11.5" style="6" customWidth="1"/>
    <col min="2" max="2" width="23.08203125" style="6" customWidth="1"/>
    <col min="3" max="3" width="18.58203125" style="21" customWidth="1"/>
    <col min="4" max="4" width="5.58203125" style="6" customWidth="1"/>
    <col min="5" max="5" width="11.08203125" style="6" customWidth="1"/>
    <col min="6" max="7" width="18.58203125" style="6" customWidth="1"/>
    <col min="8" max="16384" width="9" style="6"/>
  </cols>
  <sheetData>
    <row r="1" spans="1:7" ht="14">
      <c r="A1" s="4" t="s">
        <v>0</v>
      </c>
      <c r="B1" s="4"/>
      <c r="C1" s="5"/>
      <c r="D1" s="4"/>
      <c r="E1" s="4"/>
      <c r="F1" s="4"/>
      <c r="G1" s="4"/>
    </row>
    <row r="2" spans="1:7" ht="30" customHeight="1">
      <c r="A2" s="35" t="s">
        <v>1</v>
      </c>
      <c r="B2" s="35"/>
      <c r="C2" s="35"/>
      <c r="D2" s="35"/>
      <c r="E2" s="35"/>
      <c r="F2" s="35"/>
      <c r="G2" s="35"/>
    </row>
    <row r="3" spans="1:7" ht="8.25" customHeight="1">
      <c r="A3" s="7"/>
      <c r="B3" s="7"/>
      <c r="C3" s="8"/>
      <c r="D3" s="7"/>
      <c r="E3" s="7"/>
      <c r="F3" s="7"/>
      <c r="G3" s="7"/>
    </row>
    <row r="4" spans="1:7" ht="30" customHeight="1" thickBot="1">
      <c r="A4" s="4"/>
      <c r="B4" s="4"/>
      <c r="C4" s="8"/>
      <c r="D4" s="7"/>
      <c r="E4" s="7"/>
      <c r="F4" s="7"/>
      <c r="G4" s="9" t="s">
        <v>2</v>
      </c>
    </row>
    <row r="5" spans="1:7" ht="45" customHeight="1" thickBot="1">
      <c r="A5" s="36" t="s">
        <v>3</v>
      </c>
      <c r="B5" s="36"/>
      <c r="C5" s="36"/>
      <c r="D5" s="37" t="s">
        <v>4</v>
      </c>
      <c r="E5" s="38"/>
      <c r="F5" s="38"/>
      <c r="G5" s="39"/>
    </row>
    <row r="6" spans="1:7" ht="45" customHeight="1">
      <c r="A6" s="40" t="s">
        <v>5</v>
      </c>
      <c r="B6" s="41"/>
      <c r="C6" s="24" t="s">
        <v>6</v>
      </c>
      <c r="D6" s="45" t="s">
        <v>7</v>
      </c>
      <c r="E6" s="48" t="s">
        <v>8</v>
      </c>
      <c r="F6" s="41"/>
      <c r="G6" s="25" t="str">
        <f>IF(C8="","",IF(C8=0,"",ROUNDDOWN(C8/3,0)))</f>
        <v/>
      </c>
    </row>
    <row r="7" spans="1:7" ht="45" customHeight="1">
      <c r="A7" s="11" t="s">
        <v>9</v>
      </c>
      <c r="B7" s="12" t="s">
        <v>10</v>
      </c>
      <c r="C7" s="3"/>
      <c r="D7" s="46"/>
      <c r="E7" s="49" t="s">
        <v>11</v>
      </c>
      <c r="F7" s="13" t="s">
        <v>12</v>
      </c>
      <c r="G7" s="3"/>
    </row>
    <row r="8" spans="1:7" ht="45" customHeight="1">
      <c r="A8" s="11" t="s">
        <v>9</v>
      </c>
      <c r="B8" s="14" t="s">
        <v>13</v>
      </c>
      <c r="C8" s="3"/>
      <c r="D8" s="46"/>
      <c r="E8" s="50"/>
      <c r="F8" s="15" t="s">
        <v>14</v>
      </c>
      <c r="G8" s="3"/>
    </row>
    <row r="9" spans="1:7" ht="45" customHeight="1">
      <c r="A9" s="11" t="s">
        <v>9</v>
      </c>
      <c r="B9" s="14" t="s">
        <v>15</v>
      </c>
      <c r="C9" s="3"/>
      <c r="D9" s="46"/>
      <c r="E9" s="51"/>
      <c r="F9" s="15" t="s">
        <v>16</v>
      </c>
      <c r="G9" s="16" t="str">
        <f>IF(G6="","",SUM(G7:G8))</f>
        <v/>
      </c>
    </row>
    <row r="10" spans="1:7" ht="45" customHeight="1">
      <c r="A10" s="11" t="s">
        <v>17</v>
      </c>
      <c r="B10" s="14" t="s">
        <v>10</v>
      </c>
      <c r="C10" s="29"/>
      <c r="D10" s="46"/>
      <c r="E10" s="52" t="s">
        <v>18</v>
      </c>
      <c r="F10" s="53"/>
      <c r="G10" s="17" t="str">
        <f>IF(ISERROR(G9/C8),"",ROUND(G9/C8,7))</f>
        <v/>
      </c>
    </row>
    <row r="11" spans="1:7" ht="45" customHeight="1">
      <c r="A11" s="42" t="s">
        <v>19</v>
      </c>
      <c r="B11" s="43"/>
      <c r="C11" s="44"/>
      <c r="D11" s="46"/>
      <c r="E11" s="52" t="s">
        <v>20</v>
      </c>
      <c r="F11" s="53"/>
      <c r="G11" s="3"/>
    </row>
    <row r="12" spans="1:7" ht="45" customHeight="1">
      <c r="A12" s="33" t="s">
        <v>21</v>
      </c>
      <c r="B12" s="34"/>
      <c r="C12" s="10">
        <f>'別紙内訳(個人設置・公共) '!O58</f>
        <v>0</v>
      </c>
      <c r="D12" s="47"/>
      <c r="E12" s="54" t="s">
        <v>22</v>
      </c>
      <c r="F12" s="55"/>
      <c r="G12" s="16" t="str">
        <f>IF(ISERROR(G9/C8),"",ROUNDDOWN(G6*G10,0)-G11)</f>
        <v/>
      </c>
    </row>
    <row r="13" spans="1:7" ht="45" customHeight="1">
      <c r="A13" s="33" t="s">
        <v>23</v>
      </c>
      <c r="B13" s="34"/>
      <c r="C13" s="16">
        <f>'別紙内訳(個人設置・公共) '!V14</f>
        <v>0</v>
      </c>
      <c r="D13" s="71" t="s">
        <v>24</v>
      </c>
      <c r="E13" s="54" t="s">
        <v>25</v>
      </c>
      <c r="F13" s="34"/>
      <c r="G13" s="16" t="str">
        <f>IF(C9="","",IF(C9=0,"",(ROUNDDOWN(C9/2,0))))</f>
        <v/>
      </c>
    </row>
    <row r="14" spans="1:7" ht="45" customHeight="1">
      <c r="A14" s="33" t="s">
        <v>26</v>
      </c>
      <c r="B14" s="34"/>
      <c r="C14" s="16">
        <f>'別紙内訳(個人設置・公共) '!AB28</f>
        <v>0</v>
      </c>
      <c r="D14" s="72"/>
      <c r="E14" s="74" t="s">
        <v>27</v>
      </c>
      <c r="F14" s="18" t="s">
        <v>28</v>
      </c>
      <c r="G14" s="3"/>
    </row>
    <row r="15" spans="1:7" ht="45" customHeight="1">
      <c r="A15" s="33" t="s">
        <v>29</v>
      </c>
      <c r="B15" s="34"/>
      <c r="C15" s="16">
        <f>'別紙内訳(個人設置・公共) '!V41</f>
        <v>0</v>
      </c>
      <c r="D15" s="72"/>
      <c r="E15" s="74"/>
      <c r="F15" s="19" t="s">
        <v>30</v>
      </c>
      <c r="G15" s="3"/>
    </row>
    <row r="16" spans="1:7" ht="45" customHeight="1">
      <c r="A16" s="33" t="s">
        <v>31</v>
      </c>
      <c r="B16" s="34"/>
      <c r="C16" s="16">
        <f>'別紙内訳(個人設置・公共) '!V54</f>
        <v>0</v>
      </c>
      <c r="D16" s="72"/>
      <c r="E16" s="75"/>
      <c r="F16" s="19" t="s">
        <v>32</v>
      </c>
      <c r="G16" s="20" t="str">
        <f>IF(G13="","",SUM(G14:G15))</f>
        <v/>
      </c>
    </row>
    <row r="17" spans="1:7" ht="45" customHeight="1">
      <c r="A17" s="33" t="s">
        <v>33</v>
      </c>
      <c r="B17" s="34"/>
      <c r="C17" s="16">
        <f>'別紙内訳(個人設置・公共) '!V60</f>
        <v>0</v>
      </c>
      <c r="D17" s="72"/>
      <c r="E17" s="54" t="s">
        <v>34</v>
      </c>
      <c r="F17" s="34"/>
      <c r="G17" s="17" t="str">
        <f>IF(ISERROR(G16/C9),"",ROUND(G16/C9,7))</f>
        <v/>
      </c>
    </row>
    <row r="18" spans="1:7" ht="45" customHeight="1">
      <c r="A18" s="33" t="s">
        <v>35</v>
      </c>
      <c r="B18" s="34"/>
      <c r="C18" s="32"/>
      <c r="D18" s="72"/>
      <c r="E18" s="54" t="s">
        <v>36</v>
      </c>
      <c r="F18" s="34"/>
      <c r="G18" s="3"/>
    </row>
    <row r="19" spans="1:7" ht="45" customHeight="1">
      <c r="A19" s="33" t="s">
        <v>37</v>
      </c>
      <c r="B19" s="34"/>
      <c r="C19" s="16">
        <f>'別紙内訳(個人設置・公共) '!V68</f>
        <v>0</v>
      </c>
      <c r="D19" s="73"/>
      <c r="E19" s="54" t="s">
        <v>38</v>
      </c>
      <c r="F19" s="34"/>
      <c r="G19" s="16" t="str">
        <f>IF(ISERROR(G16/C9),"",ROUNDDOWN(G13*G17,0)-G18)</f>
        <v/>
      </c>
    </row>
    <row r="20" spans="1:7" ht="45" customHeight="1">
      <c r="A20" s="33" t="s">
        <v>39</v>
      </c>
      <c r="B20" s="34"/>
      <c r="C20" s="16">
        <f>SUM(C12:C19)</f>
        <v>0</v>
      </c>
      <c r="D20" s="56" t="s">
        <v>40</v>
      </c>
      <c r="E20" s="34"/>
      <c r="F20" s="57"/>
      <c r="G20" s="16">
        <f>SUM(G12,G19)</f>
        <v>0</v>
      </c>
    </row>
    <row r="21" spans="1:7" ht="45" customHeight="1" thickBot="1">
      <c r="A21" s="33" t="s">
        <v>41</v>
      </c>
      <c r="B21" s="55"/>
      <c r="C21" s="3"/>
      <c r="D21" s="70" t="s">
        <v>42</v>
      </c>
      <c r="E21" s="55"/>
      <c r="F21" s="57"/>
      <c r="G21" s="31"/>
    </row>
    <row r="22" spans="1:7" ht="42" customHeight="1" thickBot="1">
      <c r="A22" s="56" t="s">
        <v>43</v>
      </c>
      <c r="B22" s="57"/>
      <c r="C22" s="16">
        <f>C20-C21</f>
        <v>0</v>
      </c>
      <c r="D22" s="37" t="s">
        <v>44</v>
      </c>
      <c r="E22" s="38"/>
      <c r="F22" s="38"/>
      <c r="G22" s="39"/>
    </row>
    <row r="23" spans="1:7" ht="42" customHeight="1">
      <c r="A23" s="64"/>
      <c r="B23" s="65"/>
      <c r="C23" s="66"/>
      <c r="D23" s="58"/>
      <c r="E23" s="59"/>
      <c r="F23" s="59"/>
      <c r="G23" s="60"/>
    </row>
    <row r="24" spans="1:7" ht="42" customHeight="1" thickBot="1">
      <c r="A24" s="67"/>
      <c r="B24" s="68"/>
      <c r="C24" s="69"/>
      <c r="D24" s="61"/>
      <c r="E24" s="62"/>
      <c r="F24" s="62"/>
      <c r="G24" s="63"/>
    </row>
    <row r="25" spans="1:7" ht="14">
      <c r="A25" s="4" t="s">
        <v>45</v>
      </c>
      <c r="B25" s="4"/>
      <c r="C25" s="5"/>
    </row>
  </sheetData>
  <sheetProtection algorithmName="SHA-512" hashValue="rNAU38kUa4LQKhZXTst/GqzknqRPZhKpXnySiH3IYYdlWLZFsb3E1z1NyxF/mDu1qI0sTBms+ShkZVZ7Ch7CqA==" saltValue="9MNBsbMDH3804glykDGYvw==" spinCount="100000" sheet="1" selectLockedCells="1"/>
  <mergeCells count="33">
    <mergeCell ref="E18:F18"/>
    <mergeCell ref="E19:F19"/>
    <mergeCell ref="D20:F20"/>
    <mergeCell ref="D23:G24"/>
    <mergeCell ref="A23:C24"/>
    <mergeCell ref="D22:G22"/>
    <mergeCell ref="D21:F21"/>
    <mergeCell ref="D13:D19"/>
    <mergeCell ref="E13:F13"/>
    <mergeCell ref="E14:E16"/>
    <mergeCell ref="E17:F17"/>
    <mergeCell ref="A13:B13"/>
    <mergeCell ref="A14:B14"/>
    <mergeCell ref="A20:B20"/>
    <mergeCell ref="A21:B21"/>
    <mergeCell ref="A22:B22"/>
    <mergeCell ref="A2:G2"/>
    <mergeCell ref="A5:C5"/>
    <mergeCell ref="D5:G5"/>
    <mergeCell ref="A6:B6"/>
    <mergeCell ref="A11:C11"/>
    <mergeCell ref="D6:D12"/>
    <mergeCell ref="E6:F6"/>
    <mergeCell ref="E7:E9"/>
    <mergeCell ref="E10:F10"/>
    <mergeCell ref="A12:B12"/>
    <mergeCell ref="E11:F11"/>
    <mergeCell ref="E12:F12"/>
    <mergeCell ref="A15:B15"/>
    <mergeCell ref="A16:B16"/>
    <mergeCell ref="A19:B19"/>
    <mergeCell ref="A18:B18"/>
    <mergeCell ref="A17:B17"/>
  </mergeCells>
  <phoneticPr fontId="18"/>
  <conditionalFormatting sqref="G21">
    <cfRule type="expression" dxfId="2" priority="1">
      <formula>$G$21&gt;$G$20</formula>
    </cfRule>
  </conditionalFormatting>
  <printOptions horizontalCentered="1"/>
  <pageMargins left="0.78740157480314965" right="0.78740157480314965" top="0.98425196850393704" bottom="0.59055118110236227" header="0.51181102362204722" footer="0.51181102362204722"/>
  <pageSetup paperSize="9" scale="72"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8B4BC-6063-4631-8BB0-4D8FC3159721}">
  <dimension ref="A1:AC86"/>
  <sheetViews>
    <sheetView view="pageBreakPreview" topLeftCell="A19" zoomScale="55" zoomScaleNormal="70" zoomScaleSheetLayoutView="55" zoomScalePageLayoutView="40" workbookViewId="0">
      <selection activeCell="AD60" sqref="AD60"/>
    </sheetView>
  </sheetViews>
  <sheetFormatPr defaultColWidth="8.58203125" defaultRowHeight="13"/>
  <cols>
    <col min="1" max="1" width="16.58203125" style="93" customWidth="1"/>
    <col min="2" max="2" width="13.58203125" style="93" customWidth="1"/>
    <col min="3" max="4" width="12.58203125" style="93" customWidth="1"/>
    <col min="5" max="5" width="7.58203125" style="93" customWidth="1"/>
    <col min="6" max="7" width="12.58203125" style="93" customWidth="1"/>
    <col min="8" max="8" width="7.58203125" style="93" customWidth="1"/>
    <col min="9" max="10" width="12.58203125" style="93" customWidth="1"/>
    <col min="11" max="11" width="7.58203125" style="93" customWidth="1"/>
    <col min="12" max="13" width="12.58203125" style="93" customWidth="1"/>
    <col min="14" max="14" width="7.58203125" style="93" customWidth="1"/>
    <col min="15" max="15" width="11.58203125" style="93" customWidth="1"/>
    <col min="16" max="16" width="15" style="93" customWidth="1"/>
    <col min="17" max="17" width="4.08203125" style="93" customWidth="1"/>
    <col min="18" max="18" width="35.4140625" style="93" customWidth="1"/>
    <col min="19" max="20" width="11.58203125" style="93" customWidth="1"/>
    <col min="21" max="21" width="7.58203125" style="93" customWidth="1"/>
    <col min="22" max="23" width="11.58203125" style="94" customWidth="1"/>
    <col min="24" max="24" width="7.58203125" style="94" customWidth="1"/>
    <col min="25" max="25" width="11.58203125" style="94" customWidth="1"/>
    <col min="26" max="26" width="11.58203125" style="93" customWidth="1"/>
    <col min="27" max="27" width="7.58203125" style="93" customWidth="1"/>
    <col min="28" max="28" width="11.58203125" style="93" customWidth="1"/>
    <col min="29" max="29" width="15" style="93" customWidth="1"/>
    <col min="30" max="30" width="8.58203125" style="93" customWidth="1"/>
    <col min="31" max="16384" width="8.58203125" style="93"/>
  </cols>
  <sheetData>
    <row r="1" spans="1:29" ht="14.25" customHeight="1">
      <c r="A1" s="126" t="s">
        <v>46</v>
      </c>
      <c r="B1" s="126"/>
      <c r="C1" s="126"/>
      <c r="D1" s="126"/>
      <c r="E1" s="126"/>
      <c r="F1" s="126"/>
      <c r="G1" s="126"/>
      <c r="H1" s="126"/>
      <c r="I1" s="126"/>
      <c r="J1" s="126"/>
      <c r="K1" s="126"/>
      <c r="L1" s="126"/>
      <c r="M1" s="126"/>
      <c r="N1" s="126"/>
      <c r="O1" s="126"/>
      <c r="P1" s="126"/>
      <c r="Q1" s="126"/>
      <c r="R1" s="126"/>
      <c r="S1" s="126"/>
      <c r="T1" s="126"/>
      <c r="U1" s="126"/>
      <c r="V1" s="132"/>
      <c r="W1" s="132"/>
      <c r="X1" s="132"/>
      <c r="Y1" s="132"/>
      <c r="Z1" s="126"/>
      <c r="AA1" s="126"/>
      <c r="AB1" s="126"/>
      <c r="AC1" s="126"/>
    </row>
    <row r="2" spans="1:29" ht="14.25" customHeight="1">
      <c r="A2" s="126"/>
      <c r="B2" s="126"/>
      <c r="C2" s="126"/>
      <c r="D2" s="126"/>
      <c r="E2" s="126"/>
      <c r="F2" s="126"/>
      <c r="G2" s="126"/>
      <c r="H2" s="126"/>
      <c r="I2" s="126"/>
      <c r="J2" s="126"/>
      <c r="K2" s="126"/>
      <c r="L2" s="126"/>
      <c r="M2" s="126"/>
      <c r="N2" s="126"/>
      <c r="O2" s="126"/>
      <c r="P2" s="126"/>
      <c r="Q2" s="126"/>
      <c r="R2" s="126"/>
      <c r="S2" s="126"/>
      <c r="T2" s="126"/>
      <c r="U2" s="126"/>
      <c r="V2" s="132"/>
      <c r="W2" s="132"/>
      <c r="X2" s="132"/>
      <c r="Y2" s="132"/>
      <c r="Z2" s="126"/>
      <c r="AA2" s="126"/>
      <c r="AB2" s="126"/>
      <c r="AC2" s="126"/>
    </row>
    <row r="3" spans="1:29" ht="14.25" customHeight="1">
      <c r="A3" s="126"/>
      <c r="B3" s="126"/>
      <c r="C3" s="126"/>
      <c r="D3" s="126"/>
      <c r="E3" s="126"/>
      <c r="F3" s="126"/>
      <c r="G3" s="126"/>
      <c r="H3" s="126"/>
      <c r="I3" s="126"/>
      <c r="J3" s="126"/>
      <c r="K3" s="126"/>
      <c r="L3" s="126"/>
      <c r="M3" s="126"/>
      <c r="N3" s="126"/>
      <c r="O3" s="126"/>
      <c r="P3" s="126"/>
      <c r="Q3" s="126"/>
      <c r="R3" s="126"/>
      <c r="S3" s="126"/>
      <c r="T3" s="126"/>
      <c r="U3" s="126"/>
      <c r="V3" s="132"/>
      <c r="W3" s="132"/>
      <c r="X3" s="132"/>
      <c r="Y3" s="132"/>
      <c r="Z3" s="126"/>
      <c r="AA3" s="126"/>
      <c r="AB3" s="126"/>
      <c r="AC3" s="126"/>
    </row>
    <row r="4" spans="1:29" ht="14.25" customHeight="1" thickBot="1">
      <c r="A4" s="126" t="s">
        <v>47</v>
      </c>
      <c r="B4" s="126"/>
      <c r="C4" s="126"/>
      <c r="D4" s="126"/>
      <c r="E4" s="126"/>
      <c r="F4" s="298"/>
      <c r="G4" s="298"/>
      <c r="H4" s="298"/>
      <c r="I4" s="298"/>
      <c r="J4" s="298"/>
      <c r="K4" s="298"/>
      <c r="L4" s="298"/>
      <c r="M4" s="298"/>
      <c r="N4" s="298"/>
      <c r="O4" s="126"/>
      <c r="P4" s="126" t="s">
        <v>2</v>
      </c>
      <c r="Q4" s="126"/>
      <c r="R4" s="126" t="s">
        <v>48</v>
      </c>
      <c r="S4" s="126"/>
      <c r="T4" s="126"/>
      <c r="U4" s="126"/>
      <c r="V4" s="132" t="s">
        <v>2</v>
      </c>
      <c r="W4" s="132"/>
      <c r="X4" s="132"/>
      <c r="Y4" s="132"/>
      <c r="Z4" s="126"/>
      <c r="AA4" s="126"/>
      <c r="AB4" s="126"/>
      <c r="AC4" s="126"/>
    </row>
    <row r="5" spans="1:29" ht="31.5" customHeight="1">
      <c r="A5" s="214" t="s">
        <v>49</v>
      </c>
      <c r="B5" s="217"/>
      <c r="C5" s="281" t="s">
        <v>50</v>
      </c>
      <c r="D5" s="281"/>
      <c r="E5" s="281"/>
      <c r="F5" s="281" t="s">
        <v>51</v>
      </c>
      <c r="G5" s="281"/>
      <c r="H5" s="282"/>
      <c r="I5" s="283" t="s">
        <v>52</v>
      </c>
      <c r="J5" s="284"/>
      <c r="K5" s="285"/>
      <c r="L5" s="283" t="s">
        <v>53</v>
      </c>
      <c r="M5" s="286"/>
      <c r="N5" s="287"/>
      <c r="O5" s="288" t="s">
        <v>54</v>
      </c>
      <c r="P5" s="289" t="s">
        <v>55</v>
      </c>
      <c r="Q5" s="126"/>
      <c r="R5" s="214"/>
      <c r="S5" s="215" t="s">
        <v>56</v>
      </c>
      <c r="T5" s="215" t="s">
        <v>57</v>
      </c>
      <c r="U5" s="217" t="s">
        <v>58</v>
      </c>
      <c r="V5" s="218" t="s">
        <v>59</v>
      </c>
      <c r="W5" s="299"/>
      <c r="X5" s="299"/>
      <c r="Y5" s="299"/>
      <c r="Z5" s="126"/>
      <c r="AA5" s="126"/>
      <c r="AB5" s="126"/>
      <c r="AC5" s="126"/>
    </row>
    <row r="6" spans="1:29" ht="14.25" customHeight="1" thickBot="1">
      <c r="A6" s="236"/>
      <c r="B6" s="238"/>
      <c r="C6" s="290" t="s">
        <v>60</v>
      </c>
      <c r="D6" s="290" t="s">
        <v>61</v>
      </c>
      <c r="E6" s="291" t="s">
        <v>62</v>
      </c>
      <c r="F6" s="290" t="s">
        <v>60</v>
      </c>
      <c r="G6" s="290" t="s">
        <v>61</v>
      </c>
      <c r="H6" s="292" t="s">
        <v>62</v>
      </c>
      <c r="I6" s="290" t="s">
        <v>60</v>
      </c>
      <c r="J6" s="290" t="s">
        <v>61</v>
      </c>
      <c r="K6" s="291" t="s">
        <v>62</v>
      </c>
      <c r="L6" s="290" t="s">
        <v>60</v>
      </c>
      <c r="M6" s="290" t="s">
        <v>61</v>
      </c>
      <c r="N6" s="292" t="s">
        <v>62</v>
      </c>
      <c r="O6" s="293"/>
      <c r="P6" s="294"/>
      <c r="Q6" s="126"/>
      <c r="R6" s="219"/>
      <c r="S6" s="222"/>
      <c r="T6" s="220"/>
      <c r="U6" s="222"/>
      <c r="V6" s="223"/>
      <c r="W6" s="299"/>
      <c r="X6" s="299"/>
      <c r="Y6" s="299"/>
      <c r="Z6" s="126"/>
      <c r="AA6" s="126"/>
      <c r="AB6" s="126"/>
      <c r="AC6" s="126"/>
    </row>
    <row r="7" spans="1:29" ht="14.25" customHeight="1" thickBot="1">
      <c r="A7" s="219"/>
      <c r="B7" s="222"/>
      <c r="C7" s="295" t="s">
        <v>63</v>
      </c>
      <c r="D7" s="295" t="s">
        <v>63</v>
      </c>
      <c r="E7" s="220"/>
      <c r="F7" s="295" t="s">
        <v>63</v>
      </c>
      <c r="G7" s="295" t="s">
        <v>63</v>
      </c>
      <c r="H7" s="222"/>
      <c r="I7" s="295" t="s">
        <v>63</v>
      </c>
      <c r="J7" s="295" t="s">
        <v>63</v>
      </c>
      <c r="K7" s="220"/>
      <c r="L7" s="295" t="s">
        <v>63</v>
      </c>
      <c r="M7" s="295" t="s">
        <v>63</v>
      </c>
      <c r="N7" s="222"/>
      <c r="O7" s="296"/>
      <c r="P7" s="297"/>
      <c r="Q7" s="126"/>
      <c r="R7" s="231" t="s">
        <v>64</v>
      </c>
      <c r="S7" s="232">
        <v>330</v>
      </c>
      <c r="T7" s="119"/>
      <c r="U7" s="120"/>
      <c r="V7" s="229">
        <f>$T7*U7</f>
        <v>0</v>
      </c>
      <c r="W7" s="132"/>
      <c r="X7" s="132"/>
      <c r="Y7" s="132"/>
      <c r="Z7" s="126"/>
      <c r="AA7" s="126"/>
      <c r="AB7" s="126"/>
      <c r="AC7" s="126"/>
    </row>
    <row r="8" spans="1:29" ht="14.25" customHeight="1">
      <c r="A8" s="173" t="s">
        <v>65</v>
      </c>
      <c r="B8" s="271" t="s">
        <v>64</v>
      </c>
      <c r="C8" s="272">
        <v>332</v>
      </c>
      <c r="D8" s="97"/>
      <c r="E8" s="97"/>
      <c r="F8" s="269">
        <v>414</v>
      </c>
      <c r="G8" s="97"/>
      <c r="H8" s="97"/>
      <c r="I8" s="268">
        <v>558</v>
      </c>
      <c r="J8" s="97"/>
      <c r="K8" s="97"/>
      <c r="L8" s="264">
        <v>692</v>
      </c>
      <c r="M8" s="97"/>
      <c r="N8" s="97"/>
      <c r="O8" s="263">
        <f>D8*E8+J8*K8+G8*H8+M8*N8</f>
        <v>0</v>
      </c>
      <c r="P8" s="98"/>
      <c r="Q8" s="126"/>
      <c r="R8" s="142" t="s">
        <v>66</v>
      </c>
      <c r="S8" s="232">
        <v>330</v>
      </c>
      <c r="T8" s="99"/>
      <c r="U8" s="100"/>
      <c r="V8" s="159">
        <f t="shared" ref="V8:V12" si="0">$T8*U8</f>
        <v>0</v>
      </c>
      <c r="W8" s="132"/>
      <c r="X8" s="132"/>
      <c r="Y8" s="132"/>
      <c r="Z8" s="126"/>
      <c r="AA8" s="126"/>
      <c r="AB8" s="126"/>
      <c r="AC8" s="126"/>
    </row>
    <row r="9" spans="1:29" ht="14.25" customHeight="1">
      <c r="A9" s="273"/>
      <c r="B9" s="274" t="s">
        <v>66</v>
      </c>
      <c r="C9" s="270">
        <v>414</v>
      </c>
      <c r="D9" s="101"/>
      <c r="E9" s="101"/>
      <c r="F9" s="270">
        <v>474</v>
      </c>
      <c r="G9" s="101"/>
      <c r="H9" s="101"/>
      <c r="I9" s="189">
        <v>695</v>
      </c>
      <c r="J9" s="101"/>
      <c r="K9" s="101"/>
      <c r="L9" s="189">
        <v>792</v>
      </c>
      <c r="M9" s="101"/>
      <c r="N9" s="101"/>
      <c r="O9" s="190">
        <f t="shared" ref="O9:O39" si="1">D9*E9+J9*K9+G9*H9+M9*N9</f>
        <v>0</v>
      </c>
      <c r="P9" s="102"/>
      <c r="Q9" s="126"/>
      <c r="R9" s="142" t="s">
        <v>67</v>
      </c>
      <c r="S9" s="232">
        <v>330</v>
      </c>
      <c r="T9" s="99"/>
      <c r="U9" s="100"/>
      <c r="V9" s="159">
        <f t="shared" si="0"/>
        <v>0</v>
      </c>
      <c r="W9" s="132"/>
      <c r="X9" s="132"/>
      <c r="Y9" s="132"/>
      <c r="Z9" s="126"/>
      <c r="AA9" s="126"/>
      <c r="AB9" s="126"/>
      <c r="AC9" s="126"/>
    </row>
    <row r="10" spans="1:29" ht="14.25" customHeight="1">
      <c r="A10" s="273"/>
      <c r="B10" s="274" t="s">
        <v>67</v>
      </c>
      <c r="C10" s="270">
        <v>548</v>
      </c>
      <c r="D10" s="101"/>
      <c r="E10" s="101"/>
      <c r="F10" s="270">
        <v>660</v>
      </c>
      <c r="G10" s="101"/>
      <c r="H10" s="101"/>
      <c r="I10" s="189">
        <v>916</v>
      </c>
      <c r="J10" s="101"/>
      <c r="K10" s="101"/>
      <c r="L10" s="189">
        <v>1112</v>
      </c>
      <c r="M10" s="101"/>
      <c r="N10" s="101"/>
      <c r="O10" s="190">
        <f t="shared" si="1"/>
        <v>0</v>
      </c>
      <c r="P10" s="102"/>
      <c r="Q10" s="126"/>
      <c r="R10" s="142" t="s">
        <v>68</v>
      </c>
      <c r="S10" s="232">
        <v>330</v>
      </c>
      <c r="T10" s="99"/>
      <c r="U10" s="100"/>
      <c r="V10" s="159">
        <f t="shared" si="0"/>
        <v>0</v>
      </c>
      <c r="W10" s="132"/>
      <c r="X10" s="132"/>
      <c r="Y10" s="132"/>
      <c r="Z10" s="126"/>
      <c r="AA10" s="126"/>
      <c r="AB10" s="126"/>
      <c r="AC10" s="126"/>
    </row>
    <row r="11" spans="1:29" ht="14.25" customHeight="1">
      <c r="A11" s="273"/>
      <c r="B11" s="188" t="s">
        <v>69</v>
      </c>
      <c r="C11" s="189">
        <v>939</v>
      </c>
      <c r="D11" s="101"/>
      <c r="E11" s="101"/>
      <c r="F11" s="270">
        <v>1002</v>
      </c>
      <c r="G11" s="101"/>
      <c r="H11" s="101"/>
      <c r="I11" s="189">
        <v>1359</v>
      </c>
      <c r="J11" s="101"/>
      <c r="K11" s="101"/>
      <c r="L11" s="189">
        <v>1460</v>
      </c>
      <c r="M11" s="101"/>
      <c r="N11" s="101"/>
      <c r="O11" s="190">
        <f t="shared" si="1"/>
        <v>0</v>
      </c>
      <c r="P11" s="102"/>
      <c r="Q11" s="126"/>
      <c r="R11" s="142" t="s">
        <v>70</v>
      </c>
      <c r="S11" s="232">
        <v>330</v>
      </c>
      <c r="T11" s="99"/>
      <c r="U11" s="100"/>
      <c r="V11" s="159">
        <f>$T11*U11</f>
        <v>0</v>
      </c>
      <c r="W11" s="132"/>
      <c r="X11" s="132"/>
      <c r="Y11" s="132"/>
      <c r="Z11" s="126"/>
      <c r="AA11" s="126"/>
      <c r="AB11" s="126"/>
      <c r="AC11" s="126"/>
    </row>
    <row r="12" spans="1:29" ht="14.25" customHeight="1">
      <c r="A12" s="273"/>
      <c r="B12" s="188" t="s">
        <v>71</v>
      </c>
      <c r="C12" s="189">
        <v>939</v>
      </c>
      <c r="D12" s="101"/>
      <c r="E12" s="101"/>
      <c r="F12" s="189">
        <v>1002</v>
      </c>
      <c r="G12" s="101"/>
      <c r="H12" s="101"/>
      <c r="I12" s="189">
        <v>1857</v>
      </c>
      <c r="J12" s="101"/>
      <c r="K12" s="101"/>
      <c r="L12" s="189">
        <v>1958</v>
      </c>
      <c r="M12" s="101"/>
      <c r="N12" s="101"/>
      <c r="O12" s="190">
        <f t="shared" si="1"/>
        <v>0</v>
      </c>
      <c r="P12" s="102"/>
      <c r="Q12" s="126"/>
      <c r="R12" s="142" t="s">
        <v>72</v>
      </c>
      <c r="S12" s="232">
        <v>330</v>
      </c>
      <c r="T12" s="99"/>
      <c r="U12" s="100"/>
      <c r="V12" s="159">
        <f t="shared" si="0"/>
        <v>0</v>
      </c>
      <c r="W12" s="132"/>
      <c r="X12" s="132"/>
      <c r="Y12" s="132"/>
      <c r="Z12" s="126"/>
      <c r="AA12" s="126"/>
      <c r="AB12" s="126"/>
      <c r="AC12" s="126"/>
    </row>
    <row r="13" spans="1:29" ht="14.25" customHeight="1" thickBot="1">
      <c r="A13" s="273"/>
      <c r="B13" s="188" t="s">
        <v>73</v>
      </c>
      <c r="C13" s="189">
        <v>1472</v>
      </c>
      <c r="D13" s="101"/>
      <c r="E13" s="101"/>
      <c r="F13" s="189">
        <v>1545</v>
      </c>
      <c r="G13" s="101"/>
      <c r="H13" s="101"/>
      <c r="I13" s="189">
        <v>2221</v>
      </c>
      <c r="J13" s="101"/>
      <c r="K13" s="101"/>
      <c r="L13" s="189">
        <v>2327</v>
      </c>
      <c r="M13" s="101"/>
      <c r="N13" s="101"/>
      <c r="O13" s="190">
        <f t="shared" si="1"/>
        <v>0</v>
      </c>
      <c r="P13" s="102"/>
      <c r="Q13" s="126"/>
      <c r="R13" s="233" t="s">
        <v>74</v>
      </c>
      <c r="S13" s="232">
        <v>330</v>
      </c>
      <c r="T13" s="103"/>
      <c r="U13" s="104"/>
      <c r="V13" s="230">
        <f>$T13*U13</f>
        <v>0</v>
      </c>
      <c r="W13" s="132"/>
      <c r="X13" s="132"/>
      <c r="Y13" s="132"/>
      <c r="Z13" s="126"/>
      <c r="AA13" s="126"/>
      <c r="AB13" s="126"/>
      <c r="AC13" s="126"/>
    </row>
    <row r="14" spans="1:29" ht="14.25" customHeight="1" thickBot="1">
      <c r="A14" s="273"/>
      <c r="B14" s="188" t="s">
        <v>75</v>
      </c>
      <c r="C14" s="189">
        <v>1472</v>
      </c>
      <c r="D14" s="101"/>
      <c r="E14" s="101"/>
      <c r="F14" s="189">
        <v>1545</v>
      </c>
      <c r="G14" s="101"/>
      <c r="H14" s="101"/>
      <c r="I14" s="189">
        <v>2710</v>
      </c>
      <c r="J14" s="101"/>
      <c r="K14" s="101"/>
      <c r="L14" s="189">
        <v>2847</v>
      </c>
      <c r="M14" s="101"/>
      <c r="N14" s="101"/>
      <c r="O14" s="190">
        <f t="shared" si="1"/>
        <v>0</v>
      </c>
      <c r="P14" s="102"/>
      <c r="Q14" s="126"/>
      <c r="R14" s="166" t="s">
        <v>76</v>
      </c>
      <c r="S14" s="195"/>
      <c r="T14" s="195"/>
      <c r="U14" s="130">
        <f>SUM(U7:U13)</f>
        <v>0</v>
      </c>
      <c r="V14" s="197">
        <f>SUM(V7:V13)</f>
        <v>0</v>
      </c>
      <c r="W14" s="132"/>
      <c r="X14" s="132"/>
      <c r="Y14" s="132"/>
      <c r="Z14" s="126"/>
      <c r="AA14" s="126"/>
      <c r="AB14" s="126"/>
      <c r="AC14" s="126"/>
    </row>
    <row r="15" spans="1:29" ht="14.25" customHeight="1">
      <c r="A15" s="273"/>
      <c r="B15" s="188" t="s">
        <v>77</v>
      </c>
      <c r="C15" s="189">
        <v>2037</v>
      </c>
      <c r="D15" s="101"/>
      <c r="E15" s="101"/>
      <c r="F15" s="189">
        <v>2129</v>
      </c>
      <c r="G15" s="101"/>
      <c r="H15" s="101"/>
      <c r="I15" s="189">
        <v>3014</v>
      </c>
      <c r="J15" s="101"/>
      <c r="K15" s="101"/>
      <c r="L15" s="189">
        <v>3162</v>
      </c>
      <c r="M15" s="101"/>
      <c r="N15" s="101"/>
      <c r="O15" s="190">
        <f t="shared" si="1"/>
        <v>0</v>
      </c>
      <c r="P15" s="102"/>
      <c r="Q15" s="126"/>
      <c r="R15" s="126"/>
      <c r="S15" s="126"/>
      <c r="T15" s="126"/>
      <c r="U15" s="126"/>
      <c r="V15" s="132"/>
      <c r="W15" s="132"/>
      <c r="X15" s="132"/>
      <c r="Y15" s="132"/>
      <c r="Z15" s="126"/>
      <c r="AA15" s="126"/>
      <c r="AB15" s="126"/>
      <c r="AC15" s="126"/>
    </row>
    <row r="16" spans="1:29" ht="14.25" customHeight="1" thickBot="1">
      <c r="A16" s="273"/>
      <c r="B16" s="188" t="s">
        <v>78</v>
      </c>
      <c r="C16" s="189">
        <v>2037</v>
      </c>
      <c r="D16" s="105"/>
      <c r="E16" s="105"/>
      <c r="F16" s="189">
        <v>2129</v>
      </c>
      <c r="G16" s="105"/>
      <c r="H16" s="105"/>
      <c r="I16" s="265">
        <v>3824</v>
      </c>
      <c r="J16" s="105"/>
      <c r="K16" s="105"/>
      <c r="L16" s="265">
        <v>3995</v>
      </c>
      <c r="M16" s="105"/>
      <c r="N16" s="105"/>
      <c r="O16" s="190">
        <f t="shared" si="1"/>
        <v>0</v>
      </c>
      <c r="P16" s="106"/>
      <c r="Q16" s="126"/>
      <c r="R16" s="126" t="s">
        <v>79</v>
      </c>
      <c r="S16" s="126"/>
      <c r="T16" s="126"/>
      <c r="U16" s="126"/>
      <c r="V16" s="126"/>
      <c r="W16" s="126"/>
      <c r="X16" s="126"/>
      <c r="Y16" s="132"/>
      <c r="Z16" s="132"/>
      <c r="AA16" s="132"/>
      <c r="AB16" s="132" t="s">
        <v>2</v>
      </c>
      <c r="AC16" s="126" t="s">
        <v>2</v>
      </c>
    </row>
    <row r="17" spans="1:29" ht="14.25" customHeight="1" thickBot="1">
      <c r="A17" s="127"/>
      <c r="B17" s="275" t="s">
        <v>74</v>
      </c>
      <c r="C17" s="201">
        <v>2326</v>
      </c>
      <c r="D17" s="107"/>
      <c r="E17" s="107"/>
      <c r="F17" s="201">
        <v>2429</v>
      </c>
      <c r="G17" s="107"/>
      <c r="H17" s="107"/>
      <c r="I17" s="201">
        <v>3876</v>
      </c>
      <c r="J17" s="107"/>
      <c r="K17" s="107"/>
      <c r="L17" s="201">
        <v>4048</v>
      </c>
      <c r="M17" s="107"/>
      <c r="N17" s="107"/>
      <c r="O17" s="202">
        <f t="shared" si="1"/>
        <v>0</v>
      </c>
      <c r="P17" s="108"/>
      <c r="Q17" s="126"/>
      <c r="R17" s="214"/>
      <c r="S17" s="243" t="s">
        <v>80</v>
      </c>
      <c r="T17" s="244"/>
      <c r="U17" s="245"/>
      <c r="V17" s="246" t="s">
        <v>81</v>
      </c>
      <c r="W17" s="247"/>
      <c r="X17" s="248"/>
      <c r="Y17" s="249" t="s">
        <v>82</v>
      </c>
      <c r="Z17" s="250"/>
      <c r="AA17" s="251"/>
      <c r="AB17" s="218" t="s">
        <v>59</v>
      </c>
      <c r="AC17" s="252" t="s">
        <v>55</v>
      </c>
    </row>
    <row r="18" spans="1:29" ht="14.25" customHeight="1">
      <c r="A18" s="276" t="s">
        <v>83</v>
      </c>
      <c r="B18" s="181" t="s">
        <v>64</v>
      </c>
      <c r="C18" s="182">
        <v>360</v>
      </c>
      <c r="D18" s="109"/>
      <c r="E18" s="109"/>
      <c r="F18" s="266">
        <v>438</v>
      </c>
      <c r="G18" s="109"/>
      <c r="H18" s="109"/>
      <c r="I18" s="182">
        <v>588</v>
      </c>
      <c r="J18" s="109"/>
      <c r="K18" s="109"/>
      <c r="L18" s="266">
        <v>728</v>
      </c>
      <c r="M18" s="109"/>
      <c r="N18" s="109"/>
      <c r="O18" s="183">
        <f t="shared" si="1"/>
        <v>0</v>
      </c>
      <c r="P18" s="110"/>
      <c r="Q18" s="126"/>
      <c r="R18" s="236"/>
      <c r="S18" s="253" t="s">
        <v>56</v>
      </c>
      <c r="T18" s="253" t="s">
        <v>84</v>
      </c>
      <c r="U18" s="254" t="s">
        <v>58</v>
      </c>
      <c r="V18" s="253" t="s">
        <v>56</v>
      </c>
      <c r="W18" s="253" t="s">
        <v>84</v>
      </c>
      <c r="X18" s="254" t="s">
        <v>58</v>
      </c>
      <c r="Y18" s="255" t="s">
        <v>56</v>
      </c>
      <c r="Z18" s="255" t="s">
        <v>84</v>
      </c>
      <c r="AA18" s="256" t="s">
        <v>58</v>
      </c>
      <c r="AB18" s="239"/>
      <c r="AC18" s="257"/>
    </row>
    <row r="19" spans="1:29" ht="14.25" customHeight="1">
      <c r="A19" s="277"/>
      <c r="B19" s="188" t="s">
        <v>66</v>
      </c>
      <c r="C19" s="189">
        <v>462</v>
      </c>
      <c r="D19" s="101"/>
      <c r="E19" s="101"/>
      <c r="F19" s="267">
        <v>516</v>
      </c>
      <c r="G19" s="101"/>
      <c r="H19" s="101"/>
      <c r="I19" s="189">
        <v>720</v>
      </c>
      <c r="J19" s="101"/>
      <c r="K19" s="101"/>
      <c r="L19" s="267">
        <v>852</v>
      </c>
      <c r="M19" s="101"/>
      <c r="N19" s="101"/>
      <c r="O19" s="190">
        <f t="shared" si="1"/>
        <v>0</v>
      </c>
      <c r="P19" s="102"/>
      <c r="Q19" s="126"/>
      <c r="R19" s="236"/>
      <c r="S19" s="253"/>
      <c r="T19" s="253"/>
      <c r="U19" s="254"/>
      <c r="V19" s="253"/>
      <c r="W19" s="253"/>
      <c r="X19" s="254"/>
      <c r="Y19" s="258"/>
      <c r="Z19" s="258"/>
      <c r="AA19" s="259"/>
      <c r="AB19" s="239"/>
      <c r="AC19" s="257"/>
    </row>
    <row r="20" spans="1:29" ht="14.15" customHeight="1" thickBot="1">
      <c r="A20" s="277"/>
      <c r="B20" s="188" t="s">
        <v>67</v>
      </c>
      <c r="C20" s="189">
        <v>585</v>
      </c>
      <c r="D20" s="101"/>
      <c r="E20" s="101"/>
      <c r="F20" s="189">
        <v>684</v>
      </c>
      <c r="G20" s="101"/>
      <c r="H20" s="101"/>
      <c r="I20" s="189">
        <v>936</v>
      </c>
      <c r="J20" s="101"/>
      <c r="K20" s="101"/>
      <c r="L20" s="189">
        <v>1132</v>
      </c>
      <c r="M20" s="101"/>
      <c r="N20" s="101"/>
      <c r="O20" s="190">
        <f t="shared" si="1"/>
        <v>0</v>
      </c>
      <c r="P20" s="102"/>
      <c r="Q20" s="126"/>
      <c r="R20" s="219"/>
      <c r="S20" s="240"/>
      <c r="T20" s="240"/>
      <c r="U20" s="212"/>
      <c r="V20" s="240"/>
      <c r="W20" s="240"/>
      <c r="X20" s="212"/>
      <c r="Y20" s="260"/>
      <c r="Z20" s="260"/>
      <c r="AA20" s="261"/>
      <c r="AB20" s="223"/>
      <c r="AC20" s="262"/>
    </row>
    <row r="21" spans="1:29" ht="14.15" customHeight="1">
      <c r="A21" s="277"/>
      <c r="B21" s="188" t="s">
        <v>69</v>
      </c>
      <c r="C21" s="189">
        <v>1092</v>
      </c>
      <c r="D21" s="101"/>
      <c r="E21" s="101"/>
      <c r="F21" s="189">
        <v>1164</v>
      </c>
      <c r="G21" s="101"/>
      <c r="H21" s="101"/>
      <c r="I21" s="189">
        <v>1426</v>
      </c>
      <c r="J21" s="101"/>
      <c r="K21" s="101"/>
      <c r="L21" s="189">
        <v>1526</v>
      </c>
      <c r="M21" s="101"/>
      <c r="N21" s="101"/>
      <c r="O21" s="190">
        <f t="shared" si="1"/>
        <v>0</v>
      </c>
      <c r="P21" s="102"/>
      <c r="Q21" s="126"/>
      <c r="R21" s="231" t="s">
        <v>64</v>
      </c>
      <c r="S21" s="232">
        <v>150</v>
      </c>
      <c r="T21" s="95"/>
      <c r="U21" s="96"/>
      <c r="V21" s="232">
        <v>120</v>
      </c>
      <c r="W21" s="95"/>
      <c r="X21" s="96"/>
      <c r="Y21" s="242">
        <v>150</v>
      </c>
      <c r="Z21" s="95"/>
      <c r="AA21" s="96"/>
      <c r="AB21" s="229">
        <f>T21*U21+Z21*AA21+W21*X21</f>
        <v>0</v>
      </c>
      <c r="AC21" s="110"/>
    </row>
    <row r="22" spans="1:29" ht="14.25" customHeight="1">
      <c r="A22" s="277"/>
      <c r="B22" s="188" t="s">
        <v>71</v>
      </c>
      <c r="C22" s="189">
        <v>1092</v>
      </c>
      <c r="D22" s="101"/>
      <c r="E22" s="101"/>
      <c r="F22" s="189">
        <v>1164</v>
      </c>
      <c r="G22" s="101"/>
      <c r="H22" s="101"/>
      <c r="I22" s="189">
        <v>2192</v>
      </c>
      <c r="J22" s="101"/>
      <c r="K22" s="101"/>
      <c r="L22" s="189">
        <v>2318</v>
      </c>
      <c r="M22" s="101"/>
      <c r="N22" s="101"/>
      <c r="O22" s="190">
        <f t="shared" si="1"/>
        <v>0</v>
      </c>
      <c r="P22" s="102"/>
      <c r="Q22" s="126"/>
      <c r="R22" s="142" t="s">
        <v>66</v>
      </c>
      <c r="S22" s="232">
        <v>150</v>
      </c>
      <c r="T22" s="99"/>
      <c r="U22" s="100"/>
      <c r="V22" s="232">
        <v>120</v>
      </c>
      <c r="W22" s="99"/>
      <c r="X22" s="100"/>
      <c r="Y22" s="242">
        <v>150</v>
      </c>
      <c r="Z22" s="99"/>
      <c r="AA22" s="100"/>
      <c r="AB22" s="229">
        <f t="shared" ref="AB22:AB27" si="2">T22*U22+Z22*AA22+W22*X22</f>
        <v>0</v>
      </c>
      <c r="AC22" s="102"/>
    </row>
    <row r="23" spans="1:29" ht="14.25" customHeight="1">
      <c r="A23" s="277"/>
      <c r="B23" s="188" t="s">
        <v>73</v>
      </c>
      <c r="C23" s="189">
        <v>1860</v>
      </c>
      <c r="D23" s="101"/>
      <c r="E23" s="101"/>
      <c r="F23" s="189">
        <v>1953</v>
      </c>
      <c r="G23" s="101"/>
      <c r="H23" s="101"/>
      <c r="I23" s="189">
        <v>2760</v>
      </c>
      <c r="J23" s="101"/>
      <c r="K23" s="101"/>
      <c r="L23" s="189">
        <v>2904</v>
      </c>
      <c r="M23" s="101"/>
      <c r="N23" s="101"/>
      <c r="O23" s="190">
        <f t="shared" si="1"/>
        <v>0</v>
      </c>
      <c r="P23" s="102"/>
      <c r="Q23" s="126"/>
      <c r="R23" s="142" t="s">
        <v>67</v>
      </c>
      <c r="S23" s="232">
        <v>150</v>
      </c>
      <c r="T23" s="99"/>
      <c r="U23" s="100"/>
      <c r="V23" s="232">
        <v>120</v>
      </c>
      <c r="W23" s="99"/>
      <c r="X23" s="100"/>
      <c r="Y23" s="242">
        <v>150</v>
      </c>
      <c r="Z23" s="99"/>
      <c r="AA23" s="100"/>
      <c r="AB23" s="229">
        <f t="shared" si="2"/>
        <v>0</v>
      </c>
      <c r="AC23" s="102"/>
    </row>
    <row r="24" spans="1:29" ht="14.25" customHeight="1">
      <c r="A24" s="277"/>
      <c r="B24" s="188" t="s">
        <v>75</v>
      </c>
      <c r="C24" s="189">
        <v>1860</v>
      </c>
      <c r="D24" s="101"/>
      <c r="E24" s="101"/>
      <c r="F24" s="189">
        <v>1953</v>
      </c>
      <c r="G24" s="101"/>
      <c r="H24" s="101"/>
      <c r="I24" s="189">
        <v>3208</v>
      </c>
      <c r="J24" s="101"/>
      <c r="K24" s="101"/>
      <c r="L24" s="189">
        <v>3366</v>
      </c>
      <c r="M24" s="101"/>
      <c r="N24" s="101"/>
      <c r="O24" s="190">
        <f t="shared" si="1"/>
        <v>0</v>
      </c>
      <c r="P24" s="102"/>
      <c r="Q24" s="126"/>
      <c r="R24" s="142" t="s">
        <v>68</v>
      </c>
      <c r="S24" s="232">
        <v>150</v>
      </c>
      <c r="T24" s="99"/>
      <c r="U24" s="100"/>
      <c r="V24" s="232">
        <v>120</v>
      </c>
      <c r="W24" s="99"/>
      <c r="X24" s="100"/>
      <c r="Y24" s="242">
        <v>150</v>
      </c>
      <c r="Z24" s="99"/>
      <c r="AA24" s="100"/>
      <c r="AB24" s="229">
        <f t="shared" si="2"/>
        <v>0</v>
      </c>
      <c r="AC24" s="102"/>
    </row>
    <row r="25" spans="1:29" ht="14.25" customHeight="1">
      <c r="A25" s="277"/>
      <c r="B25" s="188" t="s">
        <v>77</v>
      </c>
      <c r="C25" s="189">
        <v>2496</v>
      </c>
      <c r="D25" s="101"/>
      <c r="E25" s="101"/>
      <c r="F25" s="189">
        <v>2610</v>
      </c>
      <c r="G25" s="101"/>
      <c r="H25" s="101"/>
      <c r="I25" s="189">
        <v>3728</v>
      </c>
      <c r="J25" s="101"/>
      <c r="K25" s="101"/>
      <c r="L25" s="189">
        <v>3904</v>
      </c>
      <c r="M25" s="101"/>
      <c r="N25" s="101"/>
      <c r="O25" s="190">
        <f t="shared" si="1"/>
        <v>0</v>
      </c>
      <c r="P25" s="102"/>
      <c r="Q25" s="126"/>
      <c r="R25" s="142" t="s">
        <v>70</v>
      </c>
      <c r="S25" s="232">
        <v>150</v>
      </c>
      <c r="T25" s="99"/>
      <c r="U25" s="100"/>
      <c r="V25" s="232">
        <v>120</v>
      </c>
      <c r="W25" s="111"/>
      <c r="X25" s="100"/>
      <c r="Y25" s="242">
        <v>150</v>
      </c>
      <c r="Z25" s="99"/>
      <c r="AA25" s="100"/>
      <c r="AB25" s="229">
        <f t="shared" si="2"/>
        <v>0</v>
      </c>
      <c r="AC25" s="102"/>
    </row>
    <row r="26" spans="1:29" ht="14.25" customHeight="1">
      <c r="A26" s="277"/>
      <c r="B26" s="188" t="s">
        <v>78</v>
      </c>
      <c r="C26" s="189">
        <v>2496</v>
      </c>
      <c r="D26" s="101"/>
      <c r="E26" s="101"/>
      <c r="F26" s="189">
        <v>2610</v>
      </c>
      <c r="G26" s="101"/>
      <c r="H26" s="101"/>
      <c r="I26" s="189">
        <v>4294</v>
      </c>
      <c r="J26" s="101"/>
      <c r="K26" s="101"/>
      <c r="L26" s="189">
        <v>4486</v>
      </c>
      <c r="M26" s="101"/>
      <c r="N26" s="101"/>
      <c r="O26" s="190">
        <f t="shared" si="1"/>
        <v>0</v>
      </c>
      <c r="P26" s="102"/>
      <c r="Q26" s="126"/>
      <c r="R26" s="142" t="s">
        <v>72</v>
      </c>
      <c r="S26" s="232">
        <v>150</v>
      </c>
      <c r="T26" s="99"/>
      <c r="U26" s="100"/>
      <c r="V26" s="232">
        <v>120</v>
      </c>
      <c r="W26" s="99"/>
      <c r="X26" s="100"/>
      <c r="Y26" s="242">
        <v>150</v>
      </c>
      <c r="Z26" s="99"/>
      <c r="AA26" s="100"/>
      <c r="AB26" s="229">
        <f t="shared" si="2"/>
        <v>0</v>
      </c>
      <c r="AC26" s="102"/>
    </row>
    <row r="27" spans="1:29" ht="14.25" customHeight="1" thickBot="1">
      <c r="A27" s="278"/>
      <c r="B27" s="279" t="s">
        <v>74</v>
      </c>
      <c r="C27" s="265">
        <v>2850</v>
      </c>
      <c r="D27" s="105"/>
      <c r="E27" s="105"/>
      <c r="F27" s="265">
        <v>2979</v>
      </c>
      <c r="G27" s="105"/>
      <c r="H27" s="105"/>
      <c r="I27" s="265">
        <v>4750</v>
      </c>
      <c r="J27" s="105"/>
      <c r="K27" s="105"/>
      <c r="L27" s="265">
        <v>4965</v>
      </c>
      <c r="M27" s="105"/>
      <c r="N27" s="105"/>
      <c r="O27" s="202">
        <f t="shared" si="1"/>
        <v>0</v>
      </c>
      <c r="P27" s="106"/>
      <c r="Q27" s="126"/>
      <c r="R27" s="233" t="s">
        <v>74</v>
      </c>
      <c r="S27" s="232">
        <v>150</v>
      </c>
      <c r="T27" s="103"/>
      <c r="U27" s="104"/>
      <c r="V27" s="232">
        <v>120</v>
      </c>
      <c r="W27" s="103"/>
      <c r="X27" s="104"/>
      <c r="Y27" s="242">
        <v>150</v>
      </c>
      <c r="Z27" s="103"/>
      <c r="AA27" s="104"/>
      <c r="AB27" s="229">
        <f t="shared" si="2"/>
        <v>0</v>
      </c>
      <c r="AC27" s="102"/>
    </row>
    <row r="28" spans="1:29" ht="14.25" customHeight="1" thickBot="1">
      <c r="A28" s="180" t="s">
        <v>85</v>
      </c>
      <c r="B28" s="280" t="s">
        <v>64</v>
      </c>
      <c r="C28" s="268">
        <v>474</v>
      </c>
      <c r="D28" s="97"/>
      <c r="E28" s="97"/>
      <c r="F28" s="264">
        <v>594</v>
      </c>
      <c r="G28" s="97"/>
      <c r="H28" s="97"/>
      <c r="I28" s="268">
        <v>728</v>
      </c>
      <c r="J28" s="97"/>
      <c r="K28" s="97"/>
      <c r="L28" s="264">
        <v>956</v>
      </c>
      <c r="M28" s="97"/>
      <c r="N28" s="97"/>
      <c r="O28" s="183">
        <f t="shared" si="1"/>
        <v>0</v>
      </c>
      <c r="P28" s="98"/>
      <c r="Q28" s="126"/>
      <c r="R28" s="166" t="s">
        <v>76</v>
      </c>
      <c r="S28" s="195"/>
      <c r="T28" s="195"/>
      <c r="U28" s="130">
        <f>SUM(U21:U27)</f>
        <v>0</v>
      </c>
      <c r="V28" s="195"/>
      <c r="W28" s="195"/>
      <c r="X28" s="130">
        <f>SUM(X21:X27)</f>
        <v>0</v>
      </c>
      <c r="Y28" s="195"/>
      <c r="Z28" s="195"/>
      <c r="AA28" s="130">
        <f>SUM(AA21:AA27)</f>
        <v>0</v>
      </c>
      <c r="AB28" s="197">
        <f>SUM(AB21:AB27)</f>
        <v>0</v>
      </c>
      <c r="AC28" s="197">
        <f>SUM(AC21:AC27)</f>
        <v>0</v>
      </c>
    </row>
    <row r="29" spans="1:29" ht="14.25" customHeight="1">
      <c r="A29" s="187"/>
      <c r="B29" s="188" t="s">
        <v>66</v>
      </c>
      <c r="C29" s="189">
        <v>570</v>
      </c>
      <c r="D29" s="101"/>
      <c r="E29" s="101"/>
      <c r="F29" s="267">
        <v>750</v>
      </c>
      <c r="G29" s="101"/>
      <c r="H29" s="101"/>
      <c r="I29" s="189">
        <v>958</v>
      </c>
      <c r="J29" s="101"/>
      <c r="K29" s="101"/>
      <c r="L29" s="267">
        <v>1216</v>
      </c>
      <c r="M29" s="101"/>
      <c r="N29" s="101"/>
      <c r="O29" s="190">
        <f t="shared" si="1"/>
        <v>0</v>
      </c>
      <c r="P29" s="102"/>
      <c r="Q29" s="126"/>
      <c r="R29" s="126"/>
      <c r="S29" s="126"/>
      <c r="T29" s="126"/>
      <c r="U29" s="126"/>
      <c r="V29" s="132"/>
      <c r="W29" s="132"/>
      <c r="X29" s="132"/>
      <c r="Y29" s="132"/>
      <c r="Z29" s="126"/>
      <c r="AA29" s="126"/>
      <c r="AB29" s="126"/>
      <c r="AC29" s="126"/>
    </row>
    <row r="30" spans="1:29" ht="14.25" customHeight="1" thickBot="1">
      <c r="A30" s="187"/>
      <c r="B30" s="188" t="s">
        <v>67</v>
      </c>
      <c r="C30" s="189">
        <v>723</v>
      </c>
      <c r="D30" s="101"/>
      <c r="E30" s="101"/>
      <c r="F30" s="189">
        <v>774</v>
      </c>
      <c r="G30" s="101"/>
      <c r="H30" s="101"/>
      <c r="I30" s="189">
        <v>1156</v>
      </c>
      <c r="J30" s="101"/>
      <c r="K30" s="101"/>
      <c r="L30" s="189">
        <v>1256</v>
      </c>
      <c r="M30" s="101"/>
      <c r="N30" s="101"/>
      <c r="O30" s="190">
        <f t="shared" si="1"/>
        <v>0</v>
      </c>
      <c r="P30" s="102"/>
      <c r="Q30" s="126"/>
      <c r="R30" s="126" t="s">
        <v>86</v>
      </c>
      <c r="S30" s="126"/>
      <c r="T30" s="126"/>
      <c r="U30" s="126"/>
      <c r="V30" s="132" t="s">
        <v>2</v>
      </c>
      <c r="W30" s="132"/>
      <c r="X30" s="132"/>
      <c r="Y30" s="132"/>
      <c r="Z30" s="126"/>
      <c r="AA30" s="126"/>
      <c r="AB30" s="126"/>
      <c r="AC30" s="126"/>
    </row>
    <row r="31" spans="1:29" ht="14.25" customHeight="1">
      <c r="A31" s="187"/>
      <c r="B31" s="188" t="s">
        <v>69</v>
      </c>
      <c r="C31" s="189">
        <v>1092</v>
      </c>
      <c r="D31" s="101"/>
      <c r="E31" s="101"/>
      <c r="F31" s="189">
        <v>1164</v>
      </c>
      <c r="G31" s="101"/>
      <c r="H31" s="101"/>
      <c r="I31" s="189">
        <v>1426</v>
      </c>
      <c r="J31" s="101"/>
      <c r="K31" s="101"/>
      <c r="L31" s="189">
        <v>1526</v>
      </c>
      <c r="M31" s="101"/>
      <c r="N31" s="101"/>
      <c r="O31" s="190">
        <f t="shared" si="1"/>
        <v>0</v>
      </c>
      <c r="P31" s="102"/>
      <c r="Q31" s="126"/>
      <c r="R31" s="203"/>
      <c r="S31" s="234" t="s">
        <v>56</v>
      </c>
      <c r="T31" s="234" t="s">
        <v>84</v>
      </c>
      <c r="U31" s="205" t="s">
        <v>58</v>
      </c>
      <c r="V31" s="235" t="s">
        <v>59</v>
      </c>
      <c r="W31" s="132"/>
      <c r="X31" s="132"/>
      <c r="Y31" s="132"/>
      <c r="Z31" s="126"/>
      <c r="AA31" s="126"/>
      <c r="AB31" s="126"/>
      <c r="AC31" s="126"/>
    </row>
    <row r="32" spans="1:29" ht="14.25" customHeight="1">
      <c r="A32" s="187"/>
      <c r="B32" s="188" t="s">
        <v>71</v>
      </c>
      <c r="C32" s="189">
        <v>1092</v>
      </c>
      <c r="D32" s="101"/>
      <c r="E32" s="101"/>
      <c r="F32" s="189">
        <v>1164</v>
      </c>
      <c r="G32" s="101"/>
      <c r="H32" s="101"/>
      <c r="I32" s="189">
        <v>2192</v>
      </c>
      <c r="J32" s="101"/>
      <c r="K32" s="101"/>
      <c r="L32" s="189">
        <v>2318</v>
      </c>
      <c r="M32" s="101"/>
      <c r="N32" s="101"/>
      <c r="O32" s="190">
        <f t="shared" si="1"/>
        <v>0</v>
      </c>
      <c r="P32" s="102"/>
      <c r="Q32" s="126"/>
      <c r="R32" s="236"/>
      <c r="S32" s="237"/>
      <c r="T32" s="237"/>
      <c r="U32" s="238"/>
      <c r="V32" s="239"/>
      <c r="W32" s="132"/>
      <c r="X32" s="132"/>
      <c r="Y32" s="132"/>
      <c r="Z32" s="126"/>
      <c r="AA32" s="126"/>
      <c r="AB32" s="126"/>
      <c r="AC32" s="126"/>
    </row>
    <row r="33" spans="1:29" ht="14.25" customHeight="1" thickBot="1">
      <c r="A33" s="187"/>
      <c r="B33" s="188" t="s">
        <v>73</v>
      </c>
      <c r="C33" s="189">
        <v>1860</v>
      </c>
      <c r="D33" s="101"/>
      <c r="E33" s="101"/>
      <c r="F33" s="189">
        <v>1953</v>
      </c>
      <c r="G33" s="101"/>
      <c r="H33" s="101"/>
      <c r="I33" s="189">
        <v>2760</v>
      </c>
      <c r="J33" s="101"/>
      <c r="K33" s="101"/>
      <c r="L33" s="189">
        <v>2904</v>
      </c>
      <c r="M33" s="101"/>
      <c r="N33" s="101"/>
      <c r="O33" s="190">
        <f t="shared" si="1"/>
        <v>0</v>
      </c>
      <c r="P33" s="102"/>
      <c r="Q33" s="126"/>
      <c r="R33" s="210"/>
      <c r="S33" s="240"/>
      <c r="T33" s="240"/>
      <c r="U33" s="212"/>
      <c r="V33" s="241"/>
      <c r="W33" s="132"/>
      <c r="X33" s="132"/>
      <c r="Y33" s="132"/>
      <c r="Z33" s="126"/>
      <c r="AA33" s="126"/>
      <c r="AB33" s="126"/>
      <c r="AC33" s="126"/>
    </row>
    <row r="34" spans="1:29" ht="14.25" customHeight="1">
      <c r="A34" s="187"/>
      <c r="B34" s="188" t="s">
        <v>75</v>
      </c>
      <c r="C34" s="189">
        <v>1860</v>
      </c>
      <c r="D34" s="101"/>
      <c r="E34" s="101"/>
      <c r="F34" s="189">
        <v>1953</v>
      </c>
      <c r="G34" s="101"/>
      <c r="H34" s="101"/>
      <c r="I34" s="189">
        <v>3208</v>
      </c>
      <c r="J34" s="101"/>
      <c r="K34" s="101"/>
      <c r="L34" s="189">
        <v>3366</v>
      </c>
      <c r="M34" s="101"/>
      <c r="N34" s="101"/>
      <c r="O34" s="190">
        <f t="shared" si="1"/>
        <v>0</v>
      </c>
      <c r="P34" s="102"/>
      <c r="Q34" s="126"/>
      <c r="R34" s="231" t="s">
        <v>64</v>
      </c>
      <c r="S34" s="232">
        <v>120</v>
      </c>
      <c r="T34" s="95"/>
      <c r="U34" s="96"/>
      <c r="V34" s="229">
        <f t="shared" ref="V34:V40" si="3">$T34*U34</f>
        <v>0</v>
      </c>
      <c r="W34" s="132"/>
      <c r="X34" s="132"/>
      <c r="Y34" s="132"/>
      <c r="Z34" s="126"/>
      <c r="AA34" s="126"/>
      <c r="AB34" s="126"/>
      <c r="AC34" s="126"/>
    </row>
    <row r="35" spans="1:29" ht="14.25" customHeight="1">
      <c r="A35" s="187"/>
      <c r="B35" s="188" t="s">
        <v>77</v>
      </c>
      <c r="C35" s="189">
        <v>2496</v>
      </c>
      <c r="D35" s="101"/>
      <c r="E35" s="101"/>
      <c r="F35" s="189">
        <v>2610</v>
      </c>
      <c r="G35" s="101"/>
      <c r="H35" s="101"/>
      <c r="I35" s="189">
        <v>3728</v>
      </c>
      <c r="J35" s="101"/>
      <c r="K35" s="101"/>
      <c r="L35" s="189">
        <v>3904</v>
      </c>
      <c r="M35" s="101"/>
      <c r="N35" s="101"/>
      <c r="O35" s="190">
        <f t="shared" si="1"/>
        <v>0</v>
      </c>
      <c r="P35" s="102"/>
      <c r="Q35" s="126"/>
      <c r="R35" s="142" t="s">
        <v>66</v>
      </c>
      <c r="S35" s="232">
        <v>120</v>
      </c>
      <c r="T35" s="99"/>
      <c r="U35" s="100"/>
      <c r="V35" s="159">
        <f t="shared" si="3"/>
        <v>0</v>
      </c>
      <c r="W35" s="132"/>
      <c r="X35" s="132"/>
      <c r="Y35" s="132"/>
      <c r="Z35" s="126"/>
      <c r="AA35" s="126"/>
      <c r="AB35" s="126"/>
      <c r="AC35" s="126"/>
    </row>
    <row r="36" spans="1:29" ht="14.15" customHeight="1">
      <c r="A36" s="187"/>
      <c r="B36" s="188" t="s">
        <v>78</v>
      </c>
      <c r="C36" s="189">
        <v>2496</v>
      </c>
      <c r="D36" s="101"/>
      <c r="E36" s="101"/>
      <c r="F36" s="189">
        <v>2610</v>
      </c>
      <c r="G36" s="101"/>
      <c r="H36" s="101"/>
      <c r="I36" s="189">
        <v>4294</v>
      </c>
      <c r="J36" s="101"/>
      <c r="K36" s="101"/>
      <c r="L36" s="189">
        <v>4486</v>
      </c>
      <c r="M36" s="101"/>
      <c r="N36" s="101"/>
      <c r="O36" s="190">
        <f t="shared" si="1"/>
        <v>0</v>
      </c>
      <c r="P36" s="102"/>
      <c r="Q36" s="126"/>
      <c r="R36" s="142" t="s">
        <v>67</v>
      </c>
      <c r="S36" s="232">
        <v>120</v>
      </c>
      <c r="T36" s="99"/>
      <c r="U36" s="100"/>
      <c r="V36" s="159">
        <f t="shared" si="3"/>
        <v>0</v>
      </c>
      <c r="W36" s="132"/>
      <c r="X36" s="132"/>
      <c r="Y36" s="132"/>
      <c r="Z36" s="126"/>
      <c r="AA36" s="126"/>
      <c r="AB36" s="126"/>
      <c r="AC36" s="126"/>
    </row>
    <row r="37" spans="1:29" ht="14.25" customHeight="1" thickBot="1">
      <c r="A37" s="198"/>
      <c r="B37" s="275" t="s">
        <v>74</v>
      </c>
      <c r="C37" s="201">
        <v>2850</v>
      </c>
      <c r="D37" s="107"/>
      <c r="E37" s="107"/>
      <c r="F37" s="201">
        <v>2979</v>
      </c>
      <c r="G37" s="107"/>
      <c r="H37" s="107"/>
      <c r="I37" s="201">
        <v>4750</v>
      </c>
      <c r="J37" s="107"/>
      <c r="K37" s="107"/>
      <c r="L37" s="201">
        <v>4965</v>
      </c>
      <c r="M37" s="107"/>
      <c r="N37" s="107"/>
      <c r="O37" s="202">
        <f t="shared" si="1"/>
        <v>0</v>
      </c>
      <c r="P37" s="108"/>
      <c r="Q37" s="126"/>
      <c r="R37" s="142" t="s">
        <v>68</v>
      </c>
      <c r="S37" s="232">
        <v>120</v>
      </c>
      <c r="T37" s="99"/>
      <c r="U37" s="100"/>
      <c r="V37" s="159">
        <f t="shared" si="3"/>
        <v>0</v>
      </c>
      <c r="W37" s="132"/>
      <c r="X37" s="132"/>
      <c r="Y37" s="132"/>
      <c r="Z37" s="126"/>
      <c r="AA37" s="126"/>
      <c r="AB37" s="126"/>
      <c r="AC37" s="126"/>
    </row>
    <row r="38" spans="1:29" ht="14.25" customHeight="1">
      <c r="A38" s="180" t="s">
        <v>87</v>
      </c>
      <c r="B38" s="280" t="s">
        <v>64</v>
      </c>
      <c r="C38" s="264">
        <v>600</v>
      </c>
      <c r="D38" s="97"/>
      <c r="E38" s="97"/>
      <c r="F38" s="264">
        <v>615</v>
      </c>
      <c r="G38" s="97"/>
      <c r="H38" s="97"/>
      <c r="I38" s="264">
        <v>948</v>
      </c>
      <c r="J38" s="97"/>
      <c r="K38" s="97"/>
      <c r="L38" s="264">
        <v>960</v>
      </c>
      <c r="M38" s="97"/>
      <c r="N38" s="97"/>
      <c r="O38" s="183">
        <f t="shared" si="1"/>
        <v>0</v>
      </c>
      <c r="P38" s="98"/>
      <c r="Q38" s="126"/>
      <c r="R38" s="142" t="s">
        <v>70</v>
      </c>
      <c r="S38" s="232">
        <v>120</v>
      </c>
      <c r="T38" s="99"/>
      <c r="U38" s="100"/>
      <c r="V38" s="159">
        <f t="shared" si="3"/>
        <v>0</v>
      </c>
      <c r="W38" s="126"/>
      <c r="X38" s="126"/>
      <c r="Y38" s="126"/>
      <c r="Z38" s="126"/>
      <c r="AA38" s="126"/>
      <c r="AB38" s="126"/>
      <c r="AC38" s="126"/>
    </row>
    <row r="39" spans="1:29" ht="14.25" customHeight="1">
      <c r="A39" s="187"/>
      <c r="B39" s="188" t="s">
        <v>66</v>
      </c>
      <c r="C39" s="267">
        <v>780</v>
      </c>
      <c r="D39" s="101"/>
      <c r="E39" s="101"/>
      <c r="F39" s="267">
        <v>807</v>
      </c>
      <c r="G39" s="101"/>
      <c r="H39" s="101"/>
      <c r="I39" s="267">
        <v>1196</v>
      </c>
      <c r="J39" s="101"/>
      <c r="K39" s="101"/>
      <c r="L39" s="267">
        <v>1224</v>
      </c>
      <c r="M39" s="101"/>
      <c r="N39" s="101"/>
      <c r="O39" s="190">
        <f t="shared" si="1"/>
        <v>0</v>
      </c>
      <c r="P39" s="102"/>
      <c r="Q39" s="126"/>
      <c r="R39" s="142" t="s">
        <v>72</v>
      </c>
      <c r="S39" s="232">
        <v>120</v>
      </c>
      <c r="T39" s="99"/>
      <c r="U39" s="100"/>
      <c r="V39" s="159">
        <f t="shared" si="3"/>
        <v>0</v>
      </c>
      <c r="W39" s="126"/>
      <c r="X39" s="126"/>
      <c r="Y39" s="126"/>
      <c r="Z39" s="126"/>
      <c r="AA39" s="126"/>
      <c r="AB39" s="126"/>
      <c r="AC39" s="126"/>
    </row>
    <row r="40" spans="1:29" ht="14.25" customHeight="1" thickBot="1">
      <c r="A40" s="187"/>
      <c r="B40" s="188" t="s">
        <v>67</v>
      </c>
      <c r="C40" s="189">
        <v>963</v>
      </c>
      <c r="D40" s="101"/>
      <c r="E40" s="101"/>
      <c r="F40" s="189">
        <v>1029</v>
      </c>
      <c r="G40" s="101"/>
      <c r="H40" s="101"/>
      <c r="I40" s="189">
        <v>1288</v>
      </c>
      <c r="J40" s="101"/>
      <c r="K40" s="101"/>
      <c r="L40" s="189">
        <v>1383</v>
      </c>
      <c r="M40" s="101"/>
      <c r="N40" s="101"/>
      <c r="O40" s="190">
        <f t="shared" ref="O40:O56" si="4">D40*E40+J40*K40+G40*H40+M40*N40</f>
        <v>0</v>
      </c>
      <c r="P40" s="102"/>
      <c r="Q40" s="126"/>
      <c r="R40" s="233" t="s">
        <v>74</v>
      </c>
      <c r="S40" s="232">
        <v>120</v>
      </c>
      <c r="T40" s="103"/>
      <c r="U40" s="104"/>
      <c r="V40" s="230">
        <f t="shared" si="3"/>
        <v>0</v>
      </c>
      <c r="W40" s="126"/>
      <c r="X40" s="126"/>
      <c r="Y40" s="126"/>
      <c r="Z40" s="126"/>
      <c r="AA40" s="126"/>
      <c r="AB40" s="126"/>
      <c r="AC40" s="126"/>
    </row>
    <row r="41" spans="1:29" ht="14.25" customHeight="1" thickBot="1">
      <c r="A41" s="187"/>
      <c r="B41" s="188" t="s">
        <v>69</v>
      </c>
      <c r="C41" s="189">
        <v>1674</v>
      </c>
      <c r="D41" s="101"/>
      <c r="E41" s="101"/>
      <c r="F41" s="189">
        <v>1779</v>
      </c>
      <c r="G41" s="101"/>
      <c r="H41" s="101"/>
      <c r="I41" s="189">
        <v>1858</v>
      </c>
      <c r="J41" s="101"/>
      <c r="K41" s="101"/>
      <c r="L41" s="189">
        <v>1988</v>
      </c>
      <c r="M41" s="101"/>
      <c r="N41" s="101"/>
      <c r="O41" s="190">
        <f t="shared" si="4"/>
        <v>0</v>
      </c>
      <c r="P41" s="102"/>
      <c r="Q41" s="126"/>
      <c r="R41" s="166" t="s">
        <v>76</v>
      </c>
      <c r="S41" s="195"/>
      <c r="T41" s="195"/>
      <c r="U41" s="130">
        <f>SUM(U34:U40)</f>
        <v>0</v>
      </c>
      <c r="V41" s="197">
        <f>SUM(V34:V40)</f>
        <v>0</v>
      </c>
      <c r="W41" s="126"/>
      <c r="X41" s="126"/>
      <c r="Y41" s="126"/>
      <c r="Z41" s="126"/>
      <c r="AA41" s="126"/>
      <c r="AB41" s="126"/>
      <c r="AC41" s="126"/>
    </row>
    <row r="42" spans="1:29" ht="14.25" customHeight="1">
      <c r="A42" s="187"/>
      <c r="B42" s="188" t="s">
        <v>71</v>
      </c>
      <c r="C42" s="189">
        <v>1674</v>
      </c>
      <c r="D42" s="101"/>
      <c r="E42" s="101"/>
      <c r="F42" s="189">
        <v>1779</v>
      </c>
      <c r="G42" s="101"/>
      <c r="H42" s="101"/>
      <c r="I42" s="189">
        <v>2858</v>
      </c>
      <c r="J42" s="101"/>
      <c r="K42" s="101"/>
      <c r="L42" s="189">
        <v>3020</v>
      </c>
      <c r="M42" s="101"/>
      <c r="N42" s="101"/>
      <c r="O42" s="190">
        <f t="shared" si="4"/>
        <v>0</v>
      </c>
      <c r="P42" s="102"/>
      <c r="Q42" s="126"/>
      <c r="R42" s="126"/>
      <c r="S42" s="126"/>
      <c r="T42" s="126"/>
      <c r="U42" s="126"/>
      <c r="V42" s="132"/>
      <c r="W42" s="126"/>
      <c r="X42" s="126"/>
      <c r="Y42" s="126"/>
      <c r="Z42" s="126"/>
      <c r="AA42" s="126"/>
      <c r="AB42" s="126"/>
      <c r="AC42" s="126"/>
    </row>
    <row r="43" spans="1:29" ht="14.25" customHeight="1" thickBot="1">
      <c r="A43" s="187"/>
      <c r="B43" s="188" t="s">
        <v>73</v>
      </c>
      <c r="C43" s="189">
        <v>2811</v>
      </c>
      <c r="D43" s="101"/>
      <c r="E43" s="101"/>
      <c r="F43" s="189">
        <v>2952</v>
      </c>
      <c r="G43" s="101"/>
      <c r="H43" s="101"/>
      <c r="I43" s="189">
        <v>3596</v>
      </c>
      <c r="J43" s="101"/>
      <c r="K43" s="101"/>
      <c r="L43" s="189">
        <v>3778</v>
      </c>
      <c r="M43" s="101"/>
      <c r="N43" s="101"/>
      <c r="O43" s="190">
        <f t="shared" si="4"/>
        <v>0</v>
      </c>
      <c r="P43" s="102"/>
      <c r="Q43" s="126"/>
      <c r="R43" s="126" t="s">
        <v>88</v>
      </c>
      <c r="S43" s="126"/>
      <c r="T43" s="132"/>
      <c r="U43" s="126"/>
      <c r="V43" s="132" t="s">
        <v>2</v>
      </c>
      <c r="W43" s="126"/>
      <c r="X43" s="126"/>
      <c r="Y43" s="126"/>
      <c r="Z43" s="126"/>
      <c r="AA43" s="126"/>
      <c r="AB43" s="126"/>
      <c r="AC43" s="126"/>
    </row>
    <row r="44" spans="1:29" ht="14.25" customHeight="1">
      <c r="A44" s="187"/>
      <c r="B44" s="188" t="s">
        <v>75</v>
      </c>
      <c r="C44" s="189">
        <v>2811</v>
      </c>
      <c r="D44" s="101"/>
      <c r="E44" s="101"/>
      <c r="F44" s="189">
        <v>2952</v>
      </c>
      <c r="G44" s="101"/>
      <c r="H44" s="101"/>
      <c r="I44" s="189">
        <v>4180</v>
      </c>
      <c r="J44" s="101"/>
      <c r="K44" s="101"/>
      <c r="L44" s="189">
        <v>4384</v>
      </c>
      <c r="M44" s="101"/>
      <c r="N44" s="101"/>
      <c r="O44" s="190">
        <f t="shared" si="4"/>
        <v>0</v>
      </c>
      <c r="P44" s="102"/>
      <c r="Q44" s="126"/>
      <c r="R44" s="214"/>
      <c r="S44" s="215" t="s">
        <v>56</v>
      </c>
      <c r="T44" s="216" t="s">
        <v>89</v>
      </c>
      <c r="U44" s="217" t="s">
        <v>58</v>
      </c>
      <c r="V44" s="218" t="s">
        <v>59</v>
      </c>
      <c r="W44" s="126"/>
      <c r="X44" s="126"/>
      <c r="Y44" s="126"/>
      <c r="Z44" s="126"/>
      <c r="AA44" s="126"/>
      <c r="AB44" s="126"/>
      <c r="AC44" s="126"/>
    </row>
    <row r="45" spans="1:29" ht="14.25" customHeight="1" thickBot="1">
      <c r="A45" s="187"/>
      <c r="B45" s="188" t="s">
        <v>77</v>
      </c>
      <c r="C45" s="189">
        <v>3774</v>
      </c>
      <c r="D45" s="101"/>
      <c r="E45" s="101"/>
      <c r="F45" s="189">
        <v>3912</v>
      </c>
      <c r="G45" s="101"/>
      <c r="H45" s="101"/>
      <c r="I45" s="189">
        <v>4858</v>
      </c>
      <c r="J45" s="101"/>
      <c r="K45" s="101"/>
      <c r="L45" s="189">
        <v>5080</v>
      </c>
      <c r="M45" s="101"/>
      <c r="N45" s="101"/>
      <c r="O45" s="190">
        <f t="shared" si="4"/>
        <v>0</v>
      </c>
      <c r="P45" s="102"/>
      <c r="Q45" s="126"/>
      <c r="R45" s="219"/>
      <c r="S45" s="220"/>
      <c r="T45" s="221"/>
      <c r="U45" s="222"/>
      <c r="V45" s="223"/>
      <c r="W45" s="132"/>
      <c r="X45" s="132"/>
      <c r="Y45" s="132"/>
      <c r="Z45" s="126"/>
      <c r="AA45" s="126"/>
      <c r="AB45" s="126"/>
      <c r="AC45" s="126"/>
    </row>
    <row r="46" spans="1:29" ht="14.25" customHeight="1">
      <c r="A46" s="187"/>
      <c r="B46" s="188" t="s">
        <v>78</v>
      </c>
      <c r="C46" s="189">
        <v>3774</v>
      </c>
      <c r="D46" s="101"/>
      <c r="E46" s="101"/>
      <c r="F46" s="189">
        <v>3912</v>
      </c>
      <c r="G46" s="101"/>
      <c r="H46" s="101"/>
      <c r="I46" s="189">
        <v>5598</v>
      </c>
      <c r="J46" s="101"/>
      <c r="K46" s="101"/>
      <c r="L46" s="189">
        <v>5844</v>
      </c>
      <c r="M46" s="101"/>
      <c r="N46" s="101"/>
      <c r="O46" s="190">
        <f t="shared" si="4"/>
        <v>0</v>
      </c>
      <c r="P46" s="102"/>
      <c r="Q46" s="126"/>
      <c r="R46" s="224" t="s">
        <v>90</v>
      </c>
      <c r="S46" s="225"/>
      <c r="T46" s="226"/>
      <c r="U46" s="227"/>
      <c r="V46" s="228"/>
      <c r="W46" s="132"/>
      <c r="X46" s="132"/>
      <c r="Y46" s="132"/>
      <c r="Z46" s="126"/>
      <c r="AA46" s="126"/>
      <c r="AB46" s="126"/>
      <c r="AC46" s="126"/>
    </row>
    <row r="47" spans="1:29" ht="14.25" customHeight="1" thickBot="1">
      <c r="A47" s="198"/>
      <c r="B47" s="275" t="s">
        <v>74</v>
      </c>
      <c r="C47" s="201">
        <v>4201</v>
      </c>
      <c r="D47" s="107"/>
      <c r="E47" s="107"/>
      <c r="F47" s="201">
        <v>4386</v>
      </c>
      <c r="G47" s="107"/>
      <c r="H47" s="107"/>
      <c r="I47" s="201">
        <v>7001</v>
      </c>
      <c r="J47" s="107"/>
      <c r="K47" s="107"/>
      <c r="L47" s="201">
        <v>7310</v>
      </c>
      <c r="M47" s="107"/>
      <c r="N47" s="107"/>
      <c r="O47" s="202">
        <f t="shared" si="4"/>
        <v>0</v>
      </c>
      <c r="P47" s="108"/>
      <c r="Q47" s="126"/>
      <c r="R47" s="184" t="s">
        <v>91</v>
      </c>
      <c r="S47" s="185">
        <v>21</v>
      </c>
      <c r="T47" s="112"/>
      <c r="U47" s="113"/>
      <c r="V47" s="186">
        <f t="shared" ref="V47:V53" si="5">T47*U47</f>
        <v>0</v>
      </c>
      <c r="W47" s="132"/>
      <c r="X47" s="132"/>
      <c r="Y47" s="132"/>
      <c r="Z47" s="126"/>
      <c r="AA47" s="126"/>
      <c r="AB47" s="126"/>
      <c r="AC47" s="126"/>
    </row>
    <row r="48" spans="1:29" ht="14.25" customHeight="1">
      <c r="A48" s="180" t="s">
        <v>205</v>
      </c>
      <c r="B48" s="181" t="s">
        <v>64</v>
      </c>
      <c r="C48" s="182">
        <v>489</v>
      </c>
      <c r="D48" s="109"/>
      <c r="E48" s="109"/>
      <c r="F48" s="182">
        <v>516</v>
      </c>
      <c r="G48" s="109"/>
      <c r="H48" s="109"/>
      <c r="I48" s="182">
        <v>722</v>
      </c>
      <c r="J48" s="109"/>
      <c r="K48" s="109"/>
      <c r="L48" s="182">
        <v>762</v>
      </c>
      <c r="M48" s="109"/>
      <c r="N48" s="109"/>
      <c r="O48" s="183">
        <f t="shared" si="4"/>
        <v>0</v>
      </c>
      <c r="P48" s="110"/>
      <c r="Q48" s="126"/>
      <c r="R48" s="184" t="s">
        <v>93</v>
      </c>
      <c r="S48" s="185">
        <v>54</v>
      </c>
      <c r="T48" s="121"/>
      <c r="U48" s="122"/>
      <c r="V48" s="186">
        <f t="shared" si="5"/>
        <v>0</v>
      </c>
      <c r="W48" s="132"/>
      <c r="X48" s="132"/>
      <c r="Y48" s="132"/>
      <c r="Z48" s="126"/>
      <c r="AA48" s="126"/>
      <c r="AB48" s="126"/>
      <c r="AC48" s="126"/>
    </row>
    <row r="49" spans="1:29" ht="14.25" customHeight="1">
      <c r="A49" s="187"/>
      <c r="B49" s="188" t="s">
        <v>66</v>
      </c>
      <c r="C49" s="189">
        <v>654</v>
      </c>
      <c r="D49" s="101"/>
      <c r="E49" s="101"/>
      <c r="F49" s="189">
        <v>696</v>
      </c>
      <c r="G49" s="101"/>
      <c r="H49" s="101"/>
      <c r="I49" s="189">
        <v>918</v>
      </c>
      <c r="J49" s="101"/>
      <c r="K49" s="101"/>
      <c r="L49" s="189">
        <v>978</v>
      </c>
      <c r="M49" s="101"/>
      <c r="N49" s="101"/>
      <c r="O49" s="190">
        <f t="shared" si="4"/>
        <v>0</v>
      </c>
      <c r="P49" s="102"/>
      <c r="Q49" s="126"/>
      <c r="R49" s="191" t="s">
        <v>94</v>
      </c>
      <c r="S49" s="185">
        <v>14</v>
      </c>
      <c r="T49" s="121"/>
      <c r="U49" s="122"/>
      <c r="V49" s="186">
        <f t="shared" si="5"/>
        <v>0</v>
      </c>
      <c r="W49" s="132"/>
      <c r="X49" s="132"/>
      <c r="Y49" s="132"/>
      <c r="Z49" s="126"/>
      <c r="AA49" s="126"/>
      <c r="AB49" s="126"/>
      <c r="AC49" s="126"/>
    </row>
    <row r="50" spans="1:29" ht="14.25" customHeight="1">
      <c r="A50" s="187"/>
      <c r="B50" s="188" t="s">
        <v>67</v>
      </c>
      <c r="C50" s="189">
        <v>903</v>
      </c>
      <c r="D50" s="101"/>
      <c r="E50" s="101"/>
      <c r="F50" s="189">
        <v>963</v>
      </c>
      <c r="G50" s="101"/>
      <c r="H50" s="101"/>
      <c r="I50" s="189">
        <v>1232</v>
      </c>
      <c r="J50" s="101"/>
      <c r="K50" s="101"/>
      <c r="L50" s="189">
        <v>1322</v>
      </c>
      <c r="M50" s="101"/>
      <c r="N50" s="101"/>
      <c r="O50" s="190">
        <f t="shared" si="4"/>
        <v>0</v>
      </c>
      <c r="P50" s="102"/>
      <c r="Q50" s="126"/>
      <c r="R50" s="191" t="s">
        <v>95</v>
      </c>
      <c r="S50" s="185">
        <v>60</v>
      </c>
      <c r="T50" s="121"/>
      <c r="U50" s="122"/>
      <c r="V50" s="186">
        <f t="shared" si="5"/>
        <v>0</v>
      </c>
      <c r="W50" s="132"/>
      <c r="X50" s="132"/>
      <c r="Y50" s="132"/>
      <c r="Z50" s="126"/>
      <c r="AA50" s="126"/>
      <c r="AB50" s="126"/>
      <c r="AC50" s="126"/>
    </row>
    <row r="51" spans="1:29" ht="14.25" customHeight="1">
      <c r="A51" s="187"/>
      <c r="B51" s="188" t="s">
        <v>69</v>
      </c>
      <c r="C51" s="189">
        <v>1551</v>
      </c>
      <c r="D51" s="101"/>
      <c r="E51" s="101"/>
      <c r="F51" s="189">
        <v>1650</v>
      </c>
      <c r="G51" s="101"/>
      <c r="H51" s="101"/>
      <c r="I51" s="189">
        <v>1766</v>
      </c>
      <c r="J51" s="101"/>
      <c r="K51" s="101"/>
      <c r="L51" s="189">
        <v>1888</v>
      </c>
      <c r="M51" s="101"/>
      <c r="N51" s="101"/>
      <c r="O51" s="190">
        <f t="shared" si="4"/>
        <v>0</v>
      </c>
      <c r="P51" s="102"/>
      <c r="Q51" s="126"/>
      <c r="R51" s="184" t="s">
        <v>96</v>
      </c>
      <c r="S51" s="185">
        <v>61</v>
      </c>
      <c r="T51" s="121"/>
      <c r="U51" s="122"/>
      <c r="V51" s="186">
        <f t="shared" si="5"/>
        <v>0</v>
      </c>
      <c r="W51" s="132"/>
      <c r="X51" s="132"/>
      <c r="Y51" s="132"/>
      <c r="Z51" s="126"/>
      <c r="AA51" s="126"/>
      <c r="AB51" s="126"/>
      <c r="AC51" s="126"/>
    </row>
    <row r="52" spans="1:29" ht="14.25" customHeight="1">
      <c r="A52" s="187"/>
      <c r="B52" s="188" t="s">
        <v>71</v>
      </c>
      <c r="C52" s="189">
        <v>1551</v>
      </c>
      <c r="D52" s="101"/>
      <c r="E52" s="101"/>
      <c r="F52" s="189">
        <v>1650</v>
      </c>
      <c r="G52" s="101"/>
      <c r="H52" s="101"/>
      <c r="I52" s="189">
        <v>2716</v>
      </c>
      <c r="J52" s="101"/>
      <c r="K52" s="101"/>
      <c r="L52" s="189">
        <v>2870</v>
      </c>
      <c r="M52" s="101"/>
      <c r="N52" s="101"/>
      <c r="O52" s="190">
        <f t="shared" si="4"/>
        <v>0</v>
      </c>
      <c r="P52" s="102"/>
      <c r="Q52" s="126"/>
      <c r="R52" s="191" t="s">
        <v>97</v>
      </c>
      <c r="S52" s="185">
        <v>34</v>
      </c>
      <c r="T52" s="121"/>
      <c r="U52" s="122"/>
      <c r="V52" s="186">
        <f t="shared" si="5"/>
        <v>0</v>
      </c>
      <c r="W52" s="132"/>
      <c r="X52" s="132"/>
      <c r="Y52" s="132"/>
      <c r="Z52" s="126"/>
      <c r="AA52" s="126"/>
      <c r="AB52" s="126"/>
      <c r="AC52" s="126"/>
    </row>
    <row r="53" spans="1:29" ht="14.25" customHeight="1" thickBot="1">
      <c r="A53" s="187"/>
      <c r="B53" s="188" t="s">
        <v>73</v>
      </c>
      <c r="C53" s="189">
        <v>2607</v>
      </c>
      <c r="D53" s="101"/>
      <c r="E53" s="101"/>
      <c r="F53" s="189">
        <v>2736</v>
      </c>
      <c r="G53" s="101"/>
      <c r="H53" s="101"/>
      <c r="I53" s="189">
        <v>3418</v>
      </c>
      <c r="J53" s="101"/>
      <c r="K53" s="101"/>
      <c r="L53" s="189">
        <v>3592</v>
      </c>
      <c r="M53" s="101"/>
      <c r="N53" s="101"/>
      <c r="O53" s="190">
        <f t="shared" si="4"/>
        <v>0</v>
      </c>
      <c r="P53" s="102"/>
      <c r="Q53" s="126"/>
      <c r="R53" s="192" t="s">
        <v>98</v>
      </c>
      <c r="S53" s="193"/>
      <c r="T53" s="123"/>
      <c r="U53" s="124"/>
      <c r="V53" s="194">
        <f t="shared" si="5"/>
        <v>0</v>
      </c>
      <c r="W53" s="132"/>
      <c r="X53" s="132"/>
      <c r="Y53" s="132"/>
      <c r="Z53" s="126"/>
      <c r="AA53" s="126"/>
      <c r="AB53" s="126"/>
      <c r="AC53" s="126"/>
    </row>
    <row r="54" spans="1:29" ht="14.25" customHeight="1" thickBot="1">
      <c r="A54" s="187"/>
      <c r="B54" s="188" t="s">
        <v>75</v>
      </c>
      <c r="C54" s="189">
        <v>2607</v>
      </c>
      <c r="D54" s="101"/>
      <c r="E54" s="101"/>
      <c r="F54" s="189">
        <v>2736</v>
      </c>
      <c r="G54" s="101"/>
      <c r="H54" s="101"/>
      <c r="I54" s="189">
        <v>3972</v>
      </c>
      <c r="J54" s="101"/>
      <c r="K54" s="101"/>
      <c r="L54" s="189">
        <v>4166</v>
      </c>
      <c r="M54" s="101"/>
      <c r="N54" s="101"/>
      <c r="O54" s="190">
        <f>D54*E54+J54*K54+G54*H54+M54*N54</f>
        <v>0</v>
      </c>
      <c r="P54" s="102"/>
      <c r="Q54" s="126"/>
      <c r="R54" s="166" t="s">
        <v>76</v>
      </c>
      <c r="S54" s="195"/>
      <c r="T54" s="196"/>
      <c r="U54" s="130">
        <f>SUM(U47:U53)</f>
        <v>0</v>
      </c>
      <c r="V54" s="197">
        <f>SUM(V47:V53)</f>
        <v>0</v>
      </c>
      <c r="W54" s="132"/>
      <c r="X54" s="132"/>
      <c r="Y54" s="132"/>
      <c r="Z54" s="126"/>
      <c r="AA54" s="126"/>
      <c r="AB54" s="126"/>
      <c r="AC54" s="126"/>
    </row>
    <row r="55" spans="1:29" ht="14.25" customHeight="1">
      <c r="A55" s="187"/>
      <c r="B55" s="188" t="s">
        <v>77</v>
      </c>
      <c r="C55" s="189">
        <v>3501</v>
      </c>
      <c r="D55" s="101"/>
      <c r="E55" s="101"/>
      <c r="F55" s="189">
        <v>3660</v>
      </c>
      <c r="G55" s="101"/>
      <c r="H55" s="101"/>
      <c r="I55" s="189">
        <v>4616</v>
      </c>
      <c r="J55" s="101"/>
      <c r="K55" s="101"/>
      <c r="L55" s="189">
        <v>4828</v>
      </c>
      <c r="M55" s="101"/>
      <c r="N55" s="101"/>
      <c r="O55" s="190">
        <f t="shared" si="4"/>
        <v>0</v>
      </c>
      <c r="P55" s="102"/>
      <c r="Q55" s="126"/>
      <c r="R55" s="126"/>
      <c r="S55" s="126"/>
      <c r="T55" s="126"/>
      <c r="U55" s="126"/>
      <c r="V55" s="132"/>
      <c r="W55" s="132"/>
      <c r="X55" s="132"/>
      <c r="Y55" s="132"/>
      <c r="Z55" s="126"/>
      <c r="AA55" s="126"/>
      <c r="AB55" s="126"/>
      <c r="AC55" s="126"/>
    </row>
    <row r="56" spans="1:29" ht="14.15" customHeight="1" thickBot="1">
      <c r="A56" s="187"/>
      <c r="B56" s="188" t="s">
        <v>78</v>
      </c>
      <c r="C56" s="189">
        <v>3501</v>
      </c>
      <c r="D56" s="101"/>
      <c r="E56" s="101"/>
      <c r="F56" s="189">
        <v>3660</v>
      </c>
      <c r="G56" s="101"/>
      <c r="H56" s="101"/>
      <c r="I56" s="189">
        <v>5318</v>
      </c>
      <c r="J56" s="101"/>
      <c r="K56" s="101"/>
      <c r="L56" s="189">
        <v>5550</v>
      </c>
      <c r="M56" s="101"/>
      <c r="N56" s="101"/>
      <c r="O56" s="190">
        <f t="shared" si="4"/>
        <v>0</v>
      </c>
      <c r="P56" s="102"/>
      <c r="Q56" s="126"/>
      <c r="R56" s="126" t="s">
        <v>99</v>
      </c>
      <c r="S56" s="126"/>
      <c r="T56" s="126"/>
      <c r="U56" s="126"/>
      <c r="V56" s="126" t="s">
        <v>100</v>
      </c>
      <c r="W56" s="132"/>
      <c r="X56" s="132"/>
      <c r="Y56" s="132"/>
      <c r="Z56" s="126"/>
      <c r="AA56" s="126"/>
      <c r="AB56" s="126"/>
      <c r="AC56" s="126"/>
    </row>
    <row r="57" spans="1:29" ht="14.25" customHeight="1" thickBot="1">
      <c r="A57" s="198"/>
      <c r="B57" s="199" t="s">
        <v>74</v>
      </c>
      <c r="C57" s="200">
        <v>3906</v>
      </c>
      <c r="D57" s="107"/>
      <c r="E57" s="107"/>
      <c r="F57" s="200">
        <v>4080</v>
      </c>
      <c r="G57" s="107"/>
      <c r="H57" s="107"/>
      <c r="I57" s="201">
        <v>6510</v>
      </c>
      <c r="J57" s="107"/>
      <c r="K57" s="107"/>
      <c r="L57" s="201">
        <v>6800</v>
      </c>
      <c r="M57" s="107"/>
      <c r="N57" s="107"/>
      <c r="O57" s="202">
        <f>D57*E57+J57*K57+G57*H57+M57*N57</f>
        <v>0</v>
      </c>
      <c r="P57" s="108"/>
      <c r="Q57" s="126"/>
      <c r="R57" s="203"/>
      <c r="S57" s="204"/>
      <c r="T57" s="204"/>
      <c r="U57" s="205" t="s">
        <v>58</v>
      </c>
      <c r="V57" s="206" t="s">
        <v>59</v>
      </c>
      <c r="W57" s="132"/>
      <c r="X57" s="132"/>
      <c r="Y57" s="132"/>
      <c r="Z57" s="126"/>
      <c r="AA57" s="126"/>
      <c r="AB57" s="126"/>
      <c r="AC57" s="126"/>
    </row>
    <row r="58" spans="1:29" ht="14.25" customHeight="1" thickBot="1">
      <c r="A58" s="166" t="s">
        <v>76</v>
      </c>
      <c r="B58" s="128"/>
      <c r="C58" s="167"/>
      <c r="D58" s="207"/>
      <c r="E58" s="207">
        <f>SUM(E8:E57)</f>
        <v>0</v>
      </c>
      <c r="F58" s="207"/>
      <c r="G58" s="208"/>
      <c r="H58" s="167">
        <f>SUM(H8:H57)</f>
        <v>0</v>
      </c>
      <c r="I58" s="167"/>
      <c r="J58" s="207"/>
      <c r="K58" s="207">
        <f>SUM(K8:K57)</f>
        <v>0</v>
      </c>
      <c r="L58" s="207"/>
      <c r="M58" s="208"/>
      <c r="N58" s="167">
        <f>SUM(N8:N57)</f>
        <v>0</v>
      </c>
      <c r="O58" s="209">
        <f>SUM(O8:O57)</f>
        <v>0</v>
      </c>
      <c r="P58" s="209">
        <f>SUM(P8:P57)</f>
        <v>0</v>
      </c>
      <c r="Q58" s="133"/>
      <c r="R58" s="210"/>
      <c r="S58" s="211"/>
      <c r="T58" s="211"/>
      <c r="U58" s="212"/>
      <c r="V58" s="213"/>
      <c r="W58" s="132"/>
      <c r="X58" s="132"/>
      <c r="Y58" s="132"/>
      <c r="Z58" s="126"/>
      <c r="AA58" s="126"/>
      <c r="AB58" s="126"/>
      <c r="AC58" s="126"/>
    </row>
    <row r="59" spans="1:29" ht="13.5" thickBot="1">
      <c r="A59" s="126"/>
      <c r="B59" s="126"/>
      <c r="C59" s="126"/>
      <c r="D59" s="126"/>
      <c r="E59" s="126"/>
      <c r="F59" s="126"/>
      <c r="G59" s="126"/>
      <c r="H59" s="126"/>
      <c r="I59" s="126"/>
      <c r="J59" s="126"/>
      <c r="K59" s="126"/>
      <c r="L59" s="126"/>
      <c r="M59" s="126"/>
      <c r="N59" s="126"/>
      <c r="O59" s="126"/>
      <c r="P59" s="126"/>
      <c r="Q59" s="126"/>
      <c r="R59" s="178" t="s">
        <v>101</v>
      </c>
      <c r="S59" s="156"/>
      <c r="T59" s="179"/>
      <c r="U59" s="114"/>
      <c r="V59" s="115"/>
      <c r="W59" s="132"/>
      <c r="X59" s="132"/>
      <c r="Y59" s="132"/>
      <c r="Z59" s="126"/>
      <c r="AA59" s="126"/>
      <c r="AB59" s="126"/>
      <c r="AC59" s="126"/>
    </row>
    <row r="60" spans="1:29" ht="13.5" thickBot="1">
      <c r="A60" s="126" t="s">
        <v>102</v>
      </c>
      <c r="B60" s="126"/>
      <c r="C60" s="126"/>
      <c r="D60" s="126"/>
      <c r="E60" s="126"/>
      <c r="F60" s="126"/>
      <c r="G60" s="126"/>
      <c r="H60" s="126"/>
      <c r="I60" s="126"/>
      <c r="J60" s="126"/>
      <c r="K60" s="126"/>
      <c r="L60" s="126"/>
      <c r="M60" s="126"/>
      <c r="N60" s="126"/>
      <c r="O60" s="126"/>
      <c r="P60" s="126"/>
      <c r="Q60" s="126"/>
      <c r="R60" s="166" t="s">
        <v>76</v>
      </c>
      <c r="S60" s="167"/>
      <c r="T60" s="167"/>
      <c r="U60" s="130">
        <f>SUM(U59)</f>
        <v>0</v>
      </c>
      <c r="V60" s="168">
        <f>SUM(V59)</f>
        <v>0</v>
      </c>
      <c r="W60" s="132"/>
      <c r="X60" s="132"/>
      <c r="Y60" s="132"/>
      <c r="Z60" s="126"/>
      <c r="AA60" s="126"/>
      <c r="AB60" s="126"/>
      <c r="AC60" s="126"/>
    </row>
    <row r="61" spans="1:29">
      <c r="A61" s="169" t="s">
        <v>103</v>
      </c>
      <c r="B61" s="126"/>
      <c r="C61" s="126"/>
      <c r="D61" s="126"/>
      <c r="E61" s="126"/>
      <c r="F61" s="126"/>
      <c r="G61" s="126"/>
      <c r="H61" s="126"/>
      <c r="I61" s="126"/>
      <c r="J61" s="126"/>
      <c r="K61" s="126"/>
      <c r="L61" s="126"/>
      <c r="M61" s="126"/>
      <c r="N61" s="126"/>
      <c r="O61" s="126"/>
      <c r="P61" s="126"/>
      <c r="Q61" s="126"/>
      <c r="R61" s="126"/>
      <c r="S61" s="170"/>
      <c r="T61" s="170"/>
      <c r="U61" s="133"/>
      <c r="V61" s="170"/>
      <c r="W61" s="132"/>
      <c r="X61" s="132"/>
      <c r="Y61" s="132"/>
      <c r="Z61" s="126"/>
      <c r="AA61" s="126"/>
      <c r="AB61" s="126"/>
      <c r="AC61" s="126"/>
    </row>
    <row r="62" spans="1:29" ht="69.900000000000006" customHeight="1">
      <c r="A62" s="171" t="s">
        <v>104</v>
      </c>
      <c r="B62" s="171"/>
      <c r="C62" s="171"/>
      <c r="D62" s="171"/>
      <c r="E62" s="171"/>
      <c r="F62" s="171"/>
      <c r="G62" s="171"/>
      <c r="H62" s="171"/>
      <c r="I62" s="171"/>
      <c r="J62" s="171"/>
      <c r="K62" s="171"/>
      <c r="L62" s="171"/>
      <c r="M62" s="171"/>
      <c r="N62" s="171"/>
      <c r="O62" s="171"/>
      <c r="P62" s="171"/>
      <c r="Q62" s="172"/>
      <c r="R62" s="126"/>
      <c r="S62" s="126"/>
      <c r="T62" s="132"/>
      <c r="U62" s="126"/>
      <c r="V62" s="132"/>
      <c r="W62" s="132"/>
      <c r="X62" s="132"/>
      <c r="Y62" s="132"/>
      <c r="Z62" s="126"/>
      <c r="AA62" s="126"/>
      <c r="AB62" s="126"/>
      <c r="AC62" s="126"/>
    </row>
    <row r="63" spans="1:29" ht="13.5" thickBot="1">
      <c r="A63" s="126" t="s">
        <v>105</v>
      </c>
      <c r="B63" s="126"/>
      <c r="C63" s="126"/>
      <c r="D63" s="126"/>
      <c r="E63" s="126"/>
      <c r="F63" s="126"/>
      <c r="G63" s="126"/>
      <c r="H63" s="126"/>
      <c r="I63" s="126"/>
      <c r="J63" s="126"/>
      <c r="K63" s="126"/>
      <c r="L63" s="126"/>
      <c r="M63" s="126"/>
      <c r="N63" s="126"/>
      <c r="O63" s="126"/>
      <c r="P63" s="126"/>
      <c r="Q63" s="126"/>
      <c r="R63" s="126" t="s">
        <v>106</v>
      </c>
      <c r="S63" s="126"/>
      <c r="T63" s="132"/>
      <c r="U63" s="126"/>
      <c r="V63" s="132" t="s">
        <v>100</v>
      </c>
      <c r="W63" s="126"/>
      <c r="X63" s="126"/>
      <c r="Y63" s="132"/>
      <c r="Z63" s="126"/>
      <c r="AA63" s="126"/>
      <c r="AB63" s="126"/>
      <c r="AC63" s="126"/>
    </row>
    <row r="64" spans="1:29" ht="13.5" thickBot="1">
      <c r="A64" s="169" t="s">
        <v>107</v>
      </c>
      <c r="B64" s="126"/>
      <c r="C64" s="126"/>
      <c r="D64" s="126"/>
      <c r="E64" s="126"/>
      <c r="F64" s="126"/>
      <c r="G64" s="126"/>
      <c r="H64" s="126"/>
      <c r="I64" s="126"/>
      <c r="J64" s="126"/>
      <c r="K64" s="126"/>
      <c r="L64" s="126"/>
      <c r="M64" s="126"/>
      <c r="N64" s="126"/>
      <c r="O64" s="126"/>
      <c r="P64" s="126"/>
      <c r="Q64" s="126"/>
      <c r="R64" s="173"/>
      <c r="S64" s="174" t="s">
        <v>108</v>
      </c>
      <c r="T64" s="175" t="s">
        <v>109</v>
      </c>
      <c r="U64" s="176"/>
      <c r="V64" s="177" t="s">
        <v>59</v>
      </c>
      <c r="W64" s="132"/>
      <c r="X64" s="132"/>
      <c r="Y64" s="132"/>
      <c r="Z64" s="126"/>
      <c r="AA64" s="126"/>
      <c r="AB64" s="126"/>
      <c r="AC64" s="126"/>
    </row>
    <row r="65" spans="1:29">
      <c r="A65" s="126" t="s">
        <v>110</v>
      </c>
      <c r="B65" s="126"/>
      <c r="C65" s="126"/>
      <c r="D65" s="126"/>
      <c r="E65" s="126"/>
      <c r="F65" s="126"/>
      <c r="G65" s="126"/>
      <c r="H65" s="126"/>
      <c r="I65" s="126"/>
      <c r="J65" s="126"/>
      <c r="K65" s="126"/>
      <c r="L65" s="126"/>
      <c r="M65" s="126"/>
      <c r="N65" s="126"/>
      <c r="O65" s="126"/>
      <c r="P65" s="126"/>
      <c r="Q65" s="126"/>
      <c r="R65" s="139" t="s">
        <v>111</v>
      </c>
      <c r="S65" s="162">
        <v>15000</v>
      </c>
      <c r="T65" s="116"/>
      <c r="U65" s="156"/>
      <c r="V65" s="157">
        <f>T65</f>
        <v>0</v>
      </c>
      <c r="W65" s="132"/>
      <c r="X65" s="132"/>
      <c r="Y65" s="132"/>
      <c r="Z65" s="126"/>
      <c r="AA65" s="126"/>
      <c r="AB65" s="126"/>
      <c r="AC65" s="126"/>
    </row>
    <row r="66" spans="1:29">
      <c r="A66" s="126"/>
      <c r="B66" s="126"/>
      <c r="C66" s="126"/>
      <c r="D66" s="126"/>
      <c r="E66" s="126"/>
      <c r="F66" s="126"/>
      <c r="G66" s="126"/>
      <c r="H66" s="126"/>
      <c r="I66" s="126"/>
      <c r="J66" s="126"/>
      <c r="K66" s="126"/>
      <c r="L66" s="126"/>
      <c r="M66" s="126"/>
      <c r="N66" s="126"/>
      <c r="O66" s="126"/>
      <c r="P66" s="126"/>
      <c r="Q66" s="126"/>
      <c r="R66" s="142" t="s">
        <v>112</v>
      </c>
      <c r="S66" s="163"/>
      <c r="T66" s="117"/>
      <c r="U66" s="158"/>
      <c r="V66" s="159">
        <f>T66</f>
        <v>0</v>
      </c>
      <c r="W66" s="132"/>
      <c r="X66" s="132"/>
      <c r="Y66" s="132"/>
      <c r="Z66" s="126"/>
      <c r="AA66" s="126"/>
      <c r="AB66" s="126"/>
      <c r="AC66" s="126"/>
    </row>
    <row r="67" spans="1:29" ht="13.5" thickBot="1">
      <c r="A67" s="126"/>
      <c r="B67" s="126"/>
      <c r="C67" s="126"/>
      <c r="D67" s="126"/>
      <c r="E67" s="126"/>
      <c r="F67" s="126"/>
      <c r="G67" s="126"/>
      <c r="H67" s="126"/>
      <c r="I67" s="126"/>
      <c r="J67" s="126"/>
      <c r="K67" s="126"/>
      <c r="L67" s="126"/>
      <c r="M67" s="126"/>
      <c r="N67" s="126"/>
      <c r="O67" s="126"/>
      <c r="P67" s="126"/>
      <c r="Q67" s="126"/>
      <c r="R67" s="164" t="s">
        <v>113</v>
      </c>
      <c r="S67" s="165">
        <v>15000</v>
      </c>
      <c r="T67" s="118"/>
      <c r="U67" s="160"/>
      <c r="V67" s="161">
        <f>T67</f>
        <v>0</v>
      </c>
      <c r="W67" s="132"/>
      <c r="X67" s="132"/>
      <c r="Y67" s="132"/>
      <c r="Z67" s="126"/>
      <c r="AA67" s="126"/>
      <c r="AB67" s="126"/>
      <c r="AC67" s="126"/>
    </row>
    <row r="68" spans="1:29" ht="14.4" customHeight="1" thickBot="1">
      <c r="A68" s="125" t="s">
        <v>114</v>
      </c>
      <c r="B68" s="125"/>
      <c r="C68" s="125"/>
      <c r="D68" s="125"/>
      <c r="E68" s="125"/>
      <c r="F68" s="125"/>
      <c r="G68" s="125"/>
      <c r="H68" s="125"/>
      <c r="I68" s="125"/>
      <c r="J68" s="125"/>
      <c r="K68" s="125"/>
      <c r="L68" s="125"/>
      <c r="M68" s="125"/>
      <c r="N68" s="125"/>
      <c r="O68" s="125"/>
      <c r="P68" s="125"/>
      <c r="Q68" s="126"/>
      <c r="R68" s="127" t="s">
        <v>76</v>
      </c>
      <c r="S68" s="128"/>
      <c r="T68" s="129"/>
      <c r="U68" s="130"/>
      <c r="V68" s="131">
        <f>SUM(V65:V67)</f>
        <v>0</v>
      </c>
      <c r="W68" s="132"/>
      <c r="X68" s="132"/>
      <c r="Y68" s="132"/>
      <c r="Z68" s="126"/>
      <c r="AA68" s="126"/>
      <c r="AB68" s="126"/>
      <c r="AC68" s="126"/>
    </row>
    <row r="69" spans="1:29" ht="14.4" customHeight="1">
      <c r="A69" s="125"/>
      <c r="B69" s="125"/>
      <c r="C69" s="125"/>
      <c r="D69" s="125"/>
      <c r="E69" s="125"/>
      <c r="F69" s="125"/>
      <c r="G69" s="125"/>
      <c r="H69" s="125"/>
      <c r="I69" s="125"/>
      <c r="J69" s="125"/>
      <c r="K69" s="125"/>
      <c r="L69" s="125"/>
      <c r="M69" s="125"/>
      <c r="N69" s="125"/>
      <c r="O69" s="125"/>
      <c r="P69" s="125"/>
      <c r="Q69" s="126"/>
      <c r="R69" s="126"/>
      <c r="S69" s="126"/>
      <c r="T69" s="132"/>
      <c r="U69" s="133"/>
      <c r="V69" s="132"/>
      <c r="W69" s="132"/>
      <c r="X69" s="132"/>
      <c r="Y69" s="132"/>
      <c r="Z69" s="126"/>
      <c r="AA69" s="126"/>
      <c r="AB69" s="126"/>
      <c r="AC69" s="126"/>
    </row>
    <row r="70" spans="1:29" ht="13.5" thickBot="1">
      <c r="A70" s="126" t="s">
        <v>115</v>
      </c>
      <c r="B70" s="126"/>
      <c r="C70" s="126" t="s">
        <v>2</v>
      </c>
      <c r="D70" s="126"/>
      <c r="E70" s="126"/>
      <c r="F70" s="126"/>
      <c r="G70" s="126"/>
      <c r="H70" s="126"/>
      <c r="I70" s="126"/>
      <c r="J70" s="126"/>
      <c r="K70" s="132"/>
      <c r="L70" s="132"/>
      <c r="M70" s="132"/>
      <c r="N70" s="132"/>
      <c r="O70" s="126"/>
      <c r="P70" s="126"/>
      <c r="Q70" s="126"/>
      <c r="R70" s="126"/>
      <c r="S70" s="126"/>
      <c r="T70" s="132"/>
      <c r="U70" s="126"/>
      <c r="V70" s="132"/>
      <c r="W70" s="132"/>
      <c r="X70" s="132"/>
      <c r="Y70" s="132"/>
      <c r="Z70" s="126"/>
      <c r="AA70" s="126"/>
      <c r="AB70" s="126"/>
      <c r="AC70" s="126"/>
    </row>
    <row r="71" spans="1:29" ht="27" customHeight="1" thickBot="1">
      <c r="A71" s="134" t="s">
        <v>116</v>
      </c>
      <c r="B71" s="135"/>
      <c r="C71" s="136" t="str">
        <f>IF(P58=0,"",O58+V14+AC28+V41)</f>
        <v/>
      </c>
      <c r="D71" s="137"/>
      <c r="E71" s="138"/>
      <c r="F71" s="138"/>
      <c r="G71" s="138"/>
      <c r="H71" s="138"/>
      <c r="I71" s="138"/>
      <c r="J71" s="138"/>
      <c r="K71" s="132"/>
      <c r="L71" s="132"/>
      <c r="M71" s="132"/>
      <c r="N71" s="132"/>
      <c r="O71" s="126"/>
      <c r="P71" s="126"/>
      <c r="Q71" s="126"/>
      <c r="R71" s="126"/>
      <c r="S71" s="126"/>
      <c r="T71" s="126"/>
      <c r="U71" s="126"/>
      <c r="V71" s="132"/>
      <c r="W71" s="132"/>
      <c r="X71" s="132"/>
      <c r="Y71" s="132"/>
      <c r="Z71" s="126"/>
      <c r="AA71" s="126"/>
      <c r="AB71" s="126"/>
      <c r="AC71" s="126"/>
    </row>
    <row r="72" spans="1:29">
      <c r="A72" s="126" t="s">
        <v>117</v>
      </c>
      <c r="B72" s="126"/>
      <c r="C72" s="126"/>
      <c r="D72" s="126"/>
      <c r="E72" s="126"/>
      <c r="F72" s="126"/>
      <c r="G72" s="126"/>
      <c r="H72" s="126"/>
      <c r="I72" s="126"/>
      <c r="J72" s="126"/>
      <c r="K72" s="132"/>
      <c r="L72" s="132"/>
      <c r="M72" s="132"/>
      <c r="N72" s="132"/>
      <c r="O72" s="126"/>
      <c r="P72" s="126"/>
      <c r="Q72" s="126"/>
      <c r="R72" s="126"/>
      <c r="S72" s="126"/>
      <c r="T72" s="126"/>
      <c r="U72" s="126"/>
      <c r="V72" s="132"/>
      <c r="W72" s="132"/>
      <c r="X72" s="132"/>
      <c r="Y72" s="132"/>
      <c r="Z72" s="126"/>
      <c r="AA72" s="126"/>
      <c r="AB72" s="126"/>
      <c r="AC72" s="126"/>
    </row>
    <row r="73" spans="1:29">
      <c r="A73" s="126"/>
      <c r="B73" s="126"/>
      <c r="C73" s="126"/>
      <c r="D73" s="126"/>
      <c r="E73" s="126"/>
      <c r="F73" s="126"/>
      <c r="G73" s="126"/>
      <c r="H73" s="126"/>
      <c r="I73" s="126"/>
      <c r="J73" s="126"/>
      <c r="K73" s="132"/>
      <c r="L73" s="132"/>
      <c r="M73" s="132"/>
      <c r="N73" s="132"/>
      <c r="O73" s="126"/>
      <c r="P73" s="126"/>
      <c r="Q73" s="126"/>
      <c r="R73" s="126"/>
      <c r="S73" s="126"/>
      <c r="T73" s="126"/>
      <c r="U73" s="126"/>
      <c r="V73" s="132"/>
      <c r="W73" s="132"/>
      <c r="X73" s="132"/>
      <c r="Y73" s="132"/>
      <c r="Z73" s="126"/>
      <c r="AA73" s="126"/>
      <c r="AB73" s="126"/>
      <c r="AC73" s="126"/>
    </row>
    <row r="74" spans="1:29">
      <c r="A74" s="126" t="s">
        <v>118</v>
      </c>
      <c r="B74" s="126"/>
      <c r="C74" s="126"/>
      <c r="D74" s="126"/>
      <c r="E74" s="126"/>
      <c r="F74" s="126"/>
      <c r="G74" s="126"/>
      <c r="H74" s="126"/>
      <c r="I74" s="126"/>
      <c r="J74" s="126"/>
      <c r="K74" s="132"/>
      <c r="L74" s="132"/>
      <c r="M74" s="132"/>
      <c r="N74" s="132"/>
      <c r="O74" s="126"/>
      <c r="P74" s="126"/>
      <c r="Q74" s="126"/>
      <c r="R74" s="126"/>
      <c r="S74" s="126"/>
      <c r="T74" s="126"/>
      <c r="U74" s="126"/>
      <c r="V74" s="132"/>
      <c r="W74" s="132"/>
      <c r="X74" s="132"/>
      <c r="Y74" s="132"/>
      <c r="Z74" s="126"/>
      <c r="AA74" s="126"/>
      <c r="AB74" s="126"/>
      <c r="AC74" s="126"/>
    </row>
    <row r="75" spans="1:29" ht="13.5" thickBot="1">
      <c r="A75" s="126"/>
      <c r="B75" s="126"/>
      <c r="C75" s="126" t="s">
        <v>2</v>
      </c>
      <c r="D75" s="126"/>
      <c r="E75" s="126"/>
      <c r="F75" s="126"/>
      <c r="G75" s="126"/>
      <c r="H75" s="126"/>
      <c r="I75" s="126"/>
      <c r="J75" s="126"/>
      <c r="K75" s="132"/>
      <c r="L75" s="132"/>
      <c r="M75" s="132"/>
      <c r="N75" s="132"/>
      <c r="O75" s="126"/>
      <c r="P75" s="126"/>
      <c r="Q75" s="126"/>
      <c r="R75" s="126"/>
      <c r="S75" s="126"/>
      <c r="T75" s="126"/>
      <c r="U75" s="126"/>
      <c r="V75" s="132"/>
      <c r="W75" s="132"/>
      <c r="X75" s="132"/>
      <c r="Y75" s="132"/>
      <c r="Z75" s="126"/>
      <c r="AA75" s="126"/>
      <c r="AB75" s="126"/>
      <c r="AC75" s="126"/>
    </row>
    <row r="76" spans="1:29" ht="56.4" customHeight="1">
      <c r="A76" s="139" t="s">
        <v>47</v>
      </c>
      <c r="B76" s="140" t="s">
        <v>119</v>
      </c>
      <c r="C76" s="141" t="str">
        <f>IF(P58&gt;0,P58,"")</f>
        <v/>
      </c>
      <c r="D76" s="126"/>
      <c r="E76" s="126"/>
      <c r="F76" s="126"/>
      <c r="G76" s="126"/>
      <c r="H76" s="126"/>
      <c r="I76" s="126"/>
      <c r="J76" s="126"/>
      <c r="K76" s="132"/>
      <c r="L76" s="132"/>
      <c r="M76" s="132"/>
      <c r="N76" s="132"/>
      <c r="O76" s="126"/>
      <c r="P76" s="126"/>
      <c r="Q76" s="126"/>
      <c r="R76" s="126"/>
      <c r="S76" s="126"/>
      <c r="T76" s="126"/>
      <c r="U76" s="126"/>
      <c r="V76" s="132"/>
      <c r="W76" s="126"/>
      <c r="X76" s="126"/>
      <c r="Y76" s="126"/>
      <c r="Z76" s="126"/>
      <c r="AA76" s="126"/>
      <c r="AB76" s="126"/>
      <c r="AC76" s="126"/>
    </row>
    <row r="77" spans="1:29" ht="27.65" customHeight="1">
      <c r="A77" s="142" t="s">
        <v>120</v>
      </c>
      <c r="B77" s="143" t="s">
        <v>121</v>
      </c>
      <c r="C77" s="144" t="str">
        <f>IF($P$58&gt;0,V14,"")</f>
        <v/>
      </c>
      <c r="D77" s="126"/>
      <c r="E77" s="126"/>
      <c r="F77" s="126"/>
      <c r="G77" s="126"/>
      <c r="H77" s="126"/>
      <c r="I77" s="126"/>
      <c r="J77" s="126"/>
      <c r="K77" s="132"/>
      <c r="L77" s="132"/>
      <c r="M77" s="132"/>
      <c r="N77" s="132"/>
      <c r="O77" s="126"/>
      <c r="P77" s="126"/>
      <c r="Q77" s="126"/>
      <c r="R77" s="126"/>
      <c r="S77" s="126"/>
      <c r="T77" s="132"/>
      <c r="U77" s="126"/>
      <c r="V77" s="132"/>
      <c r="W77" s="126"/>
      <c r="X77" s="126"/>
      <c r="Y77" s="126"/>
      <c r="Z77" s="126"/>
      <c r="AA77" s="126"/>
      <c r="AB77" s="126"/>
      <c r="AC77" s="126"/>
    </row>
    <row r="78" spans="1:29" ht="27.65" customHeight="1">
      <c r="A78" s="142" t="s">
        <v>79</v>
      </c>
      <c r="B78" s="143" t="s">
        <v>121</v>
      </c>
      <c r="C78" s="144" t="str">
        <f>IF($P$58&gt;0,AC28,"")</f>
        <v/>
      </c>
      <c r="D78" s="126"/>
      <c r="E78" s="126"/>
      <c r="F78" s="126"/>
      <c r="G78" s="126"/>
      <c r="H78" s="126"/>
      <c r="I78" s="126"/>
      <c r="J78" s="126"/>
      <c r="K78" s="132"/>
      <c r="L78" s="132"/>
      <c r="M78" s="132"/>
      <c r="N78" s="132"/>
      <c r="O78" s="126"/>
      <c r="P78" s="126"/>
      <c r="Q78" s="126"/>
      <c r="R78" s="126"/>
      <c r="S78" s="126"/>
      <c r="T78" s="126"/>
      <c r="U78" s="126"/>
      <c r="V78" s="132"/>
      <c r="W78" s="132"/>
      <c r="X78" s="132"/>
      <c r="Y78" s="132"/>
      <c r="Z78" s="126"/>
      <c r="AA78" s="126"/>
      <c r="AB78" s="126"/>
      <c r="AC78" s="126"/>
    </row>
    <row r="79" spans="1:29" ht="27.65" customHeight="1" thickBot="1">
      <c r="A79" s="145" t="s">
        <v>122</v>
      </c>
      <c r="B79" s="146" t="s">
        <v>121</v>
      </c>
      <c r="C79" s="147" t="str">
        <f>IF($P$58&gt;0,V41,"")</f>
        <v/>
      </c>
      <c r="D79" s="126"/>
      <c r="E79" s="126"/>
      <c r="F79" s="126"/>
      <c r="G79" s="126"/>
      <c r="H79" s="126"/>
      <c r="I79" s="126"/>
      <c r="J79" s="126"/>
      <c r="K79" s="132"/>
      <c r="L79" s="132"/>
      <c r="M79" s="132"/>
      <c r="N79" s="132"/>
      <c r="O79" s="126"/>
      <c r="P79" s="126"/>
      <c r="Q79" s="126"/>
      <c r="R79" s="126"/>
      <c r="S79" s="126"/>
      <c r="T79" s="126"/>
      <c r="U79" s="126"/>
      <c r="V79" s="132"/>
      <c r="W79" s="132"/>
      <c r="X79" s="132"/>
      <c r="Y79" s="132"/>
      <c r="Z79" s="126"/>
      <c r="AA79" s="126"/>
      <c r="AB79" s="126"/>
      <c r="AC79" s="126"/>
    </row>
    <row r="80" spans="1:29" ht="27" customHeight="1" thickTop="1" thickBot="1">
      <c r="A80" s="148" t="s">
        <v>76</v>
      </c>
      <c r="B80" s="149"/>
      <c r="C80" s="150" t="str">
        <f>IF(C76="","",SUM(C76:C79))</f>
        <v/>
      </c>
      <c r="D80" s="126"/>
      <c r="E80" s="126"/>
      <c r="F80" s="126"/>
      <c r="G80" s="126"/>
      <c r="H80" s="126"/>
      <c r="I80" s="126"/>
      <c r="J80" s="126"/>
      <c r="K80" s="132"/>
      <c r="L80" s="132"/>
      <c r="M80" s="132"/>
      <c r="N80" s="132"/>
      <c r="O80" s="126"/>
      <c r="P80" s="126"/>
      <c r="Q80" s="126"/>
      <c r="R80" s="126"/>
      <c r="S80" s="126"/>
      <c r="T80" s="126"/>
      <c r="U80" s="126"/>
      <c r="V80" s="132"/>
      <c r="W80" s="132"/>
      <c r="X80" s="132"/>
      <c r="Y80" s="132"/>
      <c r="Z80" s="126"/>
      <c r="AA80" s="126"/>
      <c r="AB80" s="126"/>
      <c r="AC80" s="126"/>
    </row>
    <row r="81" spans="1:29">
      <c r="A81" s="126"/>
      <c r="B81" s="126"/>
      <c r="C81" s="126"/>
      <c r="D81" s="126"/>
      <c r="E81" s="126"/>
      <c r="F81" s="126"/>
      <c r="G81" s="126"/>
      <c r="H81" s="126"/>
      <c r="I81" s="126"/>
      <c r="J81" s="126"/>
      <c r="K81" s="132"/>
      <c r="L81" s="132"/>
      <c r="M81" s="132"/>
      <c r="N81" s="132"/>
      <c r="O81" s="126"/>
      <c r="P81" s="126"/>
      <c r="Q81" s="126"/>
      <c r="R81" s="126"/>
      <c r="S81" s="126"/>
      <c r="T81" s="126"/>
      <c r="U81" s="126"/>
      <c r="V81" s="132"/>
      <c r="W81" s="132"/>
      <c r="X81" s="132"/>
      <c r="Y81" s="132"/>
      <c r="Z81" s="126"/>
      <c r="AA81" s="126"/>
      <c r="AB81" s="126"/>
      <c r="AC81" s="126"/>
    </row>
    <row r="82" spans="1:29" ht="13.5" thickBot="1">
      <c r="A82" s="126" t="s">
        <v>123</v>
      </c>
      <c r="B82" s="126"/>
      <c r="C82" s="126"/>
      <c r="D82" s="126"/>
      <c r="E82" s="126"/>
      <c r="F82" s="126"/>
      <c r="G82" s="126"/>
      <c r="H82" s="126"/>
      <c r="I82" s="126"/>
      <c r="J82" s="126"/>
      <c r="K82" s="132"/>
      <c r="L82" s="132"/>
      <c r="M82" s="132"/>
      <c r="N82" s="132"/>
      <c r="O82" s="126"/>
      <c r="P82" s="126"/>
      <c r="Q82" s="126"/>
      <c r="R82" s="126"/>
      <c r="S82" s="126"/>
      <c r="T82" s="126"/>
      <c r="U82" s="126"/>
      <c r="V82" s="132"/>
      <c r="W82" s="132"/>
      <c r="X82" s="132"/>
      <c r="Y82" s="132"/>
      <c r="Z82" s="126"/>
      <c r="AA82" s="126"/>
      <c r="AB82" s="126"/>
      <c r="AC82" s="126"/>
    </row>
    <row r="83" spans="1:29" ht="27" customHeight="1" thickBot="1">
      <c r="A83" s="151" t="str">
        <f>IFERROR(ROUNDDOWN(C80/C71,2),"")</f>
        <v/>
      </c>
      <c r="B83" s="152"/>
      <c r="C83" s="153"/>
      <c r="D83" s="126"/>
      <c r="E83" s="126"/>
      <c r="F83" s="126"/>
      <c r="G83" s="126"/>
      <c r="H83" s="126"/>
      <c r="I83" s="126"/>
      <c r="J83" s="126"/>
      <c r="K83" s="132"/>
      <c r="L83" s="132"/>
      <c r="M83" s="132"/>
      <c r="N83" s="132"/>
      <c r="O83" s="126"/>
      <c r="P83" s="126"/>
      <c r="Q83" s="126"/>
      <c r="R83" s="126"/>
      <c r="S83" s="126"/>
      <c r="T83" s="126"/>
      <c r="U83" s="126"/>
      <c r="V83" s="132"/>
      <c r="W83" s="132"/>
      <c r="X83" s="132"/>
      <c r="Y83" s="132"/>
      <c r="Z83" s="126"/>
      <c r="AA83" s="126"/>
      <c r="AB83" s="126"/>
      <c r="AC83" s="126"/>
    </row>
    <row r="84" spans="1:29">
      <c r="A84" s="126" t="s">
        <v>124</v>
      </c>
      <c r="B84" s="126"/>
      <c r="C84" s="126"/>
      <c r="D84" s="126"/>
      <c r="E84" s="126"/>
      <c r="F84" s="126"/>
      <c r="G84" s="126"/>
      <c r="H84" s="126"/>
      <c r="I84" s="126"/>
      <c r="J84" s="126"/>
      <c r="K84" s="132"/>
      <c r="L84" s="132"/>
      <c r="M84" s="132"/>
      <c r="N84" s="132"/>
      <c r="O84" s="126"/>
      <c r="P84" s="126"/>
      <c r="Q84" s="126"/>
      <c r="R84" s="126"/>
      <c r="S84" s="126"/>
      <c r="T84" s="126"/>
      <c r="U84" s="126"/>
      <c r="V84" s="132"/>
      <c r="W84" s="132"/>
      <c r="X84" s="132"/>
      <c r="Y84" s="132"/>
      <c r="Z84" s="126"/>
      <c r="AA84" s="126"/>
      <c r="AB84" s="126"/>
      <c r="AC84" s="126"/>
    </row>
    <row r="85" spans="1:29">
      <c r="A85" s="154" t="s">
        <v>204</v>
      </c>
      <c r="B85" s="154"/>
      <c r="C85" s="154"/>
      <c r="D85" s="126"/>
      <c r="E85" s="126"/>
      <c r="F85" s="126"/>
      <c r="G85" s="126"/>
      <c r="H85" s="126"/>
      <c r="I85" s="126"/>
      <c r="J85" s="126"/>
      <c r="K85" s="132"/>
      <c r="L85" s="132"/>
      <c r="M85" s="132"/>
      <c r="N85" s="132"/>
      <c r="O85" s="126"/>
      <c r="P85" s="126"/>
      <c r="Q85" s="126"/>
      <c r="R85" s="126"/>
      <c r="S85" s="126"/>
      <c r="T85" s="126"/>
      <c r="U85" s="126"/>
      <c r="V85" s="132"/>
      <c r="W85" s="132"/>
      <c r="X85" s="132"/>
      <c r="Y85" s="132"/>
      <c r="Z85" s="126"/>
      <c r="AA85" s="126"/>
      <c r="AB85" s="126"/>
      <c r="AC85" s="126"/>
    </row>
    <row r="86" spans="1:29">
      <c r="A86" s="155" t="s">
        <v>125</v>
      </c>
      <c r="B86" s="155"/>
      <c r="C86" s="155"/>
      <c r="D86" s="155"/>
      <c r="E86" s="155"/>
      <c r="F86" s="155"/>
      <c r="G86" s="155"/>
      <c r="H86" s="155"/>
      <c r="I86" s="155"/>
      <c r="J86" s="155"/>
      <c r="K86" s="155"/>
      <c r="L86" s="155"/>
      <c r="M86" s="126"/>
      <c r="N86" s="126"/>
      <c r="O86" s="126"/>
      <c r="P86" s="126"/>
      <c r="Q86" s="126"/>
      <c r="R86" s="126"/>
      <c r="S86" s="126"/>
      <c r="T86" s="126"/>
      <c r="U86" s="126"/>
      <c r="V86" s="132"/>
      <c r="W86" s="132"/>
      <c r="X86" s="132"/>
      <c r="Y86" s="132"/>
      <c r="Z86" s="126"/>
      <c r="AA86" s="126"/>
      <c r="AB86" s="126"/>
      <c r="AC86" s="126"/>
    </row>
  </sheetData>
  <sheetProtection algorithmName="SHA-512" hashValue="NMmw5dAfIYOsAnGiYITxH14ATAYM4SJHgCvYB2sOBiiAgRASZjb5KkskI29ftfRtUXM43iiy9VHFKb4PcV0/rQ==" saltValue="6XjmugPodd4lIh7297LJZw==" spinCount="100000" sheet="1" selectLockedCells="1" pivotTables="0"/>
  <mergeCells count="55">
    <mergeCell ref="V17:X17"/>
    <mergeCell ref="Y17:AA17"/>
    <mergeCell ref="S17:U17"/>
    <mergeCell ref="R17:R20"/>
    <mergeCell ref="Y18:Y20"/>
    <mergeCell ref="Z18:Z20"/>
    <mergeCell ref="AA18:AA20"/>
    <mergeCell ref="S18:S20"/>
    <mergeCell ref="T18:T20"/>
    <mergeCell ref="AB17:AB20"/>
    <mergeCell ref="AC17:AC20"/>
    <mergeCell ref="R57:R58"/>
    <mergeCell ref="S57:S58"/>
    <mergeCell ref="T57:T58"/>
    <mergeCell ref="U57:U58"/>
    <mergeCell ref="V57:V58"/>
    <mergeCell ref="R44:R45"/>
    <mergeCell ref="S44:S45"/>
    <mergeCell ref="T44:T45"/>
    <mergeCell ref="U44:U45"/>
    <mergeCell ref="V44:V45"/>
    <mergeCell ref="U18:U20"/>
    <mergeCell ref="V18:V20"/>
    <mergeCell ref="W18:W20"/>
    <mergeCell ref="X18:X20"/>
    <mergeCell ref="T5:T6"/>
    <mergeCell ref="R5:R6"/>
    <mergeCell ref="S5:S6"/>
    <mergeCell ref="E6:E7"/>
    <mergeCell ref="H6:H7"/>
    <mergeCell ref="K6:K7"/>
    <mergeCell ref="N6:N7"/>
    <mergeCell ref="I5:K5"/>
    <mergeCell ref="L5:N5"/>
    <mergeCell ref="A83:C83"/>
    <mergeCell ref="A80:B80"/>
    <mergeCell ref="R31:R33"/>
    <mergeCell ref="S31:S33"/>
    <mergeCell ref="T31:T33"/>
    <mergeCell ref="V5:V6"/>
    <mergeCell ref="A71:B71"/>
    <mergeCell ref="D71:J71"/>
    <mergeCell ref="A18:A27"/>
    <mergeCell ref="A28:A37"/>
    <mergeCell ref="A38:A47"/>
    <mergeCell ref="A48:A57"/>
    <mergeCell ref="A62:P62"/>
    <mergeCell ref="A68:P69"/>
    <mergeCell ref="V31:V33"/>
    <mergeCell ref="U31:U33"/>
    <mergeCell ref="U5:U6"/>
    <mergeCell ref="A5:A7"/>
    <mergeCell ref="B5:B7"/>
    <mergeCell ref="O5:O7"/>
    <mergeCell ref="P5:P7"/>
  </mergeCells>
  <phoneticPr fontId="21"/>
  <pageMargins left="0.51181102362204722" right="0.31496062992125984" top="0.74803149606299213" bottom="0.74803149606299213" header="0.31496062992125984" footer="0.31496062992125984"/>
  <pageSetup paperSize="8" scale="51" fitToWidth="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view="pageBreakPreview" zoomScale="70" zoomScaleNormal="100" zoomScaleSheetLayoutView="70" workbookViewId="0">
      <selection activeCell="G14" sqref="G14"/>
    </sheetView>
  </sheetViews>
  <sheetFormatPr defaultColWidth="9" defaultRowHeight="13"/>
  <cols>
    <col min="1" max="1" width="11.5" style="6" customWidth="1"/>
    <col min="2" max="2" width="25.08203125" style="6" customWidth="1"/>
    <col min="3" max="3" width="17.58203125" style="6" customWidth="1"/>
    <col min="4" max="4" width="5.58203125" style="6" customWidth="1"/>
    <col min="5" max="5" width="11.08203125" style="6" customWidth="1"/>
    <col min="6" max="7" width="17.58203125" style="6" customWidth="1"/>
    <col min="8" max="8" width="9" style="6"/>
    <col min="9" max="9" width="0" style="6" hidden="1" customWidth="1"/>
    <col min="10" max="16384" width="9" style="6"/>
  </cols>
  <sheetData>
    <row r="1" spans="1:7" ht="14">
      <c r="A1" s="4" t="s">
        <v>126</v>
      </c>
      <c r="B1" s="4"/>
      <c r="C1" s="4"/>
      <c r="D1" s="4"/>
      <c r="E1" s="4"/>
      <c r="F1" s="4"/>
      <c r="G1" s="4"/>
    </row>
    <row r="2" spans="1:7" ht="30" customHeight="1">
      <c r="A2" s="35" t="s">
        <v>1</v>
      </c>
      <c r="B2" s="35"/>
      <c r="C2" s="35"/>
      <c r="D2" s="35"/>
      <c r="E2" s="35"/>
      <c r="F2" s="35"/>
      <c r="G2" s="35"/>
    </row>
    <row r="3" spans="1:7" ht="8.25" customHeight="1">
      <c r="A3" s="7"/>
      <c r="B3" s="7"/>
      <c r="C3" s="7"/>
      <c r="D3" s="7"/>
      <c r="E3" s="7"/>
      <c r="F3" s="7"/>
      <c r="G3" s="7"/>
    </row>
    <row r="4" spans="1:7" ht="30" customHeight="1" thickBot="1">
      <c r="A4" s="4"/>
      <c r="B4" s="4"/>
      <c r="C4" s="7"/>
      <c r="D4" s="7"/>
      <c r="E4" s="7"/>
      <c r="F4" s="7"/>
      <c r="G4" s="9" t="s">
        <v>2</v>
      </c>
    </row>
    <row r="5" spans="1:7" ht="41.25" customHeight="1" thickBot="1">
      <c r="A5" s="36" t="s">
        <v>3</v>
      </c>
      <c r="B5" s="36"/>
      <c r="C5" s="36"/>
      <c r="D5" s="37" t="s">
        <v>4</v>
      </c>
      <c r="E5" s="38"/>
      <c r="F5" s="38"/>
      <c r="G5" s="39"/>
    </row>
    <row r="6" spans="1:7" ht="41.25" customHeight="1">
      <c r="A6" s="40" t="s">
        <v>5</v>
      </c>
      <c r="B6" s="41"/>
      <c r="C6" s="26" t="s">
        <v>127</v>
      </c>
      <c r="D6" s="45" t="s">
        <v>7</v>
      </c>
      <c r="E6" s="48" t="s">
        <v>128</v>
      </c>
      <c r="F6" s="41"/>
      <c r="G6" s="10" t="str">
        <f>IF(C8="","",IF(C8=0,"",ROUNDDOWN(C8/3,0)))</f>
        <v/>
      </c>
    </row>
    <row r="7" spans="1:7" ht="41.25" customHeight="1">
      <c r="A7" s="11" t="s">
        <v>9</v>
      </c>
      <c r="B7" s="12" t="s">
        <v>10</v>
      </c>
      <c r="C7" s="3"/>
      <c r="D7" s="46"/>
      <c r="E7" s="49" t="s">
        <v>11</v>
      </c>
      <c r="F7" s="13" t="s">
        <v>129</v>
      </c>
      <c r="G7" s="3"/>
    </row>
    <row r="8" spans="1:7" ht="41.25" customHeight="1">
      <c r="A8" s="11" t="s">
        <v>9</v>
      </c>
      <c r="B8" s="14" t="s">
        <v>130</v>
      </c>
      <c r="C8" s="3"/>
      <c r="D8" s="46"/>
      <c r="E8" s="50"/>
      <c r="F8" s="15" t="s">
        <v>131</v>
      </c>
      <c r="G8" s="3"/>
    </row>
    <row r="9" spans="1:7" ht="41.25" customHeight="1">
      <c r="A9" s="11" t="s">
        <v>9</v>
      </c>
      <c r="B9" s="14" t="s">
        <v>132</v>
      </c>
      <c r="C9" s="3"/>
      <c r="D9" s="46"/>
      <c r="E9" s="51"/>
      <c r="F9" s="15" t="s">
        <v>133</v>
      </c>
      <c r="G9" s="16" t="str">
        <f>IF(G6="","",SUM(G7:G8))</f>
        <v/>
      </c>
    </row>
    <row r="10" spans="1:7" ht="41.25" customHeight="1">
      <c r="A10" s="11" t="s">
        <v>17</v>
      </c>
      <c r="B10" s="14" t="s">
        <v>10</v>
      </c>
      <c r="C10" s="29"/>
      <c r="D10" s="46"/>
      <c r="E10" s="52" t="s">
        <v>134</v>
      </c>
      <c r="F10" s="53"/>
      <c r="G10" s="17" t="str">
        <f>IF(ISERROR(G9/C8),"",ROUND(G9/C8,7))</f>
        <v/>
      </c>
    </row>
    <row r="11" spans="1:7" ht="41.25" customHeight="1">
      <c r="A11" s="42" t="s">
        <v>19</v>
      </c>
      <c r="B11" s="43"/>
      <c r="C11" s="44"/>
      <c r="D11" s="46"/>
      <c r="E11" s="52" t="s">
        <v>135</v>
      </c>
      <c r="F11" s="53"/>
      <c r="G11" s="3"/>
    </row>
    <row r="12" spans="1:7" ht="41.25" customHeight="1">
      <c r="A12" s="33" t="s">
        <v>136</v>
      </c>
      <c r="B12" s="34"/>
      <c r="C12" s="28">
        <f>'別紙内訳(市町村設置) '!I57</f>
        <v>0</v>
      </c>
      <c r="D12" s="47"/>
      <c r="E12" s="52" t="s">
        <v>137</v>
      </c>
      <c r="F12" s="53"/>
      <c r="G12" s="16" t="str">
        <f>IF(ISERROR(G9/C8),"",ROUNDDOWN(G6*G10,0)-G11)</f>
        <v/>
      </c>
    </row>
    <row r="13" spans="1:7" ht="41.25" customHeight="1">
      <c r="A13" s="33" t="s">
        <v>138</v>
      </c>
      <c r="B13" s="34"/>
      <c r="C13" s="28">
        <f>'別紙内訳(市町村設置) '!G104</f>
        <v>0</v>
      </c>
      <c r="D13" s="71" t="s">
        <v>24</v>
      </c>
      <c r="E13" s="54" t="s">
        <v>139</v>
      </c>
      <c r="F13" s="34"/>
      <c r="G13" s="16" t="str">
        <f>IF(C9="","",IF(C9=0,"",(ROUNDDOWN(C9/2,0))))</f>
        <v/>
      </c>
    </row>
    <row r="14" spans="1:7" ht="41.25" customHeight="1">
      <c r="A14" s="33" t="s">
        <v>140</v>
      </c>
      <c r="B14" s="34"/>
      <c r="C14" s="28">
        <f>'別紙内訳(市町村設置) '!P16</f>
        <v>0</v>
      </c>
      <c r="D14" s="72"/>
      <c r="E14" s="74" t="s">
        <v>27</v>
      </c>
      <c r="F14" s="18" t="s">
        <v>141</v>
      </c>
      <c r="G14" s="3"/>
    </row>
    <row r="15" spans="1:7" ht="41.25" customHeight="1">
      <c r="A15" s="33" t="s">
        <v>142</v>
      </c>
      <c r="B15" s="34"/>
      <c r="C15" s="28">
        <f>'別紙内訳(市町村設置) '!V33</f>
        <v>0</v>
      </c>
      <c r="D15" s="72"/>
      <c r="E15" s="74"/>
      <c r="F15" s="19" t="s">
        <v>143</v>
      </c>
      <c r="G15" s="3"/>
    </row>
    <row r="16" spans="1:7" ht="41.25" customHeight="1">
      <c r="A16" s="33" t="s">
        <v>144</v>
      </c>
      <c r="B16" s="34"/>
      <c r="C16" s="28">
        <f>'別紙内訳(市町村設置) '!P49</f>
        <v>0</v>
      </c>
      <c r="D16" s="72"/>
      <c r="E16" s="75"/>
      <c r="F16" s="19" t="s">
        <v>145</v>
      </c>
      <c r="G16" s="22" t="str">
        <f>IF(G13="","",SUM(G14:G15))</f>
        <v/>
      </c>
    </row>
    <row r="17" spans="1:9" ht="41.25" customHeight="1">
      <c r="A17" s="33" t="s">
        <v>146</v>
      </c>
      <c r="B17" s="34"/>
      <c r="C17" s="27">
        <f>SUM(C12:C16)</f>
        <v>0</v>
      </c>
      <c r="D17" s="72"/>
      <c r="E17" s="54" t="s">
        <v>147</v>
      </c>
      <c r="F17" s="34"/>
      <c r="G17" s="17" t="str">
        <f>IF(ISERROR(G16/C9),"",ROUND(G16/C9,7))</f>
        <v/>
      </c>
    </row>
    <row r="18" spans="1:9" ht="41.25" customHeight="1">
      <c r="A18" s="76" t="s">
        <v>148</v>
      </c>
      <c r="B18" s="53"/>
      <c r="C18" s="23"/>
      <c r="D18" s="72"/>
      <c r="E18" s="54" t="s">
        <v>149</v>
      </c>
      <c r="F18" s="34"/>
      <c r="G18" s="3"/>
      <c r="I18" s="6" t="e">
        <f>C18/C17</f>
        <v>#DIV/0!</v>
      </c>
    </row>
    <row r="19" spans="1:9" ht="41.25" customHeight="1">
      <c r="A19" s="33" t="s">
        <v>150</v>
      </c>
      <c r="B19" s="34"/>
      <c r="C19" s="28">
        <f>'別紙内訳(市町村設置) '!P64</f>
        <v>0</v>
      </c>
      <c r="D19" s="73"/>
      <c r="E19" s="54" t="s">
        <v>151</v>
      </c>
      <c r="F19" s="34"/>
      <c r="G19" s="16" t="str">
        <f>IF(ISERROR(G16/C9),"",ROUNDDOWN(G13*G17,0)-G18)</f>
        <v/>
      </c>
    </row>
    <row r="20" spans="1:9" ht="46.65" customHeight="1">
      <c r="A20" s="76" t="s">
        <v>152</v>
      </c>
      <c r="B20" s="77"/>
      <c r="C20" s="28">
        <f>'別紙内訳(市町村設置) '!P71</f>
        <v>0</v>
      </c>
      <c r="D20" s="56" t="s">
        <v>153</v>
      </c>
      <c r="E20" s="34"/>
      <c r="F20" s="57"/>
      <c r="G20" s="16">
        <f>SUM(G12,G19)</f>
        <v>0</v>
      </c>
    </row>
    <row r="21" spans="1:9" ht="41.25" customHeight="1" thickBot="1">
      <c r="A21" s="33" t="s">
        <v>154</v>
      </c>
      <c r="B21" s="34"/>
      <c r="C21" s="28">
        <f>'別紙内訳(市町村設置) '!P81</f>
        <v>0</v>
      </c>
      <c r="D21" s="70" t="s">
        <v>42</v>
      </c>
      <c r="E21" s="55"/>
      <c r="F21" s="57"/>
      <c r="G21" s="31"/>
    </row>
    <row r="22" spans="1:9" ht="41.25" customHeight="1" thickBot="1">
      <c r="A22" s="64" t="s">
        <v>155</v>
      </c>
      <c r="B22" s="92"/>
      <c r="C22" s="30"/>
      <c r="D22" s="37" t="s">
        <v>44</v>
      </c>
      <c r="E22" s="38"/>
      <c r="F22" s="38"/>
      <c r="G22" s="39"/>
    </row>
    <row r="23" spans="1:9" ht="41.15" customHeight="1">
      <c r="A23" s="56" t="s">
        <v>156</v>
      </c>
      <c r="B23" s="78"/>
      <c r="C23" s="27">
        <f>C17+C18+C19+C20+C21-C22</f>
        <v>0</v>
      </c>
      <c r="D23" s="83"/>
      <c r="E23" s="84"/>
      <c r="F23" s="84"/>
      <c r="G23" s="85"/>
    </row>
    <row r="24" spans="1:9" ht="41.15" customHeight="1">
      <c r="A24" s="56"/>
      <c r="B24" s="78"/>
      <c r="C24" s="79"/>
      <c r="D24" s="86"/>
      <c r="E24" s="87"/>
      <c r="F24" s="87"/>
      <c r="G24" s="88"/>
    </row>
    <row r="25" spans="1:9" ht="41.15" customHeight="1" thickBot="1">
      <c r="A25" s="80"/>
      <c r="B25" s="81"/>
      <c r="C25" s="82"/>
      <c r="D25" s="89"/>
      <c r="E25" s="90"/>
      <c r="F25" s="90"/>
      <c r="G25" s="91"/>
    </row>
    <row r="26" spans="1:9" ht="14.15" customHeight="1">
      <c r="A26" s="4" t="s">
        <v>45</v>
      </c>
      <c r="B26" s="4"/>
      <c r="C26" s="4"/>
      <c r="D26" s="4"/>
      <c r="E26" s="4"/>
      <c r="F26" s="4"/>
      <c r="G26" s="4"/>
    </row>
  </sheetData>
  <sheetProtection algorithmName="SHA-512" hashValue="yqU3gEpGlzsktFLd0v3R5uAhsBjhbXKSJ9/VPSaXBf64bjKGqb1qB6o5CHAw9Gi1kq9Wh/MyXF8JwY7HMvn/aQ==" saltValue="idbLr95Mj84otTzBeWzWiQ==" spinCount="100000" sheet="1" selectLockedCells="1"/>
  <mergeCells count="34">
    <mergeCell ref="A2:G2"/>
    <mergeCell ref="A5:C5"/>
    <mergeCell ref="D5:G5"/>
    <mergeCell ref="A6:B6"/>
    <mergeCell ref="E10:F10"/>
    <mergeCell ref="D6:D12"/>
    <mergeCell ref="E6:F6"/>
    <mergeCell ref="E7:E9"/>
    <mergeCell ref="E11:F11"/>
    <mergeCell ref="E12:F12"/>
    <mergeCell ref="A11:C11"/>
    <mergeCell ref="A12:B12"/>
    <mergeCell ref="D13:D19"/>
    <mergeCell ref="E13:F13"/>
    <mergeCell ref="E14:E16"/>
    <mergeCell ref="E17:F17"/>
    <mergeCell ref="E18:F18"/>
    <mergeCell ref="E19:F19"/>
    <mergeCell ref="D22:G22"/>
    <mergeCell ref="D23:G25"/>
    <mergeCell ref="D20:F20"/>
    <mergeCell ref="D21:F21"/>
    <mergeCell ref="A23:B23"/>
    <mergeCell ref="A22:B22"/>
    <mergeCell ref="A21:B21"/>
    <mergeCell ref="A13:B13"/>
    <mergeCell ref="A19:B19"/>
    <mergeCell ref="A20:B20"/>
    <mergeCell ref="A24:C25"/>
    <mergeCell ref="A14:B14"/>
    <mergeCell ref="A17:B17"/>
    <mergeCell ref="A18:B18"/>
    <mergeCell ref="A15:B15"/>
    <mergeCell ref="A16:B16"/>
  </mergeCells>
  <phoneticPr fontId="18"/>
  <conditionalFormatting sqref="C18">
    <cfRule type="expression" dxfId="1" priority="1">
      <formula>$C$18/$C$17&gt;0.035</formula>
    </cfRule>
  </conditionalFormatting>
  <conditionalFormatting sqref="G21">
    <cfRule type="expression" dxfId="0" priority="2">
      <formula>$G$21&gt;$G$20</formula>
    </cfRule>
  </conditionalFormatting>
  <printOptions horizontalCentered="1"/>
  <pageMargins left="0.78740157480314965" right="0.78740157480314965" top="0.98425196850393704"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BD06-B8E8-4531-B2F5-F07AFA0EE521}">
  <dimension ref="A1:Y132"/>
  <sheetViews>
    <sheetView tabSelected="1" view="pageBreakPreview" topLeftCell="A23" zoomScale="70" zoomScaleNormal="55" zoomScaleSheetLayoutView="70" zoomScalePageLayoutView="55" workbookViewId="0">
      <selection activeCell="O58" sqref="O58"/>
    </sheetView>
  </sheetViews>
  <sheetFormatPr defaultColWidth="8.58203125" defaultRowHeight="13"/>
  <cols>
    <col min="1" max="1" width="16.58203125" style="1" customWidth="1"/>
    <col min="2" max="2" width="13.58203125" style="1" customWidth="1"/>
    <col min="3" max="7" width="11.58203125" style="1" customWidth="1"/>
    <col min="8" max="8" width="7.58203125" style="1" customWidth="1"/>
    <col min="9" max="9" width="11.58203125" style="1" customWidth="1"/>
    <col min="10" max="10" width="16.08203125" style="1" customWidth="1"/>
    <col min="11" max="11" width="6.58203125" style="1" customWidth="1"/>
    <col min="12" max="12" width="25.58203125" style="1" customWidth="1"/>
    <col min="13" max="14" width="11.58203125" style="1" customWidth="1"/>
    <col min="15" max="15" width="7.58203125" style="1" customWidth="1"/>
    <col min="16" max="17" width="11.58203125" style="1" customWidth="1"/>
    <col min="18" max="18" width="7.58203125" style="1" customWidth="1"/>
    <col min="19" max="20" width="11.58203125" style="1" customWidth="1"/>
    <col min="21" max="21" width="7.58203125" style="1" customWidth="1"/>
    <col min="22" max="22" width="11.58203125" style="1" customWidth="1"/>
    <col min="23" max="23" width="15.5" style="1" customWidth="1"/>
    <col min="24" max="16384" width="8.58203125" style="1"/>
  </cols>
  <sheetData>
    <row r="1" spans="1:23" ht="14.25" customHeight="1">
      <c r="A1" s="126" t="s">
        <v>157</v>
      </c>
      <c r="B1" s="126"/>
      <c r="C1" s="126"/>
      <c r="D1" s="126"/>
      <c r="E1" s="126"/>
      <c r="F1" s="126"/>
      <c r="G1" s="126"/>
      <c r="H1" s="126"/>
      <c r="I1" s="126"/>
      <c r="J1" s="126"/>
      <c r="K1" s="126"/>
      <c r="L1" s="126"/>
      <c r="M1" s="126"/>
      <c r="N1" s="126"/>
      <c r="O1" s="126"/>
      <c r="P1" s="126"/>
      <c r="Q1" s="126"/>
      <c r="R1" s="126"/>
      <c r="S1" s="126"/>
      <c r="T1" s="126"/>
      <c r="U1" s="126"/>
      <c r="V1" s="126"/>
      <c r="W1" s="126"/>
    </row>
    <row r="2" spans="1:23" ht="14.25" customHeight="1">
      <c r="A2" s="126"/>
      <c r="B2" s="126"/>
      <c r="C2" s="126"/>
      <c r="D2" s="126"/>
      <c r="E2" s="126"/>
      <c r="F2" s="126"/>
      <c r="G2" s="126"/>
      <c r="H2" s="126"/>
      <c r="I2" s="126"/>
      <c r="J2" s="126"/>
      <c r="K2" s="126"/>
      <c r="L2" s="126"/>
      <c r="M2" s="126"/>
      <c r="N2" s="126"/>
      <c r="O2" s="126"/>
      <c r="P2" s="126"/>
      <c r="Q2" s="126"/>
      <c r="R2" s="126"/>
      <c r="S2" s="126"/>
      <c r="T2" s="126"/>
      <c r="U2" s="126"/>
      <c r="V2" s="126"/>
      <c r="W2" s="126"/>
    </row>
    <row r="3" spans="1:23" ht="14.25" customHeight="1" thickBot="1">
      <c r="A3" s="126" t="s">
        <v>47</v>
      </c>
      <c r="B3" s="126"/>
      <c r="C3" s="126"/>
      <c r="D3" s="126"/>
      <c r="E3" s="126"/>
      <c r="F3" s="126"/>
      <c r="G3" s="126"/>
      <c r="H3" s="126"/>
      <c r="I3" s="126"/>
      <c r="J3" s="126" t="s">
        <v>2</v>
      </c>
      <c r="K3" s="126"/>
      <c r="L3" s="126" t="s">
        <v>158</v>
      </c>
      <c r="M3" s="126"/>
      <c r="N3" s="126"/>
      <c r="O3" s="126"/>
      <c r="P3" s="126" t="s">
        <v>2</v>
      </c>
      <c r="Q3" s="126"/>
      <c r="R3" s="126"/>
      <c r="S3" s="126"/>
      <c r="T3" s="126"/>
      <c r="U3" s="126"/>
      <c r="V3" s="126"/>
      <c r="W3" s="126"/>
    </row>
    <row r="4" spans="1:23" ht="14.25" customHeight="1">
      <c r="A4" s="214" t="s">
        <v>49</v>
      </c>
      <c r="B4" s="217"/>
      <c r="C4" s="391"/>
      <c r="D4" s="392" t="s">
        <v>50</v>
      </c>
      <c r="E4" s="393"/>
      <c r="F4" s="394"/>
      <c r="G4" s="395" t="s">
        <v>159</v>
      </c>
      <c r="H4" s="393"/>
      <c r="I4" s="288" t="s">
        <v>54</v>
      </c>
      <c r="J4" s="289" t="s">
        <v>55</v>
      </c>
      <c r="K4" s="126"/>
      <c r="L4" s="214"/>
      <c r="M4" s="215" t="s">
        <v>56</v>
      </c>
      <c r="N4" s="215" t="s">
        <v>57</v>
      </c>
      <c r="O4" s="217" t="s">
        <v>58</v>
      </c>
      <c r="P4" s="288" t="s">
        <v>59</v>
      </c>
      <c r="Q4" s="126"/>
      <c r="R4" s="126"/>
      <c r="S4" s="126"/>
      <c r="T4" s="126"/>
      <c r="U4" s="126"/>
      <c r="V4" s="126"/>
      <c r="W4" s="126"/>
    </row>
    <row r="5" spans="1:23" ht="14.25" customHeight="1" thickBot="1">
      <c r="A5" s="236"/>
      <c r="B5" s="238"/>
      <c r="C5" s="396" t="s">
        <v>60</v>
      </c>
      <c r="D5" s="397" t="s">
        <v>160</v>
      </c>
      <c r="E5" s="292" t="s">
        <v>62</v>
      </c>
      <c r="F5" s="290" t="s">
        <v>60</v>
      </c>
      <c r="G5" s="397" t="s">
        <v>160</v>
      </c>
      <c r="H5" s="292" t="s">
        <v>62</v>
      </c>
      <c r="I5" s="293"/>
      <c r="J5" s="294"/>
      <c r="K5" s="126"/>
      <c r="L5" s="219"/>
      <c r="M5" s="220"/>
      <c r="N5" s="220"/>
      <c r="O5" s="222"/>
      <c r="P5" s="296"/>
      <c r="Q5" s="126"/>
      <c r="R5" s="126"/>
      <c r="S5" s="126"/>
      <c r="T5" s="126"/>
      <c r="U5" s="126"/>
      <c r="V5" s="126"/>
      <c r="W5" s="126"/>
    </row>
    <row r="6" spans="1:23" ht="14.25" customHeight="1" thickBot="1">
      <c r="A6" s="219"/>
      <c r="B6" s="222"/>
      <c r="C6" s="398" t="s">
        <v>161</v>
      </c>
      <c r="D6" s="399" t="s">
        <v>161</v>
      </c>
      <c r="E6" s="222"/>
      <c r="F6" s="400" t="s">
        <v>161</v>
      </c>
      <c r="G6" s="400" t="s">
        <v>161</v>
      </c>
      <c r="H6" s="222"/>
      <c r="I6" s="296"/>
      <c r="J6" s="297"/>
      <c r="K6" s="126"/>
      <c r="L6" s="231" t="s">
        <v>64</v>
      </c>
      <c r="M6" s="367">
        <v>330</v>
      </c>
      <c r="N6" s="302"/>
      <c r="O6" s="109"/>
      <c r="P6" s="183">
        <f>$N6*O6</f>
        <v>0</v>
      </c>
      <c r="Q6" s="126"/>
      <c r="R6" s="126"/>
      <c r="S6" s="126"/>
      <c r="T6" s="126"/>
      <c r="U6" s="126"/>
      <c r="V6" s="126"/>
      <c r="W6" s="126"/>
    </row>
    <row r="7" spans="1:23" ht="14.25" customHeight="1">
      <c r="A7" s="173" t="s">
        <v>65</v>
      </c>
      <c r="B7" s="271" t="s">
        <v>64</v>
      </c>
      <c r="C7" s="385">
        <v>837</v>
      </c>
      <c r="D7" s="401"/>
      <c r="E7" s="401"/>
      <c r="F7" s="269">
        <v>1038</v>
      </c>
      <c r="G7" s="97"/>
      <c r="H7" s="97"/>
      <c r="I7" s="263">
        <f>D7*E7+G7*H7</f>
        <v>0</v>
      </c>
      <c r="J7" s="98"/>
      <c r="K7" s="126"/>
      <c r="L7" s="142" t="s">
        <v>66</v>
      </c>
      <c r="M7" s="367">
        <v>330</v>
      </c>
      <c r="N7" s="402"/>
      <c r="O7" s="101"/>
      <c r="P7" s="190">
        <f t="shared" ref="P7:P15" si="0">$N7*O7</f>
        <v>0</v>
      </c>
      <c r="Q7" s="126"/>
      <c r="R7" s="126"/>
      <c r="S7" s="126"/>
      <c r="T7" s="126"/>
      <c r="U7" s="126"/>
      <c r="V7" s="126"/>
      <c r="W7" s="126"/>
    </row>
    <row r="8" spans="1:23" ht="14.25" customHeight="1">
      <c r="A8" s="273"/>
      <c r="B8" s="274" t="s">
        <v>66</v>
      </c>
      <c r="C8" s="386">
        <v>1043</v>
      </c>
      <c r="D8" s="402"/>
      <c r="E8" s="402"/>
      <c r="F8" s="270">
        <v>1188</v>
      </c>
      <c r="G8" s="101"/>
      <c r="H8" s="101"/>
      <c r="I8" s="190">
        <f t="shared" ref="I8:I56" si="1">D8*E8+G8*H8</f>
        <v>0</v>
      </c>
      <c r="J8" s="102"/>
      <c r="K8" s="126"/>
      <c r="L8" s="142" t="s">
        <v>67</v>
      </c>
      <c r="M8" s="367">
        <v>330</v>
      </c>
      <c r="N8" s="402"/>
      <c r="O8" s="101"/>
      <c r="P8" s="190">
        <f t="shared" si="0"/>
        <v>0</v>
      </c>
      <c r="Q8" s="126"/>
      <c r="R8" s="126"/>
      <c r="S8" s="126"/>
      <c r="T8" s="126"/>
      <c r="U8" s="126"/>
      <c r="V8" s="126"/>
      <c r="W8" s="126"/>
    </row>
    <row r="9" spans="1:23" ht="14.25" customHeight="1">
      <c r="A9" s="273"/>
      <c r="B9" s="274" t="s">
        <v>67</v>
      </c>
      <c r="C9" s="386">
        <v>1375</v>
      </c>
      <c r="D9" s="402"/>
      <c r="E9" s="402"/>
      <c r="F9" s="270">
        <v>1668</v>
      </c>
      <c r="G9" s="101"/>
      <c r="H9" s="101"/>
      <c r="I9" s="190">
        <f t="shared" si="1"/>
        <v>0</v>
      </c>
      <c r="J9" s="102"/>
      <c r="K9" s="126"/>
      <c r="L9" s="142" t="s">
        <v>69</v>
      </c>
      <c r="M9" s="367">
        <v>330</v>
      </c>
      <c r="N9" s="402"/>
      <c r="O9" s="101"/>
      <c r="P9" s="190">
        <f t="shared" si="0"/>
        <v>0</v>
      </c>
      <c r="Q9" s="126"/>
      <c r="R9" s="126"/>
      <c r="S9" s="126"/>
      <c r="T9" s="126"/>
      <c r="U9" s="126"/>
      <c r="V9" s="126"/>
      <c r="W9" s="126"/>
    </row>
    <row r="10" spans="1:23" ht="14.25" customHeight="1">
      <c r="A10" s="273"/>
      <c r="B10" s="274" t="s">
        <v>69</v>
      </c>
      <c r="C10" s="386">
        <v>2039</v>
      </c>
      <c r="D10" s="402"/>
      <c r="E10" s="402"/>
      <c r="F10" s="270">
        <v>2191</v>
      </c>
      <c r="G10" s="101"/>
      <c r="H10" s="101"/>
      <c r="I10" s="190">
        <f t="shared" si="1"/>
        <v>0</v>
      </c>
      <c r="J10" s="102"/>
      <c r="K10" s="126"/>
      <c r="L10" s="142" t="s">
        <v>71</v>
      </c>
      <c r="M10" s="367">
        <v>330</v>
      </c>
      <c r="N10" s="402"/>
      <c r="O10" s="101"/>
      <c r="P10" s="190">
        <f t="shared" si="0"/>
        <v>0</v>
      </c>
      <c r="Q10" s="126"/>
      <c r="R10" s="126"/>
      <c r="S10" s="126"/>
      <c r="T10" s="126"/>
      <c r="U10" s="126"/>
      <c r="V10" s="126"/>
      <c r="W10" s="126"/>
    </row>
    <row r="11" spans="1:23" ht="14.25" customHeight="1">
      <c r="A11" s="273"/>
      <c r="B11" s="274" t="s">
        <v>71</v>
      </c>
      <c r="C11" s="386">
        <v>2786</v>
      </c>
      <c r="D11" s="402"/>
      <c r="E11" s="402"/>
      <c r="F11" s="270">
        <v>2937</v>
      </c>
      <c r="G11" s="101"/>
      <c r="H11" s="101"/>
      <c r="I11" s="190">
        <f t="shared" si="1"/>
        <v>0</v>
      </c>
      <c r="J11" s="102"/>
      <c r="K11" s="126"/>
      <c r="L11" s="142" t="s">
        <v>73</v>
      </c>
      <c r="M11" s="367">
        <v>330</v>
      </c>
      <c r="N11" s="402"/>
      <c r="O11" s="101"/>
      <c r="P11" s="190">
        <f t="shared" si="0"/>
        <v>0</v>
      </c>
      <c r="Q11" s="126"/>
      <c r="R11" s="126"/>
      <c r="S11" s="126"/>
      <c r="T11" s="126"/>
      <c r="U11" s="126"/>
      <c r="V11" s="126"/>
      <c r="W11" s="126"/>
    </row>
    <row r="12" spans="1:23" ht="14.25" customHeight="1">
      <c r="A12" s="273"/>
      <c r="B12" s="274" t="s">
        <v>73</v>
      </c>
      <c r="C12" s="386">
        <v>3332</v>
      </c>
      <c r="D12" s="402"/>
      <c r="E12" s="402"/>
      <c r="F12" s="270">
        <v>3491</v>
      </c>
      <c r="G12" s="101"/>
      <c r="H12" s="101"/>
      <c r="I12" s="190">
        <f t="shared" si="1"/>
        <v>0</v>
      </c>
      <c r="J12" s="102"/>
      <c r="K12" s="126"/>
      <c r="L12" s="233" t="s">
        <v>75</v>
      </c>
      <c r="M12" s="367">
        <v>330</v>
      </c>
      <c r="N12" s="403"/>
      <c r="O12" s="105"/>
      <c r="P12" s="190">
        <f t="shared" si="0"/>
        <v>0</v>
      </c>
      <c r="Q12" s="126"/>
      <c r="R12" s="126"/>
      <c r="S12" s="126"/>
      <c r="T12" s="126"/>
      <c r="U12" s="126"/>
      <c r="V12" s="126"/>
      <c r="W12" s="126"/>
    </row>
    <row r="13" spans="1:23" ht="14.25" customHeight="1">
      <c r="A13" s="273"/>
      <c r="B13" s="274" t="s">
        <v>75</v>
      </c>
      <c r="C13" s="386">
        <v>4066</v>
      </c>
      <c r="D13" s="402"/>
      <c r="E13" s="402"/>
      <c r="F13" s="270">
        <v>4271</v>
      </c>
      <c r="G13" s="101"/>
      <c r="H13" s="101"/>
      <c r="I13" s="190">
        <f t="shared" si="1"/>
        <v>0</v>
      </c>
      <c r="J13" s="102"/>
      <c r="K13" s="126"/>
      <c r="L13" s="233" t="s">
        <v>77</v>
      </c>
      <c r="M13" s="367">
        <v>330</v>
      </c>
      <c r="N13" s="403"/>
      <c r="O13" s="105"/>
      <c r="P13" s="366">
        <f t="shared" si="0"/>
        <v>0</v>
      </c>
      <c r="Q13" s="126"/>
      <c r="R13" s="126"/>
      <c r="S13" s="126"/>
      <c r="T13" s="126"/>
      <c r="U13" s="126"/>
      <c r="V13" s="126"/>
      <c r="W13" s="126"/>
    </row>
    <row r="14" spans="1:23" ht="14.25" customHeight="1">
      <c r="A14" s="273"/>
      <c r="B14" s="274" t="s">
        <v>77</v>
      </c>
      <c r="C14" s="386">
        <v>4521</v>
      </c>
      <c r="D14" s="402"/>
      <c r="E14" s="402"/>
      <c r="F14" s="270">
        <v>4743</v>
      </c>
      <c r="G14" s="101"/>
      <c r="H14" s="101"/>
      <c r="I14" s="190">
        <f t="shared" si="1"/>
        <v>0</v>
      </c>
      <c r="J14" s="102"/>
      <c r="K14" s="126"/>
      <c r="L14" s="233" t="s">
        <v>78</v>
      </c>
      <c r="M14" s="367">
        <v>330</v>
      </c>
      <c r="N14" s="403"/>
      <c r="O14" s="105"/>
      <c r="P14" s="366">
        <f t="shared" si="0"/>
        <v>0</v>
      </c>
      <c r="Q14" s="126"/>
      <c r="R14" s="126"/>
      <c r="S14" s="126"/>
      <c r="T14" s="126"/>
      <c r="U14" s="126"/>
      <c r="V14" s="126"/>
      <c r="W14" s="126"/>
    </row>
    <row r="15" spans="1:23" ht="14.25" customHeight="1" thickBot="1">
      <c r="A15" s="273"/>
      <c r="B15" s="274" t="s">
        <v>78</v>
      </c>
      <c r="C15" s="387">
        <v>5737</v>
      </c>
      <c r="D15" s="403"/>
      <c r="E15" s="403"/>
      <c r="F15" s="383">
        <v>5993</v>
      </c>
      <c r="G15" s="105"/>
      <c r="H15" s="105"/>
      <c r="I15" s="366">
        <f t="shared" si="1"/>
        <v>0</v>
      </c>
      <c r="J15" s="106"/>
      <c r="K15" s="126"/>
      <c r="L15" s="233" t="s">
        <v>74</v>
      </c>
      <c r="M15" s="367">
        <v>330</v>
      </c>
      <c r="N15" s="403"/>
      <c r="O15" s="105"/>
      <c r="P15" s="366">
        <f t="shared" si="0"/>
        <v>0</v>
      </c>
      <c r="Q15" s="126"/>
      <c r="R15" s="126"/>
      <c r="S15" s="126"/>
      <c r="T15" s="126"/>
      <c r="U15" s="126"/>
      <c r="V15" s="126"/>
      <c r="W15" s="126"/>
    </row>
    <row r="16" spans="1:23" ht="14.25" customHeight="1" thickBot="1">
      <c r="A16" s="127"/>
      <c r="B16" s="199" t="s">
        <v>74</v>
      </c>
      <c r="C16" s="388"/>
      <c r="D16" s="107"/>
      <c r="E16" s="404"/>
      <c r="F16" s="345"/>
      <c r="G16" s="107"/>
      <c r="H16" s="107"/>
      <c r="I16" s="202">
        <f t="shared" si="1"/>
        <v>0</v>
      </c>
      <c r="J16" s="108"/>
      <c r="K16" s="126"/>
      <c r="L16" s="166" t="s">
        <v>76</v>
      </c>
      <c r="M16" s="207"/>
      <c r="N16" s="207"/>
      <c r="O16" s="167">
        <f>SUM(O6:O15)</f>
        <v>0</v>
      </c>
      <c r="P16" s="168">
        <f>SUM(P6:P15)</f>
        <v>0</v>
      </c>
      <c r="Q16" s="126"/>
      <c r="R16" s="126"/>
      <c r="S16" s="126"/>
      <c r="T16" s="126"/>
      <c r="U16" s="126"/>
      <c r="V16" s="126"/>
      <c r="W16" s="126"/>
    </row>
    <row r="17" spans="1:23" ht="14.25" customHeight="1">
      <c r="A17" s="180" t="s">
        <v>83</v>
      </c>
      <c r="B17" s="329" t="s">
        <v>64</v>
      </c>
      <c r="C17" s="389">
        <v>882</v>
      </c>
      <c r="D17" s="109"/>
      <c r="E17" s="302"/>
      <c r="F17" s="384">
        <v>1092</v>
      </c>
      <c r="G17" s="109"/>
      <c r="H17" s="109"/>
      <c r="I17" s="183">
        <f t="shared" si="1"/>
        <v>0</v>
      </c>
      <c r="J17" s="110"/>
      <c r="K17" s="126"/>
      <c r="L17" s="126"/>
      <c r="M17" s="126"/>
      <c r="N17" s="126"/>
      <c r="O17" s="126"/>
      <c r="P17" s="126"/>
      <c r="Q17" s="126"/>
      <c r="R17" s="126"/>
      <c r="S17" s="126"/>
      <c r="T17" s="126"/>
      <c r="U17" s="126"/>
      <c r="V17" s="126"/>
      <c r="W17" s="126"/>
    </row>
    <row r="18" spans="1:23" ht="14.25" customHeight="1">
      <c r="A18" s="187"/>
      <c r="B18" s="274" t="s">
        <v>66</v>
      </c>
      <c r="C18" s="386">
        <v>1080</v>
      </c>
      <c r="D18" s="101"/>
      <c r="E18" s="402"/>
      <c r="F18" s="346">
        <v>1278</v>
      </c>
      <c r="G18" s="101"/>
      <c r="H18" s="101"/>
      <c r="I18" s="190">
        <f t="shared" si="1"/>
        <v>0</v>
      </c>
      <c r="J18" s="102"/>
      <c r="K18" s="126"/>
      <c r="L18" s="126"/>
      <c r="M18" s="126"/>
      <c r="N18" s="126"/>
      <c r="O18" s="126"/>
      <c r="P18" s="126"/>
      <c r="Q18" s="126"/>
      <c r="R18" s="126"/>
      <c r="S18" s="126"/>
      <c r="T18" s="126"/>
      <c r="U18" s="126"/>
      <c r="V18" s="126"/>
      <c r="W18" s="126"/>
    </row>
    <row r="19" spans="1:23" ht="14.25" customHeight="1" thickBot="1">
      <c r="A19" s="187"/>
      <c r="B19" s="274" t="s">
        <v>67</v>
      </c>
      <c r="C19" s="386">
        <v>1404</v>
      </c>
      <c r="D19" s="101"/>
      <c r="E19" s="402"/>
      <c r="F19" s="270">
        <v>1698</v>
      </c>
      <c r="G19" s="101"/>
      <c r="H19" s="101"/>
      <c r="I19" s="190">
        <f t="shared" si="1"/>
        <v>0</v>
      </c>
      <c r="J19" s="102"/>
      <c r="K19" s="126"/>
      <c r="L19" s="126" t="s">
        <v>162</v>
      </c>
      <c r="M19" s="126"/>
      <c r="N19" s="126"/>
      <c r="O19" s="126"/>
      <c r="P19" s="126"/>
      <c r="Q19" s="126"/>
      <c r="R19" s="126"/>
      <c r="S19" s="126"/>
      <c r="T19" s="126"/>
      <c r="U19" s="126"/>
      <c r="V19" s="126"/>
      <c r="W19" s="126" t="s">
        <v>2</v>
      </c>
    </row>
    <row r="20" spans="1:23" ht="14.25" customHeight="1">
      <c r="A20" s="187"/>
      <c r="B20" s="274" t="s">
        <v>69</v>
      </c>
      <c r="C20" s="386">
        <v>2139</v>
      </c>
      <c r="D20" s="101"/>
      <c r="E20" s="402"/>
      <c r="F20" s="270">
        <v>2289</v>
      </c>
      <c r="G20" s="101"/>
      <c r="H20" s="101"/>
      <c r="I20" s="190">
        <f t="shared" si="1"/>
        <v>0</v>
      </c>
      <c r="J20" s="102"/>
      <c r="K20" s="126"/>
      <c r="L20" s="214"/>
      <c r="M20" s="369" t="s">
        <v>80</v>
      </c>
      <c r="N20" s="370"/>
      <c r="O20" s="371"/>
      <c r="P20" s="372" t="s">
        <v>81</v>
      </c>
      <c r="Q20" s="373"/>
      <c r="R20" s="374"/>
      <c r="S20" s="375" t="s">
        <v>163</v>
      </c>
      <c r="T20" s="376"/>
      <c r="U20" s="377"/>
      <c r="V20" s="218" t="s">
        <v>59</v>
      </c>
      <c r="W20" s="289" t="s">
        <v>55</v>
      </c>
    </row>
    <row r="21" spans="1:23" ht="14.25" customHeight="1">
      <c r="A21" s="187"/>
      <c r="B21" s="274" t="s">
        <v>71</v>
      </c>
      <c r="C21" s="386">
        <v>3288</v>
      </c>
      <c r="D21" s="101"/>
      <c r="E21" s="402"/>
      <c r="F21" s="270">
        <v>3477</v>
      </c>
      <c r="G21" s="101"/>
      <c r="H21" s="101"/>
      <c r="I21" s="190">
        <f t="shared" si="1"/>
        <v>0</v>
      </c>
      <c r="J21" s="102"/>
      <c r="K21" s="126"/>
      <c r="L21" s="236"/>
      <c r="M21" s="253" t="s">
        <v>56</v>
      </c>
      <c r="N21" s="253" t="s">
        <v>57</v>
      </c>
      <c r="O21" s="254" t="s">
        <v>58</v>
      </c>
      <c r="P21" s="253" t="s">
        <v>56</v>
      </c>
      <c r="Q21" s="253" t="s">
        <v>57</v>
      </c>
      <c r="R21" s="254" t="s">
        <v>58</v>
      </c>
      <c r="S21" s="378" t="s">
        <v>56</v>
      </c>
      <c r="T21" s="378" t="s">
        <v>57</v>
      </c>
      <c r="U21" s="379" t="s">
        <v>58</v>
      </c>
      <c r="V21" s="380"/>
      <c r="W21" s="294"/>
    </row>
    <row r="22" spans="1:23" ht="14.15" customHeight="1" thickBot="1">
      <c r="A22" s="187"/>
      <c r="B22" s="274" t="s">
        <v>73</v>
      </c>
      <c r="C22" s="386">
        <v>4140</v>
      </c>
      <c r="D22" s="101"/>
      <c r="E22" s="402"/>
      <c r="F22" s="270">
        <v>4356</v>
      </c>
      <c r="G22" s="101"/>
      <c r="H22" s="101"/>
      <c r="I22" s="190">
        <f t="shared" si="1"/>
        <v>0</v>
      </c>
      <c r="J22" s="102"/>
      <c r="K22" s="126"/>
      <c r="L22" s="381"/>
      <c r="M22" s="253"/>
      <c r="N22" s="253"/>
      <c r="O22" s="254"/>
      <c r="P22" s="253"/>
      <c r="Q22" s="253"/>
      <c r="R22" s="254"/>
      <c r="S22" s="378"/>
      <c r="T22" s="378"/>
      <c r="U22" s="379"/>
      <c r="V22" s="382"/>
      <c r="W22" s="297"/>
    </row>
    <row r="23" spans="1:23" ht="14.25" customHeight="1">
      <c r="A23" s="187"/>
      <c r="B23" s="274" t="s">
        <v>75</v>
      </c>
      <c r="C23" s="386">
        <v>4812</v>
      </c>
      <c r="D23" s="101"/>
      <c r="E23" s="402"/>
      <c r="F23" s="270">
        <v>5049</v>
      </c>
      <c r="G23" s="101"/>
      <c r="H23" s="101"/>
      <c r="I23" s="190">
        <f t="shared" si="1"/>
        <v>0</v>
      </c>
      <c r="J23" s="102"/>
      <c r="K23" s="126"/>
      <c r="L23" s="231" t="s">
        <v>64</v>
      </c>
      <c r="M23" s="367">
        <v>150</v>
      </c>
      <c r="N23" s="302"/>
      <c r="O23" s="109"/>
      <c r="P23" s="367">
        <v>120</v>
      </c>
      <c r="Q23" s="302"/>
      <c r="R23" s="109"/>
      <c r="S23" s="367">
        <v>150</v>
      </c>
      <c r="T23" s="302"/>
      <c r="U23" s="109"/>
      <c r="V23" s="229">
        <f>N23*O23+Q23*R23+T23*U23</f>
        <v>0</v>
      </c>
      <c r="W23" s="98"/>
    </row>
    <row r="24" spans="1:23" ht="14.25" customHeight="1">
      <c r="A24" s="187"/>
      <c r="B24" s="274" t="s">
        <v>77</v>
      </c>
      <c r="C24" s="386">
        <v>5592</v>
      </c>
      <c r="D24" s="101"/>
      <c r="E24" s="402"/>
      <c r="F24" s="270">
        <v>5856</v>
      </c>
      <c r="G24" s="101"/>
      <c r="H24" s="101"/>
      <c r="I24" s="190">
        <f t="shared" si="1"/>
        <v>0</v>
      </c>
      <c r="J24" s="102"/>
      <c r="K24" s="126"/>
      <c r="L24" s="142" t="s">
        <v>66</v>
      </c>
      <c r="M24" s="367">
        <v>150</v>
      </c>
      <c r="N24" s="402"/>
      <c r="O24" s="101"/>
      <c r="P24" s="367">
        <v>120</v>
      </c>
      <c r="Q24" s="402"/>
      <c r="R24" s="101"/>
      <c r="S24" s="367">
        <v>150</v>
      </c>
      <c r="T24" s="402"/>
      <c r="U24" s="101"/>
      <c r="V24" s="229">
        <f t="shared" ref="V24:V32" si="2">N24*O24+Q24*R24+T24*U24</f>
        <v>0</v>
      </c>
      <c r="W24" s="102"/>
    </row>
    <row r="25" spans="1:23" ht="14.25" customHeight="1">
      <c r="A25" s="187"/>
      <c r="B25" s="331" t="s">
        <v>78</v>
      </c>
      <c r="C25" s="387">
        <v>6441</v>
      </c>
      <c r="D25" s="105"/>
      <c r="E25" s="403"/>
      <c r="F25" s="383">
        <v>6729</v>
      </c>
      <c r="G25" s="105"/>
      <c r="H25" s="105"/>
      <c r="I25" s="366">
        <f t="shared" si="1"/>
        <v>0</v>
      </c>
      <c r="J25" s="106"/>
      <c r="K25" s="126"/>
      <c r="L25" s="142" t="s">
        <v>67</v>
      </c>
      <c r="M25" s="367">
        <v>150</v>
      </c>
      <c r="N25" s="402"/>
      <c r="O25" s="101"/>
      <c r="P25" s="367">
        <v>120</v>
      </c>
      <c r="Q25" s="402"/>
      <c r="R25" s="101"/>
      <c r="S25" s="367">
        <v>150</v>
      </c>
      <c r="T25" s="402"/>
      <c r="U25" s="101"/>
      <c r="V25" s="229">
        <f t="shared" si="2"/>
        <v>0</v>
      </c>
      <c r="W25" s="102"/>
    </row>
    <row r="26" spans="1:23" ht="14.25" customHeight="1" thickBot="1">
      <c r="A26" s="198"/>
      <c r="B26" s="331" t="s">
        <v>74</v>
      </c>
      <c r="C26" s="388"/>
      <c r="D26" s="107"/>
      <c r="E26" s="404"/>
      <c r="F26" s="345"/>
      <c r="G26" s="105"/>
      <c r="H26" s="105"/>
      <c r="I26" s="366">
        <f t="shared" si="1"/>
        <v>0</v>
      </c>
      <c r="J26" s="106"/>
      <c r="K26" s="126"/>
      <c r="L26" s="142" t="s">
        <v>69</v>
      </c>
      <c r="M26" s="367">
        <v>150</v>
      </c>
      <c r="N26" s="402"/>
      <c r="O26" s="101"/>
      <c r="P26" s="367">
        <v>120</v>
      </c>
      <c r="Q26" s="402"/>
      <c r="R26" s="101"/>
      <c r="S26" s="367">
        <v>150</v>
      </c>
      <c r="T26" s="402"/>
      <c r="U26" s="101"/>
      <c r="V26" s="229">
        <f>N26*O26+Q26*R26+T26*U26</f>
        <v>0</v>
      </c>
      <c r="W26" s="102"/>
    </row>
    <row r="27" spans="1:23" ht="14.25" customHeight="1">
      <c r="A27" s="180" t="s">
        <v>164</v>
      </c>
      <c r="B27" s="271" t="s">
        <v>64</v>
      </c>
      <c r="C27" s="385">
        <v>1092</v>
      </c>
      <c r="D27" s="97"/>
      <c r="E27" s="401"/>
      <c r="F27" s="269">
        <v>1434</v>
      </c>
      <c r="G27" s="97"/>
      <c r="H27" s="97"/>
      <c r="I27" s="263">
        <f t="shared" si="1"/>
        <v>0</v>
      </c>
      <c r="J27" s="98"/>
      <c r="K27" s="126"/>
      <c r="L27" s="142" t="s">
        <v>71</v>
      </c>
      <c r="M27" s="367">
        <v>150</v>
      </c>
      <c r="N27" s="402"/>
      <c r="O27" s="101"/>
      <c r="P27" s="367">
        <v>120</v>
      </c>
      <c r="Q27" s="402"/>
      <c r="R27" s="101"/>
      <c r="S27" s="367">
        <v>150</v>
      </c>
      <c r="T27" s="402"/>
      <c r="U27" s="101"/>
      <c r="V27" s="229">
        <f t="shared" si="2"/>
        <v>0</v>
      </c>
      <c r="W27" s="102"/>
    </row>
    <row r="28" spans="1:23" ht="14.25" customHeight="1">
      <c r="A28" s="187"/>
      <c r="B28" s="274" t="s">
        <v>66</v>
      </c>
      <c r="C28" s="386">
        <v>1437</v>
      </c>
      <c r="D28" s="101"/>
      <c r="E28" s="402"/>
      <c r="F28" s="346">
        <v>1824</v>
      </c>
      <c r="G28" s="101"/>
      <c r="H28" s="101"/>
      <c r="I28" s="190">
        <f t="shared" si="1"/>
        <v>0</v>
      </c>
      <c r="J28" s="102"/>
      <c r="K28" s="126"/>
      <c r="L28" s="142" t="s">
        <v>73</v>
      </c>
      <c r="M28" s="367">
        <v>150</v>
      </c>
      <c r="N28" s="402"/>
      <c r="O28" s="101"/>
      <c r="P28" s="367">
        <v>120</v>
      </c>
      <c r="Q28" s="402"/>
      <c r="R28" s="101"/>
      <c r="S28" s="367">
        <v>150</v>
      </c>
      <c r="T28" s="402"/>
      <c r="U28" s="101"/>
      <c r="V28" s="229">
        <f t="shared" si="2"/>
        <v>0</v>
      </c>
      <c r="W28" s="102"/>
    </row>
    <row r="29" spans="1:23" ht="14.25" customHeight="1">
      <c r="A29" s="187"/>
      <c r="B29" s="274" t="s">
        <v>67</v>
      </c>
      <c r="C29" s="386">
        <v>1734</v>
      </c>
      <c r="D29" s="101"/>
      <c r="E29" s="402"/>
      <c r="F29" s="270">
        <v>1884</v>
      </c>
      <c r="G29" s="101"/>
      <c r="H29" s="101"/>
      <c r="I29" s="190">
        <f t="shared" si="1"/>
        <v>0</v>
      </c>
      <c r="J29" s="102"/>
      <c r="K29" s="126"/>
      <c r="L29" s="142" t="s">
        <v>75</v>
      </c>
      <c r="M29" s="367">
        <v>150</v>
      </c>
      <c r="N29" s="402"/>
      <c r="O29" s="101"/>
      <c r="P29" s="367">
        <v>120</v>
      </c>
      <c r="Q29" s="402"/>
      <c r="R29" s="101"/>
      <c r="S29" s="367">
        <v>150</v>
      </c>
      <c r="T29" s="402"/>
      <c r="U29" s="101"/>
      <c r="V29" s="229">
        <f t="shared" si="2"/>
        <v>0</v>
      </c>
      <c r="W29" s="102"/>
    </row>
    <row r="30" spans="1:23" ht="14.25" customHeight="1">
      <c r="A30" s="187"/>
      <c r="B30" s="274" t="s">
        <v>69</v>
      </c>
      <c r="C30" s="386">
        <v>2139</v>
      </c>
      <c r="D30" s="101"/>
      <c r="E30" s="402"/>
      <c r="F30" s="270">
        <v>2289</v>
      </c>
      <c r="G30" s="101"/>
      <c r="H30" s="101"/>
      <c r="I30" s="190">
        <f t="shared" si="1"/>
        <v>0</v>
      </c>
      <c r="J30" s="102"/>
      <c r="K30" s="126"/>
      <c r="L30" s="142" t="s">
        <v>77</v>
      </c>
      <c r="M30" s="367">
        <v>150</v>
      </c>
      <c r="N30" s="402"/>
      <c r="O30" s="101"/>
      <c r="P30" s="367">
        <v>120</v>
      </c>
      <c r="Q30" s="402"/>
      <c r="R30" s="101"/>
      <c r="S30" s="367">
        <v>150</v>
      </c>
      <c r="T30" s="402"/>
      <c r="U30" s="101"/>
      <c r="V30" s="229">
        <f t="shared" si="2"/>
        <v>0</v>
      </c>
      <c r="W30" s="102"/>
    </row>
    <row r="31" spans="1:23" ht="14.25" customHeight="1">
      <c r="A31" s="187"/>
      <c r="B31" s="274" t="s">
        <v>71</v>
      </c>
      <c r="C31" s="386">
        <v>3288</v>
      </c>
      <c r="D31" s="101"/>
      <c r="E31" s="402"/>
      <c r="F31" s="270">
        <v>3477</v>
      </c>
      <c r="G31" s="101"/>
      <c r="H31" s="101"/>
      <c r="I31" s="190">
        <f t="shared" si="1"/>
        <v>0</v>
      </c>
      <c r="J31" s="102"/>
      <c r="K31" s="126"/>
      <c r="L31" s="142" t="s">
        <v>78</v>
      </c>
      <c r="M31" s="367">
        <v>150</v>
      </c>
      <c r="N31" s="402"/>
      <c r="O31" s="101"/>
      <c r="P31" s="367">
        <v>120</v>
      </c>
      <c r="Q31" s="402"/>
      <c r="R31" s="101"/>
      <c r="S31" s="367">
        <v>150</v>
      </c>
      <c r="T31" s="402"/>
      <c r="U31" s="101"/>
      <c r="V31" s="229">
        <f>N31*O31+Q31*R31+T31*U31</f>
        <v>0</v>
      </c>
      <c r="W31" s="102"/>
    </row>
    <row r="32" spans="1:23" ht="14.25" customHeight="1" thickBot="1">
      <c r="A32" s="187"/>
      <c r="B32" s="274" t="s">
        <v>73</v>
      </c>
      <c r="C32" s="386">
        <v>4140</v>
      </c>
      <c r="D32" s="101"/>
      <c r="E32" s="402"/>
      <c r="F32" s="270">
        <v>4356</v>
      </c>
      <c r="G32" s="101"/>
      <c r="H32" s="101"/>
      <c r="I32" s="190">
        <f t="shared" si="1"/>
        <v>0</v>
      </c>
      <c r="J32" s="102"/>
      <c r="K32" s="126"/>
      <c r="L32" s="233" t="s">
        <v>74</v>
      </c>
      <c r="M32" s="367">
        <v>150</v>
      </c>
      <c r="N32" s="403"/>
      <c r="O32" s="105"/>
      <c r="P32" s="367">
        <v>120</v>
      </c>
      <c r="Q32" s="403"/>
      <c r="R32" s="105"/>
      <c r="S32" s="367">
        <v>150</v>
      </c>
      <c r="T32" s="403"/>
      <c r="U32" s="105"/>
      <c r="V32" s="229">
        <f t="shared" si="2"/>
        <v>0</v>
      </c>
      <c r="W32" s="102"/>
    </row>
    <row r="33" spans="1:23" ht="14.25" customHeight="1" thickBot="1">
      <c r="A33" s="187"/>
      <c r="B33" s="274" t="s">
        <v>75</v>
      </c>
      <c r="C33" s="386">
        <v>4812</v>
      </c>
      <c r="D33" s="101"/>
      <c r="E33" s="402"/>
      <c r="F33" s="270">
        <v>5049</v>
      </c>
      <c r="G33" s="101"/>
      <c r="H33" s="101"/>
      <c r="I33" s="190">
        <f t="shared" si="1"/>
        <v>0</v>
      </c>
      <c r="J33" s="102"/>
      <c r="K33" s="126"/>
      <c r="L33" s="166" t="s">
        <v>76</v>
      </c>
      <c r="M33" s="207"/>
      <c r="N33" s="207"/>
      <c r="O33" s="167">
        <f>SUM(O23:O32)</f>
        <v>0</v>
      </c>
      <c r="P33" s="207"/>
      <c r="Q33" s="207"/>
      <c r="R33" s="167">
        <f>SUM(R23:R32)</f>
        <v>0</v>
      </c>
      <c r="S33" s="207"/>
      <c r="T33" s="207"/>
      <c r="U33" s="368">
        <f>SUM(U23:U32)</f>
        <v>0</v>
      </c>
      <c r="V33" s="168">
        <f>SUM(V23:V32)</f>
        <v>0</v>
      </c>
      <c r="W33" s="168">
        <f>SUM(W23:W32)</f>
        <v>0</v>
      </c>
    </row>
    <row r="34" spans="1:23" ht="14.25" customHeight="1">
      <c r="A34" s="187"/>
      <c r="B34" s="274" t="s">
        <v>77</v>
      </c>
      <c r="C34" s="386">
        <v>5592</v>
      </c>
      <c r="D34" s="101"/>
      <c r="E34" s="402"/>
      <c r="F34" s="270">
        <v>5856</v>
      </c>
      <c r="G34" s="101"/>
      <c r="H34" s="101"/>
      <c r="I34" s="190">
        <f t="shared" si="1"/>
        <v>0</v>
      </c>
      <c r="J34" s="102"/>
      <c r="K34" s="126"/>
      <c r="L34" s="126"/>
      <c r="M34" s="126"/>
      <c r="N34" s="126"/>
      <c r="O34" s="126"/>
      <c r="P34" s="126"/>
      <c r="Q34" s="126"/>
      <c r="R34" s="126"/>
      <c r="S34" s="126"/>
      <c r="T34" s="126"/>
      <c r="U34" s="126"/>
      <c r="V34" s="126"/>
      <c r="W34" s="126"/>
    </row>
    <row r="35" spans="1:23" ht="14.25" customHeight="1">
      <c r="A35" s="187"/>
      <c r="B35" s="331" t="s">
        <v>78</v>
      </c>
      <c r="C35" s="387">
        <v>6441</v>
      </c>
      <c r="D35" s="105"/>
      <c r="E35" s="403"/>
      <c r="F35" s="383">
        <v>6729</v>
      </c>
      <c r="G35" s="105"/>
      <c r="H35" s="105"/>
      <c r="I35" s="366">
        <f t="shared" si="1"/>
        <v>0</v>
      </c>
      <c r="J35" s="106"/>
      <c r="K35" s="126"/>
      <c r="L35" s="126"/>
      <c r="M35" s="126"/>
      <c r="N35" s="126"/>
      <c r="O35" s="126"/>
      <c r="P35" s="126"/>
      <c r="Q35" s="126"/>
      <c r="R35" s="126"/>
      <c r="S35" s="126"/>
      <c r="T35" s="126"/>
      <c r="U35" s="126"/>
      <c r="V35" s="126"/>
      <c r="W35" s="126"/>
    </row>
    <row r="36" spans="1:23" ht="14.25" customHeight="1" thickBot="1">
      <c r="A36" s="198"/>
      <c r="B36" s="199" t="s">
        <v>74</v>
      </c>
      <c r="C36" s="388"/>
      <c r="D36" s="107"/>
      <c r="E36" s="404"/>
      <c r="F36" s="345"/>
      <c r="G36" s="107"/>
      <c r="H36" s="107"/>
      <c r="I36" s="202">
        <f t="shared" si="1"/>
        <v>0</v>
      </c>
      <c r="J36" s="108"/>
      <c r="K36" s="126"/>
      <c r="L36" s="126" t="s">
        <v>165</v>
      </c>
      <c r="M36" s="126"/>
      <c r="N36" s="126"/>
      <c r="O36" s="126"/>
      <c r="P36" s="126" t="s">
        <v>2</v>
      </c>
      <c r="Q36" s="126"/>
      <c r="R36" s="126"/>
      <c r="S36" s="126"/>
      <c r="T36" s="126"/>
      <c r="U36" s="126"/>
      <c r="V36" s="126"/>
      <c r="W36" s="126"/>
    </row>
    <row r="37" spans="1:23" ht="14.25" customHeight="1">
      <c r="A37" s="180" t="s">
        <v>87</v>
      </c>
      <c r="B37" s="329" t="s">
        <v>64</v>
      </c>
      <c r="C37" s="367">
        <v>1422</v>
      </c>
      <c r="D37" s="109"/>
      <c r="E37" s="302"/>
      <c r="F37" s="384">
        <v>1440</v>
      </c>
      <c r="G37" s="109"/>
      <c r="H37" s="109"/>
      <c r="I37" s="183">
        <f t="shared" si="1"/>
        <v>0</v>
      </c>
      <c r="J37" s="110"/>
      <c r="K37" s="126"/>
      <c r="L37" s="203"/>
      <c r="M37" s="215" t="s">
        <v>56</v>
      </c>
      <c r="N37" s="215" t="s">
        <v>166</v>
      </c>
      <c r="O37" s="205" t="s">
        <v>58</v>
      </c>
      <c r="P37" s="206" t="s">
        <v>59</v>
      </c>
      <c r="Q37" s="126"/>
      <c r="R37" s="126"/>
      <c r="S37" s="126"/>
      <c r="T37" s="126"/>
      <c r="U37" s="126"/>
      <c r="V37" s="126"/>
      <c r="W37" s="126"/>
    </row>
    <row r="38" spans="1:23" ht="14.25" customHeight="1" thickBot="1">
      <c r="A38" s="187"/>
      <c r="B38" s="274" t="s">
        <v>66</v>
      </c>
      <c r="C38" s="390">
        <v>1794</v>
      </c>
      <c r="D38" s="101"/>
      <c r="E38" s="402"/>
      <c r="F38" s="346">
        <v>1836</v>
      </c>
      <c r="G38" s="101"/>
      <c r="H38" s="101"/>
      <c r="I38" s="190">
        <f t="shared" si="1"/>
        <v>0</v>
      </c>
      <c r="J38" s="102"/>
      <c r="K38" s="126"/>
      <c r="L38" s="210"/>
      <c r="M38" s="220"/>
      <c r="N38" s="220"/>
      <c r="O38" s="212"/>
      <c r="P38" s="213"/>
      <c r="Q38" s="126"/>
      <c r="R38" s="126"/>
      <c r="S38" s="126"/>
      <c r="T38" s="126"/>
      <c r="U38" s="126"/>
      <c r="V38" s="126"/>
      <c r="W38" s="126"/>
    </row>
    <row r="39" spans="1:23" ht="14.25" customHeight="1">
      <c r="A39" s="187"/>
      <c r="B39" s="274" t="s">
        <v>67</v>
      </c>
      <c r="C39" s="386">
        <v>1932</v>
      </c>
      <c r="D39" s="101"/>
      <c r="E39" s="402"/>
      <c r="F39" s="270">
        <v>2075</v>
      </c>
      <c r="G39" s="101"/>
      <c r="H39" s="101"/>
      <c r="I39" s="190">
        <f t="shared" si="1"/>
        <v>0</v>
      </c>
      <c r="J39" s="102"/>
      <c r="K39" s="126"/>
      <c r="L39" s="231" t="s">
        <v>64</v>
      </c>
      <c r="M39" s="367">
        <v>120</v>
      </c>
      <c r="N39" s="302"/>
      <c r="O39" s="109"/>
      <c r="P39" s="183">
        <f>$N39*O39</f>
        <v>0</v>
      </c>
      <c r="Q39" s="126"/>
      <c r="R39" s="126"/>
      <c r="S39" s="126"/>
      <c r="T39" s="126"/>
      <c r="U39" s="126"/>
      <c r="V39" s="126"/>
      <c r="W39" s="126"/>
    </row>
    <row r="40" spans="1:23" ht="14.25" customHeight="1">
      <c r="A40" s="187"/>
      <c r="B40" s="274" t="s">
        <v>69</v>
      </c>
      <c r="C40" s="386">
        <v>2787</v>
      </c>
      <c r="D40" s="101"/>
      <c r="E40" s="402"/>
      <c r="F40" s="270">
        <v>2982</v>
      </c>
      <c r="G40" s="101"/>
      <c r="H40" s="101"/>
      <c r="I40" s="190">
        <f t="shared" si="1"/>
        <v>0</v>
      </c>
      <c r="J40" s="102"/>
      <c r="K40" s="126"/>
      <c r="L40" s="142" t="s">
        <v>66</v>
      </c>
      <c r="M40" s="367">
        <v>120</v>
      </c>
      <c r="N40" s="402"/>
      <c r="O40" s="101"/>
      <c r="P40" s="190">
        <f t="shared" ref="P40:P48" si="3">$N40*O40</f>
        <v>0</v>
      </c>
      <c r="Q40" s="126"/>
      <c r="R40" s="126"/>
      <c r="S40" s="126"/>
      <c r="T40" s="126"/>
      <c r="U40" s="126"/>
      <c r="V40" s="126"/>
      <c r="W40" s="126"/>
    </row>
    <row r="41" spans="1:23" ht="14.25" customHeight="1">
      <c r="A41" s="187"/>
      <c r="B41" s="274" t="s">
        <v>71</v>
      </c>
      <c r="C41" s="386">
        <v>4287</v>
      </c>
      <c r="D41" s="101"/>
      <c r="E41" s="402"/>
      <c r="F41" s="270">
        <v>4530</v>
      </c>
      <c r="G41" s="101"/>
      <c r="H41" s="101"/>
      <c r="I41" s="190">
        <f t="shared" si="1"/>
        <v>0</v>
      </c>
      <c r="J41" s="102"/>
      <c r="K41" s="126"/>
      <c r="L41" s="142" t="s">
        <v>67</v>
      </c>
      <c r="M41" s="367">
        <v>120</v>
      </c>
      <c r="N41" s="402"/>
      <c r="O41" s="101"/>
      <c r="P41" s="190">
        <f t="shared" si="3"/>
        <v>0</v>
      </c>
      <c r="Q41" s="126"/>
      <c r="R41" s="126"/>
      <c r="S41" s="126"/>
      <c r="T41" s="126"/>
      <c r="U41" s="126"/>
      <c r="V41" s="126"/>
      <c r="W41" s="126"/>
    </row>
    <row r="42" spans="1:23" ht="14.25" customHeight="1">
      <c r="A42" s="187"/>
      <c r="B42" s="274" t="s">
        <v>73</v>
      </c>
      <c r="C42" s="386">
        <v>5394</v>
      </c>
      <c r="D42" s="101"/>
      <c r="E42" s="402"/>
      <c r="F42" s="270">
        <v>5667</v>
      </c>
      <c r="G42" s="101"/>
      <c r="H42" s="101"/>
      <c r="I42" s="190">
        <f t="shared" si="1"/>
        <v>0</v>
      </c>
      <c r="J42" s="102"/>
      <c r="K42" s="126"/>
      <c r="L42" s="142" t="s">
        <v>69</v>
      </c>
      <c r="M42" s="367">
        <v>120</v>
      </c>
      <c r="N42" s="402"/>
      <c r="O42" s="101"/>
      <c r="P42" s="190">
        <f t="shared" si="3"/>
        <v>0</v>
      </c>
      <c r="Q42" s="126"/>
      <c r="R42" s="126"/>
      <c r="S42" s="126"/>
      <c r="T42" s="126"/>
      <c r="U42" s="126"/>
      <c r="V42" s="126"/>
      <c r="W42" s="126"/>
    </row>
    <row r="43" spans="1:23" ht="14.25" customHeight="1">
      <c r="A43" s="187"/>
      <c r="B43" s="274" t="s">
        <v>75</v>
      </c>
      <c r="C43" s="386">
        <v>6270</v>
      </c>
      <c r="D43" s="101"/>
      <c r="E43" s="402"/>
      <c r="F43" s="270">
        <v>6576</v>
      </c>
      <c r="G43" s="101"/>
      <c r="H43" s="101"/>
      <c r="I43" s="190">
        <f t="shared" si="1"/>
        <v>0</v>
      </c>
      <c r="J43" s="102"/>
      <c r="K43" s="126"/>
      <c r="L43" s="142" t="s">
        <v>71</v>
      </c>
      <c r="M43" s="367">
        <v>120</v>
      </c>
      <c r="N43" s="402"/>
      <c r="O43" s="101"/>
      <c r="P43" s="190">
        <f t="shared" si="3"/>
        <v>0</v>
      </c>
      <c r="Q43" s="126"/>
      <c r="R43" s="126"/>
      <c r="S43" s="126"/>
      <c r="T43" s="126"/>
      <c r="U43" s="126"/>
      <c r="V43" s="126"/>
      <c r="W43" s="126"/>
    </row>
    <row r="44" spans="1:23" ht="14.25" customHeight="1">
      <c r="A44" s="187"/>
      <c r="B44" s="274" t="s">
        <v>77</v>
      </c>
      <c r="C44" s="386">
        <v>7287</v>
      </c>
      <c r="D44" s="101"/>
      <c r="E44" s="402"/>
      <c r="F44" s="270">
        <v>7620</v>
      </c>
      <c r="G44" s="101"/>
      <c r="H44" s="101"/>
      <c r="I44" s="190">
        <f t="shared" si="1"/>
        <v>0</v>
      </c>
      <c r="J44" s="102"/>
      <c r="K44" s="126"/>
      <c r="L44" s="142" t="s">
        <v>73</v>
      </c>
      <c r="M44" s="367">
        <v>120</v>
      </c>
      <c r="N44" s="402"/>
      <c r="O44" s="101"/>
      <c r="P44" s="190">
        <f t="shared" si="3"/>
        <v>0</v>
      </c>
      <c r="Q44" s="126"/>
      <c r="R44" s="126"/>
      <c r="S44" s="126"/>
      <c r="T44" s="126"/>
      <c r="U44" s="126"/>
      <c r="V44" s="126"/>
      <c r="W44" s="126"/>
    </row>
    <row r="45" spans="1:23" ht="14.25" customHeight="1">
      <c r="A45" s="187"/>
      <c r="B45" s="331" t="s">
        <v>78</v>
      </c>
      <c r="C45" s="387">
        <v>8397</v>
      </c>
      <c r="D45" s="105"/>
      <c r="E45" s="403"/>
      <c r="F45" s="383">
        <v>8766</v>
      </c>
      <c r="G45" s="105"/>
      <c r="H45" s="105"/>
      <c r="I45" s="190">
        <f t="shared" si="1"/>
        <v>0</v>
      </c>
      <c r="J45" s="106"/>
      <c r="K45" s="126"/>
      <c r="L45" s="142" t="s">
        <v>75</v>
      </c>
      <c r="M45" s="367">
        <v>120</v>
      </c>
      <c r="N45" s="402"/>
      <c r="O45" s="101"/>
      <c r="P45" s="190">
        <f t="shared" si="3"/>
        <v>0</v>
      </c>
      <c r="Q45" s="126"/>
      <c r="R45" s="126"/>
      <c r="S45" s="126"/>
      <c r="T45" s="126"/>
      <c r="U45" s="126"/>
      <c r="V45" s="126"/>
      <c r="W45" s="126"/>
    </row>
    <row r="46" spans="1:23" ht="14.25" customHeight="1" thickBot="1">
      <c r="A46" s="198"/>
      <c r="B46" s="199" t="s">
        <v>74</v>
      </c>
      <c r="C46" s="388"/>
      <c r="D46" s="107"/>
      <c r="E46" s="404"/>
      <c r="F46" s="345"/>
      <c r="G46" s="107"/>
      <c r="H46" s="107"/>
      <c r="I46" s="202">
        <f t="shared" si="1"/>
        <v>0</v>
      </c>
      <c r="J46" s="108"/>
      <c r="K46" s="126"/>
      <c r="L46" s="142" t="s">
        <v>77</v>
      </c>
      <c r="M46" s="367">
        <v>120</v>
      </c>
      <c r="N46" s="402"/>
      <c r="O46" s="101"/>
      <c r="P46" s="190">
        <f t="shared" si="3"/>
        <v>0</v>
      </c>
      <c r="Q46" s="126"/>
      <c r="R46" s="126"/>
      <c r="S46" s="126"/>
      <c r="T46" s="126"/>
      <c r="U46" s="126"/>
      <c r="V46" s="126"/>
      <c r="W46" s="126"/>
    </row>
    <row r="47" spans="1:23" ht="14.25" customHeight="1">
      <c r="A47" s="180" t="s">
        <v>205</v>
      </c>
      <c r="B47" s="329" t="s">
        <v>64</v>
      </c>
      <c r="C47" s="389">
        <v>1083</v>
      </c>
      <c r="D47" s="109"/>
      <c r="E47" s="302"/>
      <c r="F47" s="330">
        <v>1143</v>
      </c>
      <c r="G47" s="109"/>
      <c r="H47" s="109"/>
      <c r="I47" s="183">
        <f t="shared" si="1"/>
        <v>0</v>
      </c>
      <c r="J47" s="110"/>
      <c r="K47" s="126"/>
      <c r="L47" s="142" t="s">
        <v>78</v>
      </c>
      <c r="M47" s="367">
        <v>120</v>
      </c>
      <c r="N47" s="402"/>
      <c r="O47" s="101"/>
      <c r="P47" s="190">
        <f t="shared" si="3"/>
        <v>0</v>
      </c>
      <c r="Q47" s="126"/>
      <c r="R47" s="126"/>
      <c r="S47" s="126"/>
      <c r="T47" s="126"/>
      <c r="U47" s="126"/>
      <c r="V47" s="126"/>
      <c r="W47" s="126"/>
    </row>
    <row r="48" spans="1:23" ht="14.25" customHeight="1" thickBot="1">
      <c r="A48" s="187"/>
      <c r="B48" s="274" t="s">
        <v>66</v>
      </c>
      <c r="C48" s="386">
        <v>1377</v>
      </c>
      <c r="D48" s="101"/>
      <c r="E48" s="402"/>
      <c r="F48" s="270">
        <v>1467</v>
      </c>
      <c r="G48" s="101"/>
      <c r="H48" s="101"/>
      <c r="I48" s="190">
        <f t="shared" si="1"/>
        <v>0</v>
      </c>
      <c r="J48" s="102"/>
      <c r="K48" s="126"/>
      <c r="L48" s="233" t="s">
        <v>74</v>
      </c>
      <c r="M48" s="367">
        <v>120</v>
      </c>
      <c r="N48" s="403"/>
      <c r="O48" s="105"/>
      <c r="P48" s="366">
        <f t="shared" si="3"/>
        <v>0</v>
      </c>
      <c r="Q48" s="126"/>
      <c r="R48" s="126"/>
      <c r="S48" s="126"/>
      <c r="T48" s="126"/>
      <c r="U48" s="126"/>
      <c r="V48" s="126"/>
      <c r="W48" s="126"/>
    </row>
    <row r="49" spans="1:23" ht="14.25" customHeight="1" thickBot="1">
      <c r="A49" s="187"/>
      <c r="B49" s="274" t="s">
        <v>67</v>
      </c>
      <c r="C49" s="386">
        <v>1848</v>
      </c>
      <c r="D49" s="101"/>
      <c r="E49" s="402"/>
      <c r="F49" s="270">
        <v>1983</v>
      </c>
      <c r="G49" s="101"/>
      <c r="H49" s="101"/>
      <c r="I49" s="190">
        <f t="shared" si="1"/>
        <v>0</v>
      </c>
      <c r="J49" s="102"/>
      <c r="K49" s="126"/>
      <c r="L49" s="166" t="s">
        <v>76</v>
      </c>
      <c r="M49" s="207"/>
      <c r="N49" s="207"/>
      <c r="O49" s="167">
        <f>SUM(O39:O48)</f>
        <v>0</v>
      </c>
      <c r="P49" s="168">
        <f>SUM(P39:P48)</f>
        <v>0</v>
      </c>
      <c r="Q49" s="126"/>
      <c r="R49" s="126"/>
      <c r="S49" s="126"/>
      <c r="T49" s="126"/>
      <c r="U49" s="126"/>
      <c r="V49" s="126"/>
      <c r="W49" s="126"/>
    </row>
    <row r="50" spans="1:23" ht="14.25" customHeight="1">
      <c r="A50" s="187"/>
      <c r="B50" s="274" t="s">
        <v>69</v>
      </c>
      <c r="C50" s="386">
        <v>2649</v>
      </c>
      <c r="D50" s="101"/>
      <c r="E50" s="402"/>
      <c r="F50" s="270">
        <v>2832</v>
      </c>
      <c r="G50" s="101"/>
      <c r="H50" s="101"/>
      <c r="I50" s="190">
        <f t="shared" si="1"/>
        <v>0</v>
      </c>
      <c r="J50" s="102"/>
      <c r="K50" s="126"/>
      <c r="L50" s="126"/>
      <c r="M50" s="126"/>
      <c r="N50" s="126"/>
      <c r="O50" s="126"/>
      <c r="P50" s="126"/>
      <c r="Q50" s="126"/>
      <c r="R50" s="126"/>
      <c r="S50" s="126"/>
      <c r="T50" s="126"/>
      <c r="U50" s="126"/>
      <c r="V50" s="126"/>
      <c r="W50" s="126"/>
    </row>
    <row r="51" spans="1:23" ht="14.25" customHeight="1">
      <c r="A51" s="187"/>
      <c r="B51" s="274" t="s">
        <v>71</v>
      </c>
      <c r="C51" s="386">
        <v>4074</v>
      </c>
      <c r="D51" s="101"/>
      <c r="E51" s="402"/>
      <c r="F51" s="270">
        <v>4305</v>
      </c>
      <c r="G51" s="101"/>
      <c r="H51" s="101"/>
      <c r="I51" s="190">
        <f t="shared" si="1"/>
        <v>0</v>
      </c>
      <c r="J51" s="102"/>
      <c r="K51" s="126"/>
      <c r="L51" s="126"/>
      <c r="M51" s="126"/>
      <c r="N51" s="126"/>
      <c r="O51" s="126"/>
      <c r="P51" s="126"/>
      <c r="Q51" s="126"/>
      <c r="R51" s="126"/>
      <c r="S51" s="126"/>
      <c r="T51" s="126"/>
      <c r="U51" s="126"/>
      <c r="V51" s="126"/>
      <c r="W51" s="126"/>
    </row>
    <row r="52" spans="1:23" ht="14.25" customHeight="1" thickBot="1">
      <c r="A52" s="187"/>
      <c r="B52" s="274" t="s">
        <v>73</v>
      </c>
      <c r="C52" s="386">
        <v>5127</v>
      </c>
      <c r="D52" s="101"/>
      <c r="E52" s="402"/>
      <c r="F52" s="270">
        <v>5388</v>
      </c>
      <c r="G52" s="101"/>
      <c r="H52" s="101"/>
      <c r="I52" s="190">
        <f t="shared" si="1"/>
        <v>0</v>
      </c>
      <c r="J52" s="102"/>
      <c r="K52" s="126"/>
      <c r="L52" s="126" t="s">
        <v>167</v>
      </c>
      <c r="M52" s="126"/>
      <c r="N52" s="126"/>
      <c r="O52" s="126"/>
      <c r="P52" s="126" t="s">
        <v>2</v>
      </c>
      <c r="Q52" s="126"/>
      <c r="R52" s="126"/>
      <c r="S52" s="126"/>
      <c r="T52" s="126"/>
      <c r="U52" s="126"/>
      <c r="V52" s="126"/>
      <c r="W52" s="126"/>
    </row>
    <row r="53" spans="1:23" ht="14.25" customHeight="1">
      <c r="A53" s="187"/>
      <c r="B53" s="274" t="s">
        <v>75</v>
      </c>
      <c r="C53" s="386">
        <v>5958</v>
      </c>
      <c r="D53" s="101"/>
      <c r="E53" s="402"/>
      <c r="F53" s="270">
        <v>6249</v>
      </c>
      <c r="G53" s="101"/>
      <c r="H53" s="101"/>
      <c r="I53" s="190">
        <f t="shared" si="1"/>
        <v>0</v>
      </c>
      <c r="J53" s="102"/>
      <c r="K53" s="126"/>
      <c r="L53" s="203"/>
      <c r="M53" s="234" t="s">
        <v>56</v>
      </c>
      <c r="N53" s="215" t="s">
        <v>166</v>
      </c>
      <c r="O53" s="205" t="s">
        <v>58</v>
      </c>
      <c r="P53" s="206" t="s">
        <v>59</v>
      </c>
      <c r="Q53" s="126"/>
      <c r="R53" s="126"/>
      <c r="S53" s="126"/>
      <c r="T53" s="126"/>
      <c r="U53" s="126"/>
      <c r="V53" s="126"/>
      <c r="W53" s="126"/>
    </row>
    <row r="54" spans="1:23" ht="14.25" customHeight="1" thickBot="1">
      <c r="A54" s="187"/>
      <c r="B54" s="274" t="s">
        <v>77</v>
      </c>
      <c r="C54" s="386">
        <v>6924</v>
      </c>
      <c r="D54" s="101"/>
      <c r="E54" s="402"/>
      <c r="F54" s="270">
        <v>7242</v>
      </c>
      <c r="G54" s="101"/>
      <c r="H54" s="101"/>
      <c r="I54" s="190">
        <f t="shared" si="1"/>
        <v>0</v>
      </c>
      <c r="J54" s="102"/>
      <c r="K54" s="126"/>
      <c r="L54" s="210"/>
      <c r="M54" s="240"/>
      <c r="N54" s="220"/>
      <c r="O54" s="212"/>
      <c r="P54" s="213"/>
      <c r="Q54" s="126"/>
      <c r="R54" s="126"/>
      <c r="S54" s="126"/>
      <c r="T54" s="126"/>
      <c r="U54" s="126"/>
      <c r="V54" s="126"/>
      <c r="W54" s="126"/>
    </row>
    <row r="55" spans="1:23" ht="14.25" customHeight="1">
      <c r="A55" s="187"/>
      <c r="B55" s="331" t="s">
        <v>78</v>
      </c>
      <c r="C55" s="387">
        <v>7977</v>
      </c>
      <c r="D55" s="105"/>
      <c r="E55" s="403"/>
      <c r="F55" s="383">
        <v>8325</v>
      </c>
      <c r="G55" s="105"/>
      <c r="H55" s="105"/>
      <c r="I55" s="366">
        <f t="shared" si="1"/>
        <v>0</v>
      </c>
      <c r="J55" s="106"/>
      <c r="K55" s="126"/>
      <c r="L55" s="231" t="s">
        <v>168</v>
      </c>
      <c r="M55" s="349"/>
      <c r="N55" s="349"/>
      <c r="O55" s="109"/>
      <c r="P55" s="405"/>
      <c r="Q55" s="126"/>
      <c r="R55" s="126"/>
      <c r="S55" s="126"/>
      <c r="T55" s="126"/>
      <c r="U55" s="126"/>
      <c r="V55" s="126"/>
      <c r="W55" s="126"/>
    </row>
    <row r="56" spans="1:23" ht="14.25" customHeight="1" thickBot="1">
      <c r="A56" s="198"/>
      <c r="B56" s="331" t="s">
        <v>74</v>
      </c>
      <c r="C56" s="388"/>
      <c r="D56" s="107"/>
      <c r="E56" s="404"/>
      <c r="F56" s="345"/>
      <c r="G56" s="105"/>
      <c r="H56" s="105"/>
      <c r="I56" s="366">
        <f t="shared" si="1"/>
        <v>0</v>
      </c>
      <c r="J56" s="106"/>
      <c r="K56" s="126"/>
      <c r="L56" s="224" t="s">
        <v>90</v>
      </c>
      <c r="M56" s="364"/>
      <c r="N56" s="364"/>
      <c r="O56" s="364"/>
      <c r="P56" s="365"/>
      <c r="Q56" s="126"/>
      <c r="R56" s="126"/>
      <c r="S56" s="126"/>
      <c r="T56" s="126"/>
      <c r="U56" s="126"/>
      <c r="V56" s="126"/>
      <c r="W56" s="126"/>
    </row>
    <row r="57" spans="1:23" ht="14.25" customHeight="1" thickBot="1">
      <c r="A57" s="166" t="s">
        <v>76</v>
      </c>
      <c r="B57" s="128"/>
      <c r="C57" s="207"/>
      <c r="D57" s="207"/>
      <c r="E57" s="207">
        <f>SUM(E7:E56)</f>
        <v>0</v>
      </c>
      <c r="F57" s="167"/>
      <c r="G57" s="167"/>
      <c r="H57" s="167">
        <f>SUM(H7:H56)</f>
        <v>0</v>
      </c>
      <c r="I57" s="168">
        <f>SUM(I7:I56)</f>
        <v>0</v>
      </c>
      <c r="J57" s="168">
        <f>SUM(J7:J56)</f>
        <v>0</v>
      </c>
      <c r="K57" s="126"/>
      <c r="L57" s="191" t="s">
        <v>91</v>
      </c>
      <c r="M57" s="356">
        <v>52</v>
      </c>
      <c r="N57" s="406"/>
      <c r="O57" s="407"/>
      <c r="P57" s="354">
        <f t="shared" ref="P57:P63" si="4">N57*O57</f>
        <v>0</v>
      </c>
      <c r="Q57" s="126"/>
      <c r="R57" s="126"/>
      <c r="S57" s="126"/>
      <c r="T57" s="126"/>
      <c r="U57" s="126"/>
      <c r="V57" s="126"/>
      <c r="W57" s="126"/>
    </row>
    <row r="58" spans="1:23" ht="14.25" customHeight="1">
      <c r="A58" s="126"/>
      <c r="B58" s="126"/>
      <c r="C58" s="170"/>
      <c r="D58" s="170"/>
      <c r="E58" s="170"/>
      <c r="F58" s="170"/>
      <c r="G58" s="170"/>
      <c r="H58" s="170"/>
      <c r="I58" s="170"/>
      <c r="J58" s="126"/>
      <c r="K58" s="126"/>
      <c r="L58" s="191" t="s">
        <v>93</v>
      </c>
      <c r="M58" s="356">
        <v>135</v>
      </c>
      <c r="N58" s="406"/>
      <c r="O58" s="407"/>
      <c r="P58" s="354">
        <f t="shared" si="4"/>
        <v>0</v>
      </c>
      <c r="Q58" s="126"/>
      <c r="R58" s="126"/>
      <c r="S58" s="126"/>
      <c r="T58" s="126"/>
      <c r="U58" s="126"/>
      <c r="V58" s="126"/>
      <c r="W58" s="126"/>
    </row>
    <row r="59" spans="1:23" ht="14.25" customHeight="1">
      <c r="A59" s="126"/>
      <c r="B59" s="126"/>
      <c r="C59" s="170"/>
      <c r="D59" s="170"/>
      <c r="E59" s="170"/>
      <c r="F59" s="170"/>
      <c r="G59" s="170"/>
      <c r="H59" s="170"/>
      <c r="I59" s="170"/>
      <c r="J59" s="126"/>
      <c r="K59" s="126"/>
      <c r="L59" s="191" t="s">
        <v>94</v>
      </c>
      <c r="M59" s="356">
        <v>35</v>
      </c>
      <c r="N59" s="406"/>
      <c r="O59" s="407"/>
      <c r="P59" s="354">
        <f t="shared" si="4"/>
        <v>0</v>
      </c>
      <c r="Q59" s="126"/>
      <c r="R59" s="133"/>
      <c r="S59" s="126"/>
      <c r="T59" s="126"/>
      <c r="U59" s="126"/>
      <c r="V59" s="126"/>
      <c r="W59" s="126"/>
    </row>
    <row r="60" spans="1:23" ht="14.25" customHeight="1">
      <c r="A60" s="126"/>
      <c r="B60" s="126"/>
      <c r="C60" s="126"/>
      <c r="D60" s="126"/>
      <c r="E60" s="126"/>
      <c r="F60" s="126"/>
      <c r="G60" s="170"/>
      <c r="H60" s="170"/>
      <c r="I60" s="170"/>
      <c r="J60" s="126"/>
      <c r="K60" s="126"/>
      <c r="L60" s="191" t="s">
        <v>95</v>
      </c>
      <c r="M60" s="356">
        <v>150</v>
      </c>
      <c r="N60" s="406"/>
      <c r="O60" s="407"/>
      <c r="P60" s="354">
        <f t="shared" si="4"/>
        <v>0</v>
      </c>
      <c r="Q60" s="126"/>
      <c r="R60" s="126"/>
      <c r="S60" s="126"/>
      <c r="T60" s="126"/>
      <c r="U60" s="126"/>
      <c r="V60" s="126"/>
      <c r="W60" s="126"/>
    </row>
    <row r="61" spans="1:23" ht="14.25" customHeight="1" thickBot="1">
      <c r="A61" s="126" t="s">
        <v>169</v>
      </c>
      <c r="B61" s="126"/>
      <c r="C61" s="126"/>
      <c r="D61" s="126"/>
      <c r="E61" s="126"/>
      <c r="F61" s="126"/>
      <c r="G61" s="126"/>
      <c r="H61" s="126"/>
      <c r="I61" s="126" t="s">
        <v>2</v>
      </c>
      <c r="J61" s="126"/>
      <c r="K61" s="126"/>
      <c r="L61" s="191" t="s">
        <v>96</v>
      </c>
      <c r="M61" s="356">
        <v>153</v>
      </c>
      <c r="N61" s="406"/>
      <c r="O61" s="407"/>
      <c r="P61" s="354">
        <f t="shared" si="4"/>
        <v>0</v>
      </c>
      <c r="Q61" s="126"/>
      <c r="R61" s="126"/>
      <c r="S61" s="126"/>
      <c r="T61" s="126"/>
      <c r="U61" s="126"/>
      <c r="V61" s="126"/>
      <c r="W61" s="126"/>
    </row>
    <row r="62" spans="1:23" ht="14.25" customHeight="1">
      <c r="A62" s="203"/>
      <c r="B62" s="205" t="s">
        <v>170</v>
      </c>
      <c r="C62" s="205" t="s">
        <v>171</v>
      </c>
      <c r="D62" s="205" t="s">
        <v>10</v>
      </c>
      <c r="E62" s="357" t="s">
        <v>160</v>
      </c>
      <c r="F62" s="205" t="s">
        <v>58</v>
      </c>
      <c r="G62" s="206" t="s">
        <v>59</v>
      </c>
      <c r="H62" s="358" t="s">
        <v>172</v>
      </c>
      <c r="I62" s="359"/>
      <c r="J62" s="126"/>
      <c r="K62" s="126"/>
      <c r="L62" s="191" t="s">
        <v>97</v>
      </c>
      <c r="M62" s="356">
        <v>84</v>
      </c>
      <c r="N62" s="406"/>
      <c r="O62" s="407"/>
      <c r="P62" s="354">
        <f t="shared" si="4"/>
        <v>0</v>
      </c>
      <c r="Q62" s="126"/>
      <c r="R62" s="126"/>
      <c r="S62" s="126"/>
      <c r="T62" s="126"/>
      <c r="U62" s="126"/>
      <c r="V62" s="126"/>
      <c r="W62" s="126"/>
    </row>
    <row r="63" spans="1:23" ht="22.4" customHeight="1" thickBot="1">
      <c r="A63" s="210"/>
      <c r="B63" s="212"/>
      <c r="C63" s="212"/>
      <c r="D63" s="212"/>
      <c r="E63" s="360" t="s">
        <v>161</v>
      </c>
      <c r="F63" s="212"/>
      <c r="G63" s="213"/>
      <c r="H63" s="361"/>
      <c r="I63" s="362"/>
      <c r="J63" s="126"/>
      <c r="K63" s="126"/>
      <c r="L63" s="192" t="s">
        <v>173</v>
      </c>
      <c r="M63" s="363"/>
      <c r="N63" s="408"/>
      <c r="O63" s="409"/>
      <c r="P63" s="355">
        <f t="shared" si="4"/>
        <v>0</v>
      </c>
      <c r="Q63" s="126"/>
      <c r="R63" s="126"/>
      <c r="S63" s="126"/>
      <c r="T63" s="126"/>
      <c r="U63" s="126"/>
      <c r="V63" s="126"/>
      <c r="W63" s="126"/>
    </row>
    <row r="64" spans="1:23" ht="14.25" customHeight="1" thickBot="1">
      <c r="A64" s="273" t="s">
        <v>65</v>
      </c>
      <c r="B64" s="329" t="s">
        <v>174</v>
      </c>
      <c r="C64" s="330">
        <v>4</v>
      </c>
      <c r="D64" s="330">
        <v>3348</v>
      </c>
      <c r="E64" s="109"/>
      <c r="F64" s="109"/>
      <c r="G64" s="344">
        <f t="shared" ref="G64:G103" si="5">E64*F64</f>
        <v>0</v>
      </c>
      <c r="H64" s="412"/>
      <c r="I64" s="413"/>
      <c r="J64" s="126"/>
      <c r="K64" s="126"/>
      <c r="L64" s="166" t="s">
        <v>76</v>
      </c>
      <c r="M64" s="207"/>
      <c r="N64" s="207"/>
      <c r="O64" s="167"/>
      <c r="P64" s="168">
        <f>SUM(P55:P63)</f>
        <v>0</v>
      </c>
      <c r="Q64" s="126"/>
      <c r="R64" s="126"/>
      <c r="S64" s="126"/>
      <c r="T64" s="126"/>
      <c r="U64" s="126"/>
      <c r="V64" s="126"/>
      <c r="W64" s="126"/>
    </row>
    <row r="65" spans="1:23" ht="14.25" customHeight="1">
      <c r="A65" s="273"/>
      <c r="B65" s="274" t="s">
        <v>175</v>
      </c>
      <c r="C65" s="270">
        <v>5</v>
      </c>
      <c r="D65" s="270">
        <v>4185</v>
      </c>
      <c r="E65" s="101"/>
      <c r="F65" s="101"/>
      <c r="G65" s="327">
        <f t="shared" si="5"/>
        <v>0</v>
      </c>
      <c r="H65" s="414"/>
      <c r="I65" s="415"/>
      <c r="J65" s="126"/>
      <c r="K65" s="126"/>
      <c r="L65" s="126"/>
      <c r="M65" s="126"/>
      <c r="N65" s="126"/>
      <c r="O65" s="126"/>
      <c r="P65" s="126"/>
      <c r="Q65" s="126"/>
      <c r="R65" s="126"/>
      <c r="S65" s="126"/>
      <c r="T65" s="126"/>
      <c r="U65" s="126"/>
      <c r="V65" s="126"/>
      <c r="W65" s="126"/>
    </row>
    <row r="66" spans="1:23" ht="14.25" customHeight="1">
      <c r="A66" s="273"/>
      <c r="B66" s="274" t="s">
        <v>176</v>
      </c>
      <c r="C66" s="270">
        <v>6</v>
      </c>
      <c r="D66" s="270">
        <v>5022</v>
      </c>
      <c r="E66" s="101"/>
      <c r="F66" s="101"/>
      <c r="G66" s="327">
        <f t="shared" si="5"/>
        <v>0</v>
      </c>
      <c r="H66" s="414"/>
      <c r="I66" s="415"/>
      <c r="J66" s="126"/>
      <c r="K66" s="126"/>
      <c r="L66" s="126"/>
      <c r="M66" s="126"/>
      <c r="N66" s="126"/>
      <c r="O66" s="126"/>
      <c r="P66" s="126"/>
      <c r="Q66" s="126"/>
      <c r="R66" s="126"/>
      <c r="S66" s="126"/>
      <c r="T66" s="126"/>
      <c r="U66" s="126"/>
      <c r="V66" s="126"/>
      <c r="W66" s="126"/>
    </row>
    <row r="67" spans="1:23" ht="14.25" customHeight="1" thickBot="1">
      <c r="A67" s="273"/>
      <c r="B67" s="274" t="s">
        <v>177</v>
      </c>
      <c r="C67" s="270">
        <v>7</v>
      </c>
      <c r="D67" s="270">
        <v>5859</v>
      </c>
      <c r="E67" s="101"/>
      <c r="F67" s="101"/>
      <c r="G67" s="327">
        <f t="shared" si="5"/>
        <v>0</v>
      </c>
      <c r="H67" s="414"/>
      <c r="I67" s="415"/>
      <c r="J67" s="126"/>
      <c r="K67" s="126"/>
      <c r="L67" s="126" t="s">
        <v>178</v>
      </c>
      <c r="M67" s="126"/>
      <c r="N67" s="126"/>
      <c r="O67" s="126"/>
      <c r="P67" s="126" t="s">
        <v>100</v>
      </c>
      <c r="Q67" s="126"/>
      <c r="R67" s="126"/>
      <c r="S67" s="126"/>
      <c r="T67" s="126"/>
      <c r="U67" s="126"/>
      <c r="V67" s="126"/>
      <c r="W67" s="126"/>
    </row>
    <row r="68" spans="1:23" ht="14.25" customHeight="1">
      <c r="A68" s="273"/>
      <c r="B68" s="274" t="s">
        <v>179</v>
      </c>
      <c r="C68" s="270">
        <v>8</v>
      </c>
      <c r="D68" s="270">
        <v>6696</v>
      </c>
      <c r="E68" s="101"/>
      <c r="F68" s="101"/>
      <c r="G68" s="327">
        <f t="shared" si="5"/>
        <v>0</v>
      </c>
      <c r="H68" s="414"/>
      <c r="I68" s="415"/>
      <c r="J68" s="126"/>
      <c r="K68" s="126"/>
      <c r="L68" s="203"/>
      <c r="M68" s="234" t="s">
        <v>56</v>
      </c>
      <c r="N68" s="234" t="s">
        <v>57</v>
      </c>
      <c r="O68" s="205" t="s">
        <v>58</v>
      </c>
      <c r="P68" s="206" t="s">
        <v>59</v>
      </c>
      <c r="Q68" s="126"/>
      <c r="R68" s="126"/>
      <c r="S68" s="126"/>
      <c r="T68" s="126"/>
      <c r="U68" s="126"/>
      <c r="V68" s="126"/>
      <c r="W68" s="126"/>
    </row>
    <row r="69" spans="1:23" ht="14.25" customHeight="1" thickBot="1">
      <c r="A69" s="273"/>
      <c r="B69" s="274" t="s">
        <v>180</v>
      </c>
      <c r="C69" s="270">
        <v>11</v>
      </c>
      <c r="D69" s="270">
        <v>9207</v>
      </c>
      <c r="E69" s="101"/>
      <c r="F69" s="101"/>
      <c r="G69" s="327">
        <f t="shared" si="5"/>
        <v>0</v>
      </c>
      <c r="H69" s="414"/>
      <c r="I69" s="415"/>
      <c r="J69" s="126"/>
      <c r="K69" s="126"/>
      <c r="L69" s="210"/>
      <c r="M69" s="240"/>
      <c r="N69" s="240"/>
      <c r="O69" s="212"/>
      <c r="P69" s="213"/>
      <c r="Q69" s="126"/>
      <c r="R69" s="126"/>
      <c r="S69" s="126"/>
      <c r="T69" s="126"/>
      <c r="U69" s="126"/>
      <c r="V69" s="126"/>
      <c r="W69" s="126"/>
    </row>
    <row r="70" spans="1:23" ht="14.25" customHeight="1" thickBot="1">
      <c r="A70" s="273"/>
      <c r="B70" s="274" t="s">
        <v>181</v>
      </c>
      <c r="C70" s="270">
        <v>12</v>
      </c>
      <c r="D70" s="270">
        <v>10044</v>
      </c>
      <c r="E70" s="101"/>
      <c r="F70" s="101"/>
      <c r="G70" s="327">
        <f t="shared" si="5"/>
        <v>0</v>
      </c>
      <c r="H70" s="414"/>
      <c r="I70" s="415"/>
      <c r="J70" s="126"/>
      <c r="K70" s="126"/>
      <c r="L70" s="178" t="s">
        <v>182</v>
      </c>
      <c r="M70" s="167">
        <v>24</v>
      </c>
      <c r="N70" s="410"/>
      <c r="O70" s="410"/>
      <c r="P70" s="168">
        <f>N70*O70</f>
        <v>0</v>
      </c>
      <c r="Q70" s="126"/>
      <c r="R70" s="126"/>
      <c r="S70" s="126"/>
      <c r="T70" s="126"/>
      <c r="U70" s="126"/>
      <c r="V70" s="126"/>
      <c r="W70" s="126"/>
    </row>
    <row r="71" spans="1:23" ht="14.25" customHeight="1" thickBot="1">
      <c r="A71" s="273"/>
      <c r="B71" s="274" t="s">
        <v>183</v>
      </c>
      <c r="C71" s="270">
        <v>14</v>
      </c>
      <c r="D71" s="270">
        <v>11718</v>
      </c>
      <c r="E71" s="101"/>
      <c r="F71" s="101"/>
      <c r="G71" s="327">
        <f t="shared" si="5"/>
        <v>0</v>
      </c>
      <c r="H71" s="414"/>
      <c r="I71" s="415"/>
      <c r="J71" s="126"/>
      <c r="K71" s="126"/>
      <c r="L71" s="166" t="s">
        <v>76</v>
      </c>
      <c r="M71" s="167"/>
      <c r="N71" s="167"/>
      <c r="O71" s="167"/>
      <c r="P71" s="168">
        <f>SUM(P70)</f>
        <v>0</v>
      </c>
      <c r="Q71" s="126"/>
      <c r="R71" s="126"/>
      <c r="S71" s="126"/>
      <c r="T71" s="126"/>
      <c r="U71" s="126"/>
      <c r="V71" s="126"/>
      <c r="W71" s="126"/>
    </row>
    <row r="72" spans="1:23" ht="14.25" customHeight="1">
      <c r="A72" s="273"/>
      <c r="B72" s="274" t="s">
        <v>184</v>
      </c>
      <c r="C72" s="270">
        <v>17</v>
      </c>
      <c r="D72" s="270">
        <v>14229</v>
      </c>
      <c r="E72" s="101"/>
      <c r="F72" s="101"/>
      <c r="G72" s="327">
        <f t="shared" si="5"/>
        <v>0</v>
      </c>
      <c r="H72" s="414"/>
      <c r="I72" s="415"/>
      <c r="J72" s="126"/>
      <c r="K72" s="126"/>
      <c r="L72" s="126"/>
      <c r="M72" s="126"/>
      <c r="N72" s="126"/>
      <c r="O72" s="126"/>
      <c r="P72" s="126"/>
      <c r="Q72" s="126"/>
      <c r="R72" s="126"/>
      <c r="S72" s="126"/>
      <c r="T72" s="126"/>
      <c r="U72" s="126"/>
      <c r="V72" s="126"/>
      <c r="W72" s="126"/>
    </row>
    <row r="73" spans="1:23" ht="14.25" customHeight="1">
      <c r="A73" s="273"/>
      <c r="B73" s="274" t="s">
        <v>185</v>
      </c>
      <c r="C73" s="270">
        <v>20</v>
      </c>
      <c r="D73" s="270">
        <v>16740</v>
      </c>
      <c r="E73" s="101"/>
      <c r="F73" s="101"/>
      <c r="G73" s="327">
        <f t="shared" si="5"/>
        <v>0</v>
      </c>
      <c r="H73" s="414"/>
      <c r="I73" s="415"/>
      <c r="J73" s="126"/>
      <c r="K73" s="126"/>
      <c r="L73" s="126"/>
      <c r="M73" s="126"/>
      <c r="N73" s="126"/>
      <c r="O73" s="126"/>
      <c r="P73" s="126"/>
      <c r="Q73" s="126"/>
      <c r="R73" s="126"/>
      <c r="S73" s="126"/>
      <c r="T73" s="126"/>
      <c r="U73" s="126"/>
      <c r="V73" s="126"/>
      <c r="W73" s="126"/>
    </row>
    <row r="74" spans="1:23" ht="14.25" customHeight="1" thickBot="1">
      <c r="A74" s="273"/>
      <c r="B74" s="274" t="s">
        <v>186</v>
      </c>
      <c r="C74" s="270">
        <v>22</v>
      </c>
      <c r="D74" s="270">
        <v>18414</v>
      </c>
      <c r="E74" s="101"/>
      <c r="F74" s="101"/>
      <c r="G74" s="327">
        <f t="shared" si="5"/>
        <v>0</v>
      </c>
      <c r="H74" s="414"/>
      <c r="I74" s="415"/>
      <c r="J74" s="126"/>
      <c r="K74" s="126"/>
      <c r="L74" s="126" t="s">
        <v>106</v>
      </c>
      <c r="M74" s="126"/>
      <c r="N74" s="126"/>
      <c r="O74" s="126"/>
      <c r="P74" s="126" t="s">
        <v>100</v>
      </c>
      <c r="Q74" s="126"/>
      <c r="R74" s="126"/>
      <c r="S74" s="126"/>
      <c r="T74" s="126"/>
      <c r="U74" s="126"/>
      <c r="V74" s="126"/>
      <c r="W74" s="126"/>
    </row>
    <row r="75" spans="1:23" ht="14.25" customHeight="1" thickBot="1">
      <c r="A75" s="273"/>
      <c r="B75" s="274" t="s">
        <v>187</v>
      </c>
      <c r="C75" s="270">
        <v>25</v>
      </c>
      <c r="D75" s="270">
        <v>20925</v>
      </c>
      <c r="E75" s="101"/>
      <c r="F75" s="101"/>
      <c r="G75" s="327">
        <f t="shared" si="5"/>
        <v>0</v>
      </c>
      <c r="H75" s="414"/>
      <c r="I75" s="415"/>
      <c r="J75" s="126"/>
      <c r="K75" s="126"/>
      <c r="L75" s="173"/>
      <c r="M75" s="174" t="s">
        <v>108</v>
      </c>
      <c r="N75" s="174" t="s">
        <v>160</v>
      </c>
      <c r="O75" s="352"/>
      <c r="P75" s="353" t="s">
        <v>59</v>
      </c>
      <c r="Q75" s="126"/>
      <c r="R75" s="126"/>
      <c r="S75" s="126"/>
      <c r="T75" s="126"/>
      <c r="U75" s="126"/>
      <c r="V75" s="126"/>
      <c r="W75" s="126"/>
    </row>
    <row r="76" spans="1:23" ht="14.25" customHeight="1" thickBot="1">
      <c r="A76" s="127"/>
      <c r="B76" s="199" t="s">
        <v>188</v>
      </c>
      <c r="C76" s="200">
        <v>28</v>
      </c>
      <c r="D76" s="200">
        <v>23436</v>
      </c>
      <c r="E76" s="107"/>
      <c r="F76" s="107"/>
      <c r="G76" s="341">
        <f t="shared" si="5"/>
        <v>0</v>
      </c>
      <c r="H76" s="416"/>
      <c r="I76" s="417"/>
      <c r="J76" s="126"/>
      <c r="K76" s="126"/>
      <c r="L76" s="139" t="s">
        <v>111</v>
      </c>
      <c r="M76" s="272">
        <v>15000</v>
      </c>
      <c r="N76" s="97"/>
      <c r="O76" s="348"/>
      <c r="P76" s="263">
        <f>N76</f>
        <v>0</v>
      </c>
      <c r="Q76" s="126"/>
      <c r="R76" s="126"/>
      <c r="S76" s="126"/>
      <c r="T76" s="126"/>
      <c r="U76" s="126"/>
      <c r="V76" s="126"/>
      <c r="W76" s="126"/>
    </row>
    <row r="77" spans="1:23" ht="14.25" customHeight="1">
      <c r="A77" s="276" t="s">
        <v>83</v>
      </c>
      <c r="B77" s="329" t="s">
        <v>174</v>
      </c>
      <c r="C77" s="330">
        <v>4</v>
      </c>
      <c r="D77" s="330">
        <v>4080</v>
      </c>
      <c r="E77" s="109"/>
      <c r="F77" s="109"/>
      <c r="G77" s="344">
        <f t="shared" si="5"/>
        <v>0</v>
      </c>
      <c r="H77" s="412"/>
      <c r="I77" s="413"/>
      <c r="J77" s="126"/>
      <c r="K77" s="126"/>
      <c r="L77" s="231" t="s">
        <v>189</v>
      </c>
      <c r="M77" s="350"/>
      <c r="N77" s="109"/>
      <c r="O77" s="349"/>
      <c r="P77" s="183">
        <f>N77</f>
        <v>0</v>
      </c>
      <c r="Q77" s="126"/>
      <c r="R77" s="126"/>
      <c r="S77" s="126"/>
      <c r="T77" s="126"/>
      <c r="U77" s="126"/>
      <c r="V77" s="126"/>
      <c r="W77" s="126"/>
    </row>
    <row r="78" spans="1:23" ht="14.25" customHeight="1">
      <c r="A78" s="277"/>
      <c r="B78" s="274" t="s">
        <v>175</v>
      </c>
      <c r="C78" s="270">
        <v>5</v>
      </c>
      <c r="D78" s="270">
        <v>5100</v>
      </c>
      <c r="E78" s="101"/>
      <c r="F78" s="101"/>
      <c r="G78" s="327">
        <f t="shared" si="5"/>
        <v>0</v>
      </c>
      <c r="H78" s="414"/>
      <c r="I78" s="415"/>
      <c r="J78" s="126"/>
      <c r="K78" s="126"/>
      <c r="L78" s="231" t="s">
        <v>190</v>
      </c>
      <c r="M78" s="349"/>
      <c r="N78" s="109"/>
      <c r="O78" s="349"/>
      <c r="P78" s="183">
        <f>N78</f>
        <v>0</v>
      </c>
      <c r="Q78" s="126"/>
      <c r="R78" s="126"/>
      <c r="S78" s="126"/>
      <c r="T78" s="126"/>
      <c r="U78" s="126"/>
      <c r="V78" s="126"/>
      <c r="W78" s="126"/>
    </row>
    <row r="79" spans="1:23" ht="14.25" customHeight="1">
      <c r="A79" s="277"/>
      <c r="B79" s="274" t="s">
        <v>176</v>
      </c>
      <c r="C79" s="270">
        <v>6</v>
      </c>
      <c r="D79" s="270">
        <v>6120</v>
      </c>
      <c r="E79" s="101"/>
      <c r="F79" s="101"/>
      <c r="G79" s="327">
        <f t="shared" si="5"/>
        <v>0</v>
      </c>
      <c r="H79" s="414"/>
      <c r="I79" s="415"/>
      <c r="J79" s="126"/>
      <c r="K79" s="126"/>
      <c r="L79" s="351" t="s">
        <v>112</v>
      </c>
      <c r="M79" s="350"/>
      <c r="N79" s="101"/>
      <c r="O79" s="350"/>
      <c r="P79" s="190">
        <f>N79</f>
        <v>0</v>
      </c>
      <c r="Q79" s="126"/>
      <c r="R79" s="126"/>
      <c r="S79" s="126"/>
      <c r="T79" s="126"/>
      <c r="U79" s="126"/>
      <c r="V79" s="126"/>
      <c r="W79" s="126"/>
    </row>
    <row r="80" spans="1:23" ht="14.25" customHeight="1" thickBot="1">
      <c r="A80" s="277"/>
      <c r="B80" s="274" t="s">
        <v>177</v>
      </c>
      <c r="C80" s="270">
        <v>7</v>
      </c>
      <c r="D80" s="270">
        <v>7140</v>
      </c>
      <c r="E80" s="101"/>
      <c r="F80" s="101"/>
      <c r="G80" s="327">
        <f t="shared" si="5"/>
        <v>0</v>
      </c>
      <c r="H80" s="414"/>
      <c r="I80" s="415"/>
      <c r="J80" s="126"/>
      <c r="K80" s="126"/>
      <c r="L80" s="164" t="s">
        <v>113</v>
      </c>
      <c r="M80" s="200">
        <v>15000</v>
      </c>
      <c r="N80" s="107"/>
      <c r="O80" s="345"/>
      <c r="P80" s="202">
        <f>N80</f>
        <v>0</v>
      </c>
      <c r="Q80" s="126"/>
      <c r="R80" s="126"/>
      <c r="S80" s="126"/>
      <c r="T80" s="126"/>
      <c r="U80" s="126"/>
      <c r="V80" s="126"/>
      <c r="W80" s="126"/>
    </row>
    <row r="81" spans="1:23" ht="14.25" customHeight="1" thickBot="1">
      <c r="A81" s="277"/>
      <c r="B81" s="274" t="s">
        <v>179</v>
      </c>
      <c r="C81" s="270">
        <v>8</v>
      </c>
      <c r="D81" s="270">
        <v>8160</v>
      </c>
      <c r="E81" s="101"/>
      <c r="F81" s="101"/>
      <c r="G81" s="327">
        <f t="shared" si="5"/>
        <v>0</v>
      </c>
      <c r="H81" s="414"/>
      <c r="I81" s="415"/>
      <c r="J81" s="126"/>
      <c r="K81" s="126"/>
      <c r="L81" s="127" t="s">
        <v>76</v>
      </c>
      <c r="M81" s="167"/>
      <c r="N81" s="167"/>
      <c r="O81" s="167"/>
      <c r="P81" s="333">
        <f>SUM(P76:P80)</f>
        <v>0</v>
      </c>
      <c r="Q81" s="126"/>
      <c r="R81" s="126"/>
      <c r="S81" s="126"/>
      <c r="T81" s="126"/>
      <c r="U81" s="126"/>
      <c r="V81" s="126"/>
      <c r="W81" s="126"/>
    </row>
    <row r="82" spans="1:23" ht="14.25" customHeight="1">
      <c r="A82" s="277"/>
      <c r="B82" s="274" t="s">
        <v>180</v>
      </c>
      <c r="C82" s="270">
        <v>11</v>
      </c>
      <c r="D82" s="270">
        <v>11220</v>
      </c>
      <c r="E82" s="101"/>
      <c r="F82" s="101"/>
      <c r="G82" s="327">
        <f t="shared" si="5"/>
        <v>0</v>
      </c>
      <c r="H82" s="414"/>
      <c r="I82" s="415"/>
      <c r="J82" s="126"/>
      <c r="K82" s="126"/>
      <c r="L82" s="126"/>
      <c r="M82" s="126"/>
      <c r="N82" s="126"/>
      <c r="O82" s="126"/>
      <c r="P82" s="126"/>
      <c r="Q82" s="126"/>
      <c r="R82" s="126"/>
      <c r="S82" s="126"/>
      <c r="T82" s="126"/>
      <c r="U82" s="126"/>
      <c r="V82" s="126"/>
      <c r="W82" s="126"/>
    </row>
    <row r="83" spans="1:23" ht="14.25" customHeight="1">
      <c r="A83" s="277"/>
      <c r="B83" s="274" t="s">
        <v>181</v>
      </c>
      <c r="C83" s="270">
        <v>12</v>
      </c>
      <c r="D83" s="270">
        <v>12240</v>
      </c>
      <c r="E83" s="101"/>
      <c r="F83" s="101"/>
      <c r="G83" s="327">
        <f t="shared" si="5"/>
        <v>0</v>
      </c>
      <c r="H83" s="414"/>
      <c r="I83" s="415"/>
      <c r="J83" s="126"/>
      <c r="K83" s="126"/>
      <c r="L83" s="126"/>
      <c r="M83" s="126"/>
      <c r="N83" s="126"/>
      <c r="O83" s="126"/>
      <c r="P83" s="126"/>
      <c r="Q83" s="126"/>
      <c r="R83" s="126"/>
      <c r="S83" s="126"/>
      <c r="T83" s="126"/>
      <c r="U83" s="126"/>
      <c r="V83" s="126"/>
      <c r="W83" s="126"/>
    </row>
    <row r="84" spans="1:23" ht="14.25" customHeight="1">
      <c r="A84" s="277"/>
      <c r="B84" s="274" t="s">
        <v>183</v>
      </c>
      <c r="C84" s="270">
        <v>14</v>
      </c>
      <c r="D84" s="270">
        <v>14280</v>
      </c>
      <c r="E84" s="101"/>
      <c r="F84" s="101"/>
      <c r="G84" s="327">
        <f t="shared" si="5"/>
        <v>0</v>
      </c>
      <c r="H84" s="414"/>
      <c r="I84" s="415"/>
      <c r="J84" s="126"/>
      <c r="K84" s="126"/>
      <c r="L84" s="126"/>
      <c r="M84" s="126"/>
      <c r="N84" s="126"/>
      <c r="O84" s="126"/>
      <c r="P84" s="126"/>
      <c r="Q84" s="126"/>
      <c r="R84" s="126"/>
      <c r="S84" s="126"/>
      <c r="T84" s="126"/>
      <c r="U84" s="126"/>
      <c r="V84" s="126"/>
      <c r="W84" s="126"/>
    </row>
    <row r="85" spans="1:23" ht="14.25" customHeight="1" thickBot="1">
      <c r="A85" s="278"/>
      <c r="B85" s="331" t="s">
        <v>191</v>
      </c>
      <c r="C85" s="345"/>
      <c r="D85" s="345"/>
      <c r="E85" s="107"/>
      <c r="F85" s="107"/>
      <c r="G85" s="341">
        <f t="shared" si="5"/>
        <v>0</v>
      </c>
      <c r="H85" s="416"/>
      <c r="I85" s="417"/>
      <c r="J85" s="126"/>
      <c r="K85" s="126"/>
      <c r="L85" s="125" t="s">
        <v>114</v>
      </c>
      <c r="M85" s="125"/>
      <c r="N85" s="125"/>
      <c r="O85" s="125"/>
      <c r="P85" s="125"/>
      <c r="Q85" s="125"/>
      <c r="R85" s="125"/>
      <c r="S85" s="125"/>
      <c r="T85" s="126"/>
      <c r="U85" s="126"/>
      <c r="V85" s="126"/>
      <c r="W85" s="126"/>
    </row>
    <row r="86" spans="1:23" ht="14.25" customHeight="1">
      <c r="A86" s="276" t="s">
        <v>87</v>
      </c>
      <c r="B86" s="271" t="s">
        <v>174</v>
      </c>
      <c r="C86" s="272">
        <v>4</v>
      </c>
      <c r="D86" s="269">
        <v>5688</v>
      </c>
      <c r="E86" s="97"/>
      <c r="F86" s="97"/>
      <c r="G86" s="342">
        <f t="shared" si="5"/>
        <v>0</v>
      </c>
      <c r="H86" s="412"/>
      <c r="I86" s="413"/>
      <c r="J86" s="126"/>
      <c r="K86" s="126"/>
      <c r="L86" s="126"/>
      <c r="M86" s="126"/>
      <c r="N86" s="126"/>
      <c r="O86" s="126"/>
      <c r="P86" s="126"/>
      <c r="Q86" s="126"/>
      <c r="R86" s="126"/>
      <c r="S86" s="126"/>
      <c r="T86" s="126"/>
      <c r="U86" s="126"/>
      <c r="V86" s="126"/>
      <c r="W86" s="126"/>
    </row>
    <row r="87" spans="1:23" ht="14.25" customHeight="1" thickBot="1">
      <c r="A87" s="277"/>
      <c r="B87" s="274" t="s">
        <v>175</v>
      </c>
      <c r="C87" s="270">
        <v>5</v>
      </c>
      <c r="D87" s="346">
        <v>7110</v>
      </c>
      <c r="E87" s="101"/>
      <c r="F87" s="101"/>
      <c r="G87" s="327">
        <f t="shared" si="5"/>
        <v>0</v>
      </c>
      <c r="H87" s="414"/>
      <c r="I87" s="415"/>
      <c r="J87" s="126"/>
      <c r="K87" s="126"/>
      <c r="L87" s="126" t="s">
        <v>115</v>
      </c>
      <c r="M87" s="126"/>
      <c r="N87" s="334" t="s">
        <v>2</v>
      </c>
      <c r="O87" s="126"/>
      <c r="P87" s="126"/>
      <c r="Q87" s="126"/>
      <c r="R87" s="126"/>
      <c r="S87" s="126"/>
      <c r="T87" s="126"/>
      <c r="U87" s="126"/>
      <c r="V87" s="126"/>
      <c r="W87" s="126"/>
    </row>
    <row r="88" spans="1:23" ht="14.25" customHeight="1">
      <c r="A88" s="277"/>
      <c r="B88" s="274" t="s">
        <v>176</v>
      </c>
      <c r="C88" s="270">
        <v>6</v>
      </c>
      <c r="D88" s="346">
        <v>8532</v>
      </c>
      <c r="E88" s="101"/>
      <c r="F88" s="101"/>
      <c r="G88" s="327">
        <f t="shared" si="5"/>
        <v>0</v>
      </c>
      <c r="H88" s="414"/>
      <c r="I88" s="415"/>
      <c r="J88" s="126"/>
      <c r="K88" s="126"/>
      <c r="L88" s="214" t="s">
        <v>192</v>
      </c>
      <c r="M88" s="217"/>
      <c r="N88" s="335" t="str">
        <f>IF(J57+H104=0,"",I57+G104+P16+V33+P49)</f>
        <v/>
      </c>
      <c r="O88" s="126"/>
      <c r="P88" s="126"/>
      <c r="Q88" s="126"/>
      <c r="R88" s="126"/>
      <c r="S88" s="126"/>
      <c r="T88" s="126"/>
      <c r="U88" s="126"/>
      <c r="V88" s="126"/>
      <c r="W88" s="126"/>
    </row>
    <row r="89" spans="1:23" ht="14.25" customHeight="1" thickBot="1">
      <c r="A89" s="277"/>
      <c r="B89" s="274" t="s">
        <v>177</v>
      </c>
      <c r="C89" s="270">
        <v>7</v>
      </c>
      <c r="D89" s="346">
        <v>9954</v>
      </c>
      <c r="E89" s="101"/>
      <c r="F89" s="101"/>
      <c r="G89" s="327">
        <f t="shared" si="5"/>
        <v>0</v>
      </c>
      <c r="H89" s="414"/>
      <c r="I89" s="415"/>
      <c r="J89" s="126"/>
      <c r="K89" s="126"/>
      <c r="L89" s="219"/>
      <c r="M89" s="222"/>
      <c r="N89" s="336"/>
      <c r="O89" s="126"/>
      <c r="P89" s="126"/>
      <c r="Q89" s="126"/>
      <c r="R89" s="126"/>
      <c r="S89" s="126"/>
      <c r="T89" s="126"/>
      <c r="U89" s="126"/>
      <c r="V89" s="126"/>
      <c r="W89" s="126"/>
    </row>
    <row r="90" spans="1:23" ht="14.25" customHeight="1">
      <c r="A90" s="277"/>
      <c r="B90" s="274" t="s">
        <v>179</v>
      </c>
      <c r="C90" s="270">
        <v>8</v>
      </c>
      <c r="D90" s="346">
        <v>11376</v>
      </c>
      <c r="E90" s="101"/>
      <c r="F90" s="101"/>
      <c r="G90" s="327">
        <f t="shared" si="5"/>
        <v>0</v>
      </c>
      <c r="H90" s="414"/>
      <c r="I90" s="415"/>
      <c r="J90" s="126"/>
      <c r="K90" s="126"/>
      <c r="L90" s="126" t="s">
        <v>193</v>
      </c>
      <c r="M90" s="313"/>
      <c r="N90" s="337"/>
      <c r="O90" s="126"/>
      <c r="P90" s="126"/>
      <c r="Q90" s="126"/>
      <c r="R90" s="126"/>
      <c r="S90" s="126"/>
      <c r="T90" s="126"/>
      <c r="U90" s="126"/>
      <c r="V90" s="126"/>
      <c r="W90" s="126"/>
    </row>
    <row r="91" spans="1:23" ht="14.25" customHeight="1">
      <c r="A91" s="277"/>
      <c r="B91" s="274" t="s">
        <v>180</v>
      </c>
      <c r="C91" s="270">
        <v>11</v>
      </c>
      <c r="D91" s="346">
        <v>15642</v>
      </c>
      <c r="E91" s="101"/>
      <c r="F91" s="101"/>
      <c r="G91" s="327">
        <f t="shared" si="5"/>
        <v>0</v>
      </c>
      <c r="H91" s="414"/>
      <c r="I91" s="415"/>
      <c r="J91" s="126"/>
      <c r="K91" s="126"/>
      <c r="L91" s="126"/>
      <c r="M91" s="126"/>
      <c r="N91" s="126"/>
      <c r="O91" s="126"/>
      <c r="P91" s="126"/>
      <c r="Q91" s="126"/>
      <c r="R91" s="126"/>
      <c r="S91" s="126"/>
      <c r="T91" s="126"/>
      <c r="U91" s="126"/>
      <c r="V91" s="126"/>
      <c r="W91" s="126"/>
    </row>
    <row r="92" spans="1:23" ht="14.25" customHeight="1" thickBot="1">
      <c r="A92" s="277"/>
      <c r="B92" s="274" t="s">
        <v>181</v>
      </c>
      <c r="C92" s="270">
        <v>12</v>
      </c>
      <c r="D92" s="346">
        <v>17064</v>
      </c>
      <c r="E92" s="101"/>
      <c r="F92" s="101"/>
      <c r="G92" s="327">
        <f t="shared" si="5"/>
        <v>0</v>
      </c>
      <c r="H92" s="414"/>
      <c r="I92" s="415"/>
      <c r="J92" s="126"/>
      <c r="K92" s="126"/>
      <c r="L92" s="126" t="s">
        <v>194</v>
      </c>
      <c r="M92" s="126"/>
      <c r="N92" s="334"/>
      <c r="O92" s="126"/>
      <c r="P92" s="126"/>
      <c r="Q92" s="126"/>
      <c r="R92" s="126"/>
      <c r="S92" s="126"/>
      <c r="T92" s="126"/>
      <c r="U92" s="126"/>
      <c r="V92" s="126"/>
      <c r="W92" s="126"/>
    </row>
    <row r="93" spans="1:23" ht="14.25" customHeight="1">
      <c r="A93" s="277"/>
      <c r="B93" s="274" t="s">
        <v>183</v>
      </c>
      <c r="C93" s="270">
        <v>14</v>
      </c>
      <c r="D93" s="346">
        <v>19908</v>
      </c>
      <c r="E93" s="101"/>
      <c r="F93" s="101"/>
      <c r="G93" s="327">
        <f t="shared" si="5"/>
        <v>0</v>
      </c>
      <c r="H93" s="414"/>
      <c r="I93" s="415"/>
      <c r="J93" s="126"/>
      <c r="K93" s="126"/>
      <c r="L93" s="338" t="s">
        <v>47</v>
      </c>
      <c r="M93" s="234" t="s">
        <v>119</v>
      </c>
      <c r="N93" s="339" t="str">
        <f>IF(J57+H104&gt;0,J57+H104,"")</f>
        <v/>
      </c>
      <c r="O93" s="126"/>
      <c r="P93" s="126"/>
      <c r="Q93" s="126"/>
      <c r="R93" s="126"/>
      <c r="S93" s="126"/>
      <c r="T93" s="126"/>
      <c r="U93" s="126"/>
      <c r="V93" s="126"/>
      <c r="W93" s="126"/>
    </row>
    <row r="94" spans="1:23" ht="14.25" customHeight="1" thickBot="1">
      <c r="A94" s="278"/>
      <c r="B94" s="347" t="s">
        <v>191</v>
      </c>
      <c r="C94" s="345"/>
      <c r="D94" s="345"/>
      <c r="E94" s="411"/>
      <c r="F94" s="411"/>
      <c r="G94" s="343">
        <f t="shared" si="5"/>
        <v>0</v>
      </c>
      <c r="H94" s="416"/>
      <c r="I94" s="417"/>
      <c r="J94" s="126"/>
      <c r="K94" s="126"/>
      <c r="L94" s="321"/>
      <c r="M94" s="253"/>
      <c r="N94" s="340"/>
      <c r="O94" s="126"/>
      <c r="P94" s="126"/>
      <c r="Q94" s="126"/>
      <c r="R94" s="126"/>
      <c r="S94" s="126"/>
      <c r="T94" s="126"/>
      <c r="U94" s="126"/>
      <c r="V94" s="126"/>
      <c r="W94" s="126"/>
    </row>
    <row r="95" spans="1:23" ht="14.25" customHeight="1">
      <c r="A95" s="276" t="s">
        <v>92</v>
      </c>
      <c r="B95" s="329" t="s">
        <v>174</v>
      </c>
      <c r="C95" s="330">
        <v>4</v>
      </c>
      <c r="D95" s="330">
        <v>4332</v>
      </c>
      <c r="E95" s="109"/>
      <c r="F95" s="109"/>
      <c r="G95" s="344">
        <f t="shared" si="5"/>
        <v>0</v>
      </c>
      <c r="H95" s="412"/>
      <c r="I95" s="413"/>
      <c r="J95" s="126"/>
      <c r="K95" s="126"/>
      <c r="L95" s="321"/>
      <c r="M95" s="253"/>
      <c r="N95" s="340"/>
      <c r="O95" s="126"/>
      <c r="P95" s="126"/>
      <c r="Q95" s="126"/>
      <c r="R95" s="126"/>
      <c r="S95" s="126"/>
      <c r="T95" s="126"/>
      <c r="U95" s="126"/>
      <c r="V95" s="126"/>
      <c r="W95" s="126"/>
    </row>
    <row r="96" spans="1:23" ht="14.25" customHeight="1">
      <c r="A96" s="277"/>
      <c r="B96" s="274" t="s">
        <v>175</v>
      </c>
      <c r="C96" s="270">
        <v>5</v>
      </c>
      <c r="D96" s="270">
        <v>5415</v>
      </c>
      <c r="E96" s="101"/>
      <c r="F96" s="101"/>
      <c r="G96" s="327">
        <f t="shared" si="5"/>
        <v>0</v>
      </c>
      <c r="H96" s="414"/>
      <c r="I96" s="415"/>
      <c r="J96" s="126"/>
      <c r="K96" s="126"/>
      <c r="L96" s="321"/>
      <c r="M96" s="253"/>
      <c r="N96" s="340"/>
      <c r="O96" s="126"/>
      <c r="P96" s="126"/>
      <c r="Q96" s="126"/>
      <c r="R96" s="126"/>
      <c r="S96" s="126"/>
      <c r="T96" s="126"/>
      <c r="U96" s="126"/>
      <c r="V96" s="126"/>
      <c r="W96" s="126"/>
    </row>
    <row r="97" spans="1:25" ht="14.25" customHeight="1">
      <c r="A97" s="277"/>
      <c r="B97" s="274" t="s">
        <v>176</v>
      </c>
      <c r="C97" s="270">
        <v>6</v>
      </c>
      <c r="D97" s="270">
        <v>6498</v>
      </c>
      <c r="E97" s="101"/>
      <c r="F97" s="101"/>
      <c r="G97" s="327">
        <f t="shared" si="5"/>
        <v>0</v>
      </c>
      <c r="H97" s="414"/>
      <c r="I97" s="415"/>
      <c r="J97" s="126"/>
      <c r="K97" s="126"/>
      <c r="L97" s="321"/>
      <c r="M97" s="253"/>
      <c r="N97" s="340"/>
      <c r="O97" s="126"/>
      <c r="P97" s="126"/>
      <c r="Q97" s="126"/>
      <c r="R97" s="126"/>
      <c r="S97" s="126"/>
      <c r="T97" s="126"/>
      <c r="U97" s="126"/>
      <c r="V97" s="126"/>
      <c r="W97" s="126"/>
    </row>
    <row r="98" spans="1:25" ht="14.25" customHeight="1">
      <c r="A98" s="277"/>
      <c r="B98" s="274" t="s">
        <v>177</v>
      </c>
      <c r="C98" s="270">
        <v>7</v>
      </c>
      <c r="D98" s="270">
        <v>7581</v>
      </c>
      <c r="E98" s="101"/>
      <c r="F98" s="101"/>
      <c r="G98" s="327">
        <f t="shared" si="5"/>
        <v>0</v>
      </c>
      <c r="H98" s="414"/>
      <c r="I98" s="415"/>
      <c r="J98" s="126"/>
      <c r="K98" s="126"/>
      <c r="L98" s="321" t="s">
        <v>120</v>
      </c>
      <c r="M98" s="254" t="s">
        <v>121</v>
      </c>
      <c r="N98" s="322" t="str">
        <f>IF($J$57+$H$104&gt;0,P16,"")</f>
        <v/>
      </c>
      <c r="O98" s="126"/>
      <c r="P98" s="126"/>
      <c r="Q98" s="126"/>
      <c r="R98" s="126"/>
      <c r="S98" s="126"/>
      <c r="T98" s="126"/>
      <c r="U98" s="126"/>
      <c r="V98" s="126"/>
      <c r="W98" s="126"/>
    </row>
    <row r="99" spans="1:25" ht="14.25" customHeight="1">
      <c r="A99" s="277"/>
      <c r="B99" s="274" t="s">
        <v>179</v>
      </c>
      <c r="C99" s="270">
        <v>8</v>
      </c>
      <c r="D99" s="270">
        <v>8664</v>
      </c>
      <c r="E99" s="101"/>
      <c r="F99" s="101"/>
      <c r="G99" s="327">
        <f t="shared" si="5"/>
        <v>0</v>
      </c>
      <c r="H99" s="414"/>
      <c r="I99" s="415"/>
      <c r="J99" s="126"/>
      <c r="K99" s="126"/>
      <c r="L99" s="321"/>
      <c r="M99" s="254"/>
      <c r="N99" s="322"/>
      <c r="O99" s="126"/>
      <c r="P99" s="126"/>
      <c r="Q99" s="126"/>
      <c r="R99" s="126"/>
      <c r="S99" s="126"/>
      <c r="T99" s="126"/>
      <c r="U99" s="126"/>
      <c r="V99" s="126"/>
      <c r="W99" s="126"/>
    </row>
    <row r="100" spans="1:25" ht="14.25" customHeight="1">
      <c r="A100" s="277"/>
      <c r="B100" s="274" t="s">
        <v>180</v>
      </c>
      <c r="C100" s="270">
        <v>11</v>
      </c>
      <c r="D100" s="270">
        <v>11913</v>
      </c>
      <c r="E100" s="101"/>
      <c r="F100" s="101"/>
      <c r="G100" s="327">
        <f t="shared" si="5"/>
        <v>0</v>
      </c>
      <c r="H100" s="414"/>
      <c r="I100" s="415"/>
      <c r="J100" s="126"/>
      <c r="K100" s="126"/>
      <c r="L100" s="321" t="s">
        <v>79</v>
      </c>
      <c r="M100" s="254" t="s">
        <v>121</v>
      </c>
      <c r="N100" s="322" t="str">
        <f>IF($J$57+$H$104&gt;0,W33,"")</f>
        <v/>
      </c>
      <c r="O100" s="126"/>
      <c r="P100" s="126"/>
      <c r="Q100" s="126"/>
      <c r="R100" s="126"/>
      <c r="S100" s="126"/>
      <c r="T100" s="126"/>
      <c r="U100" s="126"/>
      <c r="V100" s="126"/>
      <c r="W100" s="126"/>
    </row>
    <row r="101" spans="1:25" ht="14.25" customHeight="1">
      <c r="A101" s="277"/>
      <c r="B101" s="274" t="s">
        <v>181</v>
      </c>
      <c r="C101" s="270">
        <v>12</v>
      </c>
      <c r="D101" s="270">
        <v>12996</v>
      </c>
      <c r="E101" s="101"/>
      <c r="F101" s="101"/>
      <c r="G101" s="327">
        <f t="shared" si="5"/>
        <v>0</v>
      </c>
      <c r="H101" s="414"/>
      <c r="I101" s="415"/>
      <c r="J101" s="126"/>
      <c r="K101" s="126"/>
      <c r="L101" s="321"/>
      <c r="M101" s="254"/>
      <c r="N101" s="322"/>
      <c r="O101" s="126"/>
      <c r="P101" s="126"/>
      <c r="Q101" s="126"/>
      <c r="R101" s="126"/>
      <c r="S101" s="126"/>
      <c r="T101" s="126"/>
      <c r="U101" s="126"/>
      <c r="V101" s="126"/>
      <c r="W101" s="126"/>
    </row>
    <row r="102" spans="1:25" ht="14.25" customHeight="1">
      <c r="A102" s="277"/>
      <c r="B102" s="274" t="s">
        <v>183</v>
      </c>
      <c r="C102" s="270">
        <v>14</v>
      </c>
      <c r="D102" s="270">
        <v>15162</v>
      </c>
      <c r="E102" s="101"/>
      <c r="F102" s="101"/>
      <c r="G102" s="327">
        <f t="shared" si="5"/>
        <v>0</v>
      </c>
      <c r="H102" s="414"/>
      <c r="I102" s="415"/>
      <c r="J102" s="126"/>
      <c r="K102" s="126"/>
      <c r="L102" s="323" t="s">
        <v>86</v>
      </c>
      <c r="M102" s="254" t="s">
        <v>121</v>
      </c>
      <c r="N102" s="322" t="str">
        <f>IF($J$57+$H$104&gt;0,P49,"")</f>
        <v/>
      </c>
      <c r="O102" s="126"/>
      <c r="P102" s="126"/>
      <c r="Q102" s="126"/>
      <c r="R102" s="126"/>
      <c r="S102" s="126"/>
      <c r="T102" s="126"/>
      <c r="U102" s="126"/>
      <c r="V102" s="126"/>
      <c r="W102" s="126"/>
    </row>
    <row r="103" spans="1:25" ht="14.25" customHeight="1" thickBot="1">
      <c r="A103" s="278"/>
      <c r="B103" s="331" t="s">
        <v>191</v>
      </c>
      <c r="C103" s="332"/>
      <c r="D103" s="332"/>
      <c r="E103" s="105"/>
      <c r="F103" s="105"/>
      <c r="G103" s="328">
        <f t="shared" si="5"/>
        <v>0</v>
      </c>
      <c r="H103" s="418"/>
      <c r="I103" s="419"/>
      <c r="J103" s="126"/>
      <c r="K103" s="126"/>
      <c r="L103" s="324"/>
      <c r="M103" s="325"/>
      <c r="N103" s="326"/>
      <c r="O103" s="126"/>
      <c r="P103" s="126"/>
      <c r="Q103" s="126"/>
      <c r="R103" s="126"/>
      <c r="S103" s="126"/>
      <c r="T103" s="126"/>
      <c r="U103" s="126"/>
      <c r="V103" s="126"/>
      <c r="W103" s="126"/>
    </row>
    <row r="104" spans="1:25" ht="14.25" customHeight="1" thickTop="1" thickBot="1">
      <c r="A104" s="166" t="s">
        <v>76</v>
      </c>
      <c r="B104" s="128"/>
      <c r="C104" s="128"/>
      <c r="D104" s="167"/>
      <c r="E104" s="167"/>
      <c r="F104" s="167">
        <f>SUM(F64:F103)</f>
        <v>0</v>
      </c>
      <c r="G104" s="208">
        <f>SUM(G64:G103)</f>
        <v>0</v>
      </c>
      <c r="H104" s="305">
        <f>SUM(H64:I103)</f>
        <v>0</v>
      </c>
      <c r="I104" s="306"/>
      <c r="J104" s="126"/>
      <c r="K104" s="126"/>
      <c r="L104" s="307" t="s">
        <v>76</v>
      </c>
      <c r="M104" s="308"/>
      <c r="N104" s="309" t="str">
        <f>IF(N93="","",SUM(N93:N103))</f>
        <v/>
      </c>
      <c r="O104" s="126"/>
      <c r="P104" s="126"/>
      <c r="Q104" s="126"/>
      <c r="R104" s="126"/>
      <c r="S104" s="126"/>
      <c r="T104" s="126"/>
      <c r="U104" s="126"/>
      <c r="V104" s="126"/>
      <c r="W104" s="126"/>
    </row>
    <row r="105" spans="1:25" ht="18.649999999999999" customHeight="1" thickBot="1">
      <c r="A105" s="126"/>
      <c r="B105" s="126"/>
      <c r="C105" s="126"/>
      <c r="D105" s="126"/>
      <c r="E105" s="126"/>
      <c r="F105" s="126"/>
      <c r="G105" s="126"/>
      <c r="H105" s="126"/>
      <c r="I105" s="126"/>
      <c r="J105" s="126"/>
      <c r="K105" s="126"/>
      <c r="L105" s="310"/>
      <c r="M105" s="311"/>
      <c r="N105" s="312"/>
      <c r="O105" s="126"/>
      <c r="P105" s="126"/>
      <c r="Q105" s="126"/>
      <c r="R105" s="126"/>
      <c r="S105" s="126"/>
      <c r="T105" s="126"/>
      <c r="U105" s="126"/>
      <c r="V105" s="126"/>
      <c r="W105" s="126"/>
    </row>
    <row r="106" spans="1:25">
      <c r="A106" s="126" t="s">
        <v>102</v>
      </c>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row>
    <row r="107" spans="1:25" ht="13.5" thickBot="1">
      <c r="A107" s="169" t="s">
        <v>103</v>
      </c>
      <c r="B107" s="126"/>
      <c r="C107" s="126"/>
      <c r="D107" s="126"/>
      <c r="E107" s="126"/>
      <c r="F107" s="126"/>
      <c r="G107" s="126"/>
      <c r="H107" s="126"/>
      <c r="I107" s="126"/>
      <c r="J107" s="126"/>
      <c r="K107" s="126"/>
      <c r="L107" s="126" t="s">
        <v>123</v>
      </c>
      <c r="M107" s="126"/>
      <c r="N107" s="126"/>
      <c r="O107" s="126"/>
      <c r="P107" s="313"/>
      <c r="Q107" s="126"/>
      <c r="R107" s="126"/>
      <c r="S107" s="126"/>
      <c r="T107" s="126"/>
      <c r="U107" s="126"/>
      <c r="V107" s="126"/>
      <c r="W107" s="126"/>
    </row>
    <row r="108" spans="1:25" ht="12.9" customHeight="1">
      <c r="A108" s="138" t="s">
        <v>195</v>
      </c>
      <c r="B108" s="138"/>
      <c r="C108" s="138"/>
      <c r="D108" s="138"/>
      <c r="E108" s="138"/>
      <c r="F108" s="138"/>
      <c r="G108" s="138"/>
      <c r="H108" s="138"/>
      <c r="I108" s="138"/>
      <c r="J108" s="126"/>
      <c r="K108" s="126"/>
      <c r="L108" s="314" t="str">
        <f>IFERROR(ROUNDDOWN(N104/N88,2),"")</f>
        <v/>
      </c>
      <c r="M108" s="315"/>
      <c r="N108" s="316"/>
      <c r="O108" s="126"/>
      <c r="P108" s="126"/>
      <c r="Q108" s="126"/>
      <c r="R108" s="126"/>
      <c r="S108" s="126"/>
      <c r="T108" s="126"/>
      <c r="U108" s="126"/>
      <c r="V108" s="126"/>
      <c r="W108" s="126"/>
    </row>
    <row r="109" spans="1:25" ht="13.5" thickBot="1">
      <c r="A109" s="138"/>
      <c r="B109" s="138"/>
      <c r="C109" s="138"/>
      <c r="D109" s="138"/>
      <c r="E109" s="138"/>
      <c r="F109" s="138"/>
      <c r="G109" s="138"/>
      <c r="H109" s="138"/>
      <c r="I109" s="138"/>
      <c r="J109" s="126"/>
      <c r="K109" s="126"/>
      <c r="L109" s="317"/>
      <c r="M109" s="318"/>
      <c r="N109" s="319"/>
      <c r="O109" s="126"/>
      <c r="P109" s="126"/>
      <c r="Q109" s="126"/>
      <c r="R109" s="126"/>
      <c r="S109" s="126"/>
      <c r="T109" s="126"/>
      <c r="U109" s="126"/>
      <c r="V109" s="126"/>
      <c r="W109" s="126"/>
    </row>
    <row r="110" spans="1:25">
      <c r="A110" s="138"/>
      <c r="B110" s="138"/>
      <c r="C110" s="138"/>
      <c r="D110" s="138"/>
      <c r="E110" s="138"/>
      <c r="F110" s="138"/>
      <c r="G110" s="138"/>
      <c r="H110" s="138"/>
      <c r="I110" s="138"/>
      <c r="J110" s="126"/>
      <c r="K110" s="126"/>
      <c r="L110" s="126" t="s">
        <v>124</v>
      </c>
      <c r="M110" s="126"/>
      <c r="N110" s="126"/>
      <c r="O110" s="126"/>
      <c r="P110" s="126"/>
      <c r="Q110" s="126"/>
      <c r="R110" s="126"/>
      <c r="S110" s="126"/>
      <c r="T110" s="126"/>
      <c r="U110" s="126"/>
      <c r="V110" s="126"/>
      <c r="W110" s="132"/>
      <c r="Y110" s="2"/>
    </row>
    <row r="111" spans="1:25">
      <c r="A111" s="138"/>
      <c r="B111" s="138"/>
      <c r="C111" s="138"/>
      <c r="D111" s="138"/>
      <c r="E111" s="138"/>
      <c r="F111" s="138"/>
      <c r="G111" s="138"/>
      <c r="H111" s="138"/>
      <c r="I111" s="138"/>
      <c r="J111" s="126"/>
      <c r="K111" s="126"/>
      <c r="L111" s="154" t="s">
        <v>204</v>
      </c>
      <c r="M111" s="154"/>
      <c r="N111" s="154"/>
      <c r="O111" s="126"/>
      <c r="P111" s="126"/>
      <c r="Q111" s="126"/>
      <c r="R111" s="126"/>
      <c r="S111" s="126"/>
      <c r="T111" s="126"/>
      <c r="U111" s="126"/>
      <c r="V111" s="126"/>
      <c r="W111" s="132"/>
      <c r="Y111" s="2"/>
    </row>
    <row r="112" spans="1:25">
      <c r="A112" s="138"/>
      <c r="B112" s="138"/>
      <c r="C112" s="138"/>
      <c r="D112" s="138"/>
      <c r="E112" s="138"/>
      <c r="F112" s="138"/>
      <c r="G112" s="138"/>
      <c r="H112" s="138"/>
      <c r="I112" s="138"/>
      <c r="J112" s="126"/>
      <c r="K112" s="126"/>
      <c r="L112" s="126" t="s">
        <v>196</v>
      </c>
      <c r="M112" s="126"/>
      <c r="N112" s="126"/>
      <c r="O112" s="126"/>
      <c r="P112" s="126"/>
      <c r="Q112" s="126"/>
      <c r="R112" s="126"/>
      <c r="S112" s="126"/>
      <c r="T112" s="126"/>
      <c r="U112" s="126"/>
      <c r="V112" s="126"/>
      <c r="W112" s="132"/>
      <c r="Y112" s="2"/>
    </row>
    <row r="113" spans="1:25">
      <c r="A113" s="138"/>
      <c r="B113" s="138"/>
      <c r="C113" s="138"/>
      <c r="D113" s="138"/>
      <c r="E113" s="138"/>
      <c r="F113" s="138"/>
      <c r="G113" s="138"/>
      <c r="H113" s="138"/>
      <c r="I113" s="138"/>
      <c r="J113" s="126"/>
      <c r="K113" s="126"/>
      <c r="L113" s="126"/>
      <c r="M113" s="126"/>
      <c r="N113" s="126"/>
      <c r="O113" s="126"/>
      <c r="P113" s="126"/>
      <c r="Q113" s="126"/>
      <c r="R113" s="126"/>
      <c r="S113" s="126"/>
      <c r="T113" s="126"/>
      <c r="U113" s="126"/>
      <c r="V113" s="126"/>
      <c r="W113" s="132"/>
      <c r="Y113" s="2"/>
    </row>
    <row r="114" spans="1:25" ht="13.5" thickBot="1">
      <c r="A114" s="126" t="s">
        <v>105</v>
      </c>
      <c r="B114" s="320"/>
      <c r="C114" s="320"/>
      <c r="D114" s="320"/>
      <c r="E114" s="320"/>
      <c r="F114" s="320"/>
      <c r="G114" s="320"/>
      <c r="H114" s="320"/>
      <c r="I114" s="320"/>
      <c r="J114" s="126"/>
      <c r="K114" s="126"/>
      <c r="L114" s="126" t="s">
        <v>197</v>
      </c>
      <c r="M114" s="126"/>
      <c r="N114" s="126"/>
      <c r="O114" s="126"/>
      <c r="P114" s="126"/>
      <c r="Q114" s="126"/>
      <c r="R114" s="126"/>
      <c r="S114" s="126"/>
      <c r="T114" s="126"/>
      <c r="U114" s="126"/>
      <c r="V114" s="126"/>
      <c r="W114" s="132"/>
      <c r="Y114" s="2"/>
    </row>
    <row r="115" spans="1:25">
      <c r="A115" s="138" t="s">
        <v>198</v>
      </c>
      <c r="B115" s="138"/>
      <c r="C115" s="138"/>
      <c r="D115" s="138"/>
      <c r="E115" s="138"/>
      <c r="F115" s="138"/>
      <c r="G115" s="138"/>
      <c r="H115" s="138"/>
      <c r="I115" s="138"/>
      <c r="J115" s="126"/>
      <c r="K115" s="126"/>
      <c r="L115" s="300"/>
      <c r="M115" s="126"/>
      <c r="N115" s="126"/>
      <c r="O115" s="126"/>
      <c r="P115" s="126"/>
      <c r="Q115" s="126"/>
      <c r="R115" s="126"/>
      <c r="S115" s="126"/>
      <c r="T115" s="126"/>
      <c r="U115" s="126"/>
      <c r="V115" s="126"/>
      <c r="W115" s="132"/>
      <c r="Y115" s="2"/>
    </row>
    <row r="116" spans="1:25" ht="13.5" thickBot="1">
      <c r="A116" s="138"/>
      <c r="B116" s="138"/>
      <c r="C116" s="138"/>
      <c r="D116" s="138"/>
      <c r="E116" s="138"/>
      <c r="F116" s="138"/>
      <c r="G116" s="138"/>
      <c r="H116" s="138"/>
      <c r="I116" s="138"/>
      <c r="J116" s="126"/>
      <c r="K116" s="126"/>
      <c r="L116" s="301"/>
      <c r="M116" s="126"/>
      <c r="N116" s="126"/>
      <c r="O116" s="126"/>
      <c r="P116" s="126"/>
      <c r="Q116" s="126"/>
      <c r="R116" s="126"/>
      <c r="S116" s="126"/>
      <c r="T116" s="126"/>
      <c r="U116" s="126"/>
      <c r="V116" s="126"/>
      <c r="W116" s="132"/>
      <c r="Y116" s="2"/>
    </row>
    <row r="117" spans="1:25">
      <c r="A117" s="138"/>
      <c r="B117" s="138"/>
      <c r="C117" s="138"/>
      <c r="D117" s="138"/>
      <c r="E117" s="138"/>
      <c r="F117" s="138"/>
      <c r="G117" s="138"/>
      <c r="H117" s="138"/>
      <c r="I117" s="138"/>
      <c r="J117" s="126"/>
      <c r="K117" s="126"/>
      <c r="L117" s="126" t="s">
        <v>199</v>
      </c>
      <c r="M117" s="126"/>
      <c r="N117" s="126"/>
      <c r="O117" s="126"/>
      <c r="P117" s="126"/>
      <c r="Q117" s="126"/>
      <c r="R117" s="126"/>
      <c r="S117" s="126"/>
      <c r="T117" s="126"/>
      <c r="U117" s="126"/>
      <c r="V117" s="126"/>
      <c r="W117" s="132"/>
      <c r="Y117" s="2"/>
    </row>
    <row r="118" spans="1:25" ht="13.5" thickBot="1">
      <c r="A118" s="126" t="s">
        <v>110</v>
      </c>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32"/>
      <c r="Y118" s="2"/>
    </row>
    <row r="119" spans="1:25">
      <c r="A119" s="126"/>
      <c r="B119" s="126"/>
      <c r="C119" s="126"/>
      <c r="D119" s="126"/>
      <c r="E119" s="126"/>
      <c r="F119" s="126"/>
      <c r="G119" s="126"/>
      <c r="H119" s="126"/>
      <c r="I119" s="126"/>
      <c r="J119" s="126"/>
      <c r="K119" s="126"/>
      <c r="L119" s="420" t="s">
        <v>200</v>
      </c>
      <c r="M119" s="421"/>
      <c r="N119" s="422"/>
      <c r="O119" s="126"/>
      <c r="P119" s="126"/>
      <c r="Q119" s="126"/>
      <c r="R119" s="126"/>
      <c r="S119" s="126"/>
      <c r="T119" s="126"/>
      <c r="U119" s="126"/>
      <c r="V119" s="126"/>
      <c r="W119" s="126"/>
    </row>
    <row r="120" spans="1:25" ht="13.5" thickBot="1">
      <c r="A120" s="126"/>
      <c r="B120" s="126"/>
      <c r="C120" s="126"/>
      <c r="D120" s="126"/>
      <c r="E120" s="126"/>
      <c r="F120" s="126"/>
      <c r="G120" s="126"/>
      <c r="H120" s="126"/>
      <c r="I120" s="126"/>
      <c r="J120" s="126"/>
      <c r="K120" s="126"/>
      <c r="L120" s="423"/>
      <c r="M120" s="424"/>
      <c r="N120" s="425"/>
      <c r="O120" s="126"/>
      <c r="P120" s="126"/>
      <c r="Q120" s="126"/>
      <c r="R120" s="126"/>
      <c r="S120" s="126"/>
      <c r="T120" s="126"/>
      <c r="U120" s="126"/>
      <c r="V120" s="126"/>
      <c r="W120" s="126"/>
    </row>
    <row r="121" spans="1:25">
      <c r="A121" s="126"/>
      <c r="B121" s="126"/>
      <c r="C121" s="126"/>
      <c r="D121" s="126"/>
      <c r="E121" s="126"/>
      <c r="F121" s="126"/>
      <c r="G121" s="126"/>
      <c r="H121" s="126"/>
      <c r="I121" s="126"/>
      <c r="J121" s="126"/>
      <c r="K121" s="126"/>
      <c r="L121" s="126" t="s">
        <v>201</v>
      </c>
      <c r="M121" s="126"/>
      <c r="N121" s="126"/>
      <c r="O121" s="126"/>
      <c r="P121" s="126"/>
      <c r="Q121" s="126"/>
      <c r="R121" s="126"/>
      <c r="S121" s="126"/>
      <c r="T121" s="126"/>
      <c r="U121" s="126"/>
      <c r="V121" s="126"/>
      <c r="W121" s="126"/>
    </row>
    <row r="122" spans="1:25">
      <c r="A122" s="126"/>
      <c r="B122" s="126"/>
      <c r="C122" s="126"/>
      <c r="D122" s="126"/>
      <c r="E122" s="126"/>
      <c r="F122" s="126"/>
      <c r="G122" s="126"/>
      <c r="H122" s="126"/>
      <c r="I122" s="126"/>
      <c r="J122" s="126"/>
      <c r="K122" s="126"/>
      <c r="L122" s="126" t="s">
        <v>202</v>
      </c>
      <c r="M122" s="126"/>
      <c r="N122" s="126"/>
      <c r="O122" s="126"/>
      <c r="P122" s="126"/>
      <c r="Q122" s="132"/>
      <c r="R122" s="132"/>
      <c r="S122" s="132"/>
      <c r="T122" s="126"/>
      <c r="U122" s="126"/>
      <c r="V122" s="126"/>
      <c r="W122" s="126"/>
    </row>
    <row r="123" spans="1:25">
      <c r="A123" s="126"/>
      <c r="B123" s="126"/>
      <c r="C123" s="126"/>
      <c r="D123" s="126"/>
      <c r="E123" s="126"/>
      <c r="F123" s="126"/>
      <c r="G123" s="126"/>
      <c r="H123" s="126"/>
      <c r="I123" s="126"/>
      <c r="J123" s="126"/>
      <c r="K123" s="126"/>
      <c r="L123" s="126" t="s">
        <v>203</v>
      </c>
      <c r="M123" s="126"/>
      <c r="N123" s="126"/>
      <c r="O123" s="126"/>
      <c r="P123" s="126"/>
      <c r="Q123" s="303"/>
      <c r="R123" s="303"/>
      <c r="S123" s="303"/>
      <c r="T123" s="126"/>
      <c r="U123" s="126"/>
      <c r="V123" s="126"/>
      <c r="W123" s="126"/>
    </row>
    <row r="124" spans="1:25">
      <c r="A124" s="126"/>
      <c r="B124" s="126"/>
      <c r="C124" s="126"/>
      <c r="D124" s="126"/>
      <c r="E124" s="126"/>
      <c r="F124" s="126"/>
      <c r="G124" s="126"/>
      <c r="H124" s="126"/>
      <c r="I124" s="126"/>
      <c r="J124" s="126"/>
      <c r="K124" s="126"/>
      <c r="L124" s="155" t="s">
        <v>125</v>
      </c>
      <c r="M124" s="155"/>
      <c r="N124" s="155"/>
      <c r="O124" s="155"/>
      <c r="P124" s="155"/>
      <c r="Q124" s="155"/>
      <c r="R124" s="155"/>
      <c r="S124" s="304"/>
      <c r="T124" s="155"/>
      <c r="U124" s="155"/>
      <c r="V124" s="155"/>
      <c r="W124" s="126"/>
    </row>
    <row r="125" spans="1:25">
      <c r="A125" s="126"/>
      <c r="B125" s="126"/>
      <c r="C125" s="126"/>
      <c r="D125" s="126"/>
      <c r="E125" s="126"/>
      <c r="F125" s="126"/>
      <c r="G125" s="126"/>
      <c r="H125" s="126"/>
      <c r="I125" s="126"/>
      <c r="J125" s="126"/>
      <c r="K125" s="126"/>
      <c r="L125" s="126"/>
      <c r="M125" s="126"/>
      <c r="N125" s="126"/>
      <c r="O125" s="126"/>
      <c r="P125" s="126"/>
      <c r="Q125" s="126"/>
      <c r="R125" s="126"/>
      <c r="S125" s="132"/>
      <c r="T125" s="126"/>
      <c r="U125" s="126"/>
      <c r="V125" s="126"/>
      <c r="W125" s="126"/>
    </row>
    <row r="126" spans="1:25">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row>
    <row r="127" spans="1:25">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row>
    <row r="128" spans="1:25">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row>
    <row r="129" spans="1:23">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row>
    <row r="130" spans="1:23">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row>
    <row r="131" spans="1:23">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row>
    <row r="132" spans="1:23">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row>
  </sheetData>
  <sheetProtection algorithmName="SHA-512" hashValue="nja0yZzwpVbO08SHQSkqTTz/2sZptmh8Qau/n7Mme07zbzOFQgBxzMlAFv5gYDyldKPvJgTdeZTxc+4I/54aww==" saltValue="yKZkZPKBma6+1RP8uFFTcw==" spinCount="100000" sheet="1" selectLockedCells="1" pivotTables="0"/>
  <mergeCells count="115">
    <mergeCell ref="O4:O5"/>
    <mergeCell ref="P4:P5"/>
    <mergeCell ref="E5:E6"/>
    <mergeCell ref="H5:H6"/>
    <mergeCell ref="A17:A26"/>
    <mergeCell ref="M21:M22"/>
    <mergeCell ref="N21:N22"/>
    <mergeCell ref="O21:O22"/>
    <mergeCell ref="P21:P22"/>
    <mergeCell ref="A4:A6"/>
    <mergeCell ref="B4:B6"/>
    <mergeCell ref="I4:I6"/>
    <mergeCell ref="L4:L5"/>
    <mergeCell ref="M4:M5"/>
    <mergeCell ref="N4:N5"/>
    <mergeCell ref="J4:J6"/>
    <mergeCell ref="L20:L22"/>
    <mergeCell ref="P37:P38"/>
    <mergeCell ref="A37:A46"/>
    <mergeCell ref="O68:O69"/>
    <mergeCell ref="P68:P69"/>
    <mergeCell ref="P53:P54"/>
    <mergeCell ref="H66:I66"/>
    <mergeCell ref="H69:I69"/>
    <mergeCell ref="O53:O54"/>
    <mergeCell ref="A47:A56"/>
    <mergeCell ref="L53:L54"/>
    <mergeCell ref="H64:I64"/>
    <mergeCell ref="H65:I65"/>
    <mergeCell ref="F62:F63"/>
    <mergeCell ref="G62:G63"/>
    <mergeCell ref="H62:I63"/>
    <mergeCell ref="N88:N89"/>
    <mergeCell ref="L88:M89"/>
    <mergeCell ref="H71:I71"/>
    <mergeCell ref="H72:I72"/>
    <mergeCell ref="A27:A36"/>
    <mergeCell ref="L37:L38"/>
    <mergeCell ref="M37:M38"/>
    <mergeCell ref="N37:N38"/>
    <mergeCell ref="O37:O38"/>
    <mergeCell ref="L68:L69"/>
    <mergeCell ref="M68:M69"/>
    <mergeCell ref="N68:N69"/>
    <mergeCell ref="H67:I67"/>
    <mergeCell ref="H68:I68"/>
    <mergeCell ref="H83:I83"/>
    <mergeCell ref="H84:I84"/>
    <mergeCell ref="H85:I85"/>
    <mergeCell ref="A77:A85"/>
    <mergeCell ref="M53:M54"/>
    <mergeCell ref="N53:N54"/>
    <mergeCell ref="A62:A63"/>
    <mergeCell ref="B62:B63"/>
    <mergeCell ref="C62:C63"/>
    <mergeCell ref="D62:D63"/>
    <mergeCell ref="H80:I80"/>
    <mergeCell ref="H86:I86"/>
    <mergeCell ref="H87:I87"/>
    <mergeCell ref="H88:I88"/>
    <mergeCell ref="H89:I89"/>
    <mergeCell ref="H76:I76"/>
    <mergeCell ref="H77:I77"/>
    <mergeCell ref="H78:I78"/>
    <mergeCell ref="H79:I79"/>
    <mergeCell ref="H82:I82"/>
    <mergeCell ref="H81:I81"/>
    <mergeCell ref="L119:N120"/>
    <mergeCell ref="H96:I96"/>
    <mergeCell ref="H97:I97"/>
    <mergeCell ref="H98:I98"/>
    <mergeCell ref="H99:I99"/>
    <mergeCell ref="H100:I100"/>
    <mergeCell ref="H102:I102"/>
    <mergeCell ref="H103:I103"/>
    <mergeCell ref="H104:I104"/>
    <mergeCell ref="N98:N99"/>
    <mergeCell ref="L100:L101"/>
    <mergeCell ref="M100:M101"/>
    <mergeCell ref="H101:I101"/>
    <mergeCell ref="N100:N101"/>
    <mergeCell ref="L102:L103"/>
    <mergeCell ref="M102:M103"/>
    <mergeCell ref="N102:N103"/>
    <mergeCell ref="A115:I117"/>
    <mergeCell ref="A108:I113"/>
    <mergeCell ref="A95:A103"/>
    <mergeCell ref="H95:I95"/>
    <mergeCell ref="L93:L97"/>
    <mergeCell ref="M93:M97"/>
    <mergeCell ref="A86:A94"/>
    <mergeCell ref="N93:N97"/>
    <mergeCell ref="U21:U22"/>
    <mergeCell ref="W20:W22"/>
    <mergeCell ref="L108:N109"/>
    <mergeCell ref="L115:L116"/>
    <mergeCell ref="H91:I91"/>
    <mergeCell ref="H92:I92"/>
    <mergeCell ref="H93:I93"/>
    <mergeCell ref="H94:I94"/>
    <mergeCell ref="H90:I90"/>
    <mergeCell ref="L98:L99"/>
    <mergeCell ref="M98:M99"/>
    <mergeCell ref="L104:M105"/>
    <mergeCell ref="N104:N105"/>
    <mergeCell ref="H73:I73"/>
    <mergeCell ref="H74:I74"/>
    <mergeCell ref="H75:I75"/>
    <mergeCell ref="H70:I70"/>
    <mergeCell ref="V20:V22"/>
    <mergeCell ref="Q21:Q22"/>
    <mergeCell ref="R21:R22"/>
    <mergeCell ref="S21:S22"/>
    <mergeCell ref="T21:T22"/>
    <mergeCell ref="L85:S85"/>
  </mergeCells>
  <phoneticPr fontId="21"/>
  <dataValidations count="1">
    <dataValidation type="list" allowBlank="1" showInputMessage="1" showErrorMessage="1" sqref="L115:L116" xr:uid="{361E96B7-01CB-4204-9F67-7755C27EFB77}">
      <formula1>"○,　"</formula1>
    </dataValidation>
  </dataValidations>
  <pageMargins left="0.51181102362204722" right="0.51181102362204722" top="0.74803149606299213" bottom="0.74803149606299213" header="0.31496062992125984" footer="0.31496062992125984"/>
  <pageSetup paperSize="8" scale="45"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691066-80A4-40B9-91F2-16212FADE7A2}">
  <ds:schemaRefs>
    <ds:schemaRef ds:uri="http://schemas.microsoft.com/sharepoint/v3/contenttype/forms"/>
  </ds:schemaRefs>
</ds:datastoreItem>
</file>

<file path=customXml/itemProps2.xml><?xml version="1.0" encoding="utf-8"?>
<ds:datastoreItem xmlns:ds="http://schemas.openxmlformats.org/officeDocument/2006/customXml" ds:itemID="{9E2A1168-5404-479B-A94F-62A9B2106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1379f-5e6a-4518-9b3a-2742b99d2414"/>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2305BA-3A31-488D-9305-C5C646E04881}">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310568e-dee9-4420-8dc0-6d8403035fdf"/>
    <ds:schemaRef ds:uri="http://schemas.microsoft.com/office/2006/metadata/properties"/>
    <ds:schemaRef ds:uri="cc4a39ad-ad4f-4f33-b962-023082fe65e4"/>
    <ds:schemaRef ds:uri="http://www.w3.org/XML/1998/namespace"/>
    <ds:schemaRef ds:uri="http://purl.org/dc/dcmitype/"/>
    <ds:schemaRef ds:uri="e9d33e58-4a70-4799-89b5-fbd48a9ef91c"/>
    <ds:schemaRef ds:uri="1fc1379f-5e6a-4518-9b3a-2742b99d24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様式1-2(浄化槽・個人設置・公共)</vt:lpstr>
      <vt:lpstr>別紙内訳(個人設置・公共) </vt:lpstr>
      <vt:lpstr>様式1-2(浄化槽・市町村設置)</vt:lpstr>
      <vt:lpstr>別紙内訳(市町村設置) </vt:lpstr>
      <vt:lpstr>'別紙内訳(個人設置・公共) '!Print_Area</vt:lpstr>
      <vt:lpstr>'別紙内訳(市町村設置) '!Print_Area</vt:lpstr>
      <vt:lpstr>'様式1-2(浄化槽・個人設置・公共)'!Print_Area</vt:lpstr>
      <vt:lpstr>'様式1-2(浄化槽・市町村設置)'!Print_Area</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環境省</dc:creator>
  <cp:keywords/>
  <dc:description/>
  <cp:lastModifiedBy>野口 清貴(NOGUCHI Kiyotaka)</cp:lastModifiedBy>
  <cp:revision>2</cp:revision>
  <dcterms:created xsi:type="dcterms:W3CDTF">2022-02-23T08:29:00Z</dcterms:created>
  <dcterms:modified xsi:type="dcterms:W3CDTF">2026-05-20T02:03:03Z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y fmtid="{D5CDD505-2E9C-101B-9397-08002B2CF9AE}" pid="3" name="MediaServiceImageTags">
    <vt:lpwstr/>
  </property>
</Properties>
</file>