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Box\環境再生・資源循環局_廃棄物適正処理推進課\04_施設第一係\●循環型社会形成推進交付金\○交付申請マニュアル\240401交付申請マニュアル改訂\様式\01公共様式\"/>
    </mc:Choice>
  </mc:AlternateContent>
  <xr:revisionPtr revIDLastSave="0" documentId="13_ncr:1_{A1C7B7F4-5D21-4C3E-94F6-6E7BCCD1266B}" xr6:coauthVersionLast="47" xr6:coauthVersionMax="47" xr10:uidLastSave="{00000000-0000-0000-0000-000000000000}"/>
  <bookViews>
    <workbookView xWindow="820" yWindow="-110" windowWidth="18490" windowHeight="11020" tabRatio="711" xr2:uid="{00000000-000D-0000-FFFF-FFFF00000000}"/>
  </bookViews>
  <sheets>
    <sheet name="様式1-2(浄化槽・個人設置・公共)" sheetId="18" r:id="rId1"/>
    <sheet name="別紙内訳(個人設置・公共) " sheetId="22" r:id="rId2"/>
    <sheet name="様式1-2(浄化槽・市町村設置)" sheetId="20" r:id="rId3"/>
    <sheet name="内訳(市町村設置) " sheetId="23" r:id="rId4"/>
  </sheets>
  <definedNames>
    <definedName name="_xlnm.Print_Area" localSheetId="3">'内訳(市町村設置) '!$A$1:$T$132</definedName>
    <definedName name="_xlnm.Print_Area" localSheetId="1">'別紙内訳(個人設置・公共) '!$A$1:$Y$73</definedName>
    <definedName name="_xlnm.Print_Area" localSheetId="0">'様式1-2(浄化槽・個人設置・公共)'!$A$1:$G$25</definedName>
    <definedName name="_xlnm.Print_Area" localSheetId="2">'様式1-2(浄化槽・市町村設置)'!$A$1:$G$26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7" i="23" l="1"/>
  <c r="P58" i="23"/>
  <c r="P59" i="23"/>
  <c r="P60" i="23"/>
  <c r="P61" i="23"/>
  <c r="P62" i="23"/>
  <c r="I40" i="23" l="1"/>
  <c r="P9" i="23"/>
  <c r="S27" i="23"/>
  <c r="P43" i="23"/>
  <c r="I33" i="22"/>
  <c r="I32" i="22"/>
  <c r="I13" i="23"/>
  <c r="H104" i="23"/>
  <c r="P44" i="23"/>
  <c r="P45" i="23"/>
  <c r="P46" i="23"/>
  <c r="P47" i="23"/>
  <c r="S28" i="23"/>
  <c r="S29" i="23"/>
  <c r="S30" i="23"/>
  <c r="P10" i="23"/>
  <c r="P11" i="23"/>
  <c r="P12" i="23"/>
  <c r="I41" i="23"/>
  <c r="I42" i="23"/>
  <c r="I43" i="23"/>
  <c r="I44" i="23"/>
  <c r="I45" i="23"/>
  <c r="G67" i="23"/>
  <c r="G68" i="23"/>
  <c r="G69" i="23"/>
  <c r="G70" i="23"/>
  <c r="G71" i="23"/>
  <c r="J57" i="23"/>
  <c r="I36" i="22"/>
  <c r="P11" i="22"/>
  <c r="P38" i="22"/>
  <c r="P9" i="22"/>
  <c r="P10" i="22"/>
  <c r="P39" i="22"/>
  <c r="S23" i="22"/>
  <c r="S25" i="22"/>
  <c r="J43" i="22"/>
  <c r="C60" i="22" l="1"/>
  <c r="N93" i="23"/>
  <c r="X15" i="22"/>
  <c r="X22" i="22"/>
  <c r="R28" i="22"/>
  <c r="Y22" i="22"/>
  <c r="C17" i="18" s="1"/>
  <c r="Y8" i="22"/>
  <c r="H43" i="22"/>
  <c r="E43" i="22"/>
  <c r="G13" i="20"/>
  <c r="G16" i="20" s="1"/>
  <c r="G6" i="20"/>
  <c r="G9" i="20" s="1"/>
  <c r="G17" i="20" l="1"/>
  <c r="G19" i="20" s="1"/>
  <c r="G10" i="20"/>
  <c r="G12" i="20" s="1"/>
  <c r="G20" i="20" l="1"/>
  <c r="G6" i="18" l="1"/>
  <c r="F104" i="23" l="1"/>
  <c r="G103" i="23"/>
  <c r="G102" i="23"/>
  <c r="G101" i="23"/>
  <c r="G100" i="23"/>
  <c r="G99" i="23"/>
  <c r="G98" i="23"/>
  <c r="G97" i="23"/>
  <c r="G96" i="23"/>
  <c r="G95" i="23"/>
  <c r="G94" i="23"/>
  <c r="G93" i="23"/>
  <c r="G92" i="23"/>
  <c r="G91" i="23"/>
  <c r="G90" i="23"/>
  <c r="G89" i="23"/>
  <c r="G88" i="23"/>
  <c r="G87" i="23"/>
  <c r="G86" i="23"/>
  <c r="G85" i="23"/>
  <c r="G84" i="23"/>
  <c r="G83" i="23"/>
  <c r="G82" i="23"/>
  <c r="G81" i="23"/>
  <c r="G80" i="23"/>
  <c r="P80" i="23"/>
  <c r="G79" i="23"/>
  <c r="P79" i="23"/>
  <c r="G78" i="23"/>
  <c r="P78" i="23"/>
  <c r="G77" i="23"/>
  <c r="P77" i="23"/>
  <c r="G76" i="23"/>
  <c r="P76" i="23"/>
  <c r="G75" i="23"/>
  <c r="G74" i="23"/>
  <c r="G73" i="23"/>
  <c r="G72" i="23"/>
  <c r="P70" i="23"/>
  <c r="P71" i="23" s="1"/>
  <c r="C20" i="20" s="1"/>
  <c r="G66" i="23"/>
  <c r="G65" i="23"/>
  <c r="G64" i="23"/>
  <c r="P63" i="23"/>
  <c r="H57" i="23"/>
  <c r="E57" i="23"/>
  <c r="I56" i="23"/>
  <c r="I55" i="23"/>
  <c r="I54" i="23"/>
  <c r="I53" i="23"/>
  <c r="I52" i="23"/>
  <c r="I51" i="23"/>
  <c r="I50" i="23"/>
  <c r="I49" i="23"/>
  <c r="O49" i="23"/>
  <c r="I48" i="23"/>
  <c r="P48" i="23"/>
  <c r="I47" i="23"/>
  <c r="I46" i="23"/>
  <c r="P42" i="23"/>
  <c r="P41" i="23"/>
  <c r="P40" i="23"/>
  <c r="I39" i="23"/>
  <c r="P39" i="23"/>
  <c r="I38" i="23"/>
  <c r="I37" i="23"/>
  <c r="I36" i="23"/>
  <c r="I35" i="23"/>
  <c r="I34" i="23"/>
  <c r="I33" i="23"/>
  <c r="R33" i="23"/>
  <c r="O33" i="23"/>
  <c r="I32" i="23"/>
  <c r="S32" i="23"/>
  <c r="I31" i="23"/>
  <c r="S31" i="23"/>
  <c r="I30" i="23"/>
  <c r="I29" i="23"/>
  <c r="I28" i="23"/>
  <c r="I27" i="23"/>
  <c r="I26" i="23"/>
  <c r="S26" i="23"/>
  <c r="I25" i="23"/>
  <c r="S25" i="23"/>
  <c r="I24" i="23"/>
  <c r="S24" i="23"/>
  <c r="I23" i="23"/>
  <c r="S23" i="23"/>
  <c r="I22" i="23"/>
  <c r="I21" i="23"/>
  <c r="I20" i="23"/>
  <c r="I19" i="23"/>
  <c r="I18" i="23"/>
  <c r="I17" i="23"/>
  <c r="O16" i="23"/>
  <c r="I16" i="23"/>
  <c r="P15" i="23"/>
  <c r="I15" i="23"/>
  <c r="P14" i="23"/>
  <c r="I14" i="23"/>
  <c r="P13" i="23"/>
  <c r="I12" i="23"/>
  <c r="I11" i="23"/>
  <c r="I10" i="23"/>
  <c r="I9" i="23"/>
  <c r="P8" i="23"/>
  <c r="I8" i="23"/>
  <c r="P7" i="23"/>
  <c r="I7" i="23"/>
  <c r="P6" i="23"/>
  <c r="P49" i="23" l="1"/>
  <c r="N102" i="23" s="1"/>
  <c r="P64" i="23"/>
  <c r="C19" i="20" s="1"/>
  <c r="G104" i="23"/>
  <c r="P81" i="23"/>
  <c r="C21" i="20" s="1"/>
  <c r="P16" i="23"/>
  <c r="N98" i="23" s="1"/>
  <c r="I57" i="23"/>
  <c r="S33" i="23"/>
  <c r="N100" i="23" s="1"/>
  <c r="G13" i="18"/>
  <c r="G16" i="18" s="1"/>
  <c r="G17" i="18" s="1"/>
  <c r="G9" i="18"/>
  <c r="I42" i="22"/>
  <c r="I41" i="22"/>
  <c r="I40" i="22"/>
  <c r="I39" i="22"/>
  <c r="I38" i="22"/>
  <c r="I37" i="22"/>
  <c r="Y29" i="22"/>
  <c r="Y28" i="22"/>
  <c r="I35" i="22"/>
  <c r="Y27" i="22"/>
  <c r="I34" i="22"/>
  <c r="I31" i="22"/>
  <c r="I30" i="22"/>
  <c r="I29" i="22"/>
  <c r="Y14" i="22"/>
  <c r="O28" i="22"/>
  <c r="I28" i="22"/>
  <c r="Y13" i="22"/>
  <c r="S27" i="22"/>
  <c r="I27" i="22"/>
  <c r="Y12" i="22"/>
  <c r="S26" i="22"/>
  <c r="I26" i="22"/>
  <c r="Y11" i="22"/>
  <c r="I25" i="22"/>
  <c r="Y10" i="22"/>
  <c r="S24" i="22"/>
  <c r="I24" i="22"/>
  <c r="Y9" i="22"/>
  <c r="I23" i="22"/>
  <c r="S22" i="22"/>
  <c r="I22" i="22"/>
  <c r="S21" i="22"/>
  <c r="I21" i="22"/>
  <c r="I20" i="22"/>
  <c r="I19" i="22"/>
  <c r="I18" i="22"/>
  <c r="I17" i="22"/>
  <c r="I16" i="22"/>
  <c r="I15" i="22"/>
  <c r="O41" i="22"/>
  <c r="O14" i="22"/>
  <c r="I14" i="22"/>
  <c r="P40" i="22"/>
  <c r="P13" i="22"/>
  <c r="I13" i="22"/>
  <c r="P12" i="22"/>
  <c r="I12" i="22"/>
  <c r="I11" i="22"/>
  <c r="P37" i="22"/>
  <c r="I10" i="22"/>
  <c r="P36" i="22"/>
  <c r="I9" i="22"/>
  <c r="P35" i="22"/>
  <c r="P8" i="22"/>
  <c r="I8" i="22"/>
  <c r="P34" i="22"/>
  <c r="P7" i="22"/>
  <c r="N88" i="23" l="1"/>
  <c r="N104" i="23"/>
  <c r="C16" i="20"/>
  <c r="C15" i="20"/>
  <c r="C14" i="20"/>
  <c r="C13" i="20"/>
  <c r="C12" i="20"/>
  <c r="Y15" i="22"/>
  <c r="C16" i="18" s="1"/>
  <c r="I43" i="22"/>
  <c r="P41" i="22"/>
  <c r="C63" i="22" s="1"/>
  <c r="Y30" i="22"/>
  <c r="C19" i="18" s="1"/>
  <c r="S28" i="22"/>
  <c r="C62" i="22" s="1"/>
  <c r="P14" i="22"/>
  <c r="G19" i="18"/>
  <c r="L108" i="23" l="1"/>
  <c r="C55" i="22"/>
  <c r="C61" i="22"/>
  <c r="C64" i="22" s="1"/>
  <c r="C17" i="20"/>
  <c r="C15" i="18"/>
  <c r="C14" i="18"/>
  <c r="C13" i="18"/>
  <c r="C12" i="18"/>
  <c r="G10" i="18"/>
  <c r="G12" i="18" s="1"/>
  <c r="G20" i="18" s="1"/>
  <c r="A67" i="22" l="1"/>
  <c r="C23" i="20"/>
  <c r="I18" i="20"/>
  <c r="C20" i="18"/>
  <c r="C22" i="18" s="1"/>
</calcChain>
</file>

<file path=xl/sharedStrings.xml><?xml version="1.0" encoding="utf-8"?>
<sst xmlns="http://schemas.openxmlformats.org/spreadsheetml/2006/main" count="511" uniqueCount="204">
  <si>
    <t>交付金額（申請額）</t>
    <rPh sb="0" eb="3">
      <t>コウフキン</t>
    </rPh>
    <rPh sb="3" eb="4">
      <t>ガク</t>
    </rPh>
    <rPh sb="5" eb="8">
      <t>シンセイガク</t>
    </rPh>
    <phoneticPr fontId="21"/>
  </si>
  <si>
    <t>１／２事業</t>
    <rPh sb="3" eb="5">
      <t>ジギョウ</t>
    </rPh>
    <phoneticPr fontId="21"/>
  </si>
  <si>
    <r>
      <t xml:space="preserve">当該年度事業に係る経費の配分
</t>
    </r>
    <r>
      <rPr>
        <sz val="11"/>
        <rFont val="ＭＳ 明朝"/>
        <family val="1"/>
        <charset val="128"/>
      </rPr>
      <t>（交付対象事業費）</t>
    </r>
    <rPh sb="0" eb="2">
      <t>トウガイ</t>
    </rPh>
    <rPh sb="2" eb="4">
      <t>ネンド</t>
    </rPh>
    <rPh sb="4" eb="6">
      <t>ジギョウ</t>
    </rPh>
    <rPh sb="7" eb="8">
      <t>カカ</t>
    </rPh>
    <rPh sb="9" eb="11">
      <t>ケイヒ</t>
    </rPh>
    <rPh sb="12" eb="14">
      <t>ハイブン</t>
    </rPh>
    <rPh sb="16" eb="18">
      <t>コウフ</t>
    </rPh>
    <rPh sb="18" eb="20">
      <t>タイショウ</t>
    </rPh>
    <rPh sb="20" eb="23">
      <t>ジギョウヒ</t>
    </rPh>
    <phoneticPr fontId="21"/>
  </si>
  <si>
    <t>総事業費</t>
    <rPh sb="0" eb="1">
      <t>ソウ</t>
    </rPh>
    <rPh sb="1" eb="4">
      <t>ジギョウヒ</t>
    </rPh>
    <phoneticPr fontId="21"/>
  </si>
  <si>
    <t>当該年
度事業</t>
    <rPh sb="0" eb="2">
      <t>トウガイ</t>
    </rPh>
    <rPh sb="2" eb="3">
      <t>ネン</t>
    </rPh>
    <rPh sb="4" eb="5">
      <t>ド</t>
    </rPh>
    <rPh sb="5" eb="7">
      <t>ジギョウ</t>
    </rPh>
    <phoneticPr fontId="21"/>
  </si>
  <si>
    <t>全体
事業</t>
    <rPh sb="0" eb="2">
      <t>ゼンタイ</t>
    </rPh>
    <rPh sb="3" eb="5">
      <t>ジギョウ</t>
    </rPh>
    <phoneticPr fontId="21"/>
  </si>
  <si>
    <t>１／３事業</t>
    <rPh sb="3" eb="5">
      <t>ジギョウ</t>
    </rPh>
    <phoneticPr fontId="21"/>
  </si>
  <si>
    <t>交付金の算出方法</t>
    <rPh sb="0" eb="3">
      <t>コウフキン</t>
    </rPh>
    <rPh sb="4" eb="6">
      <t>サンシュツ</t>
    </rPh>
    <rPh sb="6" eb="8">
      <t>ホウホウ</t>
    </rPh>
    <phoneticPr fontId="21"/>
  </si>
  <si>
    <t>事業の内容</t>
    <rPh sb="0" eb="2">
      <t>ジギョウ</t>
    </rPh>
    <rPh sb="3" eb="5">
      <t>ナイヨウ</t>
    </rPh>
    <phoneticPr fontId="21"/>
  </si>
  <si>
    <t>（単位：千円）</t>
    <rPh sb="1" eb="3">
      <t>タンイ</t>
    </rPh>
    <rPh sb="4" eb="6">
      <t>センエン</t>
    </rPh>
    <phoneticPr fontId="21"/>
  </si>
  <si>
    <t>※欄（行、列）の追加削除を行わないこと。</t>
    <rPh sb="1" eb="2">
      <t>ラン</t>
    </rPh>
    <rPh sb="3" eb="4">
      <t>ギョウ</t>
    </rPh>
    <rPh sb="5" eb="6">
      <t>レツ</t>
    </rPh>
    <rPh sb="8" eb="10">
      <t>ツイカ</t>
    </rPh>
    <rPh sb="10" eb="12">
      <t>サクジョ</t>
    </rPh>
    <rPh sb="13" eb="14">
      <t>オコナ</t>
    </rPh>
    <phoneticPr fontId="21"/>
  </si>
  <si>
    <t>浄化槽設置（別紙内訳 １．浄化槽設置の合計額）
　　　　　　　　　　　　　　　Ｃ</t>
    <rPh sb="0" eb="3">
      <t>ジョウカソウ</t>
    </rPh>
    <rPh sb="3" eb="5">
      <t>セッチ</t>
    </rPh>
    <rPh sb="6" eb="8">
      <t>ベッシ</t>
    </rPh>
    <rPh sb="8" eb="10">
      <t>ウチワケ</t>
    </rPh>
    <rPh sb="13" eb="16">
      <t>ジョウカソウ</t>
    </rPh>
    <rPh sb="16" eb="18">
      <t>セッチ</t>
    </rPh>
    <rPh sb="19" eb="21">
      <t>ゴウケイ</t>
    </rPh>
    <rPh sb="21" eb="22">
      <t>ガク</t>
    </rPh>
    <phoneticPr fontId="21"/>
  </si>
  <si>
    <t>交付対象事業費
（１／２事業）
　　　　　　　　　Ｂ</t>
    <rPh sb="0" eb="2">
      <t>コウフ</t>
    </rPh>
    <rPh sb="2" eb="4">
      <t>タイショウ</t>
    </rPh>
    <rPh sb="4" eb="7">
      <t>ジギョウヒ</t>
    </rPh>
    <rPh sb="12" eb="14">
      <t>ジギョウ</t>
    </rPh>
    <phoneticPr fontId="21"/>
  </si>
  <si>
    <t>交付対象事業費
（１／３事業）
　　　　　　　　　Ａ</t>
    <rPh sb="0" eb="2">
      <t>コウフ</t>
    </rPh>
    <rPh sb="2" eb="4">
      <t>タイショウ</t>
    </rPh>
    <rPh sb="4" eb="7">
      <t>ジギョウヒ</t>
    </rPh>
    <rPh sb="12" eb="14">
      <t>ジギョウ</t>
    </rPh>
    <phoneticPr fontId="21"/>
  </si>
  <si>
    <t>交付対象事業費実績及び見込み</t>
    <rPh sb="0" eb="2">
      <t>コウフ</t>
    </rPh>
    <rPh sb="2" eb="4">
      <t>タイショウ</t>
    </rPh>
    <rPh sb="4" eb="6">
      <t>ジギョウ</t>
    </rPh>
    <rPh sb="6" eb="7">
      <t>ヒ</t>
    </rPh>
    <rPh sb="7" eb="9">
      <t>ジッセキ</t>
    </rPh>
    <rPh sb="9" eb="10">
      <t>オヨ</t>
    </rPh>
    <rPh sb="11" eb="13">
      <t>ミコ</t>
    </rPh>
    <phoneticPr fontId="21"/>
  </si>
  <si>
    <t>施設区分（事業名）</t>
    <rPh sb="0" eb="2">
      <t>シセツ</t>
    </rPh>
    <rPh sb="2" eb="4">
      <t>クブン</t>
    </rPh>
    <rPh sb="5" eb="7">
      <t>ジギョウ</t>
    </rPh>
    <rPh sb="7" eb="8">
      <t>メイ</t>
    </rPh>
    <phoneticPr fontId="21"/>
  </si>
  <si>
    <t>合計</t>
    <rPh sb="0" eb="2">
      <t>ゴウケイ</t>
    </rPh>
    <phoneticPr fontId="21"/>
  </si>
  <si>
    <t>51人槽～</t>
    <rPh sb="2" eb="4">
      <t>ニンソウ</t>
    </rPh>
    <phoneticPr fontId="26"/>
  </si>
  <si>
    <t>31～50人槽</t>
    <rPh sb="5" eb="7">
      <t>ニンソウ</t>
    </rPh>
    <phoneticPr fontId="26"/>
  </si>
  <si>
    <t>21～30人槽</t>
    <rPh sb="5" eb="7">
      <t>ニンソウ</t>
    </rPh>
    <phoneticPr fontId="26"/>
  </si>
  <si>
    <t>11～20人槽</t>
    <rPh sb="5" eb="7">
      <t>ニンソウ</t>
    </rPh>
    <phoneticPr fontId="26"/>
  </si>
  <si>
    <t>８～10人槽</t>
    <rPh sb="4" eb="6">
      <t>ニンソウ</t>
    </rPh>
    <phoneticPr fontId="26"/>
  </si>
  <si>
    <t>６～７人槽</t>
    <rPh sb="3" eb="5">
      <t>ニンソウ</t>
    </rPh>
    <phoneticPr fontId="26"/>
  </si>
  <si>
    <t>５人槽</t>
    <rPh sb="1" eb="3">
      <t>ニンソウ</t>
    </rPh>
    <phoneticPr fontId="26"/>
  </si>
  <si>
    <t>BOD除去能力に関する高度処理型の浄化槽</t>
    <rPh sb="3" eb="5">
      <t>ジョキョ</t>
    </rPh>
    <rPh sb="5" eb="7">
      <t>ノウリョク</t>
    </rPh>
    <rPh sb="8" eb="9">
      <t>カン</t>
    </rPh>
    <rPh sb="11" eb="13">
      <t>コウド</t>
    </rPh>
    <rPh sb="13" eb="15">
      <t>ショリ</t>
    </rPh>
    <rPh sb="15" eb="16">
      <t>ガタ</t>
    </rPh>
    <rPh sb="17" eb="20">
      <t>ジョウカソウ</t>
    </rPh>
    <phoneticPr fontId="26"/>
  </si>
  <si>
    <t>小計</t>
    <rPh sb="0" eb="2">
      <t>ショウケイ</t>
    </rPh>
    <phoneticPr fontId="21"/>
  </si>
  <si>
    <t>基数</t>
    <rPh sb="0" eb="2">
      <t>キスウ</t>
    </rPh>
    <phoneticPr fontId="21"/>
  </si>
  <si>
    <t>基準額</t>
    <rPh sb="0" eb="3">
      <t>キジュンガク</t>
    </rPh>
    <phoneticPr fontId="21"/>
  </si>
  <si>
    <t>窒素及び燐除去能力を有する高度処理型の浄化槽</t>
    <rPh sb="0" eb="2">
      <t>チッソ</t>
    </rPh>
    <rPh sb="2" eb="3">
      <t>オヨ</t>
    </rPh>
    <rPh sb="4" eb="5">
      <t>リン</t>
    </rPh>
    <rPh sb="5" eb="7">
      <t>ジョキョ</t>
    </rPh>
    <rPh sb="7" eb="9">
      <t>ノウリョク</t>
    </rPh>
    <rPh sb="10" eb="11">
      <t>ユウ</t>
    </rPh>
    <rPh sb="13" eb="15">
      <t>コウド</t>
    </rPh>
    <rPh sb="15" eb="17">
      <t>ショリ</t>
    </rPh>
    <rPh sb="17" eb="18">
      <t>ガタ</t>
    </rPh>
    <rPh sb="19" eb="22">
      <t>ジョウカソウ</t>
    </rPh>
    <phoneticPr fontId="26"/>
  </si>
  <si>
    <t>計画策定等調査費</t>
    <rPh sb="0" eb="2">
      <t>ケイカク</t>
    </rPh>
    <rPh sb="2" eb="4">
      <t>サクテイ</t>
    </rPh>
    <rPh sb="4" eb="5">
      <t>トウ</t>
    </rPh>
    <rPh sb="5" eb="7">
      <t>チョウサ</t>
    </rPh>
    <rPh sb="7" eb="8">
      <t>ヒ</t>
    </rPh>
    <phoneticPr fontId="21"/>
  </si>
  <si>
    <t>台帳作成費</t>
    <rPh sb="0" eb="2">
      <t>ダイチョウ</t>
    </rPh>
    <rPh sb="2" eb="5">
      <t>サクセイヒ</t>
    </rPh>
    <phoneticPr fontId="21"/>
  </si>
  <si>
    <t>高度窒素除去能力を有する高度処分型の浄化槽</t>
    <rPh sb="0" eb="2">
      <t>コウド</t>
    </rPh>
    <rPh sb="2" eb="4">
      <t>チッソ</t>
    </rPh>
    <rPh sb="4" eb="6">
      <t>ジョキョ</t>
    </rPh>
    <rPh sb="6" eb="8">
      <t>ノウリョク</t>
    </rPh>
    <rPh sb="9" eb="10">
      <t>ユウ</t>
    </rPh>
    <rPh sb="12" eb="14">
      <t>コウド</t>
    </rPh>
    <rPh sb="14" eb="16">
      <t>ショブン</t>
    </rPh>
    <rPh sb="16" eb="17">
      <t>ガタ</t>
    </rPh>
    <rPh sb="18" eb="21">
      <t>ジョウカソウ</t>
    </rPh>
    <phoneticPr fontId="26"/>
  </si>
  <si>
    <t>申請額</t>
    <rPh sb="0" eb="3">
      <t>シンセイガク</t>
    </rPh>
    <phoneticPr fontId="21"/>
  </si>
  <si>
    <t>（単位：千円）</t>
    <rPh sb="1" eb="3">
      <t>タンイ</t>
    </rPh>
    <rPh sb="4" eb="5">
      <t>セン</t>
    </rPh>
    <rPh sb="5" eb="6">
      <t>エン</t>
    </rPh>
    <phoneticPr fontId="21"/>
  </si>
  <si>
    <t>　上記以外</t>
    <rPh sb="1" eb="3">
      <t>ジョウキ</t>
    </rPh>
    <rPh sb="3" eb="5">
      <t>イガイ</t>
    </rPh>
    <phoneticPr fontId="21"/>
  </si>
  <si>
    <t>　　担体（ろ材又は接触材の受け・押さえ含む）の補充補修</t>
    <rPh sb="2" eb="4">
      <t>タンタイ</t>
    </rPh>
    <rPh sb="6" eb="7">
      <t>ザイ</t>
    </rPh>
    <rPh sb="7" eb="8">
      <t>マタ</t>
    </rPh>
    <rPh sb="9" eb="11">
      <t>セッショク</t>
    </rPh>
    <rPh sb="11" eb="12">
      <t>ザイ</t>
    </rPh>
    <rPh sb="13" eb="14">
      <t>ウ</t>
    </rPh>
    <rPh sb="16" eb="17">
      <t>オ</t>
    </rPh>
    <rPh sb="19" eb="20">
      <t>フク</t>
    </rPh>
    <rPh sb="23" eb="25">
      <t>ホジュウ</t>
    </rPh>
    <rPh sb="25" eb="27">
      <t>ホシュウ</t>
    </rPh>
    <phoneticPr fontId="21"/>
  </si>
  <si>
    <t>窒素又は燐除去能力を有する高度処理型の浄化槽</t>
    <rPh sb="0" eb="2">
      <t>チッソ</t>
    </rPh>
    <rPh sb="2" eb="3">
      <t>マタ</t>
    </rPh>
    <rPh sb="4" eb="5">
      <t>リン</t>
    </rPh>
    <rPh sb="5" eb="7">
      <t>ジョキョ</t>
    </rPh>
    <rPh sb="7" eb="9">
      <t>ノウリョク</t>
    </rPh>
    <rPh sb="10" eb="11">
      <t>ユウ</t>
    </rPh>
    <rPh sb="13" eb="15">
      <t>コウド</t>
    </rPh>
    <rPh sb="15" eb="17">
      <t>ショリ</t>
    </rPh>
    <rPh sb="17" eb="18">
      <t>ガタ</t>
    </rPh>
    <rPh sb="19" eb="22">
      <t>ジョウカソウ</t>
    </rPh>
    <phoneticPr fontId="26"/>
  </si>
  <si>
    <t>　躯体・仕切版の補修</t>
    <rPh sb="1" eb="3">
      <t>クタイ</t>
    </rPh>
    <rPh sb="4" eb="6">
      <t>シキリ</t>
    </rPh>
    <rPh sb="6" eb="7">
      <t>バン</t>
    </rPh>
    <rPh sb="8" eb="10">
      <t>ホシュウ</t>
    </rPh>
    <phoneticPr fontId="21"/>
  </si>
  <si>
    <t>　マンホールの交換（鉄製）</t>
    <rPh sb="7" eb="9">
      <t>コウカン</t>
    </rPh>
    <rPh sb="10" eb="12">
      <t>テツセイ</t>
    </rPh>
    <phoneticPr fontId="21"/>
  </si>
  <si>
    <t>　マンホールの交換（樹脂製）</t>
    <rPh sb="7" eb="9">
      <t>コウカン</t>
    </rPh>
    <rPh sb="10" eb="13">
      <t>ジュシセイ</t>
    </rPh>
    <phoneticPr fontId="21"/>
  </si>
  <si>
    <t>　水中ポンプの交換</t>
    <rPh sb="1" eb="3">
      <t>スイチュウ</t>
    </rPh>
    <rPh sb="7" eb="9">
      <t>コウカン</t>
    </rPh>
    <phoneticPr fontId="21"/>
  </si>
  <si>
    <t>　ブロワの交換</t>
    <rPh sb="5" eb="7">
      <t>コウカン</t>
    </rPh>
    <phoneticPr fontId="21"/>
  </si>
  <si>
    <t>長寿命化計画に基づく改築</t>
    <rPh sb="0" eb="4">
      <t>チョウジュミョウカ</t>
    </rPh>
    <rPh sb="4" eb="6">
      <t>ケイカク</t>
    </rPh>
    <rPh sb="7" eb="8">
      <t>モト</t>
    </rPh>
    <rPh sb="10" eb="12">
      <t>カイチク</t>
    </rPh>
    <phoneticPr fontId="21"/>
  </si>
  <si>
    <t>災害に伴う改築</t>
    <rPh sb="0" eb="2">
      <t>サイガイ</t>
    </rPh>
    <rPh sb="3" eb="4">
      <t>トモナ</t>
    </rPh>
    <rPh sb="5" eb="7">
      <t>カイチク</t>
    </rPh>
    <phoneticPr fontId="21"/>
  </si>
  <si>
    <t>浄化槽</t>
    <rPh sb="0" eb="3">
      <t>ジョウカソウ</t>
    </rPh>
    <phoneticPr fontId="26"/>
  </si>
  <si>
    <t>小計</t>
    <rPh sb="0" eb="2">
      <t>ショウケイ</t>
    </rPh>
    <phoneticPr fontId="26"/>
  </si>
  <si>
    <t>基数</t>
    <rPh sb="0" eb="2">
      <t>キスウ</t>
    </rPh>
    <phoneticPr fontId="26"/>
  </si>
  <si>
    <t>基準額</t>
    <rPh sb="0" eb="3">
      <t>キジュンガク</t>
    </rPh>
    <phoneticPr fontId="26"/>
  </si>
  <si>
    <t>様式１－２（浄化槽設置整備事業）　別紙内訳</t>
    <rPh sb="17" eb="19">
      <t>ベッシ</t>
    </rPh>
    <rPh sb="19" eb="21">
      <t>ウチワケ</t>
    </rPh>
    <phoneticPr fontId="21"/>
  </si>
  <si>
    <t>公共浄化槽等整備推進事業</t>
    <rPh sb="0" eb="2">
      <t>コウキョウ</t>
    </rPh>
    <rPh sb="2" eb="5">
      <t>ジョウカソウ</t>
    </rPh>
    <rPh sb="5" eb="6">
      <t>トウ</t>
    </rPh>
    <rPh sb="6" eb="8">
      <t>セイビ</t>
    </rPh>
    <rPh sb="8" eb="10">
      <t>スイシン</t>
    </rPh>
    <rPh sb="10" eb="12">
      <t>ジギョウ</t>
    </rPh>
    <phoneticPr fontId="21"/>
  </si>
  <si>
    <t>様式１－２（公共浄化槽等整備推進事業）</t>
    <rPh sb="0" eb="2">
      <t>ヨウシキ</t>
    </rPh>
    <rPh sb="6" eb="8">
      <t>コウキョウ</t>
    </rPh>
    <rPh sb="8" eb="11">
      <t>ジョウカソウ</t>
    </rPh>
    <rPh sb="11" eb="12">
      <t>トウ</t>
    </rPh>
    <rPh sb="14" eb="16">
      <t>スイシン</t>
    </rPh>
    <phoneticPr fontId="21"/>
  </si>
  <si>
    <t>51人槽以上</t>
    <rPh sb="2" eb="4">
      <t>ニンソウ</t>
    </rPh>
    <rPh sb="4" eb="6">
      <t>イジョウ</t>
    </rPh>
    <phoneticPr fontId="21"/>
  </si>
  <si>
    <t>50人槽</t>
    <rPh sb="2" eb="4">
      <t>ニンソウ</t>
    </rPh>
    <phoneticPr fontId="21"/>
  </si>
  <si>
    <t>45人槽</t>
    <rPh sb="2" eb="4">
      <t>ニンソウ</t>
    </rPh>
    <phoneticPr fontId="21"/>
  </si>
  <si>
    <t>40人槽</t>
    <rPh sb="2" eb="4">
      <t>ニンソウ</t>
    </rPh>
    <phoneticPr fontId="21"/>
  </si>
  <si>
    <t>30人槽</t>
    <rPh sb="2" eb="4">
      <t>ニンソウ</t>
    </rPh>
    <phoneticPr fontId="21"/>
  </si>
  <si>
    <t>25人槽</t>
    <rPh sb="2" eb="4">
      <t>ニンソウ</t>
    </rPh>
    <phoneticPr fontId="21"/>
  </si>
  <si>
    <t>21人槽</t>
    <rPh sb="2" eb="4">
      <t>ニンソウ</t>
    </rPh>
    <phoneticPr fontId="21"/>
  </si>
  <si>
    <t>18人槽</t>
    <rPh sb="2" eb="4">
      <t>ニンソウ</t>
    </rPh>
    <phoneticPr fontId="21"/>
  </si>
  <si>
    <t>14人槽</t>
    <rPh sb="2" eb="4">
      <t>ニンソウ</t>
    </rPh>
    <phoneticPr fontId="21"/>
  </si>
  <si>
    <t>100人槽</t>
    <rPh sb="3" eb="5">
      <t>ニンソウ</t>
    </rPh>
    <phoneticPr fontId="21"/>
  </si>
  <si>
    <t>90人槽</t>
    <rPh sb="2" eb="4">
      <t>ニンソウ</t>
    </rPh>
    <phoneticPr fontId="21"/>
  </si>
  <si>
    <t>80人槽</t>
    <rPh sb="2" eb="4">
      <t>ニンソウ</t>
    </rPh>
    <phoneticPr fontId="21"/>
  </si>
  <si>
    <t>70人槽</t>
    <rPh sb="2" eb="4">
      <t>ニンソウ</t>
    </rPh>
    <phoneticPr fontId="21"/>
  </si>
  <si>
    <t>60人槽</t>
    <rPh sb="2" eb="4">
      <t>ニンソウ</t>
    </rPh>
    <phoneticPr fontId="21"/>
  </si>
  <si>
    <t>調査費②</t>
    <rPh sb="0" eb="2">
      <t>チョウサ</t>
    </rPh>
    <rPh sb="2" eb="3">
      <t>ヒ</t>
    </rPh>
    <phoneticPr fontId="21"/>
  </si>
  <si>
    <t>調査費①</t>
    <rPh sb="0" eb="3">
      <t>チョウサヒ</t>
    </rPh>
    <phoneticPr fontId="21"/>
  </si>
  <si>
    <t>接続戸数</t>
    <rPh sb="0" eb="2">
      <t>セツゾク</t>
    </rPh>
    <rPh sb="2" eb="4">
      <t>コスウ</t>
    </rPh>
    <phoneticPr fontId="21"/>
  </si>
  <si>
    <t>浄化槽の規模</t>
    <rPh sb="0" eb="3">
      <t>ジョウカソウ</t>
    </rPh>
    <rPh sb="4" eb="6">
      <t>キボ</t>
    </rPh>
    <phoneticPr fontId="21"/>
  </si>
  <si>
    <t>上記以外</t>
    <rPh sb="0" eb="2">
      <t>ジョウキ</t>
    </rPh>
    <rPh sb="2" eb="4">
      <t>イガイ</t>
    </rPh>
    <phoneticPr fontId="21"/>
  </si>
  <si>
    <t>41～50人槽</t>
    <rPh sb="5" eb="7">
      <t>ニンソウ</t>
    </rPh>
    <phoneticPr fontId="26"/>
  </si>
  <si>
    <t>31～40人槽</t>
    <rPh sb="5" eb="7">
      <t>ニンソウ</t>
    </rPh>
    <phoneticPr fontId="26"/>
  </si>
  <si>
    <t>26～30人槽</t>
    <rPh sb="5" eb="7">
      <t>ニンソウ</t>
    </rPh>
    <phoneticPr fontId="26"/>
  </si>
  <si>
    <t>21～25人槽</t>
    <rPh sb="5" eb="7">
      <t>ニンソウ</t>
    </rPh>
    <phoneticPr fontId="26"/>
  </si>
  <si>
    <t>16～20人槽</t>
    <rPh sb="5" eb="7">
      <t>ニンソウ</t>
    </rPh>
    <phoneticPr fontId="26"/>
  </si>
  <si>
    <t>11～15人槽</t>
    <rPh sb="5" eb="7">
      <t>ニンソウ</t>
    </rPh>
    <phoneticPr fontId="26"/>
  </si>
  <si>
    <t>申請額</t>
    <rPh sb="0" eb="2">
      <t>シンセイ</t>
    </rPh>
    <rPh sb="2" eb="3">
      <t>ガク</t>
    </rPh>
    <phoneticPr fontId="21"/>
  </si>
  <si>
    <t>高度窒素除去能力を有する高度処理型の浄化槽</t>
    <rPh sb="0" eb="2">
      <t>コウド</t>
    </rPh>
    <rPh sb="2" eb="4">
      <t>チッソ</t>
    </rPh>
    <rPh sb="4" eb="6">
      <t>ジョキョ</t>
    </rPh>
    <rPh sb="6" eb="8">
      <t>ノウリョク</t>
    </rPh>
    <rPh sb="9" eb="10">
      <t>ユウ</t>
    </rPh>
    <rPh sb="12" eb="14">
      <t>コウド</t>
    </rPh>
    <rPh sb="14" eb="16">
      <t>ショリ</t>
    </rPh>
    <rPh sb="16" eb="17">
      <t>ガタ</t>
    </rPh>
    <rPh sb="18" eb="21">
      <t>ジョウカソウ</t>
    </rPh>
    <phoneticPr fontId="26"/>
  </si>
  <si>
    <t>様式１－２（公共浄化槽等整備推進事業）　別紙内訳</t>
    <rPh sb="6" eb="8">
      <t>コウキョウ</t>
    </rPh>
    <rPh sb="11" eb="12">
      <t>トウ</t>
    </rPh>
    <rPh sb="12" eb="14">
      <t>セイビ</t>
    </rPh>
    <rPh sb="14" eb="16">
      <t>スイシン</t>
    </rPh>
    <rPh sb="16" eb="18">
      <t>ジギョウ</t>
    </rPh>
    <rPh sb="20" eb="22">
      <t>ベッシ</t>
    </rPh>
    <rPh sb="22" eb="24">
      <t>ウチワケ</t>
    </rPh>
    <phoneticPr fontId="21"/>
  </si>
  <si>
    <t>交付対象事業費実績及び見込み</t>
    <phoneticPr fontId="21"/>
  </si>
  <si>
    <t>基準額
（１基当たり）</t>
    <rPh sb="0" eb="3">
      <t>キジュンガク</t>
    </rPh>
    <rPh sb="6" eb="7">
      <t>キ</t>
    </rPh>
    <rPh sb="7" eb="8">
      <t>ア</t>
    </rPh>
    <phoneticPr fontId="21"/>
  </si>
  <si>
    <t>効果的な転換促進及び管理適正化推進費</t>
    <phoneticPr fontId="21"/>
  </si>
  <si>
    <t>（１基当たり）</t>
    <rPh sb="2" eb="3">
      <t>キ</t>
    </rPh>
    <rPh sb="3" eb="4">
      <t>ア</t>
    </rPh>
    <phoneticPr fontId="21"/>
  </si>
  <si>
    <t>豪雪地帯又は特別豪雪地帯</t>
    <rPh sb="0" eb="2">
      <t>ゴウセツ</t>
    </rPh>
    <rPh sb="2" eb="4">
      <t>チタイ</t>
    </rPh>
    <rPh sb="4" eb="5">
      <t>マタ</t>
    </rPh>
    <rPh sb="6" eb="8">
      <t>トクベツ</t>
    </rPh>
    <rPh sb="8" eb="10">
      <t>ゴウセツ</t>
    </rPh>
    <rPh sb="10" eb="12">
      <t>チタイ</t>
    </rPh>
    <phoneticPr fontId="21"/>
  </si>
  <si>
    <t>通常</t>
    <rPh sb="0" eb="2">
      <t>ツウジョウ</t>
    </rPh>
    <phoneticPr fontId="21"/>
  </si>
  <si>
    <t>区分</t>
    <rPh sb="0" eb="2">
      <t>クブン</t>
    </rPh>
    <phoneticPr fontId="21"/>
  </si>
  <si>
    <t>（１基あたり）</t>
  </si>
  <si>
    <t>既設浄化槽の改築（別紙内訳 ５．既設浄化槽の改築の合計額）
　　　　　　　　　　　　　　　Ｇ</t>
    <rPh sb="0" eb="2">
      <t>キセツ</t>
    </rPh>
    <rPh sb="2" eb="5">
      <t>ジョウカソウ</t>
    </rPh>
    <rPh sb="6" eb="8">
      <t>カイチク</t>
    </rPh>
    <rPh sb="9" eb="11">
      <t>ベッシ</t>
    </rPh>
    <rPh sb="11" eb="13">
      <t>ウチワケ</t>
    </rPh>
    <rPh sb="16" eb="18">
      <t>キセツ</t>
    </rPh>
    <rPh sb="18" eb="21">
      <t>ジョウカソウ</t>
    </rPh>
    <rPh sb="22" eb="24">
      <t>カイチク</t>
    </rPh>
    <rPh sb="25" eb="28">
      <t>ゴウケイガク</t>
    </rPh>
    <phoneticPr fontId="21"/>
  </si>
  <si>
    <t>雨水貯留槽等再利用（別紙内訳 ４．雨水貯留槽等再利用の合計額）
　　　　　　　　　　　　　　　Ｆ</t>
    <rPh sb="0" eb="2">
      <t>ウスイ</t>
    </rPh>
    <rPh sb="2" eb="5">
      <t>チョリュウソウ</t>
    </rPh>
    <rPh sb="5" eb="6">
      <t>トウ</t>
    </rPh>
    <rPh sb="6" eb="7">
      <t>サイ</t>
    </rPh>
    <rPh sb="7" eb="9">
      <t>リヨウ</t>
    </rPh>
    <rPh sb="10" eb="12">
      <t>ベッシ</t>
    </rPh>
    <rPh sb="12" eb="14">
      <t>ウチワケ</t>
    </rPh>
    <rPh sb="17" eb="19">
      <t>ウスイ</t>
    </rPh>
    <rPh sb="19" eb="22">
      <t>チョリュウソウ</t>
    </rPh>
    <rPh sb="22" eb="23">
      <t>トウ</t>
    </rPh>
    <rPh sb="23" eb="24">
      <t>サイ</t>
    </rPh>
    <rPh sb="24" eb="26">
      <t>リヨウ</t>
    </rPh>
    <rPh sb="27" eb="29">
      <t>ゴウケイ</t>
    </rPh>
    <rPh sb="29" eb="30">
      <t>ガク</t>
    </rPh>
    <phoneticPr fontId="21"/>
  </si>
  <si>
    <t>撤去（別紙内訳 ３．撤去の合計額）
　　　　　　　　　　　　　　　Ｅ</t>
    <rPh sb="0" eb="2">
      <t>テッキョ</t>
    </rPh>
    <rPh sb="3" eb="5">
      <t>ベッシ</t>
    </rPh>
    <rPh sb="5" eb="7">
      <t>ウチワケ</t>
    </rPh>
    <rPh sb="10" eb="12">
      <t>テッキョ</t>
    </rPh>
    <rPh sb="13" eb="15">
      <t>ゴウケイ</t>
    </rPh>
    <rPh sb="15" eb="16">
      <t>ガク</t>
    </rPh>
    <phoneticPr fontId="21"/>
  </si>
  <si>
    <t>宅内配管工事（別紙内訳 ２．宅内配管工事の合計額）
　　　　　　　　　　　　　　　Ｄ</t>
    <rPh sb="0" eb="2">
      <t>タクナイ</t>
    </rPh>
    <rPh sb="2" eb="4">
      <t>ハイカン</t>
    </rPh>
    <rPh sb="4" eb="6">
      <t>コウジ</t>
    </rPh>
    <rPh sb="7" eb="9">
      <t>ベッシ</t>
    </rPh>
    <rPh sb="9" eb="11">
      <t>ウチワケ</t>
    </rPh>
    <rPh sb="14" eb="15">
      <t>タク</t>
    </rPh>
    <rPh sb="15" eb="16">
      <t>ナイ</t>
    </rPh>
    <rPh sb="16" eb="18">
      <t>ハイカン</t>
    </rPh>
    <rPh sb="18" eb="20">
      <t>コウジ</t>
    </rPh>
    <rPh sb="21" eb="23">
      <t>ゴウケイ</t>
    </rPh>
    <rPh sb="23" eb="24">
      <t>ガク</t>
    </rPh>
    <phoneticPr fontId="21"/>
  </si>
  <si>
    <t>浄化槽設置整備事業</t>
    <rPh sb="0" eb="3">
      <t>ジョウカソウ</t>
    </rPh>
    <rPh sb="3" eb="5">
      <t>セッチ</t>
    </rPh>
    <rPh sb="5" eb="7">
      <t>セイビ</t>
    </rPh>
    <rPh sb="7" eb="9">
      <t>ジギョウ</t>
    </rPh>
    <phoneticPr fontId="21"/>
  </si>
  <si>
    <t>様式１－２（浄化槽設置整備事業）</t>
    <rPh sb="0" eb="2">
      <t>ヨウシキ</t>
    </rPh>
    <rPh sb="6" eb="9">
      <t>ジョウカソウ</t>
    </rPh>
    <rPh sb="9" eb="11">
      <t>セッチ</t>
    </rPh>
    <rPh sb="11" eb="13">
      <t>セイビ</t>
    </rPh>
    <rPh sb="13" eb="15">
      <t>ジギョウ</t>
    </rPh>
    <phoneticPr fontId="21"/>
  </si>
  <si>
    <t>交付対象事業費実績及び見込み</t>
    <phoneticPr fontId="21"/>
  </si>
  <si>
    <t>（１基あたり）</t>
    <phoneticPr fontId="21"/>
  </si>
  <si>
    <t>豪雪地帯又は特別豪雪地帯</t>
    <phoneticPr fontId="21"/>
  </si>
  <si>
    <t>申請額
（１基当たり）</t>
    <rPh sb="0" eb="3">
      <t>シンセイガク</t>
    </rPh>
    <rPh sb="6" eb="7">
      <t>キ</t>
    </rPh>
    <rPh sb="7" eb="8">
      <t>ア</t>
    </rPh>
    <phoneticPr fontId="21"/>
  </si>
  <si>
    <t>申請額
（１基当たり）</t>
    <rPh sb="0" eb="3">
      <t>シンセイガク</t>
    </rPh>
    <phoneticPr fontId="21"/>
  </si>
  <si>
    <t>申請額
（１基当たり）</t>
    <rPh sb="0" eb="2">
      <t>シンセイ</t>
    </rPh>
    <rPh sb="2" eb="3">
      <t>ガク</t>
    </rPh>
    <phoneticPr fontId="21"/>
  </si>
  <si>
    <t>１．浄化槽設置</t>
    <phoneticPr fontId="21"/>
  </si>
  <si>
    <t>２．宅内配管工事</t>
    <phoneticPr fontId="21"/>
  </si>
  <si>
    <t>５．既設浄化槽の改築</t>
    <phoneticPr fontId="21"/>
  </si>
  <si>
    <t>３．撤去</t>
    <phoneticPr fontId="21"/>
  </si>
  <si>
    <t>４．雨水貯留槽等再利用</t>
    <phoneticPr fontId="21"/>
  </si>
  <si>
    <t>３．宅内配管工事</t>
    <rPh sb="2" eb="8">
      <t>タクナイハイカンコウジ</t>
    </rPh>
    <phoneticPr fontId="21"/>
  </si>
  <si>
    <t>４．撤去</t>
    <rPh sb="2" eb="4">
      <t>テッキョ</t>
    </rPh>
    <phoneticPr fontId="21"/>
  </si>
  <si>
    <t>５．雨水貯留槽等再利用</t>
    <phoneticPr fontId="21"/>
  </si>
  <si>
    <t>６．既設浄化槽の改築</t>
    <phoneticPr fontId="21"/>
  </si>
  <si>
    <t>２．共同浄化槽設置</t>
    <phoneticPr fontId="21"/>
  </si>
  <si>
    <t>（１基当たり）</t>
    <rPh sb="3" eb="4">
      <t>ア</t>
    </rPh>
    <phoneticPr fontId="21"/>
  </si>
  <si>
    <t>単独処理浄化槽の撤去</t>
    <phoneticPr fontId="18"/>
  </si>
  <si>
    <t>くみ取り槽の撤去</t>
    <phoneticPr fontId="18"/>
  </si>
  <si>
    <t>申請額</t>
    <rPh sb="0" eb="2">
      <t>シンセイ</t>
    </rPh>
    <phoneticPr fontId="18"/>
  </si>
  <si>
    <t>申請額
（１基当たり）</t>
    <rPh sb="0" eb="2">
      <t>シンセイ</t>
    </rPh>
    <rPh sb="6" eb="7">
      <t>キ</t>
    </rPh>
    <rPh sb="7" eb="8">
      <t>ア</t>
    </rPh>
    <phoneticPr fontId="21"/>
  </si>
  <si>
    <t>７．少人数高齢世帯の維持管理負担軽減事業</t>
    <rPh sb="2" eb="5">
      <t>ショウニンズウ</t>
    </rPh>
    <rPh sb="5" eb="9">
      <t>コウレイセタイ</t>
    </rPh>
    <rPh sb="10" eb="12">
      <t>イジ</t>
    </rPh>
    <rPh sb="12" eb="14">
      <t>カンリ</t>
    </rPh>
    <rPh sb="14" eb="16">
      <t>フタン</t>
    </rPh>
    <rPh sb="16" eb="18">
      <t>ケイゲン</t>
    </rPh>
    <rPh sb="18" eb="20">
      <t>ジギョウ</t>
    </rPh>
    <phoneticPr fontId="21"/>
  </si>
  <si>
    <t>公共浄化槽の使用に係る料金の低減に要する費用</t>
    <rPh sb="0" eb="2">
      <t>コウキョウ</t>
    </rPh>
    <rPh sb="2" eb="5">
      <t>ジョウカソウ</t>
    </rPh>
    <rPh sb="6" eb="8">
      <t>シヨウ</t>
    </rPh>
    <rPh sb="9" eb="10">
      <t>カカ</t>
    </rPh>
    <rPh sb="11" eb="13">
      <t>リョウキン</t>
    </rPh>
    <rPh sb="14" eb="16">
      <t>テイゲン</t>
    </rPh>
    <rPh sb="17" eb="18">
      <t>ヨウ</t>
    </rPh>
    <rPh sb="20" eb="22">
      <t>ヒヨウ</t>
    </rPh>
    <phoneticPr fontId="21"/>
  </si>
  <si>
    <t>８．浄化槽整備効率化事業</t>
    <phoneticPr fontId="21"/>
  </si>
  <si>
    <t>交付限度額（Ａ／３）
※千円未満切捨
　　　　　　　　　　　　　Ｏ</t>
    <phoneticPr fontId="21"/>
  </si>
  <si>
    <t>前年度まで
　　　　　　　Ｐ</t>
    <rPh sb="0" eb="3">
      <t>ゼンネンド</t>
    </rPh>
    <phoneticPr fontId="21"/>
  </si>
  <si>
    <t>今年度
　　　　　　　Ｑ</t>
    <rPh sb="0" eb="3">
      <t>コンネンド</t>
    </rPh>
    <phoneticPr fontId="21"/>
  </si>
  <si>
    <t>合計（Ｐ＋Ｑ）
　　　　　　　Ｒ</t>
    <rPh sb="0" eb="2">
      <t>ゴウケイ</t>
    </rPh>
    <phoneticPr fontId="21"/>
  </si>
  <si>
    <t>過年度受入済額
　　　　　　　　　　　　　Ｔ</t>
    <rPh sb="0" eb="3">
      <t>カネンド</t>
    </rPh>
    <rPh sb="3" eb="5">
      <t>ウケイレ</t>
    </rPh>
    <rPh sb="5" eb="6">
      <t>ズミ</t>
    </rPh>
    <rPh sb="6" eb="7">
      <t>ガク</t>
    </rPh>
    <phoneticPr fontId="21"/>
  </si>
  <si>
    <t>単年度交付額
（Ｏ×Ｓ－Ｔ）
※千円未満切捨　　　　　　Ｕ</t>
    <rPh sb="0" eb="3">
      <t>タンネンド</t>
    </rPh>
    <rPh sb="3" eb="6">
      <t>コウフガク</t>
    </rPh>
    <phoneticPr fontId="21"/>
  </si>
  <si>
    <t>交付限度額（Ｂ／２）
※千円未満切捨
　　　　　　　　　　　　　Ｖ</t>
    <rPh sb="0" eb="2">
      <t>コウフ</t>
    </rPh>
    <rPh sb="2" eb="5">
      <t>ゲンドガク</t>
    </rPh>
    <phoneticPr fontId="21"/>
  </si>
  <si>
    <t>前年度まで
　　　　　　　Ｗ</t>
    <rPh sb="0" eb="3">
      <t>ゼンネンド</t>
    </rPh>
    <phoneticPr fontId="21"/>
  </si>
  <si>
    <t>今年度
　　　　　　　Ｘ</t>
    <rPh sb="0" eb="3">
      <t>コンネンド</t>
    </rPh>
    <phoneticPr fontId="21"/>
  </si>
  <si>
    <t>合計（Ｗ＋Ｘ）
　　　　　　　Ｙ</t>
    <rPh sb="0" eb="2">
      <t>ゴウケイ</t>
    </rPh>
    <phoneticPr fontId="21"/>
  </si>
  <si>
    <t>進捗率（Ｙ／Ｂ）
※小数点以下第５位まで表示
　　　　　　　　　　　　　Ｚ</t>
    <rPh sb="0" eb="3">
      <t>シンチョクリツ</t>
    </rPh>
    <phoneticPr fontId="21"/>
  </si>
  <si>
    <t>進捗率（Ｒ／Ａ）
※小数点以下第５位まで表示
　　　　　　　　　　　　　Ｓ</t>
    <rPh sb="0" eb="3">
      <t>シンチョクリツ</t>
    </rPh>
    <phoneticPr fontId="21"/>
  </si>
  <si>
    <t>過年度受入済額
　　　　　　　　　　　　　α</t>
    <rPh sb="0" eb="3">
      <t>カネンド</t>
    </rPh>
    <rPh sb="3" eb="5">
      <t>ウケイレ</t>
    </rPh>
    <rPh sb="5" eb="6">
      <t>ズミ</t>
    </rPh>
    <rPh sb="6" eb="7">
      <t>ガク</t>
    </rPh>
    <phoneticPr fontId="21"/>
  </si>
  <si>
    <t>単年度交付額
（Ｖ×Ｚ－α）
※千円未満切捨　　　　　　β</t>
    <rPh sb="0" eb="3">
      <t>タンネンド</t>
    </rPh>
    <rPh sb="3" eb="6">
      <t>コウフガク</t>
    </rPh>
    <phoneticPr fontId="21"/>
  </si>
  <si>
    <t>単年度交付額（Ｕ＋β）
※計算上の上限額</t>
    <rPh sb="0" eb="3">
      <t>タンネンド</t>
    </rPh>
    <rPh sb="3" eb="5">
      <t>コウフ</t>
    </rPh>
    <rPh sb="5" eb="6">
      <t>ガク</t>
    </rPh>
    <rPh sb="13" eb="16">
      <t>ケイサンジョウ</t>
    </rPh>
    <rPh sb="17" eb="20">
      <t>ジョウゲンガク</t>
    </rPh>
    <phoneticPr fontId="21"/>
  </si>
  <si>
    <t>浄化槽設置（別紙内訳 １．浄化槽設置の合計額）
　　　　　　　　　　　　　　　　　Ｃ</t>
    <rPh sb="0" eb="3">
      <t>ジョウカソウ</t>
    </rPh>
    <rPh sb="3" eb="5">
      <t>セッチ</t>
    </rPh>
    <rPh sb="6" eb="8">
      <t>ベッシ</t>
    </rPh>
    <rPh sb="8" eb="10">
      <t>ウチワケ</t>
    </rPh>
    <rPh sb="13" eb="16">
      <t>ジョウカソウ</t>
    </rPh>
    <rPh sb="16" eb="18">
      <t>セッチ</t>
    </rPh>
    <rPh sb="19" eb="21">
      <t>ゴウケイ</t>
    </rPh>
    <rPh sb="21" eb="22">
      <t>ガク</t>
    </rPh>
    <phoneticPr fontId="21"/>
  </si>
  <si>
    <t>共同浄化槽設置（別紙内訳 ２．共同浄化槽設置の合計額）
　　　　　　　　　　　　　　　　　Ｄ</t>
    <rPh sb="0" eb="2">
      <t>キョウドウ</t>
    </rPh>
    <rPh sb="2" eb="5">
      <t>ジョウカソウ</t>
    </rPh>
    <rPh sb="5" eb="7">
      <t>セッチ</t>
    </rPh>
    <rPh sb="8" eb="10">
      <t>ベッシ</t>
    </rPh>
    <rPh sb="10" eb="12">
      <t>ウチワケ</t>
    </rPh>
    <rPh sb="15" eb="17">
      <t>キョウドウ</t>
    </rPh>
    <rPh sb="17" eb="20">
      <t>ジョウカソウ</t>
    </rPh>
    <rPh sb="20" eb="22">
      <t>セッチ</t>
    </rPh>
    <rPh sb="23" eb="25">
      <t>ゴウケイ</t>
    </rPh>
    <rPh sb="25" eb="26">
      <t>ガク</t>
    </rPh>
    <phoneticPr fontId="21"/>
  </si>
  <si>
    <t>宅内配管工事（別紙内訳 ３．宅内配管工事の合計額）
　　　　　　　　　　　　　　　　　Ｅ</t>
    <rPh sb="0" eb="2">
      <t>タクナイ</t>
    </rPh>
    <rPh sb="2" eb="4">
      <t>ハイカン</t>
    </rPh>
    <rPh sb="4" eb="6">
      <t>コウジ</t>
    </rPh>
    <rPh sb="7" eb="9">
      <t>ベッシ</t>
    </rPh>
    <rPh sb="9" eb="11">
      <t>ウチワケ</t>
    </rPh>
    <rPh sb="14" eb="15">
      <t>タク</t>
    </rPh>
    <rPh sb="15" eb="16">
      <t>ナイ</t>
    </rPh>
    <rPh sb="16" eb="18">
      <t>ハイカン</t>
    </rPh>
    <rPh sb="18" eb="20">
      <t>コウジ</t>
    </rPh>
    <rPh sb="21" eb="23">
      <t>ゴウケイ</t>
    </rPh>
    <rPh sb="23" eb="24">
      <t>ガク</t>
    </rPh>
    <phoneticPr fontId="21"/>
  </si>
  <si>
    <t>撤去（別紙内訳 ４．撤去の合計額）
　　　　　　　　　　　　　　　　　Ｆ</t>
    <rPh sb="0" eb="2">
      <t>テッキョ</t>
    </rPh>
    <rPh sb="3" eb="5">
      <t>ベッシ</t>
    </rPh>
    <rPh sb="5" eb="7">
      <t>ウチワケ</t>
    </rPh>
    <rPh sb="10" eb="12">
      <t>テッキョ</t>
    </rPh>
    <rPh sb="13" eb="15">
      <t>ゴウケイ</t>
    </rPh>
    <rPh sb="15" eb="16">
      <t>ガク</t>
    </rPh>
    <phoneticPr fontId="21"/>
  </si>
  <si>
    <t>雨水貯留槽等再利用（別紙内訳 ５．雨水貯留槽等再利用の合計額）
　　　　　　　　　　　　　　　　　Ｇ</t>
    <rPh sb="0" eb="2">
      <t>ウスイ</t>
    </rPh>
    <rPh sb="2" eb="5">
      <t>チョリュウソウ</t>
    </rPh>
    <rPh sb="5" eb="6">
      <t>トウ</t>
    </rPh>
    <rPh sb="6" eb="7">
      <t>サイ</t>
    </rPh>
    <rPh sb="7" eb="9">
      <t>リヨウ</t>
    </rPh>
    <rPh sb="10" eb="12">
      <t>ベッシ</t>
    </rPh>
    <rPh sb="12" eb="14">
      <t>ウチワケ</t>
    </rPh>
    <rPh sb="17" eb="19">
      <t>ウスイ</t>
    </rPh>
    <rPh sb="19" eb="22">
      <t>チョリュウソウ</t>
    </rPh>
    <rPh sb="22" eb="23">
      <t>トウ</t>
    </rPh>
    <rPh sb="23" eb="24">
      <t>サイ</t>
    </rPh>
    <rPh sb="24" eb="26">
      <t>リヨウ</t>
    </rPh>
    <rPh sb="27" eb="29">
      <t>ゴウケイ</t>
    </rPh>
    <rPh sb="29" eb="30">
      <t>ガク</t>
    </rPh>
    <phoneticPr fontId="21"/>
  </si>
  <si>
    <t xml:space="preserve">
小計（Ｃ～Ｇの計）
　　　　　　　　　　　　　　　　　Ｈ</t>
    <rPh sb="1" eb="3">
      <t>ショウケイ</t>
    </rPh>
    <rPh sb="8" eb="9">
      <t>ケイ</t>
    </rPh>
    <phoneticPr fontId="21"/>
  </si>
  <si>
    <t xml:space="preserve">
事務費（小計 Ｈの3.5％以内）
　　　　　　　　　　　　　　　　　Ｉ</t>
    <rPh sb="1" eb="4">
      <t>ジムヒ</t>
    </rPh>
    <phoneticPr fontId="21"/>
  </si>
  <si>
    <t>既設浄化槽の改築（別紙内訳 ６．既設浄化槽の改築の合計額）
　　　　　　　　　　　　　　　　　Ｊ</t>
    <rPh sb="0" eb="2">
      <t>キセツ</t>
    </rPh>
    <rPh sb="2" eb="5">
      <t>ジョウカソウ</t>
    </rPh>
    <rPh sb="6" eb="8">
      <t>カイチク</t>
    </rPh>
    <rPh sb="9" eb="11">
      <t>ベッシ</t>
    </rPh>
    <rPh sb="11" eb="13">
      <t>ウチワケ</t>
    </rPh>
    <rPh sb="16" eb="18">
      <t>キセツ</t>
    </rPh>
    <rPh sb="18" eb="21">
      <t>ジョウカソウ</t>
    </rPh>
    <rPh sb="22" eb="24">
      <t>カイチク</t>
    </rPh>
    <rPh sb="25" eb="28">
      <t>ゴウケイガク</t>
    </rPh>
    <phoneticPr fontId="21"/>
  </si>
  <si>
    <t xml:space="preserve">
控除額
　　　　　　　　　　　　　　　　　Ｍ</t>
    <rPh sb="1" eb="4">
      <t>コウジョガク</t>
    </rPh>
    <phoneticPr fontId="21"/>
  </si>
  <si>
    <t>交付対象事業費
（１／３事業）
　　　　　　　　　　　Ａ</t>
    <rPh sb="0" eb="2">
      <t>コウフ</t>
    </rPh>
    <rPh sb="2" eb="4">
      <t>タイショウ</t>
    </rPh>
    <rPh sb="4" eb="7">
      <t>ジギョウヒ</t>
    </rPh>
    <rPh sb="12" eb="14">
      <t>ジギョウ</t>
    </rPh>
    <phoneticPr fontId="21"/>
  </si>
  <si>
    <t>交付対象事業費
（１／２事業）
　　　　　　　　　　　Ｂ</t>
    <rPh sb="0" eb="2">
      <t>コウフ</t>
    </rPh>
    <rPh sb="2" eb="4">
      <t>タイショウ</t>
    </rPh>
    <rPh sb="4" eb="7">
      <t>ジギョウヒ</t>
    </rPh>
    <rPh sb="12" eb="14">
      <t>ジギョウ</t>
    </rPh>
    <phoneticPr fontId="21"/>
  </si>
  <si>
    <t>６．浄化槽災害復旧事業</t>
    <rPh sb="2" eb="5">
      <t>ジョウカソウ</t>
    </rPh>
    <rPh sb="5" eb="7">
      <t>サイガイ</t>
    </rPh>
    <rPh sb="7" eb="9">
      <t>フッキュウ</t>
    </rPh>
    <rPh sb="9" eb="11">
      <t>ジギョウ</t>
    </rPh>
    <phoneticPr fontId="21"/>
  </si>
  <si>
    <t>浄化槽災害復旧事業に要する費用</t>
    <rPh sb="0" eb="3">
      <t>ジョウカソウ</t>
    </rPh>
    <rPh sb="3" eb="7">
      <t>サイガイフッキュウ</t>
    </rPh>
    <rPh sb="7" eb="9">
      <t>ジギョウ</t>
    </rPh>
    <rPh sb="10" eb="11">
      <t>ヨウ</t>
    </rPh>
    <rPh sb="13" eb="15">
      <t>ヒヨウ</t>
    </rPh>
    <phoneticPr fontId="21"/>
  </si>
  <si>
    <t>摘要</t>
    <rPh sb="0" eb="2">
      <t>テキヨウ</t>
    </rPh>
    <phoneticPr fontId="21"/>
  </si>
  <si>
    <t>浄化槽災害復旧事業（別紙内訳 ６．浄化槽災害復旧事業の合計額）
　　　　　　　　　　　　　　　Ｈ</t>
    <rPh sb="0" eb="3">
      <t>ジョウカソウ</t>
    </rPh>
    <rPh sb="3" eb="5">
      <t>サイガイ</t>
    </rPh>
    <rPh sb="5" eb="7">
      <t>フッキュウ</t>
    </rPh>
    <rPh sb="7" eb="9">
      <t>ジギョウ</t>
    </rPh>
    <rPh sb="10" eb="12">
      <t>ベッシ</t>
    </rPh>
    <rPh sb="12" eb="14">
      <t>ウチワケ</t>
    </rPh>
    <rPh sb="17" eb="20">
      <t>ジョウカソウ</t>
    </rPh>
    <rPh sb="20" eb="22">
      <t>サイガイ</t>
    </rPh>
    <rPh sb="22" eb="24">
      <t>フッキュウ</t>
    </rPh>
    <rPh sb="24" eb="26">
      <t>ジギョウ</t>
    </rPh>
    <rPh sb="27" eb="30">
      <t>ゴウケイガク</t>
    </rPh>
    <phoneticPr fontId="21"/>
  </si>
  <si>
    <t>維持管理負担軽減事業（別紙内訳７．少人数高齢世帯の維持管理負担軽減事業の合計額）　　　　　　　　　　　　　Ｉ</t>
    <rPh sb="0" eb="2">
      <t>イジ</t>
    </rPh>
    <rPh sb="2" eb="4">
      <t>カンリ</t>
    </rPh>
    <rPh sb="4" eb="6">
      <t>フタン</t>
    </rPh>
    <rPh sb="6" eb="8">
      <t>ケイゲン</t>
    </rPh>
    <rPh sb="8" eb="10">
      <t>ジギョウ</t>
    </rPh>
    <rPh sb="11" eb="13">
      <t>ベッシ</t>
    </rPh>
    <rPh sb="13" eb="15">
      <t>ウチワケ</t>
    </rPh>
    <rPh sb="17" eb="20">
      <t>ショウニンズウ</t>
    </rPh>
    <rPh sb="20" eb="22">
      <t>コウレイ</t>
    </rPh>
    <rPh sb="22" eb="24">
      <t>セタイ</t>
    </rPh>
    <rPh sb="25" eb="27">
      <t>イジ</t>
    </rPh>
    <rPh sb="27" eb="29">
      <t>カンリ</t>
    </rPh>
    <rPh sb="29" eb="31">
      <t>フタン</t>
    </rPh>
    <rPh sb="31" eb="33">
      <t>ケイゲン</t>
    </rPh>
    <rPh sb="33" eb="35">
      <t>ジギョウ</t>
    </rPh>
    <rPh sb="36" eb="38">
      <t>ゴウケイ</t>
    </rPh>
    <rPh sb="38" eb="39">
      <t>ガク</t>
    </rPh>
    <phoneticPr fontId="21"/>
  </si>
  <si>
    <t>維持管理負担軽減事業（別紙内訳７．少人数高齢世帯の維持管理負担軽減事業の合計額）          　　　　　　　  　　Ｋ</t>
    <rPh sb="0" eb="4">
      <t>イジカンリ</t>
    </rPh>
    <rPh sb="4" eb="8">
      <t>フタンケイゲン</t>
    </rPh>
    <rPh sb="8" eb="10">
      <t>ジギョウ</t>
    </rPh>
    <rPh sb="11" eb="13">
      <t>ベッシ</t>
    </rPh>
    <rPh sb="13" eb="15">
      <t>ウチワケ</t>
    </rPh>
    <rPh sb="17" eb="20">
      <t>ショウニンズウ</t>
    </rPh>
    <rPh sb="20" eb="22">
      <t>コウレイ</t>
    </rPh>
    <rPh sb="22" eb="24">
      <t>セタイ</t>
    </rPh>
    <rPh sb="25" eb="35">
      <t>イジカンリフタンケイゲンジギョウ</t>
    </rPh>
    <rPh sb="36" eb="39">
      <t>ゴウケイガク</t>
    </rPh>
    <phoneticPr fontId="18"/>
  </si>
  <si>
    <t>合計の額</t>
    <rPh sb="0" eb="2">
      <t>ゴウケイ</t>
    </rPh>
    <rPh sb="3" eb="4">
      <t>ガク</t>
    </rPh>
    <phoneticPr fontId="21"/>
  </si>
  <si>
    <t>うち単独槽・くみ取り槽からの転換に係る事業費の合計額</t>
    <rPh sb="23" eb="26">
      <t>ゴウケイガク</t>
    </rPh>
    <phoneticPr fontId="21"/>
  </si>
  <si>
    <t>２．宅内配管工事</t>
  </si>
  <si>
    <t>４．雨水貯留槽等
　　再利用</t>
    <phoneticPr fontId="21"/>
  </si>
  <si>
    <t>交付対象事業費（a）</t>
    <rPh sb="0" eb="2">
      <t>コウフ</t>
    </rPh>
    <rPh sb="2" eb="4">
      <t>タイショウ</t>
    </rPh>
    <rPh sb="4" eb="7">
      <t>ジギョウヒ</t>
    </rPh>
    <phoneticPr fontId="21"/>
  </si>
  <si>
    <t>交付対象事業費のうち、単独槽・くみ取り槽からの転換に係る事業費（b）</t>
    <rPh sb="0" eb="4">
      <t>コウフタイショウ</t>
    </rPh>
    <rPh sb="4" eb="7">
      <t>ジギョウヒ</t>
    </rPh>
    <rPh sb="11" eb="14">
      <t>タンドクソウ</t>
    </rPh>
    <rPh sb="17" eb="18">
      <t>ト</t>
    </rPh>
    <rPh sb="19" eb="20">
      <t>ソウ</t>
    </rPh>
    <rPh sb="23" eb="25">
      <t>テンカン</t>
    </rPh>
    <rPh sb="26" eb="27">
      <t>カカ</t>
    </rPh>
    <rPh sb="28" eb="31">
      <t>ジギョウヒ</t>
    </rPh>
    <phoneticPr fontId="21"/>
  </si>
  <si>
    <t>交付対象事業費のうち、単独槽・くみ取り槽からの転換に係る事業費割合（b/a）</t>
    <rPh sb="26" eb="27">
      <t>カカ</t>
    </rPh>
    <rPh sb="31" eb="33">
      <t>ワリアイ</t>
    </rPh>
    <phoneticPr fontId="21"/>
  </si>
  <si>
    <t>本事業に係る交付対象事業費</t>
    <rPh sb="0" eb="3">
      <t>ホンジギョウ</t>
    </rPh>
    <rPh sb="4" eb="5">
      <t>カカ</t>
    </rPh>
    <rPh sb="6" eb="13">
      <t>コウフタイショウジギョウヒ</t>
    </rPh>
    <phoneticPr fontId="21"/>
  </si>
  <si>
    <t>本事業に係る交付対象事業費</t>
    <rPh sb="0" eb="1">
      <t>ホン</t>
    </rPh>
    <rPh sb="1" eb="3">
      <t>ジギョウ</t>
    </rPh>
    <rPh sb="4" eb="5">
      <t>カカ</t>
    </rPh>
    <rPh sb="6" eb="8">
      <t>コウフ</t>
    </rPh>
    <rPh sb="8" eb="10">
      <t>タイショウ</t>
    </rPh>
    <rPh sb="10" eb="13">
      <t>ジギョウヒ</t>
    </rPh>
    <phoneticPr fontId="21"/>
  </si>
  <si>
    <t>うち単独槽・くみ取り槽からの転換に係る事業費（※3）</t>
    <rPh sb="2" eb="5">
      <t>タンドクソウ</t>
    </rPh>
    <rPh sb="8" eb="9">
      <t>ト</t>
    </rPh>
    <rPh sb="10" eb="11">
      <t>ソウ</t>
    </rPh>
    <rPh sb="14" eb="16">
      <t>テンカン</t>
    </rPh>
    <rPh sb="17" eb="18">
      <t>カカ</t>
    </rPh>
    <rPh sb="19" eb="22">
      <t>ジギョウヒ</t>
    </rPh>
    <phoneticPr fontId="26"/>
  </si>
  <si>
    <t>うち単独槽・くみ取り槽からの転換に係る事業費（※3）</t>
    <phoneticPr fontId="21"/>
  </si>
  <si>
    <t>※小数点以下切り捨て。</t>
    <rPh sb="1" eb="4">
      <t>ショウスウテン</t>
    </rPh>
    <rPh sb="4" eb="6">
      <t>イカ</t>
    </rPh>
    <rPh sb="6" eb="7">
      <t>キ</t>
    </rPh>
    <rPh sb="8" eb="9">
      <t>ス</t>
    </rPh>
    <phoneticPr fontId="21"/>
  </si>
  <si>
    <t>※６割（60%）以上となっているかを確認すること。</t>
    <rPh sb="2" eb="3">
      <t>ワリ</t>
    </rPh>
    <rPh sb="8" eb="10">
      <t>イジョウ</t>
    </rPh>
    <rPh sb="18" eb="20">
      <t>カクニン</t>
    </rPh>
    <phoneticPr fontId="21"/>
  </si>
  <si>
    <t>　 又は、事業計画額のうち３割（30%）以上であり、併せて地域防災計画に位置付けられた施設に浄化槽も整備する場合、下記を入力すること。</t>
    <rPh sb="5" eb="7">
      <t>ジギョウ</t>
    </rPh>
    <rPh sb="7" eb="9">
      <t>ケイカク</t>
    </rPh>
    <rPh sb="9" eb="10">
      <t>ガク</t>
    </rPh>
    <rPh sb="14" eb="15">
      <t>ワリ</t>
    </rPh>
    <rPh sb="20" eb="22">
      <t>イジョウ</t>
    </rPh>
    <rPh sb="26" eb="27">
      <t>アワ</t>
    </rPh>
    <rPh sb="29" eb="31">
      <t>チイキ</t>
    </rPh>
    <rPh sb="31" eb="33">
      <t>ボウサイ</t>
    </rPh>
    <rPh sb="33" eb="35">
      <t>ケイカク</t>
    </rPh>
    <rPh sb="36" eb="39">
      <t>イチヅ</t>
    </rPh>
    <rPh sb="43" eb="45">
      <t>シセツ</t>
    </rPh>
    <rPh sb="46" eb="49">
      <t>ジョウカソウ</t>
    </rPh>
    <rPh sb="50" eb="52">
      <t>セイビ</t>
    </rPh>
    <rPh sb="54" eb="56">
      <t>バアイ</t>
    </rPh>
    <rPh sb="57" eb="59">
      <t>カキ</t>
    </rPh>
    <rPh sb="60" eb="62">
      <t>ニュウリョク</t>
    </rPh>
    <phoneticPr fontId="21"/>
  </si>
  <si>
    <t>■環境配慮・防災まちづくり浄化槽整備事業　事業計画書</t>
    <rPh sb="1" eb="5">
      <t>カンキョウハイリョ</t>
    </rPh>
    <rPh sb="6" eb="8">
      <t>ボウサイ</t>
    </rPh>
    <rPh sb="13" eb="16">
      <t>ジョウカソウ</t>
    </rPh>
    <rPh sb="16" eb="18">
      <t>セイビ</t>
    </rPh>
    <rPh sb="18" eb="20">
      <t>ジギョウ</t>
    </rPh>
    <rPh sb="21" eb="26">
      <t>ジギョウケイカクショ</t>
    </rPh>
    <phoneticPr fontId="21"/>
  </si>
  <si>
    <t>※「１．浄化槽設置」「２．共同浄化槽設置」「３．宅内配管工事」「４．撤去」「５．雨水貯留槽等再利用」の合計額を記載すること（自動計算）。</t>
    <rPh sb="51" eb="53">
      <t>ゴウケイ</t>
    </rPh>
    <rPh sb="53" eb="54">
      <t>ガク</t>
    </rPh>
    <rPh sb="55" eb="57">
      <t>キサイ</t>
    </rPh>
    <rPh sb="62" eb="64">
      <t>ジドウ</t>
    </rPh>
    <rPh sb="64" eb="66">
      <t>ケイサン</t>
    </rPh>
    <phoneticPr fontId="21"/>
  </si>
  <si>
    <t>※事業計画額のうち３割（30%）以上であり、併せて地域防災計画に位置付けられた施設に浄化槽を整備する場合「○」を選択すること。</t>
    <rPh sb="22" eb="23">
      <t>アワ</t>
    </rPh>
    <rPh sb="25" eb="31">
      <t>チイキボウサイケイカク</t>
    </rPh>
    <phoneticPr fontId="21"/>
  </si>
  <si>
    <t>「１．浄化槽設置」「２．宅内配管工事」「３．撤去」「４．雨水貯留槽等再利用」の合計額を記載すること（自動計算）。</t>
    <phoneticPr fontId="21"/>
  </si>
  <si>
    <t>■環境配慮・防災まちづくり浄化槽整備事業　事業計画</t>
    <rPh sb="1" eb="5">
      <t>カンキョウハイリョ</t>
    </rPh>
    <rPh sb="6" eb="8">
      <t>ボウサイ</t>
    </rPh>
    <rPh sb="13" eb="16">
      <t>ジョウカソウ</t>
    </rPh>
    <rPh sb="16" eb="18">
      <t>セイビ</t>
    </rPh>
    <rPh sb="18" eb="20">
      <t>ジギョウ</t>
    </rPh>
    <rPh sb="21" eb="23">
      <t>ジギョウ</t>
    </rPh>
    <rPh sb="23" eb="25">
      <t>ケイカク</t>
    </rPh>
    <phoneticPr fontId="21"/>
  </si>
  <si>
    <t>交付対象事業費のうち、単独槽・くみ取り槽からの転換に係る事業費（b）　　（単位：千円）</t>
    <rPh sb="0" eb="4">
      <t>コウフタイショウ</t>
    </rPh>
    <rPh sb="4" eb="7">
      <t>ジギョウヒ</t>
    </rPh>
    <rPh sb="11" eb="14">
      <t>タンドクソウ</t>
    </rPh>
    <rPh sb="17" eb="18">
      <t>ト</t>
    </rPh>
    <rPh sb="19" eb="20">
      <t>ソウ</t>
    </rPh>
    <rPh sb="23" eb="25">
      <t>テンカン</t>
    </rPh>
    <rPh sb="26" eb="27">
      <t>カカ</t>
    </rPh>
    <rPh sb="28" eb="31">
      <t>ジギョウヒ</t>
    </rPh>
    <phoneticPr fontId="21"/>
  </si>
  <si>
    <t>浄化槽整備効率化事業（別紙内訳 ８．浄化槽整備効率化事業の合計額）
　　　　　　　　　　　　　　　　　Ｌ</t>
    <rPh sb="0" eb="3">
      <t>ジョウカソウ</t>
    </rPh>
    <rPh sb="3" eb="5">
      <t>セイビ</t>
    </rPh>
    <rPh sb="5" eb="8">
      <t>コウリツカ</t>
    </rPh>
    <rPh sb="8" eb="10">
      <t>ジギョウ</t>
    </rPh>
    <rPh sb="11" eb="13">
      <t>ベッシ</t>
    </rPh>
    <rPh sb="13" eb="15">
      <t>ウチワケ</t>
    </rPh>
    <rPh sb="18" eb="21">
      <t>ジョウカソウ</t>
    </rPh>
    <rPh sb="21" eb="23">
      <t>セイビ</t>
    </rPh>
    <rPh sb="23" eb="26">
      <t>コウリツカ</t>
    </rPh>
    <rPh sb="26" eb="28">
      <t>ジギョウ</t>
    </rPh>
    <rPh sb="29" eb="31">
      <t>ゴウケイ</t>
    </rPh>
    <phoneticPr fontId="21"/>
  </si>
  <si>
    <t>交付対象事業費（Ｈ＋Ｉ＋Ｊ＋Ｋ＋Ｌ－Ｍ）
　　　　　　　　　　　　　　　　　Ｎ　　　　　　　　　　                      　</t>
    <rPh sb="0" eb="2">
      <t>コウフ</t>
    </rPh>
    <rPh sb="2" eb="4">
      <t>タイショウ</t>
    </rPh>
    <rPh sb="4" eb="7">
      <t>ジギョウヒ</t>
    </rPh>
    <phoneticPr fontId="21"/>
  </si>
  <si>
    <t>○○市地域防災計画（令和６年１月１日策定）</t>
    <rPh sb="2" eb="3">
      <t>シ</t>
    </rPh>
    <rPh sb="3" eb="5">
      <t>チイキ</t>
    </rPh>
    <rPh sb="5" eb="7">
      <t>ボウサイ</t>
    </rPh>
    <rPh sb="7" eb="9">
      <t>ケイカク</t>
    </rPh>
    <rPh sb="10" eb="12">
      <t>レイワ</t>
    </rPh>
    <rPh sb="13" eb="14">
      <t>ネン</t>
    </rPh>
    <rPh sb="15" eb="16">
      <t>ガツ</t>
    </rPh>
    <rPh sb="17" eb="18">
      <t>ニチ</t>
    </rPh>
    <rPh sb="18" eb="20">
      <t>サクテイ</t>
    </rPh>
    <phoneticPr fontId="21"/>
  </si>
  <si>
    <t>浄化槽整備効率化事業（別紙内訳 ８．浄化槽整備効率化事業の合計額）
　　　　　　　　　　　　　　　Ｊ</t>
    <rPh sb="0" eb="3">
      <t>ジョウカソウ</t>
    </rPh>
    <rPh sb="3" eb="5">
      <t>セイビ</t>
    </rPh>
    <rPh sb="5" eb="8">
      <t>コウリツカ</t>
    </rPh>
    <rPh sb="8" eb="10">
      <t>ジギョウ</t>
    </rPh>
    <rPh sb="11" eb="13">
      <t>ベッシ</t>
    </rPh>
    <rPh sb="13" eb="15">
      <t>ウチワケ</t>
    </rPh>
    <rPh sb="18" eb="21">
      <t>ジョウカソウ</t>
    </rPh>
    <rPh sb="21" eb="23">
      <t>セイビ</t>
    </rPh>
    <rPh sb="23" eb="26">
      <t>コウリツカ</t>
    </rPh>
    <rPh sb="26" eb="28">
      <t>ジギョウ</t>
    </rPh>
    <rPh sb="29" eb="32">
      <t>ゴウケイガク</t>
    </rPh>
    <phoneticPr fontId="21"/>
  </si>
  <si>
    <t xml:space="preserve">
小計（Ｃ～Ｊの計）
　　　　　　　　　　　　　　　Ｋ</t>
    <rPh sb="1" eb="3">
      <t>ショウケイ</t>
    </rPh>
    <rPh sb="8" eb="9">
      <t>ケイ</t>
    </rPh>
    <phoneticPr fontId="21"/>
  </si>
  <si>
    <t xml:space="preserve">
控除額
　　　　　　　　　　　　　　　Ｌ</t>
    <rPh sb="1" eb="4">
      <t>コウジョガク</t>
    </rPh>
    <phoneticPr fontId="21"/>
  </si>
  <si>
    <t xml:space="preserve">
交付対象事業費（Ｋ－Ｌ）
　　　　　　　　　　　　　　　Ｍ</t>
    <rPh sb="1" eb="3">
      <t>コウフ</t>
    </rPh>
    <rPh sb="3" eb="5">
      <t>タイショウ</t>
    </rPh>
    <rPh sb="5" eb="8">
      <t>ジギョウヒ</t>
    </rPh>
    <phoneticPr fontId="21"/>
  </si>
  <si>
    <t>交付限度額（Ａ／３）
※千円未満切捨
　　　　　　　　　　　　　Ｎ</t>
    <phoneticPr fontId="21"/>
  </si>
  <si>
    <t>前年度まで
　　　　　　　Ｏ</t>
    <rPh sb="0" eb="3">
      <t>ゼンネンド</t>
    </rPh>
    <phoneticPr fontId="21"/>
  </si>
  <si>
    <t>今年度
　　　　　　　Ｐ</t>
    <rPh sb="0" eb="3">
      <t>コンネンド</t>
    </rPh>
    <phoneticPr fontId="21"/>
  </si>
  <si>
    <t>合計（Ｏ＋Ｐ）
　　　　　　　Ｑ</t>
    <rPh sb="0" eb="2">
      <t>ゴウケイ</t>
    </rPh>
    <phoneticPr fontId="21"/>
  </si>
  <si>
    <t>進捗率（Ｑ／Ａ）
※小数点以下第５位まで表示
　　　　　　　　　　　　　Ｒ</t>
    <rPh sb="0" eb="3">
      <t>シンチョクリツ</t>
    </rPh>
    <phoneticPr fontId="21"/>
  </si>
  <si>
    <t>過年度受入済額
　　　　　　　　　　　　　Ｓ</t>
    <rPh sb="0" eb="3">
      <t>カネンド</t>
    </rPh>
    <rPh sb="3" eb="5">
      <t>ウケイレ</t>
    </rPh>
    <rPh sb="5" eb="6">
      <t>ズミ</t>
    </rPh>
    <rPh sb="6" eb="7">
      <t>ガク</t>
    </rPh>
    <phoneticPr fontId="21"/>
  </si>
  <si>
    <t>単年度交付額
（Ｎ×Ｒ－Ｓ）
※千円未満切捨　　　　　　Ｔ</t>
    <rPh sb="0" eb="3">
      <t>タンネンド</t>
    </rPh>
    <rPh sb="3" eb="6">
      <t>コウフガク</t>
    </rPh>
    <phoneticPr fontId="21"/>
  </si>
  <si>
    <t>交付限度額（Ｂ／２）
※千円未満切捨
　　　　　　　　　　　　　Ｕ</t>
    <rPh sb="0" eb="2">
      <t>コウフ</t>
    </rPh>
    <rPh sb="2" eb="5">
      <t>ゲンドガク</t>
    </rPh>
    <phoneticPr fontId="21"/>
  </si>
  <si>
    <t>前年度まで
　　　　　　　Ｖ</t>
    <rPh sb="0" eb="3">
      <t>ゼンネンド</t>
    </rPh>
    <phoneticPr fontId="21"/>
  </si>
  <si>
    <t>今年度
　　　　　　　Ｗ</t>
    <rPh sb="0" eb="3">
      <t>コンネンド</t>
    </rPh>
    <phoneticPr fontId="21"/>
  </si>
  <si>
    <t>合計（Ｖ＋Ｗ）
　　　　　　　Ｘ</t>
    <rPh sb="0" eb="2">
      <t>ゴウケイ</t>
    </rPh>
    <phoneticPr fontId="21"/>
  </si>
  <si>
    <t>進捗率（Ｘ／Ｂ）
※小数点以下第５位まで表示
　　　　　　　　　　　　　Ｙ</t>
    <rPh sb="0" eb="3">
      <t>シンチョクリツ</t>
    </rPh>
    <phoneticPr fontId="21"/>
  </si>
  <si>
    <t>過年度受入済額
　　　　　　　　　　　　　Ｚ</t>
    <rPh sb="0" eb="3">
      <t>カネンド</t>
    </rPh>
    <rPh sb="3" eb="5">
      <t>ウケイレ</t>
    </rPh>
    <rPh sb="5" eb="6">
      <t>ズミ</t>
    </rPh>
    <rPh sb="6" eb="7">
      <t>ガク</t>
    </rPh>
    <phoneticPr fontId="21"/>
  </si>
  <si>
    <t>単年度交付額
（Ｕ×Ｙ－Ｚ）
※千円未満切捨　　　　　　α</t>
    <rPh sb="0" eb="3">
      <t>タンネンド</t>
    </rPh>
    <rPh sb="3" eb="6">
      <t>コウフガク</t>
    </rPh>
    <phoneticPr fontId="21"/>
  </si>
  <si>
    <t>単年度交付額（Ｔ＋α）
※計算上の上限額</t>
    <rPh sb="0" eb="3">
      <t>タンネンド</t>
    </rPh>
    <rPh sb="3" eb="5">
      <t>コウフ</t>
    </rPh>
    <rPh sb="5" eb="6">
      <t>ガク</t>
    </rPh>
    <rPh sb="13" eb="16">
      <t>ケイサンジョウ</t>
    </rPh>
    <rPh sb="17" eb="20">
      <t>ジョウゲンガク</t>
    </rPh>
    <phoneticPr fontId="21"/>
  </si>
  <si>
    <t>※4　「１．浄化槽設置」の「うち単独槽・くみ取り槽からの転換に係る事業費」欄については、環境配慮・防災まちづくり浄化槽整備事業を実施する場合、「単独槽・くみ取り槽からの転換に係る事業費」に係る事業費を手入力すること。</t>
    <rPh sb="6" eb="11">
      <t>ジョウカソウセッチ</t>
    </rPh>
    <rPh sb="37" eb="38">
      <t>ラン</t>
    </rPh>
    <rPh sb="44" eb="48">
      <t>カンキョウハイリョ</t>
    </rPh>
    <rPh sb="64" eb="66">
      <t>ジッシ</t>
    </rPh>
    <rPh sb="68" eb="70">
      <t>バアイ</t>
    </rPh>
    <rPh sb="100" eb="103">
      <t>テニュウリョク</t>
    </rPh>
    <phoneticPr fontId="21"/>
  </si>
  <si>
    <t>※5　「２．宅内配管工事」「３．撤去」「４．雨水貯留槽等再利用」については、すべて単独槽・くみ取り槽からの転換に係る事業費となります。</t>
    <phoneticPr fontId="21"/>
  </si>
  <si>
    <t>※1　基準額を超えない申請額を記載すること。</t>
    <phoneticPr fontId="21"/>
  </si>
  <si>
    <t>　　　ただし、事業主体により、同じ人槽でも複数の申請額（１基当たり）の額を設けている場合（例：５人槽の新築は166千円,転換は332千円としている場合など）は下記の通り対応すること。
　　　　・「申請額（１基あたり）」は記載不要
　　　　・「基数」は直接、申請する基数を記載
　　　　・「小計」は直接、申請額の小計を記載
　　　　・上記の基数及び小計の内訳（１基あたりの申請額、基数、小計、それらの合計を記載したもの）を別紙（任意の様式）で次ページへ添付</t>
    <rPh sb="21" eb="23">
      <t>フクスウ</t>
    </rPh>
    <rPh sb="24" eb="27">
      <t>シンセイガク</t>
    </rPh>
    <rPh sb="29" eb="30">
      <t>キ</t>
    </rPh>
    <rPh sb="30" eb="31">
      <t>ア</t>
    </rPh>
    <rPh sb="35" eb="36">
      <t>ガク</t>
    </rPh>
    <phoneticPr fontId="3"/>
  </si>
  <si>
    <t>地域防災計画への位置づけ</t>
    <rPh sb="0" eb="2">
      <t>チイキ</t>
    </rPh>
    <rPh sb="2" eb="6">
      <t>ボウサイケイカク</t>
    </rPh>
    <rPh sb="8" eb="10">
      <t>イチ</t>
    </rPh>
    <phoneticPr fontId="21"/>
  </si>
  <si>
    <t>※地域防災計画の名称を上記へ記載すること。</t>
    <rPh sb="1" eb="7">
      <t>チイキボウサイケイカク</t>
    </rPh>
    <rPh sb="8" eb="10">
      <t>メイショウ</t>
    </rPh>
    <rPh sb="11" eb="13">
      <t>ジョウキ</t>
    </rPh>
    <rPh sb="14" eb="16">
      <t>キサイ</t>
    </rPh>
    <phoneticPr fontId="21"/>
  </si>
  <si>
    <t>※地域防災計画について、事業実施年度内に策定される見込の場合には、上記へ「○○市地域防災計画（○年○月○日策定予定）」として記載すること。</t>
    <rPh sb="1" eb="7">
      <t>チイキボウサイケイカク</t>
    </rPh>
    <rPh sb="12" eb="14">
      <t>ジギョウ</t>
    </rPh>
    <rPh sb="14" eb="16">
      <t>ジッシ</t>
    </rPh>
    <rPh sb="16" eb="18">
      <t>ネンド</t>
    </rPh>
    <rPh sb="18" eb="19">
      <t>ナイ</t>
    </rPh>
    <rPh sb="20" eb="22">
      <t>サクテイ</t>
    </rPh>
    <rPh sb="25" eb="27">
      <t>ミコ</t>
    </rPh>
    <rPh sb="28" eb="30">
      <t>バアイ</t>
    </rPh>
    <rPh sb="33" eb="35">
      <t>ジョウキ</t>
    </rPh>
    <rPh sb="62" eb="64">
      <t>キサイ</t>
    </rPh>
    <phoneticPr fontId="21"/>
  </si>
  <si>
    <t>※地域防災計画の該当箇所を添付すること。</t>
    <phoneticPr fontId="21"/>
  </si>
  <si>
    <t>※4　「１．浄化槽設置」の「うち単独槽・くみ取り槽からの転換に係る事業費」欄については、環境配慮・防災まちづくり浄化槽整備事業を実施
　　　する場合、「単独槽・くみ取り槽からの転換に係る事業費」に係る事業費を手入力すること。</t>
    <phoneticPr fontId="21"/>
  </si>
  <si>
    <t>　　　ただし、事業主体により、同じ人槽でも複数の申請額（１基当たり）の額を設けている場合（例：５人槽の新築は166千円、転換は332千円
　　　としている場合など）は下記の通り対応すること。
　　　　・「申請額（１基あたり）」は記載不要
　　　　・「基数」は直接、申請する基数を記載
　　　　・「小計」は直接、申請額の小計を記載
　　　　・上記の基数及び小計の内訳（１基あたりの申請額、基数、小計、それらの合計を記載したもの）を別紙（任意の様式）で次ページへ添付</t>
    <phoneticPr fontId="21"/>
  </si>
  <si>
    <t>※2　計算式を設定しているため、緑色セルのみに実績額（１基当たり）、基数を入力すること。（緑色セル以外は入力を行わないこと。）</t>
    <rPh sb="3" eb="6">
      <t>ケイサンシキ</t>
    </rPh>
    <rPh sb="7" eb="9">
      <t>セッテイ</t>
    </rPh>
    <rPh sb="16" eb="18">
      <t>ミドリイロ</t>
    </rPh>
    <rPh sb="23" eb="26">
      <t>ジッセキガク</t>
    </rPh>
    <rPh sb="28" eb="29">
      <t>キ</t>
    </rPh>
    <rPh sb="29" eb="30">
      <t>ア</t>
    </rPh>
    <rPh sb="34" eb="36">
      <t>キスウ</t>
    </rPh>
    <rPh sb="37" eb="39">
      <t>ニュウリョク</t>
    </rPh>
    <rPh sb="45" eb="47">
      <t>ミドリイロ</t>
    </rPh>
    <rPh sb="49" eb="51">
      <t>イガイ</t>
    </rPh>
    <rPh sb="52" eb="54">
      <t>ニュウリョク</t>
    </rPh>
    <rPh sb="55" eb="56">
      <t>オコナ</t>
    </rPh>
    <phoneticPr fontId="3"/>
  </si>
  <si>
    <t>※3　セル（行及び列）の追加・削除を行わないこと。</t>
    <rPh sb="6" eb="7">
      <t>ギョウ</t>
    </rPh>
    <rPh sb="7" eb="8">
      <t>オヨ</t>
    </rPh>
    <rPh sb="9" eb="10">
      <t>レツ</t>
    </rPh>
    <rPh sb="12" eb="14">
      <t>ツイカ</t>
    </rPh>
    <rPh sb="15" eb="17">
      <t>サクジョ</t>
    </rPh>
    <rPh sb="18" eb="19">
      <t>オコナ</t>
    </rPh>
    <phoneticPr fontId="3"/>
  </si>
  <si>
    <t>令和〇年度循環型社会形成推進交付金事業別表（交付申請）</t>
    <rPh sb="5" eb="8">
      <t>ジュンカンガタ</t>
    </rPh>
    <rPh sb="8" eb="10">
      <t>シャカイ</t>
    </rPh>
    <rPh sb="10" eb="12">
      <t>ケイセイ</t>
    </rPh>
    <rPh sb="12" eb="14">
      <t>スイシン</t>
    </rPh>
    <rPh sb="14" eb="17">
      <t>コウフキン</t>
    </rPh>
    <rPh sb="17" eb="19">
      <t>ジギョウ</t>
    </rPh>
    <rPh sb="19" eb="21">
      <t>ベッピョウ</t>
    </rPh>
    <rPh sb="22" eb="24">
      <t>コウフ</t>
    </rPh>
    <rPh sb="24" eb="26">
      <t>シンセイ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</si>
</sst>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29">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b/>
      <sz val="11"/>
      <name val="ＭＳ 明朝"/>
      <family val="1"/>
      <charset val="128"/>
    </font>
    <font>
      <sz val="12"/>
      <name val="ＭＳ 明朝"/>
      <family val="1"/>
      <charset val="128"/>
    </font>
    <font>
      <sz val="14"/>
      <name val="ＭＳ 明朝"/>
      <family val="1"/>
      <charset val="128"/>
    </font>
    <font>
      <b/>
      <sz val="12"/>
      <name val="ＭＳ 明朝"/>
      <family val="1"/>
      <charset val="128"/>
    </font>
    <font>
      <sz val="6"/>
      <name val="游ゴシック"/>
      <family val="3"/>
      <charset val="128"/>
    </font>
    <font>
      <sz val="11"/>
      <name val="游ゴシック"/>
      <family val="2"/>
      <charset val="128"/>
      <scheme val="minor"/>
    </font>
    <font>
      <sz val="10"/>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9" tint="0.59999389629810485"/>
        <bgColor indexed="64"/>
      </patternFill>
    </fill>
  </fills>
  <borders count="10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diagonalDown="1">
      <left style="thin">
        <color indexed="64"/>
      </left>
      <right style="thin">
        <color indexed="64"/>
      </right>
      <top style="dashed">
        <color indexed="64"/>
      </top>
      <bottom style="medium">
        <color indexed="64"/>
      </bottom>
      <diagonal style="thin">
        <color indexed="64"/>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diagonalDown="1">
      <left style="thin">
        <color indexed="64"/>
      </left>
      <right style="medium">
        <color indexed="64"/>
      </right>
      <top style="thin">
        <color indexed="64"/>
      </top>
      <bottom style="dashed">
        <color indexed="64"/>
      </bottom>
      <diagonal style="thin">
        <color indexed="64"/>
      </diagonal>
    </border>
    <border diagonalDown="1">
      <left style="thin">
        <color indexed="64"/>
      </left>
      <right style="thin">
        <color indexed="64"/>
      </right>
      <top style="thin">
        <color indexed="64"/>
      </top>
      <bottom style="dashed">
        <color indexed="64"/>
      </bottom>
      <diagonal style="thin">
        <color indexed="64"/>
      </diagonal>
    </border>
    <border diagonalDown="1">
      <left/>
      <right style="thin">
        <color indexed="64"/>
      </right>
      <top style="thin">
        <color indexed="64"/>
      </top>
      <bottom style="dashed">
        <color indexed="64"/>
      </bottom>
      <diagonal style="thin">
        <color indexed="64"/>
      </diagonal>
    </border>
    <border>
      <left style="medium">
        <color indexed="64"/>
      </left>
      <right style="thin">
        <color indexed="64"/>
      </right>
      <top style="thin">
        <color indexed="64"/>
      </top>
      <bottom style="dashed">
        <color indexed="64"/>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bottom style="medium">
        <color indexed="64"/>
      </bottom>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style="medium">
        <color indexed="64"/>
      </right>
      <top/>
      <bottom/>
      <diagonal/>
    </border>
    <border>
      <left/>
      <right style="thin">
        <color indexed="64"/>
      </right>
      <top/>
      <bottom/>
      <diagonal/>
    </border>
    <border diagonalDown="1">
      <left style="thin">
        <color indexed="64"/>
      </left>
      <right style="thin">
        <color indexed="64"/>
      </right>
      <top/>
      <bottom style="medium">
        <color indexed="64"/>
      </bottom>
      <diagonal style="thin">
        <color indexed="64"/>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371">
    <xf numFmtId="0" fontId="0" fillId="0" borderId="0" xfId="0">
      <alignment vertical="center"/>
    </xf>
    <xf numFmtId="0" fontId="19" fillId="0" borderId="0" xfId="42">
      <alignment vertical="center"/>
    </xf>
    <xf numFmtId="3" fontId="19" fillId="0" borderId="0" xfId="42" applyNumberFormat="1">
      <alignment vertical="center"/>
    </xf>
    <xf numFmtId="0" fontId="19" fillId="0" borderId="50" xfId="42" applyBorder="1">
      <alignment vertical="center"/>
    </xf>
    <xf numFmtId="0" fontId="19" fillId="0" borderId="51" xfId="42" applyBorder="1">
      <alignment vertical="center"/>
    </xf>
    <xf numFmtId="38" fontId="19" fillId="33" borderId="28" xfId="43" applyFont="1" applyFill="1" applyBorder="1">
      <alignment vertical="center"/>
    </xf>
    <xf numFmtId="0" fontId="19" fillId="0" borderId="28" xfId="42" applyBorder="1">
      <alignment vertical="center"/>
    </xf>
    <xf numFmtId="38" fontId="19" fillId="33" borderId="26" xfId="43" applyFont="1" applyFill="1" applyBorder="1">
      <alignment vertical="center"/>
    </xf>
    <xf numFmtId="0" fontId="19" fillId="0" borderId="26" xfId="42" applyBorder="1">
      <alignment vertical="center"/>
    </xf>
    <xf numFmtId="38" fontId="19" fillId="33" borderId="32" xfId="43" applyFont="1" applyFill="1" applyBorder="1">
      <alignment vertical="center"/>
    </xf>
    <xf numFmtId="0" fontId="19" fillId="0" borderId="32" xfId="42" applyBorder="1">
      <alignment vertical="center"/>
    </xf>
    <xf numFmtId="0" fontId="19" fillId="0" borderId="36" xfId="42" applyBorder="1">
      <alignment vertical="center"/>
    </xf>
    <xf numFmtId="38" fontId="19" fillId="33" borderId="37" xfId="43" applyFont="1" applyFill="1" applyBorder="1">
      <alignment vertical="center"/>
    </xf>
    <xf numFmtId="0" fontId="19" fillId="0" borderId="37" xfId="42" applyBorder="1">
      <alignment vertical="center"/>
    </xf>
    <xf numFmtId="0" fontId="19" fillId="0" borderId="29" xfId="42" applyBorder="1">
      <alignment vertical="center"/>
    </xf>
    <xf numFmtId="0" fontId="19" fillId="0" borderId="38" xfId="42" applyBorder="1">
      <alignment vertical="center"/>
    </xf>
    <xf numFmtId="38" fontId="19" fillId="33" borderId="34" xfId="43" applyFont="1" applyFill="1" applyBorder="1">
      <alignment vertical="center"/>
    </xf>
    <xf numFmtId="0" fontId="19" fillId="0" borderId="34" xfId="42" applyBorder="1">
      <alignment vertical="center"/>
    </xf>
    <xf numFmtId="0" fontId="19" fillId="0" borderId="30" xfId="42" applyBorder="1">
      <alignment vertical="center"/>
    </xf>
    <xf numFmtId="38" fontId="19" fillId="33" borderId="74" xfId="43" applyFont="1" applyFill="1" applyBorder="1">
      <alignment vertical="center"/>
    </xf>
    <xf numFmtId="38" fontId="19" fillId="33" borderId="61" xfId="43" applyFont="1" applyFill="1" applyBorder="1">
      <alignment vertical="center"/>
    </xf>
    <xf numFmtId="38" fontId="19" fillId="33" borderId="62" xfId="43" applyFont="1" applyFill="1" applyBorder="1">
      <alignment vertical="center"/>
    </xf>
    <xf numFmtId="38" fontId="19" fillId="33" borderId="66" xfId="43" applyFont="1" applyFill="1" applyBorder="1">
      <alignment vertical="center"/>
    </xf>
    <xf numFmtId="38" fontId="19" fillId="33" borderId="67" xfId="43" applyFont="1" applyFill="1" applyBorder="1">
      <alignment vertical="center"/>
    </xf>
    <xf numFmtId="38" fontId="19" fillId="33" borderId="41" xfId="43" applyFont="1" applyFill="1" applyBorder="1">
      <alignment vertical="center"/>
    </xf>
    <xf numFmtId="38" fontId="19" fillId="33" borderId="14" xfId="43" applyFont="1" applyFill="1" applyBorder="1">
      <alignment vertical="center"/>
    </xf>
    <xf numFmtId="38" fontId="19" fillId="33" borderId="36" xfId="43" applyFont="1" applyFill="1" applyBorder="1">
      <alignment vertical="center"/>
    </xf>
    <xf numFmtId="38" fontId="19" fillId="33" borderId="22" xfId="43" applyFont="1" applyFill="1" applyBorder="1">
      <alignment vertical="center"/>
    </xf>
    <xf numFmtId="38" fontId="19" fillId="33" borderId="17" xfId="43" applyFont="1" applyFill="1" applyBorder="1">
      <alignment vertical="center"/>
    </xf>
    <xf numFmtId="0" fontId="19" fillId="0" borderId="34" xfId="42" applyBorder="1" applyAlignment="1">
      <alignment horizontal="center" vertical="center" wrapText="1"/>
    </xf>
    <xf numFmtId="38" fontId="19" fillId="33" borderId="36" xfId="45" applyFont="1" applyFill="1" applyBorder="1">
      <alignment vertical="center"/>
    </xf>
    <xf numFmtId="38" fontId="19" fillId="33" borderId="32" xfId="45" applyFont="1" applyFill="1" applyBorder="1">
      <alignment vertical="center"/>
    </xf>
    <xf numFmtId="38" fontId="19" fillId="0" borderId="37" xfId="43" applyFont="1" applyFill="1" applyBorder="1">
      <alignment vertical="center"/>
    </xf>
    <xf numFmtId="38" fontId="19" fillId="0" borderId="25" xfId="43" applyFont="1" applyFill="1" applyBorder="1">
      <alignment vertical="center"/>
    </xf>
    <xf numFmtId="38" fontId="19" fillId="33" borderId="14" xfId="45" applyFont="1" applyFill="1" applyBorder="1">
      <alignment vertical="center"/>
    </xf>
    <xf numFmtId="38" fontId="19" fillId="33" borderId="26" xfId="45" applyFont="1" applyFill="1" applyBorder="1">
      <alignment vertical="center"/>
    </xf>
    <xf numFmtId="38" fontId="19" fillId="0" borderId="26" xfId="43" applyFont="1" applyFill="1" applyBorder="1">
      <alignment vertical="center"/>
    </xf>
    <xf numFmtId="38" fontId="19" fillId="0" borderId="24" xfId="43" applyFont="1" applyFill="1" applyBorder="1">
      <alignment vertical="center"/>
    </xf>
    <xf numFmtId="38" fontId="19" fillId="33" borderId="41" xfId="45" applyFont="1" applyFill="1" applyBorder="1">
      <alignment vertical="center"/>
    </xf>
    <xf numFmtId="38" fontId="19" fillId="33" borderId="34" xfId="45" applyFont="1" applyFill="1" applyBorder="1">
      <alignment vertical="center"/>
    </xf>
    <xf numFmtId="38" fontId="19" fillId="0" borderId="28" xfId="43" applyFont="1" applyFill="1" applyBorder="1">
      <alignment vertical="center"/>
    </xf>
    <xf numFmtId="38" fontId="19" fillId="0" borderId="13" xfId="43" applyFont="1" applyFill="1" applyBorder="1">
      <alignment vertical="center"/>
    </xf>
    <xf numFmtId="38" fontId="19" fillId="0" borderId="32" xfId="43" applyFont="1" applyFill="1" applyBorder="1">
      <alignment vertical="center"/>
    </xf>
    <xf numFmtId="38" fontId="19" fillId="0" borderId="35" xfId="43" applyFont="1" applyFill="1" applyBorder="1">
      <alignment vertical="center"/>
    </xf>
    <xf numFmtId="38" fontId="19" fillId="0" borderId="34" xfId="43" applyFont="1" applyFill="1" applyBorder="1">
      <alignment vertical="center"/>
    </xf>
    <xf numFmtId="38" fontId="19" fillId="0" borderId="16" xfId="43" applyFont="1" applyFill="1" applyBorder="1">
      <alignment vertical="center"/>
    </xf>
    <xf numFmtId="38" fontId="19" fillId="33" borderId="67" xfId="45" applyFont="1" applyFill="1" applyBorder="1">
      <alignment vertical="center"/>
    </xf>
    <xf numFmtId="38" fontId="19" fillId="33" borderId="66" xfId="45" applyFont="1" applyFill="1" applyBorder="1">
      <alignment vertical="center"/>
    </xf>
    <xf numFmtId="38" fontId="19" fillId="33" borderId="62" xfId="45" applyFont="1" applyFill="1" applyBorder="1">
      <alignment vertical="center"/>
    </xf>
    <xf numFmtId="38" fontId="19" fillId="33" borderId="61" xfId="45" applyFont="1" applyFill="1" applyBorder="1">
      <alignment vertical="center"/>
    </xf>
    <xf numFmtId="38" fontId="19" fillId="0" borderId="50" xfId="43" applyFont="1" applyFill="1" applyBorder="1">
      <alignment vertical="center"/>
    </xf>
    <xf numFmtId="38" fontId="19" fillId="0" borderId="20" xfId="43" applyFont="1" applyFill="1" applyBorder="1">
      <alignment vertical="center"/>
    </xf>
    <xf numFmtId="38" fontId="19" fillId="0" borderId="47" xfId="43" applyFont="1" applyFill="1" applyBorder="1">
      <alignment vertical="center"/>
    </xf>
    <xf numFmtId="38" fontId="19" fillId="0" borderId="39" xfId="43" applyFont="1" applyFill="1" applyBorder="1">
      <alignment vertical="center"/>
    </xf>
    <xf numFmtId="38" fontId="19" fillId="0" borderId="36" xfId="43" applyFont="1" applyFill="1" applyBorder="1">
      <alignment vertical="center"/>
    </xf>
    <xf numFmtId="38" fontId="19" fillId="0" borderId="17" xfId="43" applyFont="1" applyFill="1" applyBorder="1">
      <alignment vertical="center"/>
    </xf>
    <xf numFmtId="38" fontId="19" fillId="0" borderId="14" xfId="43" applyFont="1" applyFill="1" applyBorder="1">
      <alignment vertical="center"/>
    </xf>
    <xf numFmtId="38" fontId="19" fillId="0" borderId="41" xfId="43" applyFont="1" applyFill="1" applyBorder="1">
      <alignment vertical="center"/>
    </xf>
    <xf numFmtId="38" fontId="19" fillId="0" borderId="76" xfId="43" applyFont="1" applyFill="1" applyBorder="1">
      <alignment vertical="center"/>
    </xf>
    <xf numFmtId="38" fontId="19" fillId="0" borderId="54" xfId="43" applyFont="1" applyFill="1" applyBorder="1">
      <alignment vertical="center"/>
    </xf>
    <xf numFmtId="38" fontId="19" fillId="0" borderId="52" xfId="43" applyFont="1" applyFill="1" applyBorder="1">
      <alignment vertical="center"/>
    </xf>
    <xf numFmtId="38" fontId="19" fillId="0" borderId="75" xfId="43" applyFont="1" applyFill="1" applyBorder="1">
      <alignment vertical="center"/>
    </xf>
    <xf numFmtId="38" fontId="19" fillId="0" borderId="70" xfId="43" applyFont="1" applyFill="1" applyBorder="1">
      <alignment vertical="center"/>
    </xf>
    <xf numFmtId="38" fontId="19" fillId="0" borderId="69" xfId="43" applyFont="1" applyFill="1" applyBorder="1">
      <alignment vertical="center"/>
    </xf>
    <xf numFmtId="38" fontId="19" fillId="0" borderId="67" xfId="43" applyFont="1" applyFill="1" applyBorder="1">
      <alignment vertical="center"/>
    </xf>
    <xf numFmtId="38" fontId="19" fillId="0" borderId="65" xfId="43" applyFont="1" applyFill="1" applyBorder="1">
      <alignment vertical="center"/>
    </xf>
    <xf numFmtId="38" fontId="19" fillId="0" borderId="0" xfId="43" applyFont="1" applyFill="1" applyBorder="1">
      <alignment vertical="center"/>
    </xf>
    <xf numFmtId="38" fontId="19" fillId="0" borderId="63" xfId="43" applyFont="1" applyFill="1" applyBorder="1">
      <alignment vertical="center"/>
    </xf>
    <xf numFmtId="38" fontId="19" fillId="0" borderId="60" xfId="43" applyFont="1" applyFill="1" applyBorder="1">
      <alignment vertical="center"/>
    </xf>
    <xf numFmtId="38" fontId="19" fillId="33" borderId="50" xfId="43" applyFont="1" applyFill="1" applyBorder="1">
      <alignment vertical="center"/>
    </xf>
    <xf numFmtId="38" fontId="19" fillId="0" borderId="73" xfId="43" applyFont="1" applyFill="1" applyBorder="1">
      <alignment vertical="center"/>
    </xf>
    <xf numFmtId="3" fontId="24" fillId="33" borderId="24" xfId="42" applyNumberFormat="1" applyFont="1" applyFill="1" applyBorder="1" applyProtection="1">
      <alignment vertical="center"/>
      <protection locked="0"/>
    </xf>
    <xf numFmtId="0" fontId="23" fillId="0" borderId="0" xfId="42" applyFont="1">
      <alignment vertical="center"/>
    </xf>
    <xf numFmtId="3" fontId="23" fillId="0" borderId="0" xfId="42" applyNumberFormat="1" applyFont="1">
      <alignment vertical="center"/>
    </xf>
    <xf numFmtId="0" fontId="20" fillId="0" borderId="0" xfId="42" applyFont="1">
      <alignment vertical="center"/>
    </xf>
    <xf numFmtId="0" fontId="23" fillId="0" borderId="0" xfId="42" applyFont="1" applyAlignment="1">
      <alignment horizontal="center" vertical="center"/>
    </xf>
    <xf numFmtId="3" fontId="23" fillId="0" borderId="0" xfId="42" applyNumberFormat="1" applyFont="1" applyAlignment="1">
      <alignment horizontal="center" vertical="center"/>
    </xf>
    <xf numFmtId="0" fontId="23" fillId="0" borderId="0" xfId="42" applyFont="1" applyAlignment="1">
      <alignment horizontal="right"/>
    </xf>
    <xf numFmtId="3" fontId="24" fillId="0" borderId="35" xfId="42" applyNumberFormat="1" applyFont="1" applyBorder="1">
      <alignment vertical="center"/>
    </xf>
    <xf numFmtId="0" fontId="20" fillId="0" borderId="27" xfId="42" applyFont="1" applyBorder="1" applyAlignment="1">
      <alignment vertical="center" wrapText="1"/>
    </xf>
    <xf numFmtId="0" fontId="20" fillId="0" borderId="43" xfId="42" applyFont="1" applyBorder="1" applyAlignment="1">
      <alignment vertical="center" wrapText="1"/>
    </xf>
    <xf numFmtId="0" fontId="20" fillId="0" borderId="32" xfId="42" applyFont="1" applyBorder="1" applyAlignment="1">
      <alignment horizontal="left" vertical="center" wrapText="1"/>
    </xf>
    <xf numFmtId="0" fontId="20" fillId="0" borderId="14" xfId="42" applyFont="1" applyBorder="1" applyAlignment="1">
      <alignment vertical="center" wrapText="1"/>
    </xf>
    <xf numFmtId="0" fontId="20" fillId="0" borderId="26" xfId="42" applyFont="1" applyBorder="1" applyAlignment="1">
      <alignment horizontal="left" vertical="center" wrapText="1"/>
    </xf>
    <xf numFmtId="3" fontId="24" fillId="0" borderId="24" xfId="42" applyNumberFormat="1" applyFont="1" applyBorder="1">
      <alignment vertical="center"/>
    </xf>
    <xf numFmtId="176" fontId="24" fillId="0" borderId="24" xfId="42" applyNumberFormat="1" applyFont="1" applyBorder="1">
      <alignment vertical="center"/>
    </xf>
    <xf numFmtId="0" fontId="20" fillId="0" borderId="32" xfId="42" applyFont="1" applyBorder="1" applyAlignment="1">
      <alignment vertical="center" wrapText="1"/>
    </xf>
    <xf numFmtId="0" fontId="20" fillId="0" borderId="26" xfId="42" applyFont="1" applyBorder="1" applyAlignment="1">
      <alignment vertical="center" wrapText="1"/>
    </xf>
    <xf numFmtId="38" fontId="24" fillId="0" borderId="24" xfId="44" applyFont="1" applyFill="1" applyBorder="1" applyProtection="1">
      <alignment vertical="center"/>
    </xf>
    <xf numFmtId="3" fontId="20" fillId="0" borderId="0" xfId="42" applyNumberFormat="1" applyFont="1">
      <alignment vertical="center"/>
    </xf>
    <xf numFmtId="38" fontId="24" fillId="0" borderId="24" xfId="43" applyFont="1" applyFill="1" applyBorder="1" applyProtection="1">
      <alignment vertical="center"/>
    </xf>
    <xf numFmtId="38" fontId="24" fillId="33" borderId="24" xfId="42" applyNumberFormat="1" applyFont="1" applyFill="1" applyBorder="1" applyProtection="1">
      <alignment vertical="center"/>
      <protection locked="0"/>
    </xf>
    <xf numFmtId="3" fontId="23" fillId="0" borderId="25" xfId="42" applyNumberFormat="1" applyFont="1" applyBorder="1" applyAlignment="1">
      <alignment vertical="center" wrapText="1"/>
    </xf>
    <xf numFmtId="3" fontId="24" fillId="0" borderId="25" xfId="42" applyNumberFormat="1" applyFont="1" applyBorder="1">
      <alignment vertical="center"/>
    </xf>
    <xf numFmtId="38" fontId="19" fillId="33" borderId="35" xfId="43" applyFont="1" applyFill="1" applyBorder="1">
      <alignment vertical="center"/>
    </xf>
    <xf numFmtId="0" fontId="23" fillId="0" borderId="25" xfId="42" applyFont="1" applyBorder="1" applyAlignment="1">
      <alignment vertical="center" wrapText="1"/>
    </xf>
    <xf numFmtId="38" fontId="24" fillId="0" borderId="24" xfId="42" applyNumberFormat="1" applyFont="1" applyBorder="1">
      <alignment vertical="center"/>
    </xf>
    <xf numFmtId="38" fontId="24" fillId="0" borderId="35" xfId="42" applyNumberFormat="1" applyFont="1" applyBorder="1">
      <alignment vertical="center"/>
    </xf>
    <xf numFmtId="38" fontId="19" fillId="0" borderId="87" xfId="43" applyFont="1" applyFill="1" applyBorder="1">
      <alignment vertical="center"/>
    </xf>
    <xf numFmtId="38" fontId="19" fillId="0" borderId="31" xfId="43" applyFont="1" applyFill="1" applyBorder="1">
      <alignment vertical="center"/>
    </xf>
    <xf numFmtId="38" fontId="19" fillId="0" borderId="94" xfId="43" applyFont="1" applyFill="1" applyBorder="1">
      <alignment vertical="center"/>
    </xf>
    <xf numFmtId="38" fontId="19" fillId="0" borderId="49" xfId="43" applyFont="1" applyFill="1" applyBorder="1">
      <alignment vertical="center"/>
    </xf>
    <xf numFmtId="38" fontId="19" fillId="0" borderId="93" xfId="43" applyFont="1" applyFill="1" applyBorder="1">
      <alignment vertical="center"/>
    </xf>
    <xf numFmtId="38" fontId="19" fillId="0" borderId="86" xfId="43" applyFont="1" applyFill="1" applyBorder="1">
      <alignment vertical="center"/>
    </xf>
    <xf numFmtId="38" fontId="19" fillId="34" borderId="25" xfId="43" applyFont="1" applyFill="1" applyBorder="1">
      <alignment vertical="center"/>
    </xf>
    <xf numFmtId="38" fontId="19" fillId="34" borderId="24" xfId="43" applyFont="1" applyFill="1" applyBorder="1">
      <alignment vertical="center"/>
    </xf>
    <xf numFmtId="38" fontId="19" fillId="34" borderId="16" xfId="43" applyFont="1" applyFill="1" applyBorder="1">
      <alignment vertical="center"/>
    </xf>
    <xf numFmtId="38" fontId="19" fillId="34" borderId="13" xfId="43" applyFont="1" applyFill="1" applyBorder="1">
      <alignment vertical="center"/>
    </xf>
    <xf numFmtId="38" fontId="19" fillId="34" borderId="35" xfId="43" applyFont="1" applyFill="1" applyBorder="1">
      <alignment vertical="center"/>
    </xf>
    <xf numFmtId="3" fontId="24" fillId="33" borderId="44" xfId="42" applyNumberFormat="1" applyFont="1" applyFill="1" applyBorder="1" applyProtection="1">
      <alignment vertical="center"/>
      <protection locked="0"/>
    </xf>
    <xf numFmtId="38" fontId="24" fillId="33" borderId="24" xfId="44" applyFont="1" applyFill="1" applyBorder="1" applyProtection="1">
      <alignment vertical="center"/>
      <protection locked="0"/>
    </xf>
    <xf numFmtId="3" fontId="24" fillId="33" borderId="13" xfId="42" applyNumberFormat="1" applyFont="1" applyFill="1" applyBorder="1" applyProtection="1">
      <alignment vertical="center"/>
      <protection locked="0"/>
    </xf>
    <xf numFmtId="0" fontId="19" fillId="0" borderId="0" xfId="46" applyFont="1">
      <alignment vertical="center"/>
    </xf>
    <xf numFmtId="0" fontId="19" fillId="0" borderId="74" xfId="42" applyBorder="1" applyAlignment="1">
      <alignment horizontal="center" vertical="center" wrapText="1"/>
    </xf>
    <xf numFmtId="0" fontId="19" fillId="0" borderId="45" xfId="42" applyBorder="1">
      <alignment vertical="center"/>
    </xf>
    <xf numFmtId="0" fontId="19" fillId="0" borderId="27" xfId="42" applyBorder="1">
      <alignment vertical="center"/>
    </xf>
    <xf numFmtId="0" fontId="19" fillId="0" borderId="42" xfId="42" applyBorder="1">
      <alignment vertical="center"/>
    </xf>
    <xf numFmtId="3" fontId="19" fillId="0" borderId="35" xfId="42" applyNumberFormat="1" applyBorder="1">
      <alignment vertical="center"/>
    </xf>
    <xf numFmtId="0" fontId="19" fillId="0" borderId="72" xfId="42" applyBorder="1" applyAlignment="1">
      <alignment vertical="center" shrinkToFit="1"/>
    </xf>
    <xf numFmtId="0" fontId="19" fillId="0" borderId="68" xfId="42" applyBorder="1" applyAlignment="1">
      <alignment vertical="center" shrinkToFit="1"/>
    </xf>
    <xf numFmtId="38" fontId="19" fillId="0" borderId="0" xfId="42" applyNumberFormat="1">
      <alignment vertical="center"/>
    </xf>
    <xf numFmtId="38" fontId="19" fillId="0" borderId="56" xfId="43" applyFont="1" applyFill="1" applyBorder="1">
      <alignment vertical="center"/>
    </xf>
    <xf numFmtId="38" fontId="19" fillId="0" borderId="55" xfId="43" applyFont="1" applyFill="1" applyBorder="1">
      <alignment vertical="center"/>
    </xf>
    <xf numFmtId="38" fontId="19" fillId="0" borderId="53" xfId="43" applyFont="1" applyFill="1" applyBorder="1">
      <alignment vertical="center"/>
    </xf>
    <xf numFmtId="0" fontId="19" fillId="0" borderId="37" xfId="42" applyBorder="1" applyAlignment="1">
      <alignment horizontal="centerContinuous" vertical="center" wrapText="1"/>
    </xf>
    <xf numFmtId="0" fontId="19" fillId="0" borderId="37" xfId="42" applyBorder="1" applyAlignment="1">
      <alignment horizontal="centerContinuous" vertical="center"/>
    </xf>
    <xf numFmtId="3" fontId="19" fillId="0" borderId="0" xfId="42" applyNumberFormat="1" applyAlignment="1">
      <alignment horizontal="center" vertical="center"/>
    </xf>
    <xf numFmtId="0" fontId="19" fillId="0" borderId="70" xfId="42" applyBorder="1">
      <alignment vertical="center"/>
    </xf>
    <xf numFmtId="3" fontId="19" fillId="0" borderId="71" xfId="42" applyNumberFormat="1" applyBorder="1">
      <alignment vertical="center"/>
    </xf>
    <xf numFmtId="0" fontId="19" fillId="0" borderId="70" xfId="42" applyBorder="1" applyAlignment="1">
      <alignment horizontal="center" vertical="center"/>
    </xf>
    <xf numFmtId="3" fontId="19" fillId="0" borderId="69" xfId="42" applyNumberFormat="1" applyBorder="1" applyAlignment="1">
      <alignment horizontal="center" vertical="center"/>
    </xf>
    <xf numFmtId="0" fontId="19" fillId="0" borderId="14" xfId="42" applyBorder="1">
      <alignment vertical="center"/>
    </xf>
    <xf numFmtId="3" fontId="19" fillId="0" borderId="24" xfId="42" applyNumberFormat="1" applyBorder="1">
      <alignment vertical="center"/>
    </xf>
    <xf numFmtId="0" fontId="19" fillId="0" borderId="68" xfId="42" applyBorder="1">
      <alignment vertical="center"/>
    </xf>
    <xf numFmtId="0" fontId="19" fillId="0" borderId="67" xfId="42" applyBorder="1">
      <alignment vertical="center"/>
    </xf>
    <xf numFmtId="3" fontId="19" fillId="0" borderId="65" xfId="42" applyNumberFormat="1" applyBorder="1">
      <alignment vertical="center"/>
    </xf>
    <xf numFmtId="0" fontId="19" fillId="0" borderId="41" xfId="42" applyBorder="1">
      <alignment vertical="center"/>
    </xf>
    <xf numFmtId="3" fontId="19" fillId="0" borderId="16" xfId="42" applyNumberFormat="1" applyBorder="1">
      <alignment vertical="center"/>
    </xf>
    <xf numFmtId="0" fontId="19" fillId="0" borderId="20" xfId="42" applyBorder="1">
      <alignment vertical="center"/>
    </xf>
    <xf numFmtId="3" fontId="19" fillId="0" borderId="52" xfId="42" applyNumberFormat="1" applyBorder="1">
      <alignment vertical="center"/>
    </xf>
    <xf numFmtId="38" fontId="19" fillId="0" borderId="50" xfId="42" applyNumberFormat="1" applyBorder="1">
      <alignment vertical="center"/>
    </xf>
    <xf numFmtId="0" fontId="19" fillId="0" borderId="49" xfId="42" applyBorder="1" applyAlignment="1">
      <alignment horizontal="centerContinuous" vertical="center"/>
    </xf>
    <xf numFmtId="0" fontId="19" fillId="0" borderId="23" xfId="42" applyBorder="1" applyAlignment="1">
      <alignment horizontal="centerContinuous" vertical="center"/>
    </xf>
    <xf numFmtId="0" fontId="19" fillId="0" borderId="17" xfId="42" applyBorder="1" applyAlignment="1">
      <alignment horizontal="centerContinuous" vertical="center"/>
    </xf>
    <xf numFmtId="3" fontId="19" fillId="0" borderId="49" xfId="42" applyNumberFormat="1" applyBorder="1" applyAlignment="1">
      <alignment horizontal="centerContinuous" vertical="center"/>
    </xf>
    <xf numFmtId="3" fontId="19" fillId="0" borderId="23" xfId="42" applyNumberFormat="1" applyBorder="1" applyAlignment="1">
      <alignment horizontal="centerContinuous" vertical="center"/>
    </xf>
    <xf numFmtId="3" fontId="19" fillId="0" borderId="17" xfId="42" applyNumberFormat="1" applyBorder="1" applyAlignment="1">
      <alignment horizontal="centerContinuous" vertical="center"/>
    </xf>
    <xf numFmtId="3" fontId="19" fillId="0" borderId="25" xfId="42" applyNumberFormat="1" applyBorder="1">
      <alignment vertical="center"/>
    </xf>
    <xf numFmtId="3" fontId="24" fillId="0" borderId="102" xfId="42" applyNumberFormat="1" applyFont="1" applyBorder="1">
      <alignment vertical="center"/>
    </xf>
    <xf numFmtId="3" fontId="19" fillId="0" borderId="46" xfId="42" applyNumberFormat="1" applyBorder="1" applyAlignment="1">
      <alignment horizontal="center" vertical="center"/>
    </xf>
    <xf numFmtId="0" fontId="19" fillId="0" borderId="37" xfId="42" applyBorder="1" applyAlignment="1">
      <alignment horizontal="center" vertical="center" wrapText="1"/>
    </xf>
    <xf numFmtId="0" fontId="19" fillId="0" borderId="59" xfId="42" applyBorder="1" applyAlignment="1">
      <alignment horizontal="center" vertical="center" wrapText="1"/>
    </xf>
    <xf numFmtId="0" fontId="19" fillId="0" borderId="59" xfId="42" applyBorder="1" applyAlignment="1">
      <alignment horizontal="center" vertical="center"/>
    </xf>
    <xf numFmtId="0" fontId="19" fillId="0" borderId="74" xfId="42" applyBorder="1" applyAlignment="1">
      <alignment horizontal="center" vertical="center"/>
    </xf>
    <xf numFmtId="0" fontId="19" fillId="0" borderId="46" xfId="42" applyBorder="1" applyAlignment="1">
      <alignment horizontal="center" vertical="center"/>
    </xf>
    <xf numFmtId="0" fontId="19" fillId="0" borderId="34" xfId="42" applyBorder="1" applyAlignment="1">
      <alignment horizontal="center" vertical="center"/>
    </xf>
    <xf numFmtId="0" fontId="19" fillId="0" borderId="26" xfId="42" applyBorder="1" applyAlignment="1">
      <alignment horizontal="center" vertical="center"/>
    </xf>
    <xf numFmtId="38" fontId="19" fillId="0" borderId="52" xfId="42" applyNumberFormat="1" applyBorder="1">
      <alignment vertical="center"/>
    </xf>
    <xf numFmtId="0" fontId="19" fillId="0" borderId="0" xfId="42" applyAlignment="1">
      <alignment vertical="center" wrapText="1"/>
    </xf>
    <xf numFmtId="0" fontId="19" fillId="0" borderId="57" xfId="42" applyBorder="1">
      <alignment vertical="center"/>
    </xf>
    <xf numFmtId="38" fontId="19" fillId="0" borderId="25" xfId="42" applyNumberFormat="1" applyBorder="1">
      <alignment vertical="center"/>
    </xf>
    <xf numFmtId="0" fontId="19" fillId="0" borderId="24" xfId="42" applyBorder="1">
      <alignment vertical="center"/>
    </xf>
    <xf numFmtId="0" fontId="19" fillId="0" borderId="90" xfId="42" applyBorder="1" applyAlignment="1">
      <alignment vertical="center" wrapText="1"/>
    </xf>
    <xf numFmtId="0" fontId="19" fillId="0" borderId="91" xfId="42" applyBorder="1" applyAlignment="1">
      <alignment horizontal="center" vertical="center"/>
    </xf>
    <xf numFmtId="0" fontId="19" fillId="0" borderId="92" xfId="42" applyBorder="1">
      <alignment vertical="center"/>
    </xf>
    <xf numFmtId="38" fontId="19" fillId="0" borderId="53" xfId="42" applyNumberFormat="1" applyBorder="1">
      <alignment vertical="center"/>
    </xf>
    <xf numFmtId="0" fontId="19" fillId="0" borderId="64" xfId="42" applyBorder="1">
      <alignment vertical="center"/>
    </xf>
    <xf numFmtId="0" fontId="19" fillId="0" borderId="63" xfId="42" applyBorder="1">
      <alignment vertical="center"/>
    </xf>
    <xf numFmtId="3" fontId="19" fillId="0" borderId="60" xfId="42" applyNumberFormat="1" applyBorder="1">
      <alignment vertical="center"/>
    </xf>
    <xf numFmtId="3" fontId="19" fillId="0" borderId="20" xfId="42" applyNumberFormat="1" applyBorder="1">
      <alignment vertical="center"/>
    </xf>
    <xf numFmtId="0" fontId="19" fillId="0" borderId="51" xfId="42" applyBorder="1" applyAlignment="1">
      <alignment vertical="center" shrinkToFit="1"/>
    </xf>
    <xf numFmtId="0" fontId="19" fillId="0" borderId="56" xfId="42" applyBorder="1">
      <alignment vertical="center"/>
    </xf>
    <xf numFmtId="3" fontId="19" fillId="0" borderId="56" xfId="42" applyNumberFormat="1" applyBorder="1">
      <alignment vertical="center"/>
    </xf>
    <xf numFmtId="38" fontId="19" fillId="33" borderId="37" xfId="45" applyFont="1" applyFill="1" applyBorder="1" applyAlignment="1">
      <alignment horizontal="center" vertical="center"/>
    </xf>
    <xf numFmtId="3" fontId="19" fillId="33" borderId="25" xfId="42" applyNumberFormat="1" applyFill="1" applyBorder="1" applyAlignment="1">
      <alignment horizontal="right" vertical="center"/>
    </xf>
    <xf numFmtId="3" fontId="19" fillId="0" borderId="59" xfId="42" applyNumberFormat="1" applyBorder="1" applyAlignment="1">
      <alignment horizontal="center" vertical="center"/>
    </xf>
    <xf numFmtId="0" fontId="19" fillId="0" borderId="58" xfId="42" applyBorder="1">
      <alignment vertical="center"/>
    </xf>
    <xf numFmtId="3" fontId="19" fillId="0" borderId="37" xfId="42" applyNumberFormat="1" applyBorder="1">
      <alignment vertical="center"/>
    </xf>
    <xf numFmtId="3" fontId="19" fillId="33" borderId="37" xfId="42" applyNumberFormat="1" applyFill="1" applyBorder="1">
      <alignment vertical="center"/>
    </xf>
    <xf numFmtId="3" fontId="19" fillId="0" borderId="55" xfId="42" applyNumberFormat="1" applyBorder="1">
      <alignment vertical="center"/>
    </xf>
    <xf numFmtId="3" fontId="19" fillId="33" borderId="26" xfId="42" applyNumberFormat="1" applyFill="1" applyBorder="1">
      <alignment vertical="center"/>
    </xf>
    <xf numFmtId="0" fontId="19" fillId="0" borderId="55" xfId="42" applyBorder="1">
      <alignment vertical="center"/>
    </xf>
    <xf numFmtId="0" fontId="19" fillId="0" borderId="48" xfId="42" applyBorder="1" applyAlignment="1">
      <alignment vertical="center" shrinkToFit="1"/>
    </xf>
    <xf numFmtId="3" fontId="19" fillId="0" borderId="28" xfId="42" applyNumberFormat="1" applyBorder="1">
      <alignment vertical="center"/>
    </xf>
    <xf numFmtId="3" fontId="19" fillId="33" borderId="28" xfId="42" applyNumberFormat="1" applyFill="1" applyBorder="1">
      <alignment vertical="center"/>
    </xf>
    <xf numFmtId="0" fontId="19" fillId="0" borderId="54" xfId="42" applyBorder="1">
      <alignment vertical="center"/>
    </xf>
    <xf numFmtId="3" fontId="19" fillId="0" borderId="13" xfId="42" applyNumberFormat="1" applyBorder="1">
      <alignment vertical="center"/>
    </xf>
    <xf numFmtId="3" fontId="19" fillId="0" borderId="50" xfId="42" applyNumberFormat="1" applyBorder="1">
      <alignment vertical="center"/>
    </xf>
    <xf numFmtId="3" fontId="19" fillId="0" borderId="53" xfId="42" applyNumberFormat="1" applyBorder="1">
      <alignment vertical="center"/>
    </xf>
    <xf numFmtId="0" fontId="19" fillId="0" borderId="49" xfId="42" applyBorder="1" applyAlignment="1">
      <alignment horizontal="center" vertical="center"/>
    </xf>
    <xf numFmtId="0" fontId="19" fillId="0" borderId="23" xfId="42" applyBorder="1" applyAlignment="1">
      <alignment horizontal="center" vertical="center" wrapText="1"/>
    </xf>
    <xf numFmtId="0" fontId="19" fillId="0" borderId="17" xfId="42" applyBorder="1" applyAlignment="1">
      <alignment horizontal="center" vertical="center"/>
    </xf>
    <xf numFmtId="0" fontId="19" fillId="0" borderId="49" xfId="42" applyBorder="1">
      <alignment vertical="center"/>
    </xf>
    <xf numFmtId="0" fontId="19" fillId="0" borderId="23" xfId="42" applyBorder="1" applyAlignment="1">
      <alignment horizontal="center" vertical="center"/>
    </xf>
    <xf numFmtId="0" fontId="19" fillId="0" borderId="41" xfId="42" applyBorder="1" applyAlignment="1">
      <alignment horizontal="center" vertical="center" wrapText="1"/>
    </xf>
    <xf numFmtId="0" fontId="19" fillId="0" borderId="78" xfId="42" applyBorder="1" applyAlignment="1">
      <alignment horizontal="center" vertical="center"/>
    </xf>
    <xf numFmtId="0" fontId="19" fillId="0" borderId="78" xfId="42" applyBorder="1" applyAlignment="1">
      <alignment horizontal="center" vertical="center" wrapText="1"/>
    </xf>
    <xf numFmtId="0" fontId="19" fillId="0" borderId="33" xfId="42" applyBorder="1" applyAlignment="1">
      <alignment horizontal="center" vertical="center" wrapText="1"/>
    </xf>
    <xf numFmtId="0" fontId="19" fillId="0" borderId="58" xfId="42" applyBorder="1" applyAlignment="1">
      <alignment horizontal="center" vertical="center"/>
    </xf>
    <xf numFmtId="0" fontId="19" fillId="0" borderId="27" xfId="42" applyBorder="1" applyAlignment="1">
      <alignment vertical="center" shrinkToFit="1"/>
    </xf>
    <xf numFmtId="0" fontId="19" fillId="0" borderId="0" xfId="42" applyAlignment="1">
      <alignment horizontal="right" vertical="center"/>
    </xf>
    <xf numFmtId="0" fontId="19" fillId="0" borderId="0" xfId="42" applyAlignment="1">
      <alignment horizontal="center" vertical="center"/>
    </xf>
    <xf numFmtId="38" fontId="19" fillId="0" borderId="0" xfId="42" applyNumberFormat="1" applyAlignment="1">
      <alignment horizontal="center" vertical="center"/>
    </xf>
    <xf numFmtId="0" fontId="19" fillId="0" borderId="74" xfId="42" applyBorder="1">
      <alignment vertical="center"/>
    </xf>
    <xf numFmtId="0" fontId="19" fillId="0" borderId="0" xfId="42" applyAlignment="1">
      <alignment horizontal="left" vertical="top" wrapText="1"/>
    </xf>
    <xf numFmtId="0" fontId="20" fillId="0" borderId="15" xfId="42" applyFont="1" applyBorder="1" applyAlignment="1">
      <alignment vertical="center" wrapText="1"/>
    </xf>
    <xf numFmtId="0" fontId="20" fillId="0" borderId="14" xfId="42" applyFont="1" applyBorder="1" applyAlignment="1">
      <alignment vertical="center" wrapText="1"/>
    </xf>
    <xf numFmtId="0" fontId="23" fillId="0" borderId="0" xfId="42" applyFont="1" applyAlignment="1" applyProtection="1">
      <alignment horizontal="center" vertical="center"/>
      <protection locked="0"/>
    </xf>
    <xf numFmtId="0" fontId="25" fillId="0" borderId="19" xfId="42" applyFont="1" applyBorder="1" applyAlignment="1">
      <alignment horizontal="center" vertical="center"/>
    </xf>
    <xf numFmtId="0" fontId="25" fillId="0" borderId="21" xfId="42" applyFont="1" applyBorder="1" applyAlignment="1">
      <alignment horizontal="center" vertical="center"/>
    </xf>
    <xf numFmtId="0" fontId="25" fillId="0" borderId="40" xfId="42" applyFont="1" applyBorder="1" applyAlignment="1">
      <alignment horizontal="center" vertical="center"/>
    </xf>
    <xf numFmtId="0" fontId="25" fillId="0" borderId="39" xfId="42" applyFont="1" applyBorder="1" applyAlignment="1">
      <alignment horizontal="center" vertical="center"/>
    </xf>
    <xf numFmtId="0" fontId="20" fillId="0" borderId="18" xfId="42" applyFont="1" applyBorder="1" applyAlignment="1">
      <alignment horizontal="left" vertical="center"/>
    </xf>
    <xf numFmtId="0" fontId="20" fillId="0" borderId="17" xfId="42" applyFont="1" applyBorder="1" applyAlignment="1">
      <alignment horizontal="left" vertical="center"/>
    </xf>
    <xf numFmtId="0" fontId="22" fillId="0" borderId="15" xfId="42" applyFont="1" applyBorder="1" applyAlignment="1">
      <alignment horizontal="center" vertical="center" wrapText="1"/>
    </xf>
    <xf numFmtId="0" fontId="22" fillId="0" borderId="43" xfId="42" applyFont="1" applyBorder="1" applyAlignment="1">
      <alignment horizontal="center" vertical="center" wrapText="1"/>
    </xf>
    <xf numFmtId="0" fontId="22" fillId="0" borderId="44" xfId="42" applyFont="1" applyBorder="1" applyAlignment="1">
      <alignment horizontal="center" vertical="center" wrapText="1"/>
    </xf>
    <xf numFmtId="0" fontId="20" fillId="0" borderId="38" xfId="42" applyFont="1" applyBorder="1" applyAlignment="1">
      <alignment horizontal="center" vertical="center" textRotation="255"/>
    </xf>
    <xf numFmtId="0" fontId="20" fillId="0" borderId="30" xfId="42" applyFont="1" applyBorder="1" applyAlignment="1">
      <alignment horizontal="center" vertical="center" textRotation="255"/>
    </xf>
    <xf numFmtId="0" fontId="20" fillId="0" borderId="45" xfId="42" applyFont="1" applyBorder="1" applyAlignment="1">
      <alignment horizontal="center" vertical="center" textRotation="255"/>
    </xf>
    <xf numFmtId="0" fontId="20" fillId="0" borderId="49" xfId="42" applyFont="1" applyBorder="1" applyAlignment="1">
      <alignment horizontal="left" vertical="center" wrapText="1"/>
    </xf>
    <xf numFmtId="0" fontId="20" fillId="0" borderId="34" xfId="42" applyFont="1" applyBorder="1" applyAlignment="1">
      <alignment horizontal="left" vertical="center" wrapText="1"/>
    </xf>
    <xf numFmtId="0" fontId="20" fillId="0" borderId="33" xfId="42" applyFont="1" applyBorder="1" applyAlignment="1">
      <alignment horizontal="left" vertical="center" wrapText="1"/>
    </xf>
    <xf numFmtId="0" fontId="20" fillId="0" borderId="32" xfId="42" applyFont="1" applyBorder="1" applyAlignment="1">
      <alignment horizontal="left" vertical="center" wrapText="1"/>
    </xf>
    <xf numFmtId="0" fontId="20" fillId="0" borderId="31" xfId="42" applyFont="1" applyBorder="1" applyAlignment="1">
      <alignment horizontal="left" vertical="center" wrapText="1"/>
    </xf>
    <xf numFmtId="0" fontId="20" fillId="0" borderId="14" xfId="42" applyFont="1" applyBorder="1" applyAlignment="1">
      <alignment horizontal="left" vertical="center"/>
    </xf>
    <xf numFmtId="0" fontId="20" fillId="0" borderId="31" xfId="42" applyFont="1" applyBorder="1" applyAlignment="1">
      <alignment vertical="center" wrapText="1"/>
    </xf>
    <xf numFmtId="0" fontId="20" fillId="0" borderId="14" xfId="42" applyFont="1" applyBorder="1">
      <alignment vertical="center"/>
    </xf>
    <xf numFmtId="0" fontId="20" fillId="0" borderId="27" xfId="42" applyFont="1" applyBorder="1" applyAlignment="1">
      <alignment vertical="center" wrapText="1"/>
    </xf>
    <xf numFmtId="0" fontId="20" fillId="0" borderId="26" xfId="42" applyFont="1" applyBorder="1">
      <alignment vertical="center"/>
    </xf>
    <xf numFmtId="0" fontId="20" fillId="0" borderId="81" xfId="42" applyFont="1" applyBorder="1" applyAlignment="1">
      <alignment vertical="center" wrapText="1"/>
    </xf>
    <xf numFmtId="0" fontId="20" fillId="0" borderId="80" xfId="42" applyFont="1" applyBorder="1" applyAlignment="1">
      <alignment vertical="center" wrapText="1"/>
    </xf>
    <xf numFmtId="0" fontId="20" fillId="0" borderId="82" xfId="42" applyFont="1" applyBorder="1" applyAlignment="1">
      <alignment vertical="center" wrapText="1"/>
    </xf>
    <xf numFmtId="0" fontId="20" fillId="0" borderId="12" xfId="42" applyFont="1" applyBorder="1" applyAlignment="1">
      <alignment vertical="center" wrapText="1"/>
    </xf>
    <xf numFmtId="0" fontId="20" fillId="0" borderId="11" xfId="42" applyFont="1" applyBorder="1" applyAlignment="1">
      <alignment vertical="center" wrapText="1"/>
    </xf>
    <xf numFmtId="0" fontId="20" fillId="0" borderId="10" xfId="42" applyFont="1" applyBorder="1" applyAlignment="1">
      <alignment vertical="center" wrapText="1"/>
    </xf>
    <xf numFmtId="0" fontId="20" fillId="0" borderId="27" xfId="42" applyFont="1" applyBorder="1">
      <alignment vertical="center"/>
    </xf>
    <xf numFmtId="0" fontId="20" fillId="0" borderId="42" xfId="42" applyFont="1" applyBorder="1" applyAlignment="1">
      <alignment horizontal="center" vertical="center" textRotation="255" wrapText="1"/>
    </xf>
    <xf numFmtId="0" fontId="20" fillId="0" borderId="30" xfId="42" applyFont="1" applyBorder="1" applyAlignment="1">
      <alignment horizontal="center" vertical="center" textRotation="255" wrapText="1"/>
    </xf>
    <xf numFmtId="0" fontId="20" fillId="0" borderId="45" xfId="42" applyFont="1" applyBorder="1" applyAlignment="1">
      <alignment horizontal="center" vertical="center" textRotation="255" wrapText="1"/>
    </xf>
    <xf numFmtId="0" fontId="20" fillId="0" borderId="33" xfId="42" applyFont="1" applyBorder="1" applyAlignment="1">
      <alignment vertical="center" wrapText="1"/>
    </xf>
    <xf numFmtId="0" fontId="20" fillId="0" borderId="32" xfId="42" applyFont="1" applyBorder="1" applyAlignment="1">
      <alignment vertical="center" wrapText="1"/>
    </xf>
    <xf numFmtId="0" fontId="19" fillId="0" borderId="0" xfId="42" applyAlignment="1">
      <alignment horizontal="left" vertical="center"/>
    </xf>
    <xf numFmtId="0" fontId="19" fillId="0" borderId="21" xfId="42" applyBorder="1" applyAlignment="1">
      <alignment horizontal="center" vertical="center"/>
    </xf>
    <xf numFmtId="0" fontId="19" fillId="0" borderId="20" xfId="42" applyBorder="1" applyAlignment="1">
      <alignment horizontal="center" vertical="center"/>
    </xf>
    <xf numFmtId="0" fontId="19" fillId="0" borderId="88" xfId="42" applyBorder="1" applyAlignment="1">
      <alignment vertical="center" wrapText="1"/>
    </xf>
    <xf numFmtId="0" fontId="19" fillId="0" borderId="0" xfId="42" applyAlignment="1">
      <alignment vertical="center" wrapText="1"/>
    </xf>
    <xf numFmtId="0" fontId="19" fillId="0" borderId="38" xfId="42" applyBorder="1" applyAlignment="1">
      <alignment vertical="top" wrapText="1"/>
    </xf>
    <xf numFmtId="0" fontId="19" fillId="0" borderId="30" xfId="42" applyBorder="1" applyAlignment="1">
      <alignment vertical="top" wrapText="1"/>
    </xf>
    <xf numFmtId="0" fontId="19" fillId="0" borderId="29" xfId="42" applyBorder="1" applyAlignment="1">
      <alignment vertical="top" wrapText="1"/>
    </xf>
    <xf numFmtId="0" fontId="19" fillId="0" borderId="38" xfId="42" applyBorder="1" applyAlignment="1">
      <alignment horizontal="center" vertical="center"/>
    </xf>
    <xf numFmtId="0" fontId="19" fillId="0" borderId="30" xfId="42" applyBorder="1" applyAlignment="1">
      <alignment horizontal="center" vertical="center"/>
    </xf>
    <xf numFmtId="0" fontId="19" fillId="0" borderId="45" xfId="42" applyBorder="1" applyAlignment="1">
      <alignment horizontal="center" vertical="center"/>
    </xf>
    <xf numFmtId="0" fontId="19" fillId="0" borderId="38" xfId="42" applyBorder="1" applyAlignment="1">
      <alignment horizontal="left" vertical="top" wrapText="1"/>
    </xf>
    <xf numFmtId="0" fontId="19" fillId="0" borderId="30" xfId="42" applyBorder="1" applyAlignment="1">
      <alignment horizontal="left" vertical="top" wrapText="1"/>
    </xf>
    <xf numFmtId="0" fontId="19" fillId="0" borderId="29" xfId="42" applyBorder="1" applyAlignment="1">
      <alignment horizontal="left" vertical="top" wrapText="1"/>
    </xf>
    <xf numFmtId="0" fontId="19" fillId="0" borderId="0" xfId="42" applyAlignment="1">
      <alignment vertical="top" wrapText="1"/>
    </xf>
    <xf numFmtId="3" fontId="19" fillId="0" borderId="25" xfId="42" applyNumberFormat="1" applyBorder="1" applyAlignment="1">
      <alignment horizontal="center" vertical="center"/>
    </xf>
    <xf numFmtId="3" fontId="19" fillId="0" borderId="13" xfId="42" applyNumberFormat="1" applyBorder="1" applyAlignment="1">
      <alignment horizontal="center" vertical="center"/>
    </xf>
    <xf numFmtId="3" fontId="19" fillId="0" borderId="46" xfId="42" applyNumberFormat="1" applyBorder="1" applyAlignment="1">
      <alignment horizontal="center" vertical="center"/>
    </xf>
    <xf numFmtId="3" fontId="19" fillId="0" borderId="53" xfId="42" applyNumberFormat="1" applyBorder="1" applyAlignment="1">
      <alignment horizontal="center" vertical="center"/>
    </xf>
    <xf numFmtId="3" fontId="19" fillId="0" borderId="24" xfId="42" applyNumberFormat="1" applyBorder="1" applyAlignment="1">
      <alignment horizontal="center" vertical="center"/>
    </xf>
    <xf numFmtId="9" fontId="19" fillId="0" borderId="21" xfId="42" applyNumberFormat="1" applyBorder="1" applyAlignment="1">
      <alignment horizontal="center" vertical="center"/>
    </xf>
    <xf numFmtId="9" fontId="19" fillId="0" borderId="40" xfId="42" applyNumberFormat="1" applyBorder="1" applyAlignment="1">
      <alignment horizontal="center" vertical="center"/>
    </xf>
    <xf numFmtId="9" fontId="19" fillId="0" borderId="39" xfId="42" applyNumberFormat="1" applyBorder="1" applyAlignment="1">
      <alignment horizontal="center" vertical="center"/>
    </xf>
    <xf numFmtId="0" fontId="19" fillId="0" borderId="100" xfId="42" applyBorder="1" applyAlignment="1">
      <alignment horizontal="center" vertical="center" wrapText="1"/>
    </xf>
    <xf numFmtId="0" fontId="19" fillId="0" borderId="101" xfId="42" applyBorder="1" applyAlignment="1">
      <alignment horizontal="center" vertical="center" wrapText="1"/>
    </xf>
    <xf numFmtId="0" fontId="19" fillId="0" borderId="57" xfId="42" applyBorder="1" applyAlignment="1">
      <alignment horizontal="center" vertical="center"/>
    </xf>
    <xf numFmtId="0" fontId="19" fillId="0" borderId="48" xfId="42" applyBorder="1" applyAlignment="1">
      <alignment horizontal="center" vertical="center"/>
    </xf>
    <xf numFmtId="0" fontId="19" fillId="0" borderId="37" xfId="42" applyBorder="1" applyAlignment="1">
      <alignment horizontal="center" vertical="center" wrapText="1"/>
    </xf>
    <xf numFmtId="0" fontId="19" fillId="0" borderId="28" xfId="42" applyBorder="1" applyAlignment="1">
      <alignment horizontal="center" vertical="center" wrapText="1"/>
    </xf>
    <xf numFmtId="0" fontId="19" fillId="0" borderId="37" xfId="42" applyBorder="1" applyAlignment="1">
      <alignment horizontal="center" vertical="center"/>
    </xf>
    <xf numFmtId="0" fontId="19" fillId="0" borderId="28" xfId="42" applyBorder="1" applyAlignment="1">
      <alignment horizontal="center" vertical="center"/>
    </xf>
    <xf numFmtId="0" fontId="19" fillId="0" borderId="26" xfId="42" applyBorder="1" applyAlignment="1">
      <alignment horizontal="center" vertical="center" wrapText="1"/>
    </xf>
    <xf numFmtId="0" fontId="19" fillId="0" borderId="29" xfId="42" applyBorder="1" applyAlignment="1">
      <alignment horizontal="center" vertical="center"/>
    </xf>
    <xf numFmtId="0" fontId="19" fillId="0" borderId="59" xfId="42" applyBorder="1" applyAlignment="1">
      <alignment horizontal="center" vertical="center" wrapText="1"/>
    </xf>
    <xf numFmtId="0" fontId="19" fillId="0" borderId="74" xfId="42" applyBorder="1" applyAlignment="1">
      <alignment horizontal="center" vertical="center" wrapText="1"/>
    </xf>
    <xf numFmtId="3" fontId="19" fillId="0" borderId="59" xfId="42" applyNumberFormat="1" applyBorder="1" applyAlignment="1">
      <alignment horizontal="center" vertical="center" wrapText="1"/>
    </xf>
    <xf numFmtId="3" fontId="19" fillId="0" borderId="74" xfId="42" applyNumberFormat="1" applyBorder="1" applyAlignment="1">
      <alignment horizontal="center" vertical="center" wrapText="1"/>
    </xf>
    <xf numFmtId="0" fontId="19" fillId="0" borderId="59" xfId="42" applyBorder="1" applyAlignment="1">
      <alignment horizontal="center" vertical="center"/>
    </xf>
    <xf numFmtId="0" fontId="19" fillId="0" borderId="74" xfId="42" applyBorder="1" applyAlignment="1">
      <alignment horizontal="center" vertical="center"/>
    </xf>
    <xf numFmtId="0" fontId="19" fillId="0" borderId="33" xfId="42" applyBorder="1" applyAlignment="1">
      <alignment horizontal="center" vertical="center"/>
    </xf>
    <xf numFmtId="0" fontId="19" fillId="0" borderId="46" xfId="42" applyBorder="1" applyAlignment="1">
      <alignment horizontal="center" vertical="center"/>
    </xf>
    <xf numFmtId="0" fontId="19" fillId="0" borderId="77" xfId="42" applyBorder="1" applyAlignment="1">
      <alignment horizontal="center" vertical="center"/>
    </xf>
    <xf numFmtId="0" fontId="19" fillId="0" borderId="53" xfId="42" applyBorder="1" applyAlignment="1">
      <alignment horizontal="center" vertical="center"/>
    </xf>
    <xf numFmtId="0" fontId="28" fillId="0" borderId="46" xfId="42" applyFont="1" applyBorder="1" applyAlignment="1">
      <alignment horizontal="center" vertical="center" wrapText="1"/>
    </xf>
    <xf numFmtId="0" fontId="28" fillId="0" borderId="77" xfId="42" applyFont="1" applyBorder="1" applyAlignment="1">
      <alignment horizontal="center" vertical="center" wrapText="1"/>
    </xf>
    <xf numFmtId="0" fontId="28" fillId="0" borderId="53" xfId="42" applyFont="1" applyBorder="1" applyAlignment="1">
      <alignment horizontal="center" vertical="center" wrapText="1"/>
    </xf>
    <xf numFmtId="0" fontId="19" fillId="0" borderId="34" xfId="42" applyBorder="1" applyAlignment="1">
      <alignment horizontal="center" vertical="center" wrapText="1"/>
    </xf>
    <xf numFmtId="0" fontId="19" fillId="0" borderId="34" xfId="42" applyBorder="1" applyAlignment="1">
      <alignment horizontal="center" vertical="center"/>
    </xf>
    <xf numFmtId="0" fontId="19" fillId="0" borderId="58" xfId="42" applyBorder="1" applyAlignment="1">
      <alignment horizontal="center" vertical="center" wrapText="1"/>
    </xf>
    <xf numFmtId="0" fontId="19" fillId="0" borderId="79" xfId="42" applyBorder="1" applyAlignment="1">
      <alignment horizontal="center" vertical="center" wrapText="1"/>
    </xf>
    <xf numFmtId="0" fontId="19" fillId="0" borderId="25" xfId="42" applyBorder="1" applyAlignment="1">
      <alignment horizontal="center" vertical="center"/>
    </xf>
    <xf numFmtId="0" fontId="19" fillId="0" borderId="13" xfId="42" applyBorder="1" applyAlignment="1">
      <alignment horizontal="center" vertical="center"/>
    </xf>
    <xf numFmtId="0" fontId="19" fillId="0" borderId="26" xfId="42" applyBorder="1" applyAlignment="1">
      <alignment horizontal="center" vertical="center"/>
    </xf>
    <xf numFmtId="0" fontId="20" fillId="0" borderId="15" xfId="42" applyFont="1" applyBorder="1" applyAlignment="1">
      <alignment horizontal="left" vertical="center" wrapText="1"/>
    </xf>
    <xf numFmtId="0" fontId="20" fillId="0" borderId="14" xfId="42" applyFont="1" applyBorder="1" applyAlignment="1">
      <alignment horizontal="left" vertical="center" wrapText="1"/>
    </xf>
    <xf numFmtId="0" fontId="20" fillId="0" borderId="26" xfId="42" applyFont="1" applyBorder="1" applyAlignment="1">
      <alignment vertical="center" wrapText="1"/>
    </xf>
    <xf numFmtId="0" fontId="20" fillId="0" borderId="24" xfId="42" applyFont="1" applyBorder="1" applyAlignment="1">
      <alignment vertical="center" wrapText="1"/>
    </xf>
    <xf numFmtId="0" fontId="20" fillId="0" borderId="48" xfId="42" applyFont="1" applyBorder="1" applyAlignment="1">
      <alignment vertical="center" wrapText="1"/>
    </xf>
    <xf numFmtId="0" fontId="20" fillId="0" borderId="28" xfId="42" applyFont="1" applyBorder="1" applyAlignment="1">
      <alignment vertical="center" wrapText="1"/>
    </xf>
    <xf numFmtId="0" fontId="20" fillId="0" borderId="13" xfId="42" applyFont="1" applyBorder="1" applyAlignment="1">
      <alignment vertical="center" wrapText="1"/>
    </xf>
    <xf numFmtId="0" fontId="20" fillId="0" borderId="41" xfId="42" applyFont="1" applyBorder="1">
      <alignment vertical="center"/>
    </xf>
    <xf numFmtId="9" fontId="19" fillId="0" borderId="83" xfId="42" applyNumberFormat="1" applyBorder="1" applyAlignment="1">
      <alignment horizontal="center" vertical="center"/>
    </xf>
    <xf numFmtId="9" fontId="19" fillId="0" borderId="84" xfId="42" applyNumberFormat="1" applyBorder="1" applyAlignment="1">
      <alignment horizontal="center" vertical="center"/>
    </xf>
    <xf numFmtId="9" fontId="19" fillId="0" borderId="85" xfId="42" applyNumberFormat="1" applyBorder="1" applyAlignment="1">
      <alignment horizontal="center" vertical="center"/>
    </xf>
    <xf numFmtId="9" fontId="19" fillId="0" borderId="12" xfId="42" applyNumberFormat="1" applyBorder="1" applyAlignment="1">
      <alignment horizontal="center" vertical="center"/>
    </xf>
    <xf numFmtId="9" fontId="19" fillId="0" borderId="11" xfId="42" applyNumberFormat="1" applyBorder="1" applyAlignment="1">
      <alignment horizontal="center" vertical="center"/>
    </xf>
    <xf numFmtId="9" fontId="19" fillId="0" borderId="10" xfId="42" applyNumberFormat="1" applyBorder="1" applyAlignment="1">
      <alignment horizontal="center" vertical="center"/>
    </xf>
    <xf numFmtId="0" fontId="19" fillId="34" borderId="95" xfId="42" applyFill="1" applyBorder="1" applyAlignment="1">
      <alignment horizontal="center" vertical="center"/>
    </xf>
    <xf numFmtId="0" fontId="19" fillId="34" borderId="96" xfId="42" applyFill="1" applyBorder="1" applyAlignment="1">
      <alignment horizontal="center" vertical="center"/>
    </xf>
    <xf numFmtId="0" fontId="19" fillId="34" borderId="27" xfId="42" applyFill="1" applyBorder="1">
      <alignment vertical="center"/>
    </xf>
    <xf numFmtId="0" fontId="19" fillId="34" borderId="24" xfId="42" applyFill="1" applyBorder="1">
      <alignment vertical="center"/>
    </xf>
    <xf numFmtId="0" fontId="19" fillId="34" borderId="48" xfId="42" applyFill="1" applyBorder="1">
      <alignment vertical="center"/>
    </xf>
    <xf numFmtId="0" fontId="19" fillId="34" borderId="13" xfId="42" applyFill="1" applyBorder="1">
      <alignment vertical="center"/>
    </xf>
    <xf numFmtId="0" fontId="19" fillId="0" borderId="27" xfId="42" applyBorder="1">
      <alignment vertical="center"/>
    </xf>
    <xf numFmtId="0" fontId="19" fillId="0" borderId="98" xfId="42" applyBorder="1" applyAlignment="1">
      <alignment horizontal="center" vertical="center" wrapText="1"/>
    </xf>
    <xf numFmtId="0" fontId="19" fillId="0" borderId="99" xfId="42" applyBorder="1" applyAlignment="1">
      <alignment horizontal="center" vertical="center" wrapText="1"/>
    </xf>
    <xf numFmtId="0" fontId="19" fillId="0" borderId="12" xfId="42" applyBorder="1" applyAlignment="1">
      <alignment horizontal="center" vertical="center" wrapText="1"/>
    </xf>
    <xf numFmtId="0" fontId="19" fillId="0" borderId="97" xfId="42" applyBorder="1" applyAlignment="1">
      <alignment horizontal="center" vertical="center" wrapText="1"/>
    </xf>
    <xf numFmtId="38" fontId="19" fillId="0" borderId="35" xfId="42" applyNumberFormat="1" applyBorder="1">
      <alignment vertical="center"/>
    </xf>
    <xf numFmtId="38" fontId="19" fillId="0" borderId="13" xfId="42" applyNumberFormat="1" applyBorder="1">
      <alignment vertical="center"/>
    </xf>
    <xf numFmtId="0" fontId="19" fillId="34" borderId="83" xfId="42" applyFill="1" applyBorder="1">
      <alignment vertical="center"/>
    </xf>
    <xf numFmtId="0" fontId="19" fillId="34" borderId="84" xfId="42" applyFill="1" applyBorder="1">
      <alignment vertical="center"/>
    </xf>
    <xf numFmtId="0" fontId="19" fillId="34" borderId="85" xfId="42" applyFill="1" applyBorder="1">
      <alignment vertical="center"/>
    </xf>
    <xf numFmtId="0" fontId="19" fillId="34" borderId="12" xfId="42" applyFill="1" applyBorder="1">
      <alignment vertical="center"/>
    </xf>
    <xf numFmtId="0" fontId="19" fillId="34" borderId="11" xfId="42" applyFill="1" applyBorder="1">
      <alignment vertical="center"/>
    </xf>
    <xf numFmtId="0" fontId="19" fillId="34" borderId="10" xfId="42" applyFill="1" applyBorder="1">
      <alignment vertical="center"/>
    </xf>
    <xf numFmtId="0" fontId="19" fillId="34" borderId="48" xfId="42" applyFill="1" applyBorder="1" applyAlignment="1">
      <alignment horizontal="center" vertical="center"/>
    </xf>
    <xf numFmtId="0" fontId="19" fillId="34" borderId="13" xfId="42" applyFill="1" applyBorder="1" applyAlignment="1">
      <alignment horizontal="center" vertical="center"/>
    </xf>
    <xf numFmtId="38" fontId="19" fillId="0" borderId="29" xfId="44" applyFont="1" applyBorder="1">
      <alignment vertical="center"/>
    </xf>
    <xf numFmtId="38" fontId="19" fillId="0" borderId="53" xfId="44" applyFont="1" applyBorder="1">
      <alignment vertical="center"/>
    </xf>
    <xf numFmtId="0" fontId="19" fillId="0" borderId="24" xfId="42" applyBorder="1">
      <alignment vertical="center"/>
    </xf>
    <xf numFmtId="0" fontId="19" fillId="0" borderId="27" xfId="42" applyBorder="1" applyAlignment="1">
      <alignment vertical="center" wrapText="1"/>
    </xf>
    <xf numFmtId="0" fontId="19" fillId="0" borderId="90" xfId="42" applyBorder="1" applyAlignment="1">
      <alignment vertical="center" wrapText="1"/>
    </xf>
    <xf numFmtId="0" fontId="19" fillId="0" borderId="91" xfId="42" applyBorder="1" applyAlignment="1">
      <alignment horizontal="center" vertical="center"/>
    </xf>
    <xf numFmtId="0" fontId="19" fillId="0" borderId="92" xfId="42" applyBorder="1">
      <alignment vertical="center"/>
    </xf>
    <xf numFmtId="0" fontId="19" fillId="34" borderId="57" xfId="42" applyFill="1" applyBorder="1">
      <alignment vertical="center"/>
    </xf>
    <xf numFmtId="0" fontId="19" fillId="34" borderId="25" xfId="42" applyFill="1" applyBorder="1">
      <alignment vertical="center"/>
    </xf>
    <xf numFmtId="0" fontId="19" fillId="0" borderId="57" xfId="42" applyBorder="1">
      <alignment vertical="center"/>
    </xf>
    <xf numFmtId="38" fontId="19" fillId="0" borderId="25" xfId="42" applyNumberFormat="1" applyBorder="1">
      <alignment vertical="center"/>
    </xf>
    <xf numFmtId="38" fontId="19" fillId="0" borderId="24" xfId="42" applyNumberFormat="1" applyBorder="1">
      <alignment vertical="center"/>
    </xf>
    <xf numFmtId="38" fontId="19" fillId="0" borderId="25" xfId="42" applyNumberFormat="1" applyBorder="1" applyAlignment="1">
      <alignment horizontal="center" vertical="center"/>
    </xf>
    <xf numFmtId="38" fontId="19" fillId="0" borderId="13" xfId="42" applyNumberFormat="1" applyBorder="1" applyAlignment="1">
      <alignment horizontal="center" vertical="center"/>
    </xf>
    <xf numFmtId="0" fontId="28" fillId="0" borderId="83" xfId="42" applyFont="1" applyBorder="1" applyAlignment="1">
      <alignment horizontal="center" vertical="center" wrapText="1"/>
    </xf>
    <xf numFmtId="0" fontId="28" fillId="0" borderId="85" xfId="42" applyFont="1" applyBorder="1" applyAlignment="1">
      <alignment horizontal="center" vertical="center" wrapText="1"/>
    </xf>
    <xf numFmtId="0" fontId="28" fillId="0" borderId="88" xfId="42" applyFont="1" applyBorder="1" applyAlignment="1">
      <alignment horizontal="center" vertical="center" wrapText="1"/>
    </xf>
    <xf numFmtId="0" fontId="28" fillId="0" borderId="89" xfId="42" applyFont="1" applyBorder="1" applyAlignment="1">
      <alignment horizontal="center" vertical="center" wrapText="1"/>
    </xf>
    <xf numFmtId="0" fontId="27" fillId="0" borderId="77" xfId="0" applyFont="1" applyBorder="1" applyAlignment="1">
      <alignment horizontal="center" vertical="center"/>
    </xf>
    <xf numFmtId="0" fontId="27" fillId="0" borderId="35" xfId="0" applyFont="1" applyBorder="1" applyAlignment="1">
      <alignment horizontal="center" vertical="center"/>
    </xf>
    <xf numFmtId="0" fontId="19" fillId="0" borderId="49" xfId="42" applyBorder="1" applyAlignment="1">
      <alignment horizontal="center" vertical="center"/>
    </xf>
    <xf numFmtId="0" fontId="19" fillId="0" borderId="23" xfId="42" applyBorder="1" applyAlignment="1">
      <alignment horizontal="center" vertical="center"/>
    </xf>
    <xf numFmtId="0" fontId="19" fillId="0" borderId="17" xfId="42" applyBorder="1" applyAlignment="1">
      <alignment horizontal="center" vertical="center"/>
    </xf>
    <xf numFmtId="3" fontId="19" fillId="0" borderId="49" xfId="42" applyNumberFormat="1" applyBorder="1" applyAlignment="1">
      <alignment horizontal="center" vertical="center"/>
    </xf>
    <xf numFmtId="3" fontId="19" fillId="0" borderId="23" xfId="42" applyNumberFormat="1" applyBorder="1" applyAlignment="1">
      <alignment horizontal="center" vertical="center"/>
    </xf>
    <xf numFmtId="3" fontId="19" fillId="0" borderId="17" xfId="42" applyNumberFormat="1" applyBorder="1" applyAlignment="1">
      <alignment horizontal="center" vertical="center"/>
    </xf>
    <xf numFmtId="3" fontId="24" fillId="0" borderId="83" xfId="42" applyNumberFormat="1" applyFont="1" applyBorder="1" applyAlignment="1" applyProtection="1">
      <alignment horizontal="left" vertical="top"/>
      <protection locked="0"/>
    </xf>
    <xf numFmtId="3" fontId="24" fillId="0" borderId="84" xfId="42" applyNumberFormat="1" applyFont="1" applyBorder="1" applyAlignment="1" applyProtection="1">
      <alignment horizontal="left" vertical="top"/>
      <protection locked="0"/>
    </xf>
    <xf numFmtId="3" fontId="24" fillId="0" borderId="85" xfId="42" applyNumberFormat="1" applyFont="1" applyBorder="1" applyAlignment="1" applyProtection="1">
      <alignment horizontal="left" vertical="top"/>
      <protection locked="0"/>
    </xf>
    <xf numFmtId="3" fontId="24" fillId="0" borderId="12" xfId="42" applyNumberFormat="1" applyFont="1" applyBorder="1" applyAlignment="1" applyProtection="1">
      <alignment horizontal="left" vertical="top"/>
      <protection locked="0"/>
    </xf>
    <xf numFmtId="3" fontId="24" fillId="0" borderId="11" xfId="42" applyNumberFormat="1" applyFont="1" applyBorder="1" applyAlignment="1" applyProtection="1">
      <alignment horizontal="left" vertical="top"/>
      <protection locked="0"/>
    </xf>
    <xf numFmtId="3" fontId="24" fillId="0" borderId="10" xfId="42" applyNumberFormat="1" applyFont="1" applyBorder="1" applyAlignment="1" applyProtection="1">
      <alignment horizontal="left" vertical="top"/>
      <protection locked="0"/>
    </xf>
    <xf numFmtId="0" fontId="23" fillId="0" borderId="45" xfId="42" applyFont="1" applyBorder="1" applyAlignment="1" applyProtection="1">
      <alignment horizontal="left" vertical="top"/>
      <protection locked="0"/>
    </xf>
    <xf numFmtId="0" fontId="23" fillId="0" borderId="32" xfId="42" applyFont="1" applyBorder="1" applyAlignment="1" applyProtection="1">
      <alignment horizontal="left" vertical="top"/>
      <protection locked="0"/>
    </xf>
    <xf numFmtId="0" fontId="23" fillId="0" borderId="35" xfId="42" applyFont="1" applyBorder="1" applyAlignment="1" applyProtection="1">
      <alignment horizontal="left" vertical="top"/>
      <protection locked="0"/>
    </xf>
    <xf numFmtId="0" fontId="23" fillId="0" borderId="27" xfId="42" applyFont="1" applyBorder="1" applyAlignment="1" applyProtection="1">
      <alignment horizontal="left" vertical="top"/>
      <protection locked="0"/>
    </xf>
    <xf numFmtId="0" fontId="23" fillId="0" borderId="26" xfId="42" applyFont="1" applyBorder="1" applyAlignment="1" applyProtection="1">
      <alignment horizontal="left" vertical="top"/>
      <protection locked="0"/>
    </xf>
    <xf numFmtId="0" fontId="23" fillId="0" borderId="24" xfId="42" applyFont="1" applyBorder="1" applyAlignment="1" applyProtection="1">
      <alignment horizontal="left" vertical="top"/>
      <protection locked="0"/>
    </xf>
    <xf numFmtId="0" fontId="23" fillId="0" borderId="48" xfId="42" applyFont="1" applyBorder="1" applyAlignment="1" applyProtection="1">
      <alignment horizontal="left" vertical="top"/>
      <protection locked="0"/>
    </xf>
    <xf numFmtId="0" fontId="23" fillId="0" borderId="28" xfId="42" applyFont="1" applyBorder="1" applyAlignment="1" applyProtection="1">
      <alignment horizontal="left" vertical="top"/>
      <protection locked="0"/>
    </xf>
    <xf numFmtId="0" fontId="23" fillId="0" borderId="13" xfId="42" applyFont="1" applyBorder="1" applyAlignment="1" applyProtection="1">
      <alignment horizontal="left" vertical="top"/>
      <protection locked="0"/>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43" xr:uid="{00000000-0005-0000-0000-000021000000}"/>
    <cellStyle name="桁区切り 3" xfId="45" xr:uid="{0452B7FB-6D16-42C6-BE1D-6268D59816D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標準 3" xfId="46" xr:uid="{A4DF523C-FAB1-4F58-A4FA-5806EBC17807}"/>
    <cellStyle name="良い" xfId="6" builtinId="26" customBuiltin="1"/>
  </cellStyles>
  <dxfs count="3">
    <dxf>
      <fill>
        <patternFill>
          <bgColor rgb="FFFF0000"/>
        </patternFill>
      </fill>
    </dxf>
    <dxf>
      <font>
        <strike val="0"/>
        <color auto="1"/>
      </font>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tabSelected="1" view="pageBreakPreview" zoomScale="70" zoomScaleNormal="100" zoomScaleSheetLayoutView="70" workbookViewId="0">
      <selection activeCell="A2" sqref="A2:G2"/>
    </sheetView>
  </sheetViews>
  <sheetFormatPr defaultColWidth="9" defaultRowHeight="13"/>
  <cols>
    <col min="1" max="1" width="11.5" style="74" customWidth="1"/>
    <col min="2" max="2" width="23.08203125" style="74" customWidth="1"/>
    <col min="3" max="3" width="18.58203125" style="89" customWidth="1"/>
    <col min="4" max="4" width="5.6640625" style="74" customWidth="1"/>
    <col min="5" max="5" width="11.08203125" style="74" customWidth="1"/>
    <col min="6" max="7" width="18.58203125" style="74" customWidth="1"/>
    <col min="8" max="16384" width="9" style="74"/>
  </cols>
  <sheetData>
    <row r="1" spans="1:7" ht="14">
      <c r="A1" s="72" t="s">
        <v>92</v>
      </c>
      <c r="B1" s="72"/>
      <c r="C1" s="73"/>
      <c r="D1" s="72"/>
      <c r="E1" s="72"/>
      <c r="F1" s="72"/>
      <c r="G1" s="72"/>
    </row>
    <row r="2" spans="1:7" ht="30" customHeight="1">
      <c r="A2" s="207" t="s">
        <v>203</v>
      </c>
      <c r="B2" s="207"/>
      <c r="C2" s="207"/>
      <c r="D2" s="207"/>
      <c r="E2" s="207"/>
      <c r="F2" s="207"/>
      <c r="G2" s="207"/>
    </row>
    <row r="3" spans="1:7" ht="8.25" customHeight="1">
      <c r="A3" s="75"/>
      <c r="B3" s="75"/>
      <c r="C3" s="76"/>
      <c r="D3" s="75"/>
      <c r="E3" s="75"/>
      <c r="F3" s="75"/>
      <c r="G3" s="75"/>
    </row>
    <row r="4" spans="1:7" ht="30" customHeight="1" thickBot="1">
      <c r="A4" s="72"/>
      <c r="B4" s="72"/>
      <c r="C4" s="76"/>
      <c r="D4" s="75"/>
      <c r="E4" s="75"/>
      <c r="F4" s="75"/>
      <c r="G4" s="77" t="s">
        <v>9</v>
      </c>
    </row>
    <row r="5" spans="1:7" ht="45" customHeight="1" thickBot="1">
      <c r="A5" s="208" t="s">
        <v>8</v>
      </c>
      <c r="B5" s="208"/>
      <c r="C5" s="208"/>
      <c r="D5" s="209" t="s">
        <v>7</v>
      </c>
      <c r="E5" s="210"/>
      <c r="F5" s="210"/>
      <c r="G5" s="211"/>
    </row>
    <row r="6" spans="1:7" ht="45" customHeight="1">
      <c r="A6" s="212" t="s">
        <v>15</v>
      </c>
      <c r="B6" s="213"/>
      <c r="C6" s="92" t="s">
        <v>91</v>
      </c>
      <c r="D6" s="217" t="s">
        <v>6</v>
      </c>
      <c r="E6" s="220" t="s">
        <v>176</v>
      </c>
      <c r="F6" s="213"/>
      <c r="G6" s="93" t="str">
        <f>IF(C8="","",IF(C8=0,"",ROUNDDOWN(C8/3,0)))</f>
        <v/>
      </c>
    </row>
    <row r="7" spans="1:7" ht="45" customHeight="1">
      <c r="A7" s="79" t="s">
        <v>5</v>
      </c>
      <c r="B7" s="80" t="s">
        <v>3</v>
      </c>
      <c r="C7" s="71"/>
      <c r="D7" s="218"/>
      <c r="E7" s="221" t="s">
        <v>14</v>
      </c>
      <c r="F7" s="81" t="s">
        <v>177</v>
      </c>
      <c r="G7" s="71"/>
    </row>
    <row r="8" spans="1:7" ht="45" customHeight="1">
      <c r="A8" s="79" t="s">
        <v>5</v>
      </c>
      <c r="B8" s="82" t="s">
        <v>13</v>
      </c>
      <c r="C8" s="71"/>
      <c r="D8" s="218"/>
      <c r="E8" s="222"/>
      <c r="F8" s="83" t="s">
        <v>178</v>
      </c>
      <c r="G8" s="71"/>
    </row>
    <row r="9" spans="1:7" ht="45" customHeight="1">
      <c r="A9" s="79" t="s">
        <v>5</v>
      </c>
      <c r="B9" s="82" t="s">
        <v>12</v>
      </c>
      <c r="C9" s="71"/>
      <c r="D9" s="218"/>
      <c r="E9" s="223"/>
      <c r="F9" s="83" t="s">
        <v>179</v>
      </c>
      <c r="G9" s="84" t="str">
        <f>IF(G6="","",SUM(G7:G8))</f>
        <v/>
      </c>
    </row>
    <row r="10" spans="1:7" ht="45" customHeight="1">
      <c r="A10" s="79" t="s">
        <v>4</v>
      </c>
      <c r="B10" s="82" t="s">
        <v>3</v>
      </c>
      <c r="C10" s="109"/>
      <c r="D10" s="218"/>
      <c r="E10" s="224" t="s">
        <v>180</v>
      </c>
      <c r="F10" s="225"/>
      <c r="G10" s="85" t="str">
        <f>IF(ISERROR(G9/C8),"",ROUND(G9/C8,7))</f>
        <v/>
      </c>
    </row>
    <row r="11" spans="1:7" ht="45" customHeight="1">
      <c r="A11" s="214" t="s">
        <v>2</v>
      </c>
      <c r="B11" s="215"/>
      <c r="C11" s="216"/>
      <c r="D11" s="218"/>
      <c r="E11" s="224" t="s">
        <v>181</v>
      </c>
      <c r="F11" s="225"/>
      <c r="G11" s="71"/>
    </row>
    <row r="12" spans="1:7" ht="45" customHeight="1">
      <c r="A12" s="205" t="s">
        <v>11</v>
      </c>
      <c r="B12" s="206"/>
      <c r="C12" s="78">
        <f>'別紙内訳(個人設置・公共) '!I43</f>
        <v>0</v>
      </c>
      <c r="D12" s="219"/>
      <c r="E12" s="226" t="s">
        <v>182</v>
      </c>
      <c r="F12" s="227"/>
      <c r="G12" s="84" t="str">
        <f>IF(ISERROR(G9/C8),"",ROUNDDOWN(G6*G10,0)-G11)</f>
        <v/>
      </c>
    </row>
    <row r="13" spans="1:7" ht="45" customHeight="1">
      <c r="A13" s="205" t="s">
        <v>90</v>
      </c>
      <c r="B13" s="206"/>
      <c r="C13" s="84">
        <f>'別紙内訳(個人設置・公共) '!P14</f>
        <v>0</v>
      </c>
      <c r="D13" s="237" t="s">
        <v>1</v>
      </c>
      <c r="E13" s="226" t="s">
        <v>183</v>
      </c>
      <c r="F13" s="206"/>
      <c r="G13" s="84" t="str">
        <f>IF(C9="","",IF(C9=0,"",(ROUNDDOWN(C9/2,0))))</f>
        <v/>
      </c>
    </row>
    <row r="14" spans="1:7" ht="45" customHeight="1">
      <c r="A14" s="205" t="s">
        <v>89</v>
      </c>
      <c r="B14" s="206"/>
      <c r="C14" s="84">
        <f>'別紙内訳(個人設置・公共) '!S28</f>
        <v>0</v>
      </c>
      <c r="D14" s="238"/>
      <c r="E14" s="240" t="s">
        <v>79</v>
      </c>
      <c r="F14" s="86" t="s">
        <v>184</v>
      </c>
      <c r="G14" s="71"/>
    </row>
    <row r="15" spans="1:7" ht="45" customHeight="1">
      <c r="A15" s="205" t="s">
        <v>88</v>
      </c>
      <c r="B15" s="206"/>
      <c r="C15" s="84">
        <f>'別紙内訳(個人設置・公共) '!P41</f>
        <v>0</v>
      </c>
      <c r="D15" s="238"/>
      <c r="E15" s="240"/>
      <c r="F15" s="87" t="s">
        <v>185</v>
      </c>
      <c r="G15" s="71"/>
    </row>
    <row r="16" spans="1:7" ht="45" customHeight="1">
      <c r="A16" s="205" t="s">
        <v>87</v>
      </c>
      <c r="B16" s="206"/>
      <c r="C16" s="84">
        <f>'別紙内訳(個人設置・公共) '!Y15</f>
        <v>0</v>
      </c>
      <c r="D16" s="238"/>
      <c r="E16" s="241"/>
      <c r="F16" s="87" t="s">
        <v>186</v>
      </c>
      <c r="G16" s="88" t="str">
        <f>IF(G13="","",SUM(G14:G15))</f>
        <v/>
      </c>
    </row>
    <row r="17" spans="1:7" ht="45" customHeight="1">
      <c r="A17" s="205" t="s">
        <v>146</v>
      </c>
      <c r="B17" s="206"/>
      <c r="C17" s="84">
        <f>'別紙内訳(個人設置・公共) '!Y22</f>
        <v>0</v>
      </c>
      <c r="D17" s="238"/>
      <c r="E17" s="226" t="s">
        <v>187</v>
      </c>
      <c r="F17" s="206"/>
      <c r="G17" s="85" t="str">
        <f>IF(ISERROR(G16/C9),"",ROUND(G16/C9,7))</f>
        <v/>
      </c>
    </row>
    <row r="18" spans="1:7" ht="45" customHeight="1">
      <c r="A18" s="205" t="s">
        <v>147</v>
      </c>
      <c r="B18" s="206"/>
      <c r="C18" s="148"/>
      <c r="D18" s="238"/>
      <c r="E18" s="226" t="s">
        <v>188</v>
      </c>
      <c r="F18" s="206"/>
      <c r="G18" s="71"/>
    </row>
    <row r="19" spans="1:7" ht="45" customHeight="1">
      <c r="A19" s="205" t="s">
        <v>172</v>
      </c>
      <c r="B19" s="206"/>
      <c r="C19" s="84">
        <f>'別紙内訳(個人設置・公共) '!Y30</f>
        <v>0</v>
      </c>
      <c r="D19" s="239"/>
      <c r="E19" s="226" t="s">
        <v>189</v>
      </c>
      <c r="F19" s="206"/>
      <c r="G19" s="84" t="str">
        <f>IF(ISERROR(G16/C9),"",ROUNDDOWN(G13*G17,0)-G18)</f>
        <v/>
      </c>
    </row>
    <row r="20" spans="1:7" ht="45" customHeight="1">
      <c r="A20" s="205" t="s">
        <v>173</v>
      </c>
      <c r="B20" s="206"/>
      <c r="C20" s="84">
        <f>SUM(C12:C19)</f>
        <v>0</v>
      </c>
      <c r="D20" s="228" t="s">
        <v>190</v>
      </c>
      <c r="E20" s="206"/>
      <c r="F20" s="229"/>
      <c r="G20" s="84">
        <f>SUM(G12,G19)</f>
        <v>0</v>
      </c>
    </row>
    <row r="21" spans="1:7" ht="45" customHeight="1" thickBot="1">
      <c r="A21" s="205" t="s">
        <v>174</v>
      </c>
      <c r="B21" s="227"/>
      <c r="C21" s="71"/>
      <c r="D21" s="236" t="s">
        <v>0</v>
      </c>
      <c r="E21" s="227"/>
      <c r="F21" s="229"/>
      <c r="G21" s="111"/>
    </row>
    <row r="22" spans="1:7" ht="42" customHeight="1" thickBot="1">
      <c r="A22" s="228" t="s">
        <v>175</v>
      </c>
      <c r="B22" s="229"/>
      <c r="C22" s="84">
        <f>C20-C21</f>
        <v>0</v>
      </c>
      <c r="D22" s="209" t="s">
        <v>145</v>
      </c>
      <c r="E22" s="210"/>
      <c r="F22" s="210"/>
      <c r="G22" s="211"/>
    </row>
    <row r="23" spans="1:7" ht="42" customHeight="1">
      <c r="A23" s="230"/>
      <c r="B23" s="231"/>
      <c r="C23" s="232"/>
      <c r="D23" s="356"/>
      <c r="E23" s="357"/>
      <c r="F23" s="357"/>
      <c r="G23" s="358"/>
    </row>
    <row r="24" spans="1:7" ht="42" customHeight="1" thickBot="1">
      <c r="A24" s="233"/>
      <c r="B24" s="234"/>
      <c r="C24" s="235"/>
      <c r="D24" s="359"/>
      <c r="E24" s="360"/>
      <c r="F24" s="360"/>
      <c r="G24" s="361"/>
    </row>
    <row r="25" spans="1:7" ht="14">
      <c r="A25" s="72" t="s">
        <v>10</v>
      </c>
      <c r="B25" s="72"/>
      <c r="C25" s="73"/>
    </row>
  </sheetData>
  <sheetProtection algorithmName="SHA-512" hashValue="3P28TVy7qqpFNSizaeAaT6N08dWVmYgyb6LM4KrENMBc6potAvNQgREpj6ooQMIK3NIOrVlp3Zjzf0zzqfvNLQ==" saltValue="jrpuSn7A/SKtoQ7//ugkxQ==" spinCount="100000" sheet="1" selectLockedCells="1"/>
  <mergeCells count="33">
    <mergeCell ref="E18:F18"/>
    <mergeCell ref="E19:F19"/>
    <mergeCell ref="D20:F20"/>
    <mergeCell ref="D23:G24"/>
    <mergeCell ref="A23:C24"/>
    <mergeCell ref="D22:G22"/>
    <mergeCell ref="D21:F21"/>
    <mergeCell ref="D13:D19"/>
    <mergeCell ref="E13:F13"/>
    <mergeCell ref="E14:E16"/>
    <mergeCell ref="E17:F17"/>
    <mergeCell ref="A13:B13"/>
    <mergeCell ref="A14:B14"/>
    <mergeCell ref="A20:B20"/>
    <mergeCell ref="A21:B21"/>
    <mergeCell ref="A22:B22"/>
    <mergeCell ref="A2:G2"/>
    <mergeCell ref="A5:C5"/>
    <mergeCell ref="D5:G5"/>
    <mergeCell ref="A6:B6"/>
    <mergeCell ref="A11:C11"/>
    <mergeCell ref="D6:D12"/>
    <mergeCell ref="E6:F6"/>
    <mergeCell ref="E7:E9"/>
    <mergeCell ref="E10:F10"/>
    <mergeCell ref="A12:B12"/>
    <mergeCell ref="E11:F11"/>
    <mergeCell ref="E12:F12"/>
    <mergeCell ref="A15:B15"/>
    <mergeCell ref="A16:B16"/>
    <mergeCell ref="A19:B19"/>
    <mergeCell ref="A18:B18"/>
    <mergeCell ref="A17:B17"/>
  </mergeCells>
  <phoneticPr fontId="18"/>
  <conditionalFormatting sqref="G21">
    <cfRule type="expression" dxfId="2" priority="1">
      <formula>$G$21&gt;$G$20</formula>
    </cfRule>
  </conditionalFormatting>
  <printOptions horizontalCentered="1"/>
  <pageMargins left="0.78740157480314965" right="0.78740157480314965" top="0.98425196850393704" bottom="0.59055118110236227" header="0.51181102362204722" footer="0.51181102362204722"/>
  <pageSetup paperSize="9" scale="72"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B4BC-6063-4631-8BB0-4D8FC3159721}">
  <dimension ref="A1:Y70"/>
  <sheetViews>
    <sheetView view="pageBreakPreview" zoomScale="70" zoomScaleNormal="70" zoomScaleSheetLayoutView="70" zoomScalePageLayoutView="40" workbookViewId="0">
      <selection activeCell="A3" sqref="A3"/>
    </sheetView>
  </sheetViews>
  <sheetFormatPr defaultColWidth="8.6640625" defaultRowHeight="13"/>
  <cols>
    <col min="1" max="1" width="16.6640625" style="1" customWidth="1"/>
    <col min="2" max="2" width="13.6640625" style="1" customWidth="1"/>
    <col min="3" max="4" width="11.6640625" style="1" customWidth="1"/>
    <col min="5" max="5" width="7.6640625" style="1" customWidth="1"/>
    <col min="6" max="7" width="11.6640625" style="1" customWidth="1"/>
    <col min="8" max="8" width="7.6640625" style="1" customWidth="1"/>
    <col min="9" max="9" width="11.6640625" style="1" customWidth="1"/>
    <col min="10" max="10" width="15" style="1" customWidth="1"/>
    <col min="11" max="11" width="4.08203125" style="1" customWidth="1"/>
    <col min="12" max="12" width="18.5" style="1" customWidth="1"/>
    <col min="13" max="13" width="11.6640625" style="1" customWidth="1"/>
    <col min="14" max="14" width="16" style="1" customWidth="1"/>
    <col min="15" max="15" width="7.6640625" style="1" customWidth="1"/>
    <col min="16" max="16" width="11.58203125" style="2" customWidth="1"/>
    <col min="17" max="17" width="16" style="2" customWidth="1"/>
    <col min="18" max="19" width="11.58203125" style="2" customWidth="1"/>
    <col min="20" max="20" width="8.6640625" style="1"/>
    <col min="21" max="21" width="25.6640625" style="1" customWidth="1"/>
    <col min="22" max="22" width="11.6640625" style="1" customWidth="1"/>
    <col min="23" max="23" width="14.6640625" style="2" customWidth="1"/>
    <col min="24" max="24" width="7.6640625" style="1" customWidth="1"/>
    <col min="25" max="25" width="11.58203125" style="2" customWidth="1"/>
    <col min="26" max="16384" width="8.6640625" style="1"/>
  </cols>
  <sheetData>
    <row r="1" spans="1:25" ht="14.25" customHeight="1">
      <c r="A1" s="1" t="s">
        <v>48</v>
      </c>
    </row>
    <row r="2" spans="1:25" ht="14.25" customHeight="1"/>
    <row r="3" spans="1:25" ht="14.25" customHeight="1"/>
    <row r="4" spans="1:25" ht="14.25" customHeight="1" thickBot="1">
      <c r="A4" s="1" t="s">
        <v>99</v>
      </c>
      <c r="J4" s="1" t="s">
        <v>9</v>
      </c>
      <c r="L4" s="1" t="s">
        <v>100</v>
      </c>
      <c r="P4" s="2" t="s">
        <v>9</v>
      </c>
      <c r="U4" s="1" t="s">
        <v>101</v>
      </c>
      <c r="Y4" s="2" t="s">
        <v>9</v>
      </c>
    </row>
    <row r="5" spans="1:25" ht="14.25" customHeight="1">
      <c r="A5" s="250" t="s">
        <v>85</v>
      </c>
      <c r="B5" s="279"/>
      <c r="C5" s="124" t="s">
        <v>84</v>
      </c>
      <c r="D5" s="124"/>
      <c r="E5" s="124"/>
      <c r="F5" s="124" t="s">
        <v>83</v>
      </c>
      <c r="G5" s="124"/>
      <c r="H5" s="125"/>
      <c r="I5" s="282" t="s">
        <v>45</v>
      </c>
      <c r="J5" s="285" t="s">
        <v>158</v>
      </c>
      <c r="L5" s="250"/>
      <c r="M5" s="275" t="s">
        <v>80</v>
      </c>
      <c r="N5" s="275" t="s">
        <v>96</v>
      </c>
      <c r="O5" s="279" t="s">
        <v>26</v>
      </c>
      <c r="P5" s="259" t="s">
        <v>25</v>
      </c>
      <c r="Q5" s="126"/>
      <c r="R5" s="126"/>
      <c r="S5" s="126"/>
      <c r="U5" s="250"/>
      <c r="V5" s="275" t="s">
        <v>80</v>
      </c>
      <c r="W5" s="277" t="s">
        <v>97</v>
      </c>
      <c r="X5" s="279" t="s">
        <v>26</v>
      </c>
      <c r="Y5" s="259" t="s">
        <v>25</v>
      </c>
    </row>
    <row r="6" spans="1:25" ht="14.25" customHeight="1" thickBot="1">
      <c r="A6" s="251"/>
      <c r="B6" s="281"/>
      <c r="C6" s="29" t="s">
        <v>47</v>
      </c>
      <c r="D6" s="29" t="s">
        <v>76</v>
      </c>
      <c r="E6" s="288" t="s">
        <v>46</v>
      </c>
      <c r="F6" s="29" t="s">
        <v>47</v>
      </c>
      <c r="G6" s="29" t="s">
        <v>76</v>
      </c>
      <c r="H6" s="289" t="s">
        <v>46</v>
      </c>
      <c r="I6" s="283"/>
      <c r="J6" s="286"/>
      <c r="L6" s="274"/>
      <c r="M6" s="280"/>
      <c r="N6" s="276"/>
      <c r="O6" s="280"/>
      <c r="P6" s="260"/>
      <c r="Q6" s="126"/>
      <c r="R6" s="126"/>
      <c r="S6" s="126"/>
      <c r="U6" s="274"/>
      <c r="V6" s="276"/>
      <c r="W6" s="278"/>
      <c r="X6" s="280"/>
      <c r="Y6" s="260"/>
    </row>
    <row r="7" spans="1:25" ht="14.25" customHeight="1" thickBot="1">
      <c r="A7" s="274"/>
      <c r="B7" s="280"/>
      <c r="C7" s="113" t="s">
        <v>82</v>
      </c>
      <c r="D7" s="113" t="s">
        <v>82</v>
      </c>
      <c r="E7" s="276"/>
      <c r="F7" s="113" t="s">
        <v>82</v>
      </c>
      <c r="G7" s="113" t="s">
        <v>82</v>
      </c>
      <c r="H7" s="280"/>
      <c r="I7" s="284"/>
      <c r="J7" s="287"/>
      <c r="L7" s="114" t="s">
        <v>23</v>
      </c>
      <c r="M7" s="11">
        <v>300</v>
      </c>
      <c r="N7" s="30"/>
      <c r="O7" s="31"/>
      <c r="P7" s="117">
        <f t="shared" ref="P7:P13" si="0">$N7*O7</f>
        <v>0</v>
      </c>
      <c r="U7" s="118" t="s">
        <v>42</v>
      </c>
      <c r="V7" s="127"/>
      <c r="W7" s="128"/>
      <c r="X7" s="129"/>
      <c r="Y7" s="130"/>
    </row>
    <row r="8" spans="1:25" ht="14.25" customHeight="1">
      <c r="A8" s="15" t="s">
        <v>44</v>
      </c>
      <c r="B8" s="13" t="s">
        <v>23</v>
      </c>
      <c r="C8" s="32">
        <v>332</v>
      </c>
      <c r="D8" s="12"/>
      <c r="E8" s="12"/>
      <c r="F8" s="32">
        <v>390</v>
      </c>
      <c r="G8" s="12"/>
      <c r="H8" s="12"/>
      <c r="I8" s="33">
        <f t="shared" ref="I8:I42" si="1">D8*E8+G8*H8</f>
        <v>0</v>
      </c>
      <c r="J8" s="104"/>
      <c r="L8" s="115" t="s">
        <v>22</v>
      </c>
      <c r="M8" s="131">
        <v>300</v>
      </c>
      <c r="N8" s="34"/>
      <c r="O8" s="35"/>
      <c r="P8" s="132">
        <f t="shared" si="0"/>
        <v>0</v>
      </c>
      <c r="U8" s="133" t="s">
        <v>41</v>
      </c>
      <c r="V8" s="134">
        <v>21</v>
      </c>
      <c r="W8" s="46"/>
      <c r="X8" s="47"/>
      <c r="Y8" s="135">
        <f t="shared" ref="Y8:Y14" si="2">W8*X8</f>
        <v>0</v>
      </c>
    </row>
    <row r="9" spans="1:25" ht="14.25" customHeight="1">
      <c r="A9" s="18"/>
      <c r="B9" s="8" t="s">
        <v>22</v>
      </c>
      <c r="C9" s="36">
        <v>414</v>
      </c>
      <c r="D9" s="7"/>
      <c r="E9" s="7"/>
      <c r="F9" s="36">
        <v>474</v>
      </c>
      <c r="G9" s="7"/>
      <c r="H9" s="7"/>
      <c r="I9" s="37">
        <f t="shared" si="1"/>
        <v>0</v>
      </c>
      <c r="J9" s="105"/>
      <c r="L9" s="115" t="s">
        <v>21</v>
      </c>
      <c r="M9" s="131">
        <v>300</v>
      </c>
      <c r="N9" s="34"/>
      <c r="O9" s="35"/>
      <c r="P9" s="132">
        <f t="shared" si="0"/>
        <v>0</v>
      </c>
      <c r="U9" s="133" t="s">
        <v>40</v>
      </c>
      <c r="V9" s="134">
        <v>54</v>
      </c>
      <c r="W9" s="46"/>
      <c r="X9" s="47"/>
      <c r="Y9" s="135">
        <f t="shared" si="2"/>
        <v>0</v>
      </c>
    </row>
    <row r="10" spans="1:25" ht="14.25" customHeight="1">
      <c r="A10" s="18"/>
      <c r="B10" s="8" t="s">
        <v>21</v>
      </c>
      <c r="C10" s="36">
        <v>548</v>
      </c>
      <c r="D10" s="7"/>
      <c r="E10" s="7"/>
      <c r="F10" s="36">
        <v>660</v>
      </c>
      <c r="G10" s="7"/>
      <c r="H10" s="7"/>
      <c r="I10" s="37">
        <f t="shared" si="1"/>
        <v>0</v>
      </c>
      <c r="J10" s="105"/>
      <c r="L10" s="115" t="s">
        <v>20</v>
      </c>
      <c r="M10" s="131">
        <v>300</v>
      </c>
      <c r="N10" s="34"/>
      <c r="O10" s="35"/>
      <c r="P10" s="132">
        <f t="shared" si="0"/>
        <v>0</v>
      </c>
      <c r="U10" s="119" t="s">
        <v>39</v>
      </c>
      <c r="V10" s="134">
        <v>14</v>
      </c>
      <c r="W10" s="46"/>
      <c r="X10" s="47"/>
      <c r="Y10" s="135">
        <f t="shared" si="2"/>
        <v>0</v>
      </c>
    </row>
    <row r="11" spans="1:25" ht="14.25" customHeight="1">
      <c r="A11" s="18"/>
      <c r="B11" s="8" t="s">
        <v>20</v>
      </c>
      <c r="C11" s="36">
        <v>939</v>
      </c>
      <c r="D11" s="7"/>
      <c r="E11" s="7"/>
      <c r="F11" s="36">
        <v>1002</v>
      </c>
      <c r="G11" s="7"/>
      <c r="H11" s="7"/>
      <c r="I11" s="37">
        <f t="shared" si="1"/>
        <v>0</v>
      </c>
      <c r="J11" s="105"/>
      <c r="L11" s="115" t="s">
        <v>19</v>
      </c>
      <c r="M11" s="131">
        <v>300</v>
      </c>
      <c r="N11" s="34"/>
      <c r="O11" s="35"/>
      <c r="P11" s="132">
        <f t="shared" si="0"/>
        <v>0</v>
      </c>
      <c r="U11" s="119" t="s">
        <v>38</v>
      </c>
      <c r="V11" s="134">
        <v>60</v>
      </c>
      <c r="W11" s="46"/>
      <c r="X11" s="47"/>
      <c r="Y11" s="135">
        <f t="shared" si="2"/>
        <v>0</v>
      </c>
    </row>
    <row r="12" spans="1:25" ht="14.25" customHeight="1">
      <c r="A12" s="18"/>
      <c r="B12" s="8" t="s">
        <v>19</v>
      </c>
      <c r="C12" s="36">
        <v>1472</v>
      </c>
      <c r="D12" s="7"/>
      <c r="E12" s="7"/>
      <c r="F12" s="36">
        <v>1545</v>
      </c>
      <c r="G12" s="7"/>
      <c r="H12" s="7"/>
      <c r="I12" s="37">
        <f t="shared" si="1"/>
        <v>0</v>
      </c>
      <c r="J12" s="105"/>
      <c r="L12" s="115" t="s">
        <v>18</v>
      </c>
      <c r="M12" s="131">
        <v>300</v>
      </c>
      <c r="N12" s="34"/>
      <c r="O12" s="35"/>
      <c r="P12" s="132">
        <f t="shared" si="0"/>
        <v>0</v>
      </c>
      <c r="U12" s="133" t="s">
        <v>37</v>
      </c>
      <c r="V12" s="134">
        <v>61</v>
      </c>
      <c r="W12" s="46"/>
      <c r="X12" s="47"/>
      <c r="Y12" s="135">
        <f t="shared" si="2"/>
        <v>0</v>
      </c>
    </row>
    <row r="13" spans="1:25" ht="14.25" customHeight="1" thickBot="1">
      <c r="A13" s="18"/>
      <c r="B13" s="8" t="s">
        <v>18</v>
      </c>
      <c r="C13" s="36">
        <v>2037</v>
      </c>
      <c r="D13" s="7"/>
      <c r="E13" s="7"/>
      <c r="F13" s="36">
        <v>2129</v>
      </c>
      <c r="G13" s="7"/>
      <c r="H13" s="7"/>
      <c r="I13" s="37">
        <f t="shared" si="1"/>
        <v>0</v>
      </c>
      <c r="J13" s="105"/>
      <c r="L13" s="116" t="s">
        <v>17</v>
      </c>
      <c r="M13" s="136">
        <v>300</v>
      </c>
      <c r="N13" s="38"/>
      <c r="O13" s="39"/>
      <c r="P13" s="137">
        <f t="shared" si="0"/>
        <v>0</v>
      </c>
      <c r="U13" s="119" t="s">
        <v>35</v>
      </c>
      <c r="V13" s="134">
        <v>34</v>
      </c>
      <c r="W13" s="46"/>
      <c r="X13" s="47"/>
      <c r="Y13" s="135">
        <f t="shared" si="2"/>
        <v>0</v>
      </c>
    </row>
    <row r="14" spans="1:25" ht="14.25" customHeight="1" thickBot="1">
      <c r="A14" s="14"/>
      <c r="B14" s="6" t="s">
        <v>17</v>
      </c>
      <c r="C14" s="40">
        <v>2326</v>
      </c>
      <c r="D14" s="5"/>
      <c r="E14" s="5"/>
      <c r="F14" s="40">
        <v>2429</v>
      </c>
      <c r="G14" s="5"/>
      <c r="H14" s="5"/>
      <c r="I14" s="41">
        <f t="shared" si="1"/>
        <v>0</v>
      </c>
      <c r="J14" s="107"/>
      <c r="L14" s="4" t="s">
        <v>16</v>
      </c>
      <c r="M14" s="138"/>
      <c r="N14" s="138"/>
      <c r="O14" s="3">
        <f>SUM(O7:O13)</f>
        <v>0</v>
      </c>
      <c r="P14" s="139">
        <f>SUM(P7:P13)</f>
        <v>0</v>
      </c>
      <c r="U14" s="166" t="s">
        <v>34</v>
      </c>
      <c r="V14" s="167"/>
      <c r="W14" s="48"/>
      <c r="X14" s="49"/>
      <c r="Y14" s="168">
        <f t="shared" si="2"/>
        <v>0</v>
      </c>
    </row>
    <row r="15" spans="1:25" ht="14.25" customHeight="1" thickBot="1">
      <c r="A15" s="247" t="s">
        <v>36</v>
      </c>
      <c r="B15" s="10" t="s">
        <v>23</v>
      </c>
      <c r="C15" s="42">
        <v>360</v>
      </c>
      <c r="D15" s="9"/>
      <c r="E15" s="9"/>
      <c r="F15" s="42">
        <v>408</v>
      </c>
      <c r="G15" s="9"/>
      <c r="H15" s="9"/>
      <c r="I15" s="43">
        <f t="shared" si="1"/>
        <v>0</v>
      </c>
      <c r="J15" s="108"/>
      <c r="U15" s="4" t="s">
        <v>16</v>
      </c>
      <c r="V15" s="138"/>
      <c r="W15" s="169"/>
      <c r="X15" s="140">
        <f>SUM(X8:X14)</f>
        <v>0</v>
      </c>
      <c r="Y15" s="139">
        <f>SUM(Y8:Y14)</f>
        <v>0</v>
      </c>
    </row>
    <row r="16" spans="1:25" ht="14.25" customHeight="1">
      <c r="A16" s="248"/>
      <c r="B16" s="8" t="s">
        <v>22</v>
      </c>
      <c r="C16" s="36">
        <v>462</v>
      </c>
      <c r="D16" s="7"/>
      <c r="E16" s="7"/>
      <c r="F16" s="36">
        <v>492</v>
      </c>
      <c r="G16" s="7"/>
      <c r="H16" s="7"/>
      <c r="I16" s="37">
        <f t="shared" si="1"/>
        <v>0</v>
      </c>
      <c r="J16" s="105"/>
    </row>
    <row r="17" spans="1:25" ht="14.15" customHeight="1" thickBot="1">
      <c r="A17" s="248"/>
      <c r="B17" s="8" t="s">
        <v>21</v>
      </c>
      <c r="C17" s="36">
        <v>585</v>
      </c>
      <c r="D17" s="7"/>
      <c r="E17" s="7"/>
      <c r="F17" s="36">
        <v>684</v>
      </c>
      <c r="G17" s="7"/>
      <c r="H17" s="7"/>
      <c r="I17" s="37">
        <f t="shared" si="1"/>
        <v>0</v>
      </c>
      <c r="J17" s="105"/>
      <c r="L17" s="1" t="s">
        <v>102</v>
      </c>
      <c r="S17" s="2" t="s">
        <v>9</v>
      </c>
    </row>
    <row r="18" spans="1:25" ht="14.25" customHeight="1" thickBot="1">
      <c r="A18" s="248"/>
      <c r="B18" s="8" t="s">
        <v>20</v>
      </c>
      <c r="C18" s="36">
        <v>1092</v>
      </c>
      <c r="D18" s="7"/>
      <c r="E18" s="7"/>
      <c r="F18" s="36">
        <v>1164</v>
      </c>
      <c r="G18" s="7"/>
      <c r="H18" s="7"/>
      <c r="I18" s="37">
        <f t="shared" si="1"/>
        <v>0</v>
      </c>
      <c r="J18" s="105"/>
      <c r="L18" s="250"/>
      <c r="M18" s="141" t="s">
        <v>110</v>
      </c>
      <c r="N18" s="142"/>
      <c r="O18" s="143"/>
      <c r="P18" s="144" t="s">
        <v>111</v>
      </c>
      <c r="Q18" s="145"/>
      <c r="R18" s="146"/>
      <c r="S18" s="147"/>
      <c r="U18" s="1" t="s">
        <v>143</v>
      </c>
      <c r="W18" s="1"/>
      <c r="Y18" s="1" t="s">
        <v>33</v>
      </c>
    </row>
    <row r="19" spans="1:25" ht="14.25" customHeight="1">
      <c r="A19" s="248"/>
      <c r="B19" s="8" t="s">
        <v>19</v>
      </c>
      <c r="C19" s="36">
        <v>1860</v>
      </c>
      <c r="D19" s="7"/>
      <c r="E19" s="7"/>
      <c r="F19" s="36">
        <v>1953</v>
      </c>
      <c r="G19" s="7"/>
      <c r="H19" s="7"/>
      <c r="I19" s="37">
        <f t="shared" si="1"/>
        <v>0</v>
      </c>
      <c r="J19" s="105"/>
      <c r="L19" s="251"/>
      <c r="M19" s="273" t="s">
        <v>80</v>
      </c>
      <c r="N19" s="273" t="s">
        <v>98</v>
      </c>
      <c r="O19" s="294" t="s">
        <v>26</v>
      </c>
      <c r="P19" s="273" t="s">
        <v>80</v>
      </c>
      <c r="Q19" s="273" t="s">
        <v>98</v>
      </c>
      <c r="R19" s="294" t="s">
        <v>26</v>
      </c>
      <c r="S19" s="261" t="s">
        <v>25</v>
      </c>
      <c r="U19" s="267"/>
      <c r="V19" s="290"/>
      <c r="W19" s="290"/>
      <c r="X19" s="271" t="s">
        <v>26</v>
      </c>
      <c r="Y19" s="292" t="s">
        <v>25</v>
      </c>
    </row>
    <row r="20" spans="1:25" ht="14.25" customHeight="1" thickBot="1">
      <c r="A20" s="248"/>
      <c r="B20" s="8" t="s">
        <v>18</v>
      </c>
      <c r="C20" s="36">
        <v>2496</v>
      </c>
      <c r="D20" s="7"/>
      <c r="E20" s="7"/>
      <c r="F20" s="36">
        <v>2610</v>
      </c>
      <c r="G20" s="7"/>
      <c r="H20" s="7"/>
      <c r="I20" s="37">
        <f t="shared" si="1"/>
        <v>0</v>
      </c>
      <c r="J20" s="105"/>
      <c r="L20" s="252"/>
      <c r="M20" s="273"/>
      <c r="N20" s="273"/>
      <c r="O20" s="294"/>
      <c r="P20" s="273"/>
      <c r="Q20" s="273"/>
      <c r="R20" s="294"/>
      <c r="S20" s="261"/>
      <c r="U20" s="268"/>
      <c r="V20" s="291"/>
      <c r="W20" s="291"/>
      <c r="X20" s="272"/>
      <c r="Y20" s="293"/>
    </row>
    <row r="21" spans="1:25" ht="14.25" customHeight="1" thickBot="1">
      <c r="A21" s="249"/>
      <c r="B21" s="17" t="s">
        <v>17</v>
      </c>
      <c r="C21" s="44">
        <v>2850</v>
      </c>
      <c r="D21" s="16"/>
      <c r="E21" s="16"/>
      <c r="F21" s="44">
        <v>2979</v>
      </c>
      <c r="G21" s="16"/>
      <c r="H21" s="16"/>
      <c r="I21" s="45">
        <f t="shared" si="1"/>
        <v>0</v>
      </c>
      <c r="J21" s="106"/>
      <c r="L21" s="114" t="s">
        <v>23</v>
      </c>
      <c r="M21" s="11">
        <v>120</v>
      </c>
      <c r="N21" s="30"/>
      <c r="O21" s="31"/>
      <c r="P21" s="11">
        <v>90</v>
      </c>
      <c r="Q21" s="30"/>
      <c r="R21" s="31"/>
      <c r="S21" s="117">
        <f t="shared" ref="S21:S27" si="3">N21*O21+Q21*R21</f>
        <v>0</v>
      </c>
      <c r="U21" s="170" t="s">
        <v>144</v>
      </c>
      <c r="V21" s="171"/>
      <c r="W21" s="172"/>
      <c r="X21" s="173"/>
      <c r="Y21" s="174"/>
    </row>
    <row r="22" spans="1:25" ht="14.25" customHeight="1" thickBot="1">
      <c r="A22" s="253" t="s">
        <v>31</v>
      </c>
      <c r="B22" s="13" t="s">
        <v>23</v>
      </c>
      <c r="C22" s="32">
        <v>474</v>
      </c>
      <c r="D22" s="12"/>
      <c r="E22" s="12"/>
      <c r="F22" s="32">
        <v>504</v>
      </c>
      <c r="G22" s="12"/>
      <c r="H22" s="12"/>
      <c r="I22" s="33">
        <f t="shared" si="1"/>
        <v>0</v>
      </c>
      <c r="J22" s="104"/>
      <c r="L22" s="115" t="s">
        <v>22</v>
      </c>
      <c r="M22" s="11">
        <v>120</v>
      </c>
      <c r="N22" s="34"/>
      <c r="O22" s="35"/>
      <c r="P22" s="131">
        <v>90</v>
      </c>
      <c r="Q22" s="34"/>
      <c r="R22" s="35"/>
      <c r="S22" s="117">
        <f t="shared" si="3"/>
        <v>0</v>
      </c>
      <c r="U22" s="4" t="s">
        <v>16</v>
      </c>
      <c r="V22" s="50"/>
      <c r="W22" s="50"/>
      <c r="X22" s="140">
        <f>SUM(X21)</f>
        <v>0</v>
      </c>
      <c r="Y22" s="60">
        <f>SUM(Y21)</f>
        <v>0</v>
      </c>
    </row>
    <row r="23" spans="1:25" ht="14.25" customHeight="1">
      <c r="A23" s="254"/>
      <c r="B23" s="8" t="s">
        <v>22</v>
      </c>
      <c r="C23" s="36">
        <v>570</v>
      </c>
      <c r="D23" s="7"/>
      <c r="E23" s="7"/>
      <c r="F23" s="36">
        <v>654</v>
      </c>
      <c r="G23" s="7"/>
      <c r="H23" s="7"/>
      <c r="I23" s="37">
        <f t="shared" si="1"/>
        <v>0</v>
      </c>
      <c r="J23" s="105"/>
      <c r="L23" s="115" t="s">
        <v>21</v>
      </c>
      <c r="M23" s="11">
        <v>120</v>
      </c>
      <c r="N23" s="34"/>
      <c r="O23" s="35"/>
      <c r="P23" s="131">
        <v>90</v>
      </c>
      <c r="Q23" s="34"/>
      <c r="R23" s="35"/>
      <c r="S23" s="117">
        <f>N23*O23+Q23*R23</f>
        <v>0</v>
      </c>
    </row>
    <row r="24" spans="1:25" ht="14.25" customHeight="1">
      <c r="A24" s="254"/>
      <c r="B24" s="8" t="s">
        <v>21</v>
      </c>
      <c r="C24" s="36">
        <v>723</v>
      </c>
      <c r="D24" s="7"/>
      <c r="E24" s="7"/>
      <c r="F24" s="36">
        <v>774</v>
      </c>
      <c r="G24" s="7"/>
      <c r="H24" s="7"/>
      <c r="I24" s="37">
        <f t="shared" si="1"/>
        <v>0</v>
      </c>
      <c r="J24" s="105"/>
      <c r="L24" s="115" t="s">
        <v>20</v>
      </c>
      <c r="M24" s="11">
        <v>120</v>
      </c>
      <c r="N24" s="34"/>
      <c r="O24" s="35"/>
      <c r="P24" s="131">
        <v>90</v>
      </c>
      <c r="Q24" s="34"/>
      <c r="R24" s="35"/>
      <c r="S24" s="117">
        <f t="shared" si="3"/>
        <v>0</v>
      </c>
    </row>
    <row r="25" spans="1:25" ht="14.25" customHeight="1" thickBot="1">
      <c r="A25" s="254"/>
      <c r="B25" s="8" t="s">
        <v>20</v>
      </c>
      <c r="C25" s="36">
        <v>1092</v>
      </c>
      <c r="D25" s="7"/>
      <c r="E25" s="7"/>
      <c r="F25" s="36">
        <v>1164</v>
      </c>
      <c r="G25" s="7"/>
      <c r="H25" s="7"/>
      <c r="I25" s="37">
        <f t="shared" si="1"/>
        <v>0</v>
      </c>
      <c r="J25" s="105"/>
      <c r="L25" s="115" t="s">
        <v>19</v>
      </c>
      <c r="M25" s="11">
        <v>120</v>
      </c>
      <c r="N25" s="34"/>
      <c r="O25" s="35"/>
      <c r="P25" s="131">
        <v>90</v>
      </c>
      <c r="Q25" s="34"/>
      <c r="R25" s="35"/>
      <c r="S25" s="117">
        <f t="shared" si="3"/>
        <v>0</v>
      </c>
      <c r="U25" s="1" t="s">
        <v>116</v>
      </c>
      <c r="Y25" s="2" t="s">
        <v>33</v>
      </c>
    </row>
    <row r="26" spans="1:25" ht="14.25" customHeight="1" thickBot="1">
      <c r="A26" s="254"/>
      <c r="B26" s="8" t="s">
        <v>19</v>
      </c>
      <c r="C26" s="36">
        <v>1860</v>
      </c>
      <c r="D26" s="7"/>
      <c r="E26" s="7"/>
      <c r="F26" s="36">
        <v>1953</v>
      </c>
      <c r="G26" s="7"/>
      <c r="H26" s="7"/>
      <c r="I26" s="37">
        <f t="shared" si="1"/>
        <v>0</v>
      </c>
      <c r="J26" s="105"/>
      <c r="L26" s="115" t="s">
        <v>18</v>
      </c>
      <c r="M26" s="11">
        <v>120</v>
      </c>
      <c r="N26" s="34"/>
      <c r="O26" s="35"/>
      <c r="P26" s="131">
        <v>90</v>
      </c>
      <c r="Q26" s="34"/>
      <c r="R26" s="35"/>
      <c r="S26" s="117">
        <f t="shared" si="3"/>
        <v>0</v>
      </c>
      <c r="U26" s="15"/>
      <c r="V26" s="152" t="s">
        <v>27</v>
      </c>
      <c r="W26" s="175" t="s">
        <v>112</v>
      </c>
      <c r="X26" s="176"/>
      <c r="Y26" s="149" t="s">
        <v>25</v>
      </c>
    </row>
    <row r="27" spans="1:25" ht="14.25" customHeight="1" thickBot="1">
      <c r="A27" s="254"/>
      <c r="B27" s="8" t="s">
        <v>18</v>
      </c>
      <c r="C27" s="36">
        <v>2496</v>
      </c>
      <c r="D27" s="7"/>
      <c r="E27" s="7"/>
      <c r="F27" s="36">
        <v>2610</v>
      </c>
      <c r="G27" s="7"/>
      <c r="H27" s="7"/>
      <c r="I27" s="37">
        <f t="shared" si="1"/>
        <v>0</v>
      </c>
      <c r="J27" s="105"/>
      <c r="L27" s="116" t="s">
        <v>17</v>
      </c>
      <c r="M27" s="11">
        <v>120</v>
      </c>
      <c r="N27" s="38"/>
      <c r="O27" s="39"/>
      <c r="P27" s="136">
        <v>90</v>
      </c>
      <c r="Q27" s="38"/>
      <c r="R27" s="39"/>
      <c r="S27" s="117">
        <f t="shared" si="3"/>
        <v>0</v>
      </c>
      <c r="U27" s="159" t="s">
        <v>30</v>
      </c>
      <c r="V27" s="177">
        <v>15000</v>
      </c>
      <c r="W27" s="178"/>
      <c r="X27" s="171"/>
      <c r="Y27" s="147">
        <f>W27</f>
        <v>0</v>
      </c>
    </row>
    <row r="28" spans="1:25" ht="14.25" customHeight="1" thickBot="1">
      <c r="A28" s="255"/>
      <c r="B28" s="6" t="s">
        <v>17</v>
      </c>
      <c r="C28" s="40">
        <v>2850</v>
      </c>
      <c r="D28" s="5"/>
      <c r="E28" s="5"/>
      <c r="F28" s="40">
        <v>2979</v>
      </c>
      <c r="G28" s="5"/>
      <c r="H28" s="5"/>
      <c r="I28" s="41">
        <f t="shared" si="1"/>
        <v>0</v>
      </c>
      <c r="J28" s="107"/>
      <c r="L28" s="4" t="s">
        <v>16</v>
      </c>
      <c r="M28" s="138"/>
      <c r="N28" s="138"/>
      <c r="O28" s="3">
        <f>SUM(O21:O27)</f>
        <v>0</v>
      </c>
      <c r="P28" s="138"/>
      <c r="Q28" s="138"/>
      <c r="R28" s="140">
        <f>SUM(R21:R27)</f>
        <v>0</v>
      </c>
      <c r="S28" s="139">
        <f>SUM(S21:S27)</f>
        <v>0</v>
      </c>
      <c r="U28" s="115" t="s">
        <v>29</v>
      </c>
      <c r="V28" s="179"/>
      <c r="W28" s="180"/>
      <c r="X28" s="181"/>
      <c r="Y28" s="132">
        <f>W28</f>
        <v>0</v>
      </c>
    </row>
    <row r="29" spans="1:25" ht="14.25" customHeight="1" thickBot="1">
      <c r="A29" s="253" t="s">
        <v>28</v>
      </c>
      <c r="B29" s="13" t="s">
        <v>23</v>
      </c>
      <c r="C29" s="32">
        <v>528</v>
      </c>
      <c r="D29" s="12"/>
      <c r="E29" s="12"/>
      <c r="F29" s="32">
        <v>558</v>
      </c>
      <c r="G29" s="12"/>
      <c r="H29" s="12"/>
      <c r="I29" s="33">
        <f t="shared" si="1"/>
        <v>0</v>
      </c>
      <c r="J29" s="104"/>
      <c r="U29" s="182" t="s">
        <v>81</v>
      </c>
      <c r="V29" s="183">
        <v>15000</v>
      </c>
      <c r="W29" s="184"/>
      <c r="X29" s="185"/>
      <c r="Y29" s="186">
        <f>W29</f>
        <v>0</v>
      </c>
    </row>
    <row r="30" spans="1:25" ht="14.25" customHeight="1" thickBot="1">
      <c r="A30" s="254"/>
      <c r="B30" s="8" t="s">
        <v>22</v>
      </c>
      <c r="C30" s="36">
        <v>693</v>
      </c>
      <c r="D30" s="7"/>
      <c r="E30" s="7"/>
      <c r="F30" s="36">
        <v>738</v>
      </c>
      <c r="G30" s="7"/>
      <c r="H30" s="7"/>
      <c r="I30" s="37">
        <f t="shared" si="1"/>
        <v>0</v>
      </c>
      <c r="J30" s="105"/>
      <c r="U30" s="14" t="s">
        <v>16</v>
      </c>
      <c r="V30" s="3"/>
      <c r="W30" s="187"/>
      <c r="X30" s="140"/>
      <c r="Y30" s="188">
        <f>SUM(Y27:Y29)</f>
        <v>0</v>
      </c>
    </row>
    <row r="31" spans="1:25" ht="14.25" customHeight="1" thickBot="1">
      <c r="A31" s="254"/>
      <c r="B31" s="8" t="s">
        <v>21</v>
      </c>
      <c r="C31" s="36">
        <v>963</v>
      </c>
      <c r="D31" s="7"/>
      <c r="E31" s="7"/>
      <c r="F31" s="36">
        <v>1029</v>
      </c>
      <c r="G31" s="7"/>
      <c r="H31" s="7"/>
      <c r="I31" s="37">
        <f t="shared" si="1"/>
        <v>0</v>
      </c>
      <c r="J31" s="105"/>
      <c r="L31" s="1" t="s">
        <v>103</v>
      </c>
      <c r="P31" s="2" t="s">
        <v>9</v>
      </c>
    </row>
    <row r="32" spans="1:25" ht="14.25" customHeight="1">
      <c r="A32" s="254"/>
      <c r="B32" s="8" t="s">
        <v>20</v>
      </c>
      <c r="C32" s="36">
        <v>1674</v>
      </c>
      <c r="D32" s="7"/>
      <c r="E32" s="7"/>
      <c r="F32" s="36">
        <v>1779</v>
      </c>
      <c r="G32" s="7"/>
      <c r="H32" s="7"/>
      <c r="I32" s="37">
        <f t="shared" si="1"/>
        <v>0</v>
      </c>
      <c r="J32" s="105"/>
      <c r="L32" s="267"/>
      <c r="M32" s="269" t="s">
        <v>80</v>
      </c>
      <c r="N32" s="269" t="s">
        <v>98</v>
      </c>
      <c r="O32" s="271" t="s">
        <v>26</v>
      </c>
      <c r="P32" s="257" t="s">
        <v>25</v>
      </c>
    </row>
    <row r="33" spans="1:16" ht="14.25" customHeight="1" thickBot="1">
      <c r="A33" s="254"/>
      <c r="B33" s="8" t="s">
        <v>19</v>
      </c>
      <c r="C33" s="36">
        <v>2811</v>
      </c>
      <c r="D33" s="7"/>
      <c r="E33" s="7"/>
      <c r="F33" s="36">
        <v>2952</v>
      </c>
      <c r="G33" s="7"/>
      <c r="H33" s="7"/>
      <c r="I33" s="37">
        <f>D33*E33+G33*H33</f>
        <v>0</v>
      </c>
      <c r="J33" s="105"/>
      <c r="L33" s="268"/>
      <c r="M33" s="270"/>
      <c r="N33" s="270"/>
      <c r="O33" s="272"/>
      <c r="P33" s="258"/>
    </row>
    <row r="34" spans="1:16" ht="14.25" customHeight="1">
      <c r="A34" s="254"/>
      <c r="B34" s="8" t="s">
        <v>18</v>
      </c>
      <c r="C34" s="36">
        <v>3774</v>
      </c>
      <c r="D34" s="7"/>
      <c r="E34" s="7"/>
      <c r="F34" s="36">
        <v>3912</v>
      </c>
      <c r="G34" s="7"/>
      <c r="H34" s="7"/>
      <c r="I34" s="37">
        <f t="shared" si="1"/>
        <v>0</v>
      </c>
      <c r="J34" s="105"/>
      <c r="L34" s="114" t="s">
        <v>23</v>
      </c>
      <c r="M34" s="11">
        <v>90</v>
      </c>
      <c r="N34" s="30"/>
      <c r="O34" s="31"/>
      <c r="P34" s="117">
        <f t="shared" ref="P34:P40" si="4">$N34*O34</f>
        <v>0</v>
      </c>
    </row>
    <row r="35" spans="1:16" ht="14.25" customHeight="1" thickBot="1">
      <c r="A35" s="255"/>
      <c r="B35" s="6" t="s">
        <v>17</v>
      </c>
      <c r="C35" s="40">
        <v>4201</v>
      </c>
      <c r="D35" s="5"/>
      <c r="E35" s="5"/>
      <c r="F35" s="40">
        <v>4386</v>
      </c>
      <c r="G35" s="5"/>
      <c r="H35" s="5"/>
      <c r="I35" s="41">
        <f t="shared" si="1"/>
        <v>0</v>
      </c>
      <c r="J35" s="107"/>
      <c r="L35" s="115" t="s">
        <v>22</v>
      </c>
      <c r="M35" s="131">
        <v>90</v>
      </c>
      <c r="N35" s="34"/>
      <c r="O35" s="35"/>
      <c r="P35" s="132">
        <f t="shared" si="4"/>
        <v>0</v>
      </c>
    </row>
    <row r="36" spans="1:16" ht="14.25" customHeight="1">
      <c r="A36" s="253" t="s">
        <v>24</v>
      </c>
      <c r="B36" s="10" t="s">
        <v>23</v>
      </c>
      <c r="C36" s="42">
        <v>489</v>
      </c>
      <c r="D36" s="9"/>
      <c r="E36" s="9"/>
      <c r="F36" s="42">
        <v>516</v>
      </c>
      <c r="G36" s="9"/>
      <c r="H36" s="9"/>
      <c r="I36" s="43">
        <f t="shared" si="1"/>
        <v>0</v>
      </c>
      <c r="J36" s="108"/>
      <c r="L36" s="115" t="s">
        <v>21</v>
      </c>
      <c r="M36" s="131">
        <v>90</v>
      </c>
      <c r="N36" s="34"/>
      <c r="O36" s="35"/>
      <c r="P36" s="132">
        <f t="shared" si="4"/>
        <v>0</v>
      </c>
    </row>
    <row r="37" spans="1:16" ht="14.25" customHeight="1">
      <c r="A37" s="254"/>
      <c r="B37" s="8" t="s">
        <v>22</v>
      </c>
      <c r="C37" s="36">
        <v>654</v>
      </c>
      <c r="D37" s="7"/>
      <c r="E37" s="7"/>
      <c r="F37" s="36">
        <v>696</v>
      </c>
      <c r="G37" s="7"/>
      <c r="H37" s="7"/>
      <c r="I37" s="37">
        <f t="shared" si="1"/>
        <v>0</v>
      </c>
      <c r="J37" s="105"/>
      <c r="L37" s="115" t="s">
        <v>20</v>
      </c>
      <c r="M37" s="131">
        <v>90</v>
      </c>
      <c r="N37" s="34"/>
      <c r="O37" s="35"/>
      <c r="P37" s="132">
        <f t="shared" si="4"/>
        <v>0</v>
      </c>
    </row>
    <row r="38" spans="1:16" ht="14.25" customHeight="1">
      <c r="A38" s="254"/>
      <c r="B38" s="8" t="s">
        <v>21</v>
      </c>
      <c r="C38" s="36">
        <v>903</v>
      </c>
      <c r="D38" s="7"/>
      <c r="E38" s="7"/>
      <c r="F38" s="36">
        <v>963</v>
      </c>
      <c r="G38" s="7"/>
      <c r="H38" s="7"/>
      <c r="I38" s="37">
        <f t="shared" si="1"/>
        <v>0</v>
      </c>
      <c r="J38" s="105"/>
      <c r="L38" s="115" t="s">
        <v>19</v>
      </c>
      <c r="M38" s="131">
        <v>90</v>
      </c>
      <c r="N38" s="34"/>
      <c r="O38" s="35"/>
      <c r="P38" s="132">
        <f t="shared" si="4"/>
        <v>0</v>
      </c>
    </row>
    <row r="39" spans="1:16" ht="14.25" customHeight="1">
      <c r="A39" s="254"/>
      <c r="B39" s="8" t="s">
        <v>20</v>
      </c>
      <c r="C39" s="36">
        <v>1551</v>
      </c>
      <c r="D39" s="7"/>
      <c r="E39" s="7"/>
      <c r="F39" s="36">
        <v>1650</v>
      </c>
      <c r="G39" s="7"/>
      <c r="H39" s="7"/>
      <c r="I39" s="37">
        <f t="shared" si="1"/>
        <v>0</v>
      </c>
      <c r="J39" s="105"/>
      <c r="L39" s="115" t="s">
        <v>18</v>
      </c>
      <c r="M39" s="131">
        <v>90</v>
      </c>
      <c r="N39" s="34"/>
      <c r="O39" s="35"/>
      <c r="P39" s="132">
        <f t="shared" si="4"/>
        <v>0</v>
      </c>
    </row>
    <row r="40" spans="1:16" ht="14.25" customHeight="1" thickBot="1">
      <c r="A40" s="254"/>
      <c r="B40" s="8" t="s">
        <v>19</v>
      </c>
      <c r="C40" s="36">
        <v>2607</v>
      </c>
      <c r="D40" s="7"/>
      <c r="E40" s="7"/>
      <c r="F40" s="36">
        <v>2736</v>
      </c>
      <c r="G40" s="7"/>
      <c r="H40" s="7"/>
      <c r="I40" s="37">
        <f t="shared" si="1"/>
        <v>0</v>
      </c>
      <c r="J40" s="105"/>
      <c r="L40" s="116" t="s">
        <v>17</v>
      </c>
      <c r="M40" s="136">
        <v>90</v>
      </c>
      <c r="N40" s="38"/>
      <c r="O40" s="39"/>
      <c r="P40" s="137">
        <f t="shared" si="4"/>
        <v>0</v>
      </c>
    </row>
    <row r="41" spans="1:16" ht="14.25" customHeight="1" thickBot="1">
      <c r="A41" s="254"/>
      <c r="B41" s="8" t="s">
        <v>18</v>
      </c>
      <c r="C41" s="36">
        <v>3501</v>
      </c>
      <c r="D41" s="7"/>
      <c r="E41" s="7"/>
      <c r="F41" s="36">
        <v>3660</v>
      </c>
      <c r="G41" s="7"/>
      <c r="H41" s="7"/>
      <c r="I41" s="37">
        <f t="shared" si="1"/>
        <v>0</v>
      </c>
      <c r="J41" s="105"/>
      <c r="L41" s="4" t="s">
        <v>16</v>
      </c>
      <c r="M41" s="138"/>
      <c r="N41" s="138"/>
      <c r="O41" s="3">
        <f>SUM(O34:O40)</f>
        <v>0</v>
      </c>
      <c r="P41" s="139">
        <f>SUM(P34:P40)</f>
        <v>0</v>
      </c>
    </row>
    <row r="42" spans="1:16" ht="14.25" customHeight="1" thickBot="1">
      <c r="A42" s="255"/>
      <c r="B42" s="6" t="s">
        <v>17</v>
      </c>
      <c r="C42" s="40">
        <v>3906</v>
      </c>
      <c r="D42" s="5"/>
      <c r="E42" s="5"/>
      <c r="F42" s="40">
        <v>4080</v>
      </c>
      <c r="G42" s="5"/>
      <c r="H42" s="5"/>
      <c r="I42" s="41">
        <f t="shared" si="1"/>
        <v>0</v>
      </c>
      <c r="J42" s="107"/>
    </row>
    <row r="43" spans="1:16" ht="14.25" customHeight="1" thickBot="1">
      <c r="A43" s="4" t="s">
        <v>16</v>
      </c>
      <c r="B43" s="3"/>
      <c r="C43" s="50"/>
      <c r="D43" s="51"/>
      <c r="E43" s="51">
        <f>SUM(E8:E42)</f>
        <v>0</v>
      </c>
      <c r="F43" s="51"/>
      <c r="G43" s="52"/>
      <c r="H43" s="50">
        <f>SUM(H8:H42)</f>
        <v>0</v>
      </c>
      <c r="I43" s="53">
        <f>SUM(I8:I42)</f>
        <v>0</v>
      </c>
      <c r="J43" s="53">
        <f>SUM(J8:J42)</f>
        <v>0</v>
      </c>
      <c r="K43" s="120"/>
    </row>
    <row r="45" spans="1:16">
      <c r="A45" s="1" t="s">
        <v>193</v>
      </c>
    </row>
    <row r="46" spans="1:16">
      <c r="A46" s="112" t="s">
        <v>201</v>
      </c>
    </row>
    <row r="47" spans="1:16" ht="70" customHeight="1">
      <c r="A47" s="256" t="s">
        <v>194</v>
      </c>
      <c r="B47" s="256"/>
      <c r="C47" s="256"/>
      <c r="D47" s="256"/>
      <c r="E47" s="256"/>
      <c r="F47" s="256"/>
      <c r="G47" s="256"/>
      <c r="H47" s="256"/>
      <c r="I47" s="256"/>
      <c r="J47" s="256"/>
      <c r="K47" s="256"/>
      <c r="L47" s="256"/>
      <c r="M47" s="256"/>
      <c r="N47" s="256"/>
    </row>
    <row r="48" spans="1:16">
      <c r="A48" s="1" t="s">
        <v>202</v>
      </c>
    </row>
    <row r="49" spans="1:10">
      <c r="A49" s="112" t="s">
        <v>191</v>
      </c>
    </row>
    <row r="50" spans="1:10">
      <c r="A50" s="1" t="s">
        <v>192</v>
      </c>
    </row>
    <row r="53" spans="1:10" ht="27.65" customHeight="1">
      <c r="A53" s="242" t="s">
        <v>167</v>
      </c>
      <c r="B53" s="242"/>
      <c r="C53" s="242"/>
      <c r="D53" s="242"/>
      <c r="E53" s="242"/>
      <c r="F53" s="242"/>
      <c r="G53" s="242"/>
      <c r="H53" s="242"/>
      <c r="I53" s="242"/>
      <c r="J53" s="242"/>
    </row>
    <row r="54" spans="1:10" ht="13.5" thickBot="1">
      <c r="A54" s="1" t="s">
        <v>153</v>
      </c>
      <c r="C54" s="1" t="s">
        <v>9</v>
      </c>
      <c r="H54" s="2"/>
    </row>
    <row r="55" spans="1:10" ht="27" customHeight="1" thickBot="1">
      <c r="A55" s="243" t="s">
        <v>156</v>
      </c>
      <c r="B55" s="244"/>
      <c r="C55" s="157" t="str">
        <f>IF(J43=0,"",I43+P14+S28+P41)</f>
        <v/>
      </c>
      <c r="D55" s="245"/>
      <c r="E55" s="246"/>
      <c r="F55" s="246"/>
      <c r="G55" s="246"/>
      <c r="H55" s="2"/>
    </row>
    <row r="56" spans="1:10">
      <c r="A56" s="1" t="s">
        <v>166</v>
      </c>
      <c r="H56" s="2"/>
    </row>
    <row r="57" spans="1:10">
      <c r="H57" s="2"/>
    </row>
    <row r="58" spans="1:10">
      <c r="A58" s="1" t="s">
        <v>154</v>
      </c>
      <c r="H58" s="2"/>
    </row>
    <row r="59" spans="1:10" ht="13.5" thickBot="1">
      <c r="C59" s="1" t="s">
        <v>9</v>
      </c>
      <c r="H59" s="2"/>
    </row>
    <row r="60" spans="1:10" ht="65.5" customHeight="1">
      <c r="A60" s="159" t="s">
        <v>99</v>
      </c>
      <c r="B60" s="150" t="s">
        <v>150</v>
      </c>
      <c r="C60" s="160" t="str">
        <f>IF(J43&gt;0,J43,"")</f>
        <v/>
      </c>
      <c r="H60" s="2"/>
    </row>
    <row r="61" spans="1:10" ht="27.65" customHeight="1">
      <c r="A61" s="115" t="s">
        <v>151</v>
      </c>
      <c r="B61" s="156" t="s">
        <v>149</v>
      </c>
      <c r="C61" s="161" t="str">
        <f>IF($J$43&gt;0,P14,"")</f>
        <v/>
      </c>
      <c r="H61" s="2"/>
    </row>
    <row r="62" spans="1:10" ht="27.65" customHeight="1">
      <c r="A62" s="115" t="s">
        <v>102</v>
      </c>
      <c r="B62" s="156" t="s">
        <v>149</v>
      </c>
      <c r="C62" s="161" t="str">
        <f>IF($J$43&gt;0,S28,"")</f>
        <v/>
      </c>
      <c r="H62" s="2"/>
    </row>
    <row r="63" spans="1:10" ht="27.65" customHeight="1" thickBot="1">
      <c r="A63" s="162" t="s">
        <v>152</v>
      </c>
      <c r="B63" s="163" t="s">
        <v>149</v>
      </c>
      <c r="C63" s="164" t="str">
        <f>IF($J$43&gt;0,P41,"")</f>
        <v/>
      </c>
      <c r="H63" s="2"/>
    </row>
    <row r="64" spans="1:10" ht="27" customHeight="1" thickTop="1" thickBot="1">
      <c r="A64" s="265" t="s">
        <v>16</v>
      </c>
      <c r="B64" s="266"/>
      <c r="C64" s="165" t="str">
        <f>IF(C60="","",SUM(C60:C63))</f>
        <v/>
      </c>
      <c r="H64" s="2"/>
    </row>
    <row r="65" spans="1:25">
      <c r="H65" s="2"/>
      <c r="V65" s="2"/>
      <c r="W65" s="1"/>
      <c r="X65" s="2"/>
      <c r="Y65" s="1"/>
    </row>
    <row r="66" spans="1:25" ht="13.5" thickBot="1">
      <c r="A66" s="1" t="s">
        <v>155</v>
      </c>
      <c r="H66" s="2"/>
      <c r="V66" s="2"/>
      <c r="W66" s="1"/>
      <c r="X66" s="2"/>
      <c r="Y66" s="1"/>
    </row>
    <row r="67" spans="1:25" ht="27" customHeight="1" thickBot="1">
      <c r="A67" s="262" t="str">
        <f>IFERROR(ROUNDDOWN(C64/C55,2),"")</f>
        <v/>
      </c>
      <c r="B67" s="263"/>
      <c r="C67" s="264"/>
      <c r="H67" s="2"/>
      <c r="V67" s="2"/>
      <c r="W67" s="1"/>
      <c r="X67" s="2"/>
      <c r="Y67" s="1"/>
    </row>
    <row r="68" spans="1:25">
      <c r="A68" s="1" t="s">
        <v>160</v>
      </c>
      <c r="H68" s="2"/>
      <c r="V68" s="2"/>
      <c r="W68" s="1"/>
      <c r="X68" s="2"/>
      <c r="Y68" s="1"/>
    </row>
    <row r="69" spans="1:25">
      <c r="A69" s="1" t="s">
        <v>161</v>
      </c>
      <c r="H69" s="2"/>
      <c r="V69" s="2"/>
      <c r="W69" s="1"/>
      <c r="X69" s="2"/>
      <c r="Y69" s="1"/>
    </row>
    <row r="70" spans="1:25">
      <c r="P70" s="1"/>
      <c r="Q70" s="1"/>
      <c r="R70" s="1"/>
      <c r="V70" s="2"/>
      <c r="W70" s="1"/>
      <c r="X70" s="2"/>
      <c r="Y70" s="1"/>
    </row>
  </sheetData>
  <mergeCells count="44">
    <mergeCell ref="W19:W20"/>
    <mergeCell ref="X19:X20"/>
    <mergeCell ref="Y19:Y20"/>
    <mergeCell ref="O19:O20"/>
    <mergeCell ref="P19:P20"/>
    <mergeCell ref="Q19:Q20"/>
    <mergeCell ref="R19:R20"/>
    <mergeCell ref="V19:V20"/>
    <mergeCell ref="X5:X6"/>
    <mergeCell ref="O5:O6"/>
    <mergeCell ref="A5:A7"/>
    <mergeCell ref="B5:B7"/>
    <mergeCell ref="I5:I7"/>
    <mergeCell ref="J5:J7"/>
    <mergeCell ref="N5:N6"/>
    <mergeCell ref="L5:L6"/>
    <mergeCell ref="M5:M6"/>
    <mergeCell ref="E6:E7"/>
    <mergeCell ref="H6:H7"/>
    <mergeCell ref="P32:P33"/>
    <mergeCell ref="Y5:Y6"/>
    <mergeCell ref="S19:S20"/>
    <mergeCell ref="A67:C67"/>
    <mergeCell ref="A64:B64"/>
    <mergeCell ref="U19:U20"/>
    <mergeCell ref="L32:L33"/>
    <mergeCell ref="M32:M33"/>
    <mergeCell ref="N32:N33"/>
    <mergeCell ref="O32:O33"/>
    <mergeCell ref="M19:M20"/>
    <mergeCell ref="N19:N20"/>
    <mergeCell ref="P5:P6"/>
    <mergeCell ref="U5:U6"/>
    <mergeCell ref="V5:V6"/>
    <mergeCell ref="W5:W6"/>
    <mergeCell ref="A53:J53"/>
    <mergeCell ref="A55:B55"/>
    <mergeCell ref="D55:G55"/>
    <mergeCell ref="A15:A21"/>
    <mergeCell ref="L18:L20"/>
    <mergeCell ref="A22:A28"/>
    <mergeCell ref="A29:A35"/>
    <mergeCell ref="A36:A42"/>
    <mergeCell ref="A47:N47"/>
  </mergeCells>
  <phoneticPr fontId="21"/>
  <pageMargins left="0.7" right="0.7" top="0.75" bottom="0.75" header="0.3" footer="0.3"/>
  <pageSetup paperSize="8" scale="52" fitToWidth="0"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view="pageBreakPreview" topLeftCell="A16" zoomScale="70" zoomScaleNormal="100" zoomScaleSheetLayoutView="70" workbookViewId="0">
      <selection activeCell="D23" sqref="D23:G25"/>
    </sheetView>
  </sheetViews>
  <sheetFormatPr defaultColWidth="9" defaultRowHeight="13"/>
  <cols>
    <col min="1" max="1" width="11.5" style="74" customWidth="1"/>
    <col min="2" max="2" width="25.1640625" style="74" customWidth="1"/>
    <col min="3" max="3" width="17.58203125" style="74" customWidth="1"/>
    <col min="4" max="4" width="5.6640625" style="74" customWidth="1"/>
    <col min="5" max="5" width="11.08203125" style="74" customWidth="1"/>
    <col min="6" max="7" width="17.58203125" style="74" customWidth="1"/>
    <col min="8" max="8" width="9" style="74"/>
    <col min="9" max="9" width="0" style="74" hidden="1" customWidth="1"/>
    <col min="10" max="16384" width="9" style="74"/>
  </cols>
  <sheetData>
    <row r="1" spans="1:7" ht="14">
      <c r="A1" s="72" t="s">
        <v>50</v>
      </c>
      <c r="B1" s="72"/>
      <c r="C1" s="72"/>
      <c r="D1" s="72"/>
      <c r="E1" s="72"/>
      <c r="F1" s="72"/>
      <c r="G1" s="72"/>
    </row>
    <row r="2" spans="1:7" ht="30" customHeight="1">
      <c r="A2" s="207" t="s">
        <v>203</v>
      </c>
      <c r="B2" s="207"/>
      <c r="C2" s="207"/>
      <c r="D2" s="207"/>
      <c r="E2" s="207"/>
      <c r="F2" s="207"/>
      <c r="G2" s="207"/>
    </row>
    <row r="3" spans="1:7" ht="8.25" customHeight="1">
      <c r="A3" s="75"/>
      <c r="B3" s="75"/>
      <c r="C3" s="75"/>
      <c r="D3" s="75"/>
      <c r="E3" s="75"/>
      <c r="F3" s="75"/>
      <c r="G3" s="75"/>
    </row>
    <row r="4" spans="1:7" ht="30" customHeight="1" thickBot="1">
      <c r="A4" s="72"/>
      <c r="B4" s="72"/>
      <c r="C4" s="75"/>
      <c r="D4" s="75"/>
      <c r="E4" s="75"/>
      <c r="F4" s="75"/>
      <c r="G4" s="77" t="s">
        <v>9</v>
      </c>
    </row>
    <row r="5" spans="1:7" ht="41.25" customHeight="1" thickBot="1">
      <c r="A5" s="208" t="s">
        <v>8</v>
      </c>
      <c r="B5" s="208"/>
      <c r="C5" s="208"/>
      <c r="D5" s="209" t="s">
        <v>7</v>
      </c>
      <c r="E5" s="210"/>
      <c r="F5" s="210"/>
      <c r="G5" s="211"/>
    </row>
    <row r="6" spans="1:7" ht="41.25" customHeight="1">
      <c r="A6" s="212" t="s">
        <v>15</v>
      </c>
      <c r="B6" s="213"/>
      <c r="C6" s="95" t="s">
        <v>49</v>
      </c>
      <c r="D6" s="217" t="s">
        <v>6</v>
      </c>
      <c r="E6" s="220" t="s">
        <v>117</v>
      </c>
      <c r="F6" s="213"/>
      <c r="G6" s="78" t="str">
        <f>IF(C8="","",IF(C8=0,"",ROUNDDOWN(C8/3,0)))</f>
        <v/>
      </c>
    </row>
    <row r="7" spans="1:7" ht="41.25" customHeight="1">
      <c r="A7" s="79" t="s">
        <v>5</v>
      </c>
      <c r="B7" s="80" t="s">
        <v>3</v>
      </c>
      <c r="C7" s="71"/>
      <c r="D7" s="218"/>
      <c r="E7" s="221" t="s">
        <v>14</v>
      </c>
      <c r="F7" s="81" t="s">
        <v>118</v>
      </c>
      <c r="G7" s="71"/>
    </row>
    <row r="8" spans="1:7" ht="41.25" customHeight="1">
      <c r="A8" s="79" t="s">
        <v>5</v>
      </c>
      <c r="B8" s="82" t="s">
        <v>141</v>
      </c>
      <c r="C8" s="71"/>
      <c r="D8" s="218"/>
      <c r="E8" s="222"/>
      <c r="F8" s="83" t="s">
        <v>119</v>
      </c>
      <c r="G8" s="71"/>
    </row>
    <row r="9" spans="1:7" ht="41.25" customHeight="1">
      <c r="A9" s="79" t="s">
        <v>5</v>
      </c>
      <c r="B9" s="82" t="s">
        <v>142</v>
      </c>
      <c r="C9" s="71"/>
      <c r="D9" s="218"/>
      <c r="E9" s="223"/>
      <c r="F9" s="83" t="s">
        <v>120</v>
      </c>
      <c r="G9" s="84" t="str">
        <f>IF(G6="","",SUM(G7:G8))</f>
        <v/>
      </c>
    </row>
    <row r="10" spans="1:7" ht="41.25" customHeight="1">
      <c r="A10" s="79" t="s">
        <v>4</v>
      </c>
      <c r="B10" s="82" t="s">
        <v>3</v>
      </c>
      <c r="C10" s="109"/>
      <c r="D10" s="218"/>
      <c r="E10" s="224" t="s">
        <v>128</v>
      </c>
      <c r="F10" s="225"/>
      <c r="G10" s="85" t="str">
        <f>IF(ISERROR(G9/C8),"",ROUND(G9/C8,7))</f>
        <v/>
      </c>
    </row>
    <row r="11" spans="1:7" ht="41.25" customHeight="1">
      <c r="A11" s="214" t="s">
        <v>2</v>
      </c>
      <c r="B11" s="215"/>
      <c r="C11" s="216"/>
      <c r="D11" s="218"/>
      <c r="E11" s="224" t="s">
        <v>121</v>
      </c>
      <c r="F11" s="225"/>
      <c r="G11" s="71"/>
    </row>
    <row r="12" spans="1:7" ht="41.25" customHeight="1">
      <c r="A12" s="205" t="s">
        <v>132</v>
      </c>
      <c r="B12" s="206"/>
      <c r="C12" s="97">
        <f>'内訳(市町村設置) '!I57</f>
        <v>0</v>
      </c>
      <c r="D12" s="219"/>
      <c r="E12" s="224" t="s">
        <v>122</v>
      </c>
      <c r="F12" s="225"/>
      <c r="G12" s="84" t="str">
        <f>IF(ISERROR(G9/C8),"",ROUNDDOWN(G6*G10,0)-G11)</f>
        <v/>
      </c>
    </row>
    <row r="13" spans="1:7" ht="41.25" customHeight="1">
      <c r="A13" s="205" t="s">
        <v>133</v>
      </c>
      <c r="B13" s="206"/>
      <c r="C13" s="97">
        <f>'内訳(市町村設置) '!G104</f>
        <v>0</v>
      </c>
      <c r="D13" s="237" t="s">
        <v>1</v>
      </c>
      <c r="E13" s="226" t="s">
        <v>123</v>
      </c>
      <c r="F13" s="206"/>
      <c r="G13" s="84" t="str">
        <f>IF(C9="","",IF(C9=0,"",(ROUNDDOWN(C9/2,0))))</f>
        <v/>
      </c>
    </row>
    <row r="14" spans="1:7" ht="41.25" customHeight="1">
      <c r="A14" s="205" t="s">
        <v>134</v>
      </c>
      <c r="B14" s="206"/>
      <c r="C14" s="97">
        <f>'内訳(市町村設置) '!P16</f>
        <v>0</v>
      </c>
      <c r="D14" s="238"/>
      <c r="E14" s="240" t="s">
        <v>93</v>
      </c>
      <c r="F14" s="86" t="s">
        <v>124</v>
      </c>
      <c r="G14" s="71"/>
    </row>
    <row r="15" spans="1:7" ht="41.25" customHeight="1">
      <c r="A15" s="205" t="s">
        <v>135</v>
      </c>
      <c r="B15" s="206"/>
      <c r="C15" s="97">
        <f>'内訳(市町村設置) '!S33</f>
        <v>0</v>
      </c>
      <c r="D15" s="238"/>
      <c r="E15" s="240"/>
      <c r="F15" s="87" t="s">
        <v>125</v>
      </c>
      <c r="G15" s="71"/>
    </row>
    <row r="16" spans="1:7" ht="41.25" customHeight="1">
      <c r="A16" s="205" t="s">
        <v>136</v>
      </c>
      <c r="B16" s="206"/>
      <c r="C16" s="97">
        <f>'内訳(市町村設置) '!P49</f>
        <v>0</v>
      </c>
      <c r="D16" s="238"/>
      <c r="E16" s="241"/>
      <c r="F16" s="87" t="s">
        <v>126</v>
      </c>
      <c r="G16" s="90" t="str">
        <f>IF(G13="","",SUM(G14:G15))</f>
        <v/>
      </c>
    </row>
    <row r="17" spans="1:9" ht="41.25" customHeight="1">
      <c r="A17" s="205" t="s">
        <v>137</v>
      </c>
      <c r="B17" s="206"/>
      <c r="C17" s="96">
        <f>SUM(C12:C16)</f>
        <v>0</v>
      </c>
      <c r="D17" s="238"/>
      <c r="E17" s="226" t="s">
        <v>127</v>
      </c>
      <c r="F17" s="206"/>
      <c r="G17" s="85" t="str">
        <f>IF(ISERROR(G16/C9),"",ROUND(G16/C9,7))</f>
        <v/>
      </c>
    </row>
    <row r="18" spans="1:9" ht="41.25" customHeight="1">
      <c r="A18" s="295" t="s">
        <v>138</v>
      </c>
      <c r="B18" s="225"/>
      <c r="C18" s="91"/>
      <c r="D18" s="238"/>
      <c r="E18" s="226" t="s">
        <v>129</v>
      </c>
      <c r="F18" s="206"/>
      <c r="G18" s="71"/>
      <c r="I18" s="74" t="e">
        <f>C18/C17</f>
        <v>#DIV/0!</v>
      </c>
    </row>
    <row r="19" spans="1:9" ht="41.25" customHeight="1">
      <c r="A19" s="205" t="s">
        <v>139</v>
      </c>
      <c r="B19" s="206"/>
      <c r="C19" s="97">
        <f>'内訳(市町村設置) '!P64</f>
        <v>0</v>
      </c>
      <c r="D19" s="239"/>
      <c r="E19" s="226" t="s">
        <v>130</v>
      </c>
      <c r="F19" s="206"/>
      <c r="G19" s="84" t="str">
        <f>IF(ISERROR(G16/C9),"",ROUNDDOWN(G13*G17,0)-G18)</f>
        <v/>
      </c>
    </row>
    <row r="20" spans="1:9" ht="41.25" customHeight="1">
      <c r="A20" s="295" t="s">
        <v>148</v>
      </c>
      <c r="B20" s="296"/>
      <c r="C20" s="97">
        <f>'内訳(市町村設置) '!P71</f>
        <v>0</v>
      </c>
      <c r="D20" s="228" t="s">
        <v>131</v>
      </c>
      <c r="E20" s="206"/>
      <c r="F20" s="229"/>
      <c r="G20" s="84">
        <f>SUM(G12,G19)</f>
        <v>0</v>
      </c>
    </row>
    <row r="21" spans="1:9" ht="41.25" customHeight="1" thickBot="1">
      <c r="A21" s="205" t="s">
        <v>169</v>
      </c>
      <c r="B21" s="206"/>
      <c r="C21" s="97">
        <f>'内訳(市町村設置) '!P81</f>
        <v>0</v>
      </c>
      <c r="D21" s="236" t="s">
        <v>0</v>
      </c>
      <c r="E21" s="227"/>
      <c r="F21" s="229"/>
      <c r="G21" s="111"/>
    </row>
    <row r="22" spans="1:9" ht="41.25" customHeight="1" thickBot="1">
      <c r="A22" s="230" t="s">
        <v>140</v>
      </c>
      <c r="B22" s="302"/>
      <c r="C22" s="110"/>
      <c r="D22" s="209" t="s">
        <v>145</v>
      </c>
      <c r="E22" s="210"/>
      <c r="F22" s="210"/>
      <c r="G22" s="211"/>
    </row>
    <row r="23" spans="1:9" ht="41" customHeight="1">
      <c r="A23" s="228" t="s">
        <v>170</v>
      </c>
      <c r="B23" s="297"/>
      <c r="C23" s="96">
        <f>C17+C18+C19+C20+C21-C22</f>
        <v>0</v>
      </c>
      <c r="D23" s="362"/>
      <c r="E23" s="363"/>
      <c r="F23" s="363"/>
      <c r="G23" s="364"/>
    </row>
    <row r="24" spans="1:9" ht="41" customHeight="1">
      <c r="A24" s="228"/>
      <c r="B24" s="297"/>
      <c r="C24" s="298"/>
      <c r="D24" s="365"/>
      <c r="E24" s="366"/>
      <c r="F24" s="366"/>
      <c r="G24" s="367"/>
    </row>
    <row r="25" spans="1:9" ht="41" customHeight="1" thickBot="1">
      <c r="A25" s="299"/>
      <c r="B25" s="300"/>
      <c r="C25" s="301"/>
      <c r="D25" s="368"/>
      <c r="E25" s="369"/>
      <c r="F25" s="369"/>
      <c r="G25" s="370"/>
    </row>
    <row r="26" spans="1:9" ht="14" customHeight="1">
      <c r="A26" s="72" t="s">
        <v>10</v>
      </c>
      <c r="B26" s="72"/>
      <c r="C26" s="72"/>
      <c r="D26" s="72"/>
      <c r="E26" s="72"/>
      <c r="F26" s="72"/>
      <c r="G26" s="72"/>
    </row>
  </sheetData>
  <sheetProtection algorithmName="SHA-512" hashValue="pvyw8EvfbKz5uOoomVMRVY29yPaPLVzJZK3xV7PJyTHNXQKW3q9Ieu4tpngZtkqUEy/3NfSuz10KANwV9+OLIQ==" saltValue="7P/goiDLCvEYGQ+5Wg3Xjg==" spinCount="100000" sheet="1" selectLockedCells="1"/>
  <mergeCells count="34">
    <mergeCell ref="A2:G2"/>
    <mergeCell ref="A5:C5"/>
    <mergeCell ref="D5:G5"/>
    <mergeCell ref="A6:B6"/>
    <mergeCell ref="E10:F10"/>
    <mergeCell ref="D6:D12"/>
    <mergeCell ref="E6:F6"/>
    <mergeCell ref="E7:E9"/>
    <mergeCell ref="E11:F11"/>
    <mergeCell ref="E12:F12"/>
    <mergeCell ref="A11:C11"/>
    <mergeCell ref="A12:B12"/>
    <mergeCell ref="D13:D19"/>
    <mergeCell ref="E13:F13"/>
    <mergeCell ref="E14:E16"/>
    <mergeCell ref="E17:F17"/>
    <mergeCell ref="E18:F18"/>
    <mergeCell ref="E19:F19"/>
    <mergeCell ref="D22:G22"/>
    <mergeCell ref="D23:G25"/>
    <mergeCell ref="D20:F20"/>
    <mergeCell ref="D21:F21"/>
    <mergeCell ref="A23:B23"/>
    <mergeCell ref="A22:B22"/>
    <mergeCell ref="A21:B21"/>
    <mergeCell ref="A13:B13"/>
    <mergeCell ref="A19:B19"/>
    <mergeCell ref="A20:B20"/>
    <mergeCell ref="A24:C25"/>
    <mergeCell ref="A14:B14"/>
    <mergeCell ref="A17:B17"/>
    <mergeCell ref="A18:B18"/>
    <mergeCell ref="A15:B15"/>
    <mergeCell ref="A16:B16"/>
  </mergeCells>
  <phoneticPr fontId="18"/>
  <conditionalFormatting sqref="C18">
    <cfRule type="expression" dxfId="1" priority="1">
      <formula>$C$18/$C$17&gt;0.035</formula>
    </cfRule>
  </conditionalFormatting>
  <conditionalFormatting sqref="G21">
    <cfRule type="expression" dxfId="0" priority="2">
      <formula>$G$21&gt;$G$20</formula>
    </cfRule>
  </conditionalFormatting>
  <printOptions horizontalCentered="1"/>
  <pageMargins left="0.78740157480314965" right="0.78740157480314965" top="0.98425196850393704" bottom="0.59055118110236227"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ABD06-B8E8-4531-B2F5-F07AFA0EE521}">
  <dimension ref="A1:Y125"/>
  <sheetViews>
    <sheetView view="pageBreakPreview" zoomScale="70" zoomScaleNormal="55" zoomScaleSheetLayoutView="70" zoomScalePageLayoutView="55" workbookViewId="0"/>
  </sheetViews>
  <sheetFormatPr defaultColWidth="8.6640625" defaultRowHeight="13"/>
  <cols>
    <col min="1" max="1" width="16.6640625" style="1" customWidth="1"/>
    <col min="2" max="2" width="13.6640625" style="1" customWidth="1"/>
    <col min="3" max="7" width="11.6640625" style="1" customWidth="1"/>
    <col min="8" max="8" width="7.6640625" style="1" customWidth="1"/>
    <col min="9" max="9" width="11.6640625" style="1" customWidth="1"/>
    <col min="10" max="10" width="16.08203125" style="1" customWidth="1"/>
    <col min="11" max="11" width="6.6640625" style="1" customWidth="1"/>
    <col min="12" max="12" width="25.6640625" style="1" customWidth="1"/>
    <col min="13" max="13" width="11.6640625" style="1" customWidth="1"/>
    <col min="14" max="14" width="29.58203125" style="1" customWidth="1"/>
    <col min="15" max="15" width="7.6640625" style="1" customWidth="1"/>
    <col min="16" max="16" width="11.6640625" style="1" customWidth="1"/>
    <col min="17" max="17" width="16" style="1" customWidth="1"/>
    <col min="18" max="18" width="8.6640625" style="1"/>
    <col min="19" max="19" width="12.08203125" style="1" customWidth="1"/>
    <col min="20" max="20" width="8.6640625" style="1"/>
    <col min="21" max="21" width="26.6640625" style="1" customWidth="1"/>
    <col min="22" max="23" width="10.6640625" style="1" customWidth="1"/>
    <col min="24" max="16384" width="8.6640625" style="1"/>
  </cols>
  <sheetData>
    <row r="1" spans="1:16" ht="14.25" customHeight="1">
      <c r="A1" s="1" t="s">
        <v>78</v>
      </c>
    </row>
    <row r="2" spans="1:16" ht="14.25" customHeight="1"/>
    <row r="3" spans="1:16" ht="14.25" customHeight="1" thickBot="1">
      <c r="A3" s="1" t="s">
        <v>99</v>
      </c>
      <c r="J3" s="1" t="s">
        <v>9</v>
      </c>
      <c r="L3" s="1" t="s">
        <v>104</v>
      </c>
      <c r="P3" s="1" t="s">
        <v>9</v>
      </c>
    </row>
    <row r="4" spans="1:16" ht="14.25" customHeight="1">
      <c r="A4" s="250" t="s">
        <v>85</v>
      </c>
      <c r="B4" s="279"/>
      <c r="C4" s="189"/>
      <c r="D4" s="190" t="s">
        <v>84</v>
      </c>
      <c r="E4" s="191"/>
      <c r="F4" s="192"/>
      <c r="G4" s="193" t="s">
        <v>95</v>
      </c>
      <c r="H4" s="191"/>
      <c r="I4" s="282" t="s">
        <v>45</v>
      </c>
      <c r="J4" s="285" t="s">
        <v>158</v>
      </c>
      <c r="L4" s="250"/>
      <c r="M4" s="275" t="s">
        <v>80</v>
      </c>
      <c r="N4" s="275" t="s">
        <v>96</v>
      </c>
      <c r="O4" s="279" t="s">
        <v>26</v>
      </c>
      <c r="P4" s="282" t="s">
        <v>25</v>
      </c>
    </row>
    <row r="5" spans="1:16" ht="14.25" customHeight="1" thickBot="1">
      <c r="A5" s="251"/>
      <c r="B5" s="281"/>
      <c r="C5" s="155" t="s">
        <v>47</v>
      </c>
      <c r="D5" s="194" t="s">
        <v>32</v>
      </c>
      <c r="E5" s="289" t="s">
        <v>46</v>
      </c>
      <c r="F5" s="29" t="s">
        <v>47</v>
      </c>
      <c r="G5" s="194" t="s">
        <v>32</v>
      </c>
      <c r="H5" s="289" t="s">
        <v>46</v>
      </c>
      <c r="I5" s="283"/>
      <c r="J5" s="286"/>
      <c r="L5" s="274"/>
      <c r="M5" s="276"/>
      <c r="N5" s="276"/>
      <c r="O5" s="280"/>
      <c r="P5" s="284"/>
    </row>
    <row r="6" spans="1:16" ht="14.25" customHeight="1" thickBot="1">
      <c r="A6" s="274"/>
      <c r="B6" s="280"/>
      <c r="C6" s="195" t="s">
        <v>86</v>
      </c>
      <c r="D6" s="196" t="s">
        <v>94</v>
      </c>
      <c r="E6" s="280"/>
      <c r="F6" s="197" t="s">
        <v>86</v>
      </c>
      <c r="G6" s="197" t="s">
        <v>94</v>
      </c>
      <c r="H6" s="280"/>
      <c r="I6" s="284"/>
      <c r="J6" s="287"/>
      <c r="L6" s="114" t="s">
        <v>23</v>
      </c>
      <c r="M6" s="54">
        <v>300</v>
      </c>
      <c r="N6" s="26"/>
      <c r="O6" s="9"/>
      <c r="P6" s="43">
        <f t="shared" ref="P6:P15" si="0">$N6*O6</f>
        <v>0</v>
      </c>
    </row>
    <row r="7" spans="1:16" ht="14.25" customHeight="1">
      <c r="A7" s="15" t="s">
        <v>44</v>
      </c>
      <c r="B7" s="13" t="s">
        <v>23</v>
      </c>
      <c r="C7" s="55">
        <v>837</v>
      </c>
      <c r="D7" s="28"/>
      <c r="E7" s="28"/>
      <c r="F7" s="32">
        <v>978</v>
      </c>
      <c r="G7" s="12"/>
      <c r="H7" s="12"/>
      <c r="I7" s="33">
        <f t="shared" ref="I7:I56" si="1">D7*E7+G7*H7</f>
        <v>0</v>
      </c>
      <c r="J7" s="104"/>
      <c r="L7" s="115" t="s">
        <v>22</v>
      </c>
      <c r="M7" s="56">
        <v>300</v>
      </c>
      <c r="N7" s="25"/>
      <c r="O7" s="7"/>
      <c r="P7" s="37">
        <f t="shared" si="0"/>
        <v>0</v>
      </c>
    </row>
    <row r="8" spans="1:16" ht="14.25" customHeight="1">
      <c r="A8" s="18"/>
      <c r="B8" s="8" t="s">
        <v>22</v>
      </c>
      <c r="C8" s="56">
        <v>1043</v>
      </c>
      <c r="D8" s="25"/>
      <c r="E8" s="25"/>
      <c r="F8" s="36">
        <v>1188</v>
      </c>
      <c r="G8" s="7"/>
      <c r="H8" s="7"/>
      <c r="I8" s="37">
        <f t="shared" si="1"/>
        <v>0</v>
      </c>
      <c r="J8" s="105"/>
      <c r="L8" s="115" t="s">
        <v>21</v>
      </c>
      <c r="M8" s="56">
        <v>300</v>
      </c>
      <c r="N8" s="25"/>
      <c r="O8" s="7"/>
      <c r="P8" s="37">
        <f t="shared" si="0"/>
        <v>0</v>
      </c>
    </row>
    <row r="9" spans="1:16" ht="14.25" customHeight="1">
      <c r="A9" s="18"/>
      <c r="B9" s="8" t="s">
        <v>21</v>
      </c>
      <c r="C9" s="56">
        <v>1375</v>
      </c>
      <c r="D9" s="25"/>
      <c r="E9" s="25"/>
      <c r="F9" s="36">
        <v>1668</v>
      </c>
      <c r="G9" s="7"/>
      <c r="H9" s="7"/>
      <c r="I9" s="37">
        <f t="shared" si="1"/>
        <v>0</v>
      </c>
      <c r="J9" s="105"/>
      <c r="L9" s="115" t="s">
        <v>75</v>
      </c>
      <c r="M9" s="56">
        <v>300</v>
      </c>
      <c r="N9" s="25"/>
      <c r="O9" s="7"/>
      <c r="P9" s="37">
        <f t="shared" si="0"/>
        <v>0</v>
      </c>
    </row>
    <row r="10" spans="1:16" ht="14.25" customHeight="1">
      <c r="A10" s="18"/>
      <c r="B10" s="8" t="s">
        <v>75</v>
      </c>
      <c r="C10" s="56">
        <v>2039</v>
      </c>
      <c r="D10" s="25"/>
      <c r="E10" s="25"/>
      <c r="F10" s="36">
        <v>2191</v>
      </c>
      <c r="G10" s="7"/>
      <c r="H10" s="7"/>
      <c r="I10" s="37">
        <f t="shared" si="1"/>
        <v>0</v>
      </c>
      <c r="J10" s="105"/>
      <c r="L10" s="115" t="s">
        <v>74</v>
      </c>
      <c r="M10" s="56">
        <v>300</v>
      </c>
      <c r="N10" s="25"/>
      <c r="O10" s="7"/>
      <c r="P10" s="37">
        <f t="shared" si="0"/>
        <v>0</v>
      </c>
    </row>
    <row r="11" spans="1:16" ht="14.25" customHeight="1">
      <c r="A11" s="18"/>
      <c r="B11" s="8" t="s">
        <v>74</v>
      </c>
      <c r="C11" s="56">
        <v>2786</v>
      </c>
      <c r="D11" s="25"/>
      <c r="E11" s="25"/>
      <c r="F11" s="36">
        <v>2937</v>
      </c>
      <c r="G11" s="7"/>
      <c r="H11" s="7"/>
      <c r="I11" s="37">
        <f t="shared" si="1"/>
        <v>0</v>
      </c>
      <c r="J11" s="105"/>
      <c r="L11" s="115" t="s">
        <v>73</v>
      </c>
      <c r="M11" s="56">
        <v>300</v>
      </c>
      <c r="N11" s="25"/>
      <c r="O11" s="7"/>
      <c r="P11" s="37">
        <f t="shared" si="0"/>
        <v>0</v>
      </c>
    </row>
    <row r="12" spans="1:16" ht="14.25" customHeight="1">
      <c r="A12" s="18"/>
      <c r="B12" s="8" t="s">
        <v>73</v>
      </c>
      <c r="C12" s="56">
        <v>3332</v>
      </c>
      <c r="D12" s="25"/>
      <c r="E12" s="25"/>
      <c r="F12" s="36">
        <v>3491</v>
      </c>
      <c r="G12" s="7"/>
      <c r="H12" s="7"/>
      <c r="I12" s="37">
        <f t="shared" si="1"/>
        <v>0</v>
      </c>
      <c r="J12" s="105"/>
      <c r="L12" s="116" t="s">
        <v>72</v>
      </c>
      <c r="M12" s="57">
        <v>300</v>
      </c>
      <c r="N12" s="24"/>
      <c r="O12" s="16"/>
      <c r="P12" s="37">
        <f t="shared" si="0"/>
        <v>0</v>
      </c>
    </row>
    <row r="13" spans="1:16" ht="14.25" customHeight="1">
      <c r="A13" s="18"/>
      <c r="B13" s="8" t="s">
        <v>72</v>
      </c>
      <c r="C13" s="56">
        <v>4066</v>
      </c>
      <c r="D13" s="25"/>
      <c r="E13" s="25"/>
      <c r="F13" s="36">
        <v>4271</v>
      </c>
      <c r="G13" s="7"/>
      <c r="H13" s="7"/>
      <c r="I13" s="37">
        <f t="shared" si="1"/>
        <v>0</v>
      </c>
      <c r="J13" s="105"/>
      <c r="L13" s="116" t="s">
        <v>71</v>
      </c>
      <c r="M13" s="57">
        <v>300</v>
      </c>
      <c r="N13" s="24"/>
      <c r="O13" s="16"/>
      <c r="P13" s="45">
        <f t="shared" si="0"/>
        <v>0</v>
      </c>
    </row>
    <row r="14" spans="1:16" ht="14.25" customHeight="1">
      <c r="A14" s="18"/>
      <c r="B14" s="8" t="s">
        <v>71</v>
      </c>
      <c r="C14" s="56">
        <v>4521</v>
      </c>
      <c r="D14" s="25"/>
      <c r="E14" s="25"/>
      <c r="F14" s="36">
        <v>4743</v>
      </c>
      <c r="G14" s="7"/>
      <c r="H14" s="7"/>
      <c r="I14" s="37">
        <f t="shared" si="1"/>
        <v>0</v>
      </c>
      <c r="J14" s="105"/>
      <c r="L14" s="116" t="s">
        <v>70</v>
      </c>
      <c r="M14" s="57">
        <v>300</v>
      </c>
      <c r="N14" s="24"/>
      <c r="O14" s="16"/>
      <c r="P14" s="45">
        <f t="shared" si="0"/>
        <v>0</v>
      </c>
    </row>
    <row r="15" spans="1:16" ht="14.25" customHeight="1" thickBot="1">
      <c r="A15" s="18"/>
      <c r="B15" s="8" t="s">
        <v>70</v>
      </c>
      <c r="C15" s="57">
        <v>5737</v>
      </c>
      <c r="D15" s="24"/>
      <c r="E15" s="24"/>
      <c r="F15" s="44">
        <v>5993</v>
      </c>
      <c r="G15" s="16"/>
      <c r="H15" s="16"/>
      <c r="I15" s="45">
        <f t="shared" si="1"/>
        <v>0</v>
      </c>
      <c r="J15" s="106"/>
      <c r="L15" s="116" t="s">
        <v>17</v>
      </c>
      <c r="M15" s="57">
        <v>300</v>
      </c>
      <c r="N15" s="24"/>
      <c r="O15" s="16"/>
      <c r="P15" s="45">
        <f t="shared" si="0"/>
        <v>0</v>
      </c>
    </row>
    <row r="16" spans="1:16" ht="14.25" customHeight="1" thickBot="1">
      <c r="A16" s="14"/>
      <c r="B16" s="6" t="s">
        <v>17</v>
      </c>
      <c r="C16" s="58"/>
      <c r="D16" s="5"/>
      <c r="E16" s="27"/>
      <c r="F16" s="59"/>
      <c r="G16" s="5"/>
      <c r="H16" s="5"/>
      <c r="I16" s="41">
        <f t="shared" si="1"/>
        <v>0</v>
      </c>
      <c r="J16" s="107"/>
      <c r="L16" s="4" t="s">
        <v>16</v>
      </c>
      <c r="M16" s="51"/>
      <c r="N16" s="51"/>
      <c r="O16" s="50">
        <f>SUM(O6:O15)</f>
        <v>0</v>
      </c>
      <c r="P16" s="60">
        <f>SUM(P6:P15)</f>
        <v>0</v>
      </c>
    </row>
    <row r="17" spans="1:19" ht="14.25" customHeight="1">
      <c r="A17" s="253" t="s">
        <v>36</v>
      </c>
      <c r="B17" s="10" t="s">
        <v>23</v>
      </c>
      <c r="C17" s="54">
        <v>882</v>
      </c>
      <c r="D17" s="9"/>
      <c r="E17" s="26"/>
      <c r="F17" s="42">
        <v>996</v>
      </c>
      <c r="G17" s="9"/>
      <c r="H17" s="9"/>
      <c r="I17" s="43">
        <f t="shared" si="1"/>
        <v>0</v>
      </c>
      <c r="J17" s="108"/>
    </row>
    <row r="18" spans="1:19" ht="14.25" customHeight="1">
      <c r="A18" s="254"/>
      <c r="B18" s="8" t="s">
        <v>22</v>
      </c>
      <c r="C18" s="56">
        <v>1080</v>
      </c>
      <c r="D18" s="7"/>
      <c r="E18" s="25"/>
      <c r="F18" s="36">
        <v>1206</v>
      </c>
      <c r="G18" s="7"/>
      <c r="H18" s="7"/>
      <c r="I18" s="37">
        <f t="shared" si="1"/>
        <v>0</v>
      </c>
      <c r="J18" s="105"/>
    </row>
    <row r="19" spans="1:19" ht="14.25" customHeight="1" thickBot="1">
      <c r="A19" s="254"/>
      <c r="B19" s="8" t="s">
        <v>21</v>
      </c>
      <c r="C19" s="56">
        <v>1404</v>
      </c>
      <c r="D19" s="7"/>
      <c r="E19" s="25"/>
      <c r="F19" s="36">
        <v>1698</v>
      </c>
      <c r="G19" s="7"/>
      <c r="H19" s="7"/>
      <c r="I19" s="37">
        <f t="shared" si="1"/>
        <v>0</v>
      </c>
      <c r="J19" s="105"/>
      <c r="L19" s="1" t="s">
        <v>105</v>
      </c>
      <c r="S19" s="1" t="s">
        <v>9</v>
      </c>
    </row>
    <row r="20" spans="1:19" ht="14.25" customHeight="1">
      <c r="A20" s="254"/>
      <c r="B20" s="8" t="s">
        <v>75</v>
      </c>
      <c r="C20" s="56">
        <v>2139</v>
      </c>
      <c r="D20" s="7"/>
      <c r="E20" s="25"/>
      <c r="F20" s="36">
        <v>2289</v>
      </c>
      <c r="G20" s="7"/>
      <c r="H20" s="7"/>
      <c r="I20" s="37">
        <f t="shared" si="1"/>
        <v>0</v>
      </c>
      <c r="J20" s="105"/>
      <c r="L20" s="250"/>
      <c r="M20" s="350" t="s">
        <v>110</v>
      </c>
      <c r="N20" s="351"/>
      <c r="O20" s="352"/>
      <c r="P20" s="353" t="s">
        <v>111</v>
      </c>
      <c r="Q20" s="354"/>
      <c r="R20" s="355"/>
      <c r="S20" s="259" t="s">
        <v>25</v>
      </c>
    </row>
    <row r="21" spans="1:19" ht="14.25" customHeight="1">
      <c r="A21" s="254"/>
      <c r="B21" s="8" t="s">
        <v>74</v>
      </c>
      <c r="C21" s="56">
        <v>3288</v>
      </c>
      <c r="D21" s="7"/>
      <c r="E21" s="25"/>
      <c r="F21" s="36">
        <v>3477</v>
      </c>
      <c r="G21" s="7"/>
      <c r="H21" s="7"/>
      <c r="I21" s="37">
        <f t="shared" si="1"/>
        <v>0</v>
      </c>
      <c r="J21" s="105"/>
      <c r="L21" s="251"/>
      <c r="M21" s="273" t="s">
        <v>80</v>
      </c>
      <c r="N21" s="273" t="s">
        <v>80</v>
      </c>
      <c r="O21" s="294" t="s">
        <v>26</v>
      </c>
      <c r="P21" s="273" t="s">
        <v>80</v>
      </c>
      <c r="Q21" s="273" t="s">
        <v>80</v>
      </c>
      <c r="R21" s="294" t="s">
        <v>26</v>
      </c>
      <c r="S21" s="348"/>
    </row>
    <row r="22" spans="1:19" ht="14.15" customHeight="1">
      <c r="A22" s="254"/>
      <c r="B22" s="8" t="s">
        <v>73</v>
      </c>
      <c r="C22" s="56">
        <v>4140</v>
      </c>
      <c r="D22" s="7"/>
      <c r="E22" s="25"/>
      <c r="F22" s="36">
        <v>4356</v>
      </c>
      <c r="G22" s="7"/>
      <c r="H22" s="7"/>
      <c r="I22" s="37">
        <f t="shared" si="1"/>
        <v>0</v>
      </c>
      <c r="J22" s="105"/>
      <c r="L22" s="252"/>
      <c r="M22" s="273"/>
      <c r="N22" s="273"/>
      <c r="O22" s="294"/>
      <c r="P22" s="273"/>
      <c r="Q22" s="273"/>
      <c r="R22" s="294"/>
      <c r="S22" s="349"/>
    </row>
    <row r="23" spans="1:19" ht="14.25" customHeight="1">
      <c r="A23" s="254"/>
      <c r="B23" s="8" t="s">
        <v>72</v>
      </c>
      <c r="C23" s="56">
        <v>4812</v>
      </c>
      <c r="D23" s="7"/>
      <c r="E23" s="25"/>
      <c r="F23" s="36">
        <v>5049</v>
      </c>
      <c r="G23" s="7"/>
      <c r="H23" s="7"/>
      <c r="I23" s="37">
        <f t="shared" si="1"/>
        <v>0</v>
      </c>
      <c r="J23" s="105"/>
      <c r="L23" s="114" t="s">
        <v>23</v>
      </c>
      <c r="M23" s="54">
        <v>120</v>
      </c>
      <c r="N23" s="26"/>
      <c r="O23" s="9"/>
      <c r="P23" s="54">
        <v>90</v>
      </c>
      <c r="Q23" s="26"/>
      <c r="R23" s="9"/>
      <c r="S23" s="117">
        <f t="shared" ref="S23:S32" si="2">N23*O23+Q23*R23</f>
        <v>0</v>
      </c>
    </row>
    <row r="24" spans="1:19" ht="14.25" customHeight="1">
      <c r="A24" s="254"/>
      <c r="B24" s="8" t="s">
        <v>71</v>
      </c>
      <c r="C24" s="56">
        <v>5592</v>
      </c>
      <c r="D24" s="7"/>
      <c r="E24" s="25"/>
      <c r="F24" s="36">
        <v>5856</v>
      </c>
      <c r="G24" s="7"/>
      <c r="H24" s="7"/>
      <c r="I24" s="37">
        <f t="shared" si="1"/>
        <v>0</v>
      </c>
      <c r="J24" s="105"/>
      <c r="L24" s="115" t="s">
        <v>22</v>
      </c>
      <c r="M24" s="54">
        <v>120</v>
      </c>
      <c r="N24" s="25"/>
      <c r="O24" s="7"/>
      <c r="P24" s="56">
        <v>90</v>
      </c>
      <c r="Q24" s="25"/>
      <c r="R24" s="7"/>
      <c r="S24" s="117">
        <f t="shared" si="2"/>
        <v>0</v>
      </c>
    </row>
    <row r="25" spans="1:19" ht="14.25" customHeight="1">
      <c r="A25" s="254"/>
      <c r="B25" s="17" t="s">
        <v>70</v>
      </c>
      <c r="C25" s="57">
        <v>6441</v>
      </c>
      <c r="D25" s="16"/>
      <c r="E25" s="24"/>
      <c r="F25" s="44">
        <v>6729</v>
      </c>
      <c r="G25" s="16"/>
      <c r="H25" s="16"/>
      <c r="I25" s="45">
        <f t="shared" si="1"/>
        <v>0</v>
      </c>
      <c r="J25" s="106"/>
      <c r="L25" s="115" t="s">
        <v>21</v>
      </c>
      <c r="M25" s="54">
        <v>120</v>
      </c>
      <c r="N25" s="25"/>
      <c r="O25" s="7"/>
      <c r="P25" s="56">
        <v>90</v>
      </c>
      <c r="Q25" s="25"/>
      <c r="R25" s="7"/>
      <c r="S25" s="117">
        <f t="shared" si="2"/>
        <v>0</v>
      </c>
    </row>
    <row r="26" spans="1:19" ht="14.25" customHeight="1" thickBot="1">
      <c r="A26" s="255"/>
      <c r="B26" s="17" t="s">
        <v>17</v>
      </c>
      <c r="C26" s="58"/>
      <c r="D26" s="5"/>
      <c r="E26" s="27"/>
      <c r="F26" s="59"/>
      <c r="G26" s="16"/>
      <c r="H26" s="16"/>
      <c r="I26" s="45">
        <f t="shared" si="1"/>
        <v>0</v>
      </c>
      <c r="J26" s="106"/>
      <c r="L26" s="115" t="s">
        <v>75</v>
      </c>
      <c r="M26" s="54">
        <v>120</v>
      </c>
      <c r="N26" s="25"/>
      <c r="O26" s="7"/>
      <c r="P26" s="56">
        <v>90</v>
      </c>
      <c r="Q26" s="25"/>
      <c r="R26" s="7"/>
      <c r="S26" s="117">
        <f t="shared" si="2"/>
        <v>0</v>
      </c>
    </row>
    <row r="27" spans="1:19" ht="14.25" customHeight="1">
      <c r="A27" s="253" t="s">
        <v>77</v>
      </c>
      <c r="B27" s="13" t="s">
        <v>23</v>
      </c>
      <c r="C27" s="55">
        <v>1092</v>
      </c>
      <c r="D27" s="12"/>
      <c r="E27" s="28"/>
      <c r="F27" s="32">
        <v>1152</v>
      </c>
      <c r="G27" s="12"/>
      <c r="H27" s="12"/>
      <c r="I27" s="33">
        <f t="shared" si="1"/>
        <v>0</v>
      </c>
      <c r="J27" s="104"/>
      <c r="L27" s="115" t="s">
        <v>74</v>
      </c>
      <c r="M27" s="54">
        <v>120</v>
      </c>
      <c r="N27" s="25"/>
      <c r="O27" s="7"/>
      <c r="P27" s="56">
        <v>90</v>
      </c>
      <c r="Q27" s="25"/>
      <c r="R27" s="7"/>
      <c r="S27" s="117">
        <f t="shared" si="2"/>
        <v>0</v>
      </c>
    </row>
    <row r="28" spans="1:19" ht="14.25" customHeight="1">
      <c r="A28" s="254"/>
      <c r="B28" s="8" t="s">
        <v>22</v>
      </c>
      <c r="C28" s="56">
        <v>1437</v>
      </c>
      <c r="D28" s="7"/>
      <c r="E28" s="25"/>
      <c r="F28" s="36">
        <v>1521</v>
      </c>
      <c r="G28" s="7"/>
      <c r="H28" s="7"/>
      <c r="I28" s="37">
        <f t="shared" si="1"/>
        <v>0</v>
      </c>
      <c r="J28" s="105"/>
      <c r="L28" s="115" t="s">
        <v>73</v>
      </c>
      <c r="M28" s="54">
        <v>120</v>
      </c>
      <c r="N28" s="25"/>
      <c r="O28" s="7"/>
      <c r="P28" s="56">
        <v>90</v>
      </c>
      <c r="Q28" s="25"/>
      <c r="R28" s="7"/>
      <c r="S28" s="117">
        <f t="shared" si="2"/>
        <v>0</v>
      </c>
    </row>
    <row r="29" spans="1:19" ht="14.25" customHeight="1">
      <c r="A29" s="254"/>
      <c r="B29" s="8" t="s">
        <v>21</v>
      </c>
      <c r="C29" s="56">
        <v>1734</v>
      </c>
      <c r="D29" s="7"/>
      <c r="E29" s="25"/>
      <c r="F29" s="36">
        <v>1884</v>
      </c>
      <c r="G29" s="7"/>
      <c r="H29" s="7"/>
      <c r="I29" s="37">
        <f t="shared" si="1"/>
        <v>0</v>
      </c>
      <c r="J29" s="105"/>
      <c r="L29" s="115" t="s">
        <v>72</v>
      </c>
      <c r="M29" s="54">
        <v>120</v>
      </c>
      <c r="N29" s="25"/>
      <c r="O29" s="7"/>
      <c r="P29" s="56">
        <v>90</v>
      </c>
      <c r="Q29" s="25"/>
      <c r="R29" s="7"/>
      <c r="S29" s="117">
        <f t="shared" si="2"/>
        <v>0</v>
      </c>
    </row>
    <row r="30" spans="1:19" ht="14.25" customHeight="1">
      <c r="A30" s="254"/>
      <c r="B30" s="8" t="s">
        <v>75</v>
      </c>
      <c r="C30" s="56">
        <v>2139</v>
      </c>
      <c r="D30" s="7"/>
      <c r="E30" s="25"/>
      <c r="F30" s="36">
        <v>2289</v>
      </c>
      <c r="G30" s="7"/>
      <c r="H30" s="7"/>
      <c r="I30" s="37">
        <f t="shared" si="1"/>
        <v>0</v>
      </c>
      <c r="J30" s="105"/>
      <c r="L30" s="115" t="s">
        <v>71</v>
      </c>
      <c r="M30" s="54">
        <v>120</v>
      </c>
      <c r="N30" s="25"/>
      <c r="O30" s="7"/>
      <c r="P30" s="56">
        <v>90</v>
      </c>
      <c r="Q30" s="25"/>
      <c r="R30" s="7"/>
      <c r="S30" s="117">
        <f t="shared" si="2"/>
        <v>0</v>
      </c>
    </row>
    <row r="31" spans="1:19" ht="14.25" customHeight="1">
      <c r="A31" s="254"/>
      <c r="B31" s="8" t="s">
        <v>74</v>
      </c>
      <c r="C31" s="56">
        <v>3288</v>
      </c>
      <c r="D31" s="7"/>
      <c r="E31" s="25"/>
      <c r="F31" s="36">
        <v>3477</v>
      </c>
      <c r="G31" s="7"/>
      <c r="H31" s="7"/>
      <c r="I31" s="37">
        <f t="shared" si="1"/>
        <v>0</v>
      </c>
      <c r="J31" s="105"/>
      <c r="L31" s="115" t="s">
        <v>70</v>
      </c>
      <c r="M31" s="54">
        <v>120</v>
      </c>
      <c r="N31" s="25"/>
      <c r="O31" s="7"/>
      <c r="P31" s="56">
        <v>90</v>
      </c>
      <c r="Q31" s="25"/>
      <c r="R31" s="7"/>
      <c r="S31" s="117">
        <f t="shared" si="2"/>
        <v>0</v>
      </c>
    </row>
    <row r="32" spans="1:19" ht="14.25" customHeight="1" thickBot="1">
      <c r="A32" s="254"/>
      <c r="B32" s="8" t="s">
        <v>73</v>
      </c>
      <c r="C32" s="56">
        <v>4140</v>
      </c>
      <c r="D32" s="7"/>
      <c r="E32" s="25"/>
      <c r="F32" s="36">
        <v>4356</v>
      </c>
      <c r="G32" s="7"/>
      <c r="H32" s="7"/>
      <c r="I32" s="37">
        <f t="shared" si="1"/>
        <v>0</v>
      </c>
      <c r="J32" s="105"/>
      <c r="L32" s="116" t="s">
        <v>17</v>
      </c>
      <c r="M32" s="54">
        <v>120</v>
      </c>
      <c r="N32" s="24"/>
      <c r="O32" s="16"/>
      <c r="P32" s="57">
        <v>90</v>
      </c>
      <c r="Q32" s="24"/>
      <c r="R32" s="16"/>
      <c r="S32" s="117">
        <f t="shared" si="2"/>
        <v>0</v>
      </c>
    </row>
    <row r="33" spans="1:19" ht="14.25" customHeight="1" thickBot="1">
      <c r="A33" s="254"/>
      <c r="B33" s="8" t="s">
        <v>72</v>
      </c>
      <c r="C33" s="56">
        <v>4812</v>
      </c>
      <c r="D33" s="7"/>
      <c r="E33" s="25"/>
      <c r="F33" s="36">
        <v>5049</v>
      </c>
      <c r="G33" s="7"/>
      <c r="H33" s="7"/>
      <c r="I33" s="37">
        <f t="shared" si="1"/>
        <v>0</v>
      </c>
      <c r="J33" s="105"/>
      <c r="L33" s="4" t="s">
        <v>16</v>
      </c>
      <c r="M33" s="51"/>
      <c r="N33" s="51"/>
      <c r="O33" s="50">
        <f>SUM(O23:O32)</f>
        <v>0</v>
      </c>
      <c r="P33" s="51"/>
      <c r="Q33" s="51"/>
      <c r="R33" s="50">
        <f>SUM(R23:R32)</f>
        <v>0</v>
      </c>
      <c r="S33" s="60">
        <f>SUM(S23:S32)</f>
        <v>0</v>
      </c>
    </row>
    <row r="34" spans="1:19" ht="14.25" customHeight="1">
      <c r="A34" s="254"/>
      <c r="B34" s="8" t="s">
        <v>71</v>
      </c>
      <c r="C34" s="56">
        <v>5592</v>
      </c>
      <c r="D34" s="7"/>
      <c r="E34" s="25"/>
      <c r="F34" s="36">
        <v>5856</v>
      </c>
      <c r="G34" s="7"/>
      <c r="H34" s="7"/>
      <c r="I34" s="37">
        <f t="shared" si="1"/>
        <v>0</v>
      </c>
      <c r="J34" s="105"/>
    </row>
    <row r="35" spans="1:19" ht="14.25" customHeight="1">
      <c r="A35" s="254"/>
      <c r="B35" s="17" t="s">
        <v>70</v>
      </c>
      <c r="C35" s="57">
        <v>6441</v>
      </c>
      <c r="D35" s="16"/>
      <c r="E35" s="24"/>
      <c r="F35" s="44">
        <v>6729</v>
      </c>
      <c r="G35" s="16"/>
      <c r="H35" s="16"/>
      <c r="I35" s="45">
        <f t="shared" si="1"/>
        <v>0</v>
      </c>
      <c r="J35" s="106"/>
    </row>
    <row r="36" spans="1:19" ht="14.25" customHeight="1" thickBot="1">
      <c r="A36" s="255"/>
      <c r="B36" s="6" t="s">
        <v>17</v>
      </c>
      <c r="C36" s="58"/>
      <c r="D36" s="5"/>
      <c r="E36" s="27"/>
      <c r="F36" s="59"/>
      <c r="G36" s="5"/>
      <c r="H36" s="5"/>
      <c r="I36" s="41">
        <f t="shared" si="1"/>
        <v>0</v>
      </c>
      <c r="J36" s="107"/>
      <c r="L36" s="1" t="s">
        <v>106</v>
      </c>
      <c r="P36" s="1" t="s">
        <v>9</v>
      </c>
    </row>
    <row r="37" spans="1:19" ht="14.25" customHeight="1">
      <c r="A37" s="253" t="s">
        <v>28</v>
      </c>
      <c r="B37" s="10" t="s">
        <v>23</v>
      </c>
      <c r="C37" s="54">
        <v>1137</v>
      </c>
      <c r="D37" s="9"/>
      <c r="E37" s="26"/>
      <c r="F37" s="42">
        <v>1200</v>
      </c>
      <c r="G37" s="9"/>
      <c r="H37" s="9"/>
      <c r="I37" s="43">
        <f t="shared" si="1"/>
        <v>0</v>
      </c>
      <c r="J37" s="108"/>
      <c r="L37" s="267"/>
      <c r="M37" s="275" t="s">
        <v>80</v>
      </c>
      <c r="N37" s="275" t="s">
        <v>113</v>
      </c>
      <c r="O37" s="271" t="s">
        <v>26</v>
      </c>
      <c r="P37" s="292" t="s">
        <v>25</v>
      </c>
    </row>
    <row r="38" spans="1:19" ht="14.25" customHeight="1" thickBot="1">
      <c r="A38" s="254"/>
      <c r="B38" s="8" t="s">
        <v>22</v>
      </c>
      <c r="C38" s="56">
        <v>1431</v>
      </c>
      <c r="D38" s="7"/>
      <c r="E38" s="25"/>
      <c r="F38" s="36">
        <v>1527</v>
      </c>
      <c r="G38" s="7"/>
      <c r="H38" s="7"/>
      <c r="I38" s="37">
        <f t="shared" si="1"/>
        <v>0</v>
      </c>
      <c r="J38" s="105"/>
      <c r="L38" s="268"/>
      <c r="M38" s="276"/>
      <c r="N38" s="276"/>
      <c r="O38" s="272"/>
      <c r="P38" s="293"/>
    </row>
    <row r="39" spans="1:19" ht="14.25" customHeight="1">
      <c r="A39" s="254"/>
      <c r="B39" s="8" t="s">
        <v>21</v>
      </c>
      <c r="C39" s="56">
        <v>1932</v>
      </c>
      <c r="D39" s="7"/>
      <c r="E39" s="25"/>
      <c r="F39" s="36">
        <v>2075</v>
      </c>
      <c r="G39" s="7"/>
      <c r="H39" s="7"/>
      <c r="I39" s="37">
        <f t="shared" si="1"/>
        <v>0</v>
      </c>
      <c r="J39" s="105"/>
      <c r="L39" s="114" t="s">
        <v>23</v>
      </c>
      <c r="M39" s="54">
        <v>90</v>
      </c>
      <c r="N39" s="26"/>
      <c r="O39" s="9"/>
      <c r="P39" s="43">
        <f t="shared" ref="P39:P48" si="3">$N39*O39</f>
        <v>0</v>
      </c>
    </row>
    <row r="40" spans="1:19" ht="14.25" customHeight="1">
      <c r="A40" s="254"/>
      <c r="B40" s="8" t="s">
        <v>75</v>
      </c>
      <c r="C40" s="56">
        <v>2787</v>
      </c>
      <c r="D40" s="7"/>
      <c r="E40" s="25"/>
      <c r="F40" s="36">
        <v>2982</v>
      </c>
      <c r="G40" s="7"/>
      <c r="H40" s="7"/>
      <c r="I40" s="37">
        <f t="shared" si="1"/>
        <v>0</v>
      </c>
      <c r="J40" s="105"/>
      <c r="L40" s="115" t="s">
        <v>22</v>
      </c>
      <c r="M40" s="56">
        <v>90</v>
      </c>
      <c r="N40" s="25"/>
      <c r="O40" s="7"/>
      <c r="P40" s="37">
        <f t="shared" si="3"/>
        <v>0</v>
      </c>
    </row>
    <row r="41" spans="1:19" ht="14.25" customHeight="1">
      <c r="A41" s="254"/>
      <c r="B41" s="8" t="s">
        <v>74</v>
      </c>
      <c r="C41" s="56">
        <v>4287</v>
      </c>
      <c r="D41" s="7"/>
      <c r="E41" s="25"/>
      <c r="F41" s="36">
        <v>4530</v>
      </c>
      <c r="G41" s="7"/>
      <c r="H41" s="7"/>
      <c r="I41" s="37">
        <f t="shared" si="1"/>
        <v>0</v>
      </c>
      <c r="J41" s="105"/>
      <c r="L41" s="115" t="s">
        <v>21</v>
      </c>
      <c r="M41" s="56">
        <v>90</v>
      </c>
      <c r="N41" s="25"/>
      <c r="O41" s="7"/>
      <c r="P41" s="37">
        <f t="shared" si="3"/>
        <v>0</v>
      </c>
    </row>
    <row r="42" spans="1:19" ht="14.25" customHeight="1">
      <c r="A42" s="254"/>
      <c r="B42" s="8" t="s">
        <v>73</v>
      </c>
      <c r="C42" s="56">
        <v>5394</v>
      </c>
      <c r="D42" s="7"/>
      <c r="E42" s="25"/>
      <c r="F42" s="36">
        <v>5667</v>
      </c>
      <c r="G42" s="7"/>
      <c r="H42" s="7"/>
      <c r="I42" s="37">
        <f t="shared" si="1"/>
        <v>0</v>
      </c>
      <c r="J42" s="105"/>
      <c r="L42" s="115" t="s">
        <v>75</v>
      </c>
      <c r="M42" s="56">
        <v>90</v>
      </c>
      <c r="N42" s="25"/>
      <c r="O42" s="7"/>
      <c r="P42" s="37">
        <f t="shared" si="3"/>
        <v>0</v>
      </c>
    </row>
    <row r="43" spans="1:19" ht="14.25" customHeight="1">
      <c r="A43" s="254"/>
      <c r="B43" s="8" t="s">
        <v>72</v>
      </c>
      <c r="C43" s="56">
        <v>6270</v>
      </c>
      <c r="D43" s="7"/>
      <c r="E43" s="25"/>
      <c r="F43" s="36">
        <v>6576</v>
      </c>
      <c r="G43" s="7"/>
      <c r="H43" s="7"/>
      <c r="I43" s="37">
        <f t="shared" si="1"/>
        <v>0</v>
      </c>
      <c r="J43" s="105"/>
      <c r="L43" s="115" t="s">
        <v>74</v>
      </c>
      <c r="M43" s="56">
        <v>90</v>
      </c>
      <c r="N43" s="25"/>
      <c r="O43" s="7"/>
      <c r="P43" s="37">
        <f t="shared" si="3"/>
        <v>0</v>
      </c>
    </row>
    <row r="44" spans="1:19" ht="14.25" customHeight="1">
      <c r="A44" s="254"/>
      <c r="B44" s="8" t="s">
        <v>71</v>
      </c>
      <c r="C44" s="56">
        <v>7287</v>
      </c>
      <c r="D44" s="7"/>
      <c r="E44" s="25"/>
      <c r="F44" s="36">
        <v>7620</v>
      </c>
      <c r="G44" s="7"/>
      <c r="H44" s="7"/>
      <c r="I44" s="37">
        <f t="shared" si="1"/>
        <v>0</v>
      </c>
      <c r="J44" s="105"/>
      <c r="L44" s="115" t="s">
        <v>73</v>
      </c>
      <c r="M44" s="56">
        <v>90</v>
      </c>
      <c r="N44" s="25"/>
      <c r="O44" s="7"/>
      <c r="P44" s="37">
        <f t="shared" si="3"/>
        <v>0</v>
      </c>
    </row>
    <row r="45" spans="1:19" ht="14.25" customHeight="1">
      <c r="A45" s="254"/>
      <c r="B45" s="17" t="s">
        <v>70</v>
      </c>
      <c r="C45" s="57">
        <v>8397</v>
      </c>
      <c r="D45" s="16"/>
      <c r="E45" s="24"/>
      <c r="F45" s="44">
        <v>8766</v>
      </c>
      <c r="G45" s="16"/>
      <c r="H45" s="16"/>
      <c r="I45" s="37">
        <f t="shared" si="1"/>
        <v>0</v>
      </c>
      <c r="J45" s="106"/>
      <c r="L45" s="115" t="s">
        <v>72</v>
      </c>
      <c r="M45" s="56">
        <v>90</v>
      </c>
      <c r="N45" s="25"/>
      <c r="O45" s="7"/>
      <c r="P45" s="37">
        <f t="shared" si="3"/>
        <v>0</v>
      </c>
    </row>
    <row r="46" spans="1:19" ht="14.25" customHeight="1" thickBot="1">
      <c r="A46" s="255"/>
      <c r="B46" s="6" t="s">
        <v>17</v>
      </c>
      <c r="C46" s="58"/>
      <c r="D46" s="5"/>
      <c r="E46" s="27"/>
      <c r="F46" s="59"/>
      <c r="G46" s="5"/>
      <c r="H46" s="5"/>
      <c r="I46" s="41">
        <f t="shared" si="1"/>
        <v>0</v>
      </c>
      <c r="J46" s="107"/>
      <c r="L46" s="115" t="s">
        <v>71</v>
      </c>
      <c r="M46" s="56">
        <v>90</v>
      </c>
      <c r="N46" s="25"/>
      <c r="O46" s="7"/>
      <c r="P46" s="37">
        <f t="shared" si="3"/>
        <v>0</v>
      </c>
    </row>
    <row r="47" spans="1:19" ht="14.25" customHeight="1">
      <c r="A47" s="253" t="s">
        <v>24</v>
      </c>
      <c r="B47" s="10" t="s">
        <v>23</v>
      </c>
      <c r="C47" s="54">
        <v>1083</v>
      </c>
      <c r="D47" s="9"/>
      <c r="E47" s="26"/>
      <c r="F47" s="42">
        <v>1143</v>
      </c>
      <c r="G47" s="9"/>
      <c r="H47" s="9"/>
      <c r="I47" s="43">
        <f t="shared" si="1"/>
        <v>0</v>
      </c>
      <c r="J47" s="108"/>
      <c r="L47" s="115" t="s">
        <v>70</v>
      </c>
      <c r="M47" s="56">
        <v>90</v>
      </c>
      <c r="N47" s="25"/>
      <c r="O47" s="7"/>
      <c r="P47" s="37">
        <f t="shared" si="3"/>
        <v>0</v>
      </c>
    </row>
    <row r="48" spans="1:19" ht="14.25" customHeight="1" thickBot="1">
      <c r="A48" s="254"/>
      <c r="B48" s="8" t="s">
        <v>22</v>
      </c>
      <c r="C48" s="56">
        <v>1377</v>
      </c>
      <c r="D48" s="7"/>
      <c r="E48" s="25"/>
      <c r="F48" s="36">
        <v>1467</v>
      </c>
      <c r="G48" s="7"/>
      <c r="H48" s="7"/>
      <c r="I48" s="37">
        <f t="shared" si="1"/>
        <v>0</v>
      </c>
      <c r="J48" s="105"/>
      <c r="L48" s="116" t="s">
        <v>17</v>
      </c>
      <c r="M48" s="57">
        <v>90</v>
      </c>
      <c r="N48" s="24"/>
      <c r="O48" s="16"/>
      <c r="P48" s="45">
        <f t="shared" si="3"/>
        <v>0</v>
      </c>
    </row>
    <row r="49" spans="1:18" ht="14.25" customHeight="1" thickBot="1">
      <c r="A49" s="254"/>
      <c r="B49" s="8" t="s">
        <v>21</v>
      </c>
      <c r="C49" s="56">
        <v>1848</v>
      </c>
      <c r="D49" s="7"/>
      <c r="E49" s="25"/>
      <c r="F49" s="36">
        <v>1983</v>
      </c>
      <c r="G49" s="7"/>
      <c r="H49" s="7"/>
      <c r="I49" s="37">
        <f t="shared" si="1"/>
        <v>0</v>
      </c>
      <c r="J49" s="105"/>
      <c r="L49" s="4" t="s">
        <v>16</v>
      </c>
      <c r="M49" s="51"/>
      <c r="N49" s="51"/>
      <c r="O49" s="50">
        <f>SUM(O39:O48)</f>
        <v>0</v>
      </c>
      <c r="P49" s="60">
        <f>SUM(P39:P48)</f>
        <v>0</v>
      </c>
    </row>
    <row r="50" spans="1:18" ht="14.25" customHeight="1">
      <c r="A50" s="254"/>
      <c r="B50" s="8" t="s">
        <v>75</v>
      </c>
      <c r="C50" s="56">
        <v>2649</v>
      </c>
      <c r="D50" s="7"/>
      <c r="E50" s="25"/>
      <c r="F50" s="36">
        <v>2832</v>
      </c>
      <c r="G50" s="7"/>
      <c r="H50" s="7"/>
      <c r="I50" s="37">
        <f t="shared" si="1"/>
        <v>0</v>
      </c>
      <c r="J50" s="105"/>
    </row>
    <row r="51" spans="1:18" ht="14.25" customHeight="1">
      <c r="A51" s="254"/>
      <c r="B51" s="8" t="s">
        <v>74</v>
      </c>
      <c r="C51" s="56">
        <v>4074</v>
      </c>
      <c r="D51" s="7"/>
      <c r="E51" s="25"/>
      <c r="F51" s="36">
        <v>4305</v>
      </c>
      <c r="G51" s="7"/>
      <c r="H51" s="7"/>
      <c r="I51" s="37">
        <f t="shared" si="1"/>
        <v>0</v>
      </c>
      <c r="J51" s="105"/>
    </row>
    <row r="52" spans="1:18" ht="14.25" customHeight="1" thickBot="1">
      <c r="A52" s="254"/>
      <c r="B52" s="8" t="s">
        <v>73</v>
      </c>
      <c r="C52" s="56">
        <v>5127</v>
      </c>
      <c r="D52" s="7"/>
      <c r="E52" s="25"/>
      <c r="F52" s="36">
        <v>5388</v>
      </c>
      <c r="G52" s="7"/>
      <c r="H52" s="7"/>
      <c r="I52" s="37">
        <f t="shared" si="1"/>
        <v>0</v>
      </c>
      <c r="J52" s="105"/>
      <c r="L52" s="1" t="s">
        <v>107</v>
      </c>
      <c r="P52" s="1" t="s">
        <v>9</v>
      </c>
    </row>
    <row r="53" spans="1:18" ht="14.25" customHeight="1">
      <c r="A53" s="254"/>
      <c r="B53" s="8" t="s">
        <v>72</v>
      </c>
      <c r="C53" s="56">
        <v>5958</v>
      </c>
      <c r="D53" s="7"/>
      <c r="E53" s="25"/>
      <c r="F53" s="36">
        <v>6249</v>
      </c>
      <c r="G53" s="7"/>
      <c r="H53" s="7"/>
      <c r="I53" s="37">
        <f t="shared" si="1"/>
        <v>0</v>
      </c>
      <c r="J53" s="105"/>
      <c r="L53" s="267"/>
      <c r="M53" s="269" t="s">
        <v>80</v>
      </c>
      <c r="N53" s="275" t="s">
        <v>113</v>
      </c>
      <c r="O53" s="271" t="s">
        <v>26</v>
      </c>
      <c r="P53" s="292" t="s">
        <v>25</v>
      </c>
    </row>
    <row r="54" spans="1:18" ht="14.25" customHeight="1" thickBot="1">
      <c r="A54" s="254"/>
      <c r="B54" s="8" t="s">
        <v>71</v>
      </c>
      <c r="C54" s="56">
        <v>6924</v>
      </c>
      <c r="D54" s="7"/>
      <c r="E54" s="25"/>
      <c r="F54" s="36">
        <v>7242</v>
      </c>
      <c r="G54" s="7"/>
      <c r="H54" s="7"/>
      <c r="I54" s="37">
        <f t="shared" si="1"/>
        <v>0</v>
      </c>
      <c r="J54" s="105"/>
      <c r="L54" s="268"/>
      <c r="M54" s="270"/>
      <c r="N54" s="276"/>
      <c r="O54" s="272"/>
      <c r="P54" s="293"/>
    </row>
    <row r="55" spans="1:18" ht="14.25" customHeight="1">
      <c r="A55" s="254"/>
      <c r="B55" s="17" t="s">
        <v>70</v>
      </c>
      <c r="C55" s="57">
        <v>7977</v>
      </c>
      <c r="D55" s="16"/>
      <c r="E55" s="24"/>
      <c r="F55" s="44">
        <v>8325</v>
      </c>
      <c r="G55" s="16"/>
      <c r="H55" s="16"/>
      <c r="I55" s="45">
        <f t="shared" si="1"/>
        <v>0</v>
      </c>
      <c r="J55" s="106"/>
      <c r="L55" s="114" t="s">
        <v>43</v>
      </c>
      <c r="M55" s="61"/>
      <c r="N55" s="61"/>
      <c r="O55" s="9"/>
      <c r="P55" s="94"/>
    </row>
    <row r="56" spans="1:18" ht="14.25" customHeight="1" thickBot="1">
      <c r="A56" s="255"/>
      <c r="B56" s="17" t="s">
        <v>17</v>
      </c>
      <c r="C56" s="58"/>
      <c r="D56" s="5"/>
      <c r="E56" s="27"/>
      <c r="F56" s="59"/>
      <c r="G56" s="16"/>
      <c r="H56" s="16"/>
      <c r="I56" s="45">
        <f t="shared" si="1"/>
        <v>0</v>
      </c>
      <c r="J56" s="106"/>
      <c r="L56" s="118" t="s">
        <v>42</v>
      </c>
      <c r="M56" s="62"/>
      <c r="N56" s="62"/>
      <c r="O56" s="62"/>
      <c r="P56" s="63"/>
    </row>
    <row r="57" spans="1:18" ht="14.25" customHeight="1" thickBot="1">
      <c r="A57" s="4" t="s">
        <v>16</v>
      </c>
      <c r="B57" s="3"/>
      <c r="C57" s="51"/>
      <c r="D57" s="51"/>
      <c r="E57" s="51">
        <f>SUM(E7:E56)</f>
        <v>0</v>
      </c>
      <c r="F57" s="50"/>
      <c r="G57" s="50"/>
      <c r="H57" s="50">
        <f>SUM(H7:H56)</f>
        <v>0</v>
      </c>
      <c r="I57" s="60">
        <f>SUM(I7:I56)</f>
        <v>0</v>
      </c>
      <c r="J57" s="60">
        <f>SUM(J7:J56)</f>
        <v>0</v>
      </c>
      <c r="L57" s="119" t="s">
        <v>41</v>
      </c>
      <c r="M57" s="64">
        <v>52</v>
      </c>
      <c r="N57" s="23"/>
      <c r="O57" s="22"/>
      <c r="P57" s="65">
        <f t="shared" ref="P57:P63" si="4">N57*O57</f>
        <v>0</v>
      </c>
    </row>
    <row r="58" spans="1:18" ht="14.25" customHeight="1">
      <c r="C58" s="66"/>
      <c r="D58" s="66"/>
      <c r="E58" s="66"/>
      <c r="F58" s="66"/>
      <c r="G58" s="66"/>
      <c r="H58" s="66"/>
      <c r="I58" s="66"/>
      <c r="L58" s="119" t="s">
        <v>40</v>
      </c>
      <c r="M58" s="64">
        <v>135</v>
      </c>
      <c r="N58" s="23"/>
      <c r="O58" s="22"/>
      <c r="P58" s="65">
        <f t="shared" si="4"/>
        <v>0</v>
      </c>
    </row>
    <row r="59" spans="1:18" ht="14.25" customHeight="1">
      <c r="C59" s="66"/>
      <c r="D59" s="66"/>
      <c r="E59" s="66"/>
      <c r="F59" s="66"/>
      <c r="G59" s="66"/>
      <c r="H59" s="66"/>
      <c r="I59" s="66"/>
      <c r="L59" s="119" t="s">
        <v>39</v>
      </c>
      <c r="M59" s="64">
        <v>35</v>
      </c>
      <c r="N59" s="23"/>
      <c r="O59" s="22"/>
      <c r="P59" s="65">
        <f t="shared" si="4"/>
        <v>0</v>
      </c>
      <c r="R59" s="120"/>
    </row>
    <row r="60" spans="1:18" ht="14.25" customHeight="1">
      <c r="G60" s="66"/>
      <c r="H60" s="66"/>
      <c r="I60" s="66"/>
      <c r="L60" s="119" t="s">
        <v>38</v>
      </c>
      <c r="M60" s="64">
        <v>150</v>
      </c>
      <c r="N60" s="23"/>
      <c r="O60" s="22"/>
      <c r="P60" s="65">
        <f t="shared" si="4"/>
        <v>0</v>
      </c>
    </row>
    <row r="61" spans="1:18" ht="14.25" customHeight="1" thickBot="1">
      <c r="A61" s="1" t="s">
        <v>108</v>
      </c>
      <c r="I61" s="1" t="s">
        <v>9</v>
      </c>
      <c r="L61" s="119" t="s">
        <v>37</v>
      </c>
      <c r="M61" s="64">
        <v>153</v>
      </c>
      <c r="N61" s="23"/>
      <c r="O61" s="22"/>
      <c r="P61" s="65">
        <f t="shared" si="4"/>
        <v>0</v>
      </c>
    </row>
    <row r="62" spans="1:18" ht="14.25" customHeight="1">
      <c r="A62" s="267"/>
      <c r="B62" s="271" t="s">
        <v>68</v>
      </c>
      <c r="C62" s="271" t="s">
        <v>67</v>
      </c>
      <c r="D62" s="271" t="s">
        <v>3</v>
      </c>
      <c r="E62" s="151" t="s">
        <v>32</v>
      </c>
      <c r="F62" s="271" t="s">
        <v>26</v>
      </c>
      <c r="G62" s="292" t="s">
        <v>25</v>
      </c>
      <c r="H62" s="344" t="s">
        <v>159</v>
      </c>
      <c r="I62" s="345"/>
      <c r="L62" s="119" t="s">
        <v>35</v>
      </c>
      <c r="M62" s="64">
        <v>84</v>
      </c>
      <c r="N62" s="23"/>
      <c r="O62" s="22"/>
      <c r="P62" s="65">
        <f t="shared" si="4"/>
        <v>0</v>
      </c>
    </row>
    <row r="63" spans="1:18" ht="14.25" customHeight="1" thickBot="1">
      <c r="A63" s="268"/>
      <c r="B63" s="272"/>
      <c r="C63" s="272"/>
      <c r="D63" s="272"/>
      <c r="E63" s="153" t="s">
        <v>109</v>
      </c>
      <c r="F63" s="272"/>
      <c r="G63" s="293"/>
      <c r="H63" s="346"/>
      <c r="I63" s="347"/>
      <c r="L63" s="166" t="s">
        <v>69</v>
      </c>
      <c r="M63" s="67"/>
      <c r="N63" s="21"/>
      <c r="O63" s="20"/>
      <c r="P63" s="68">
        <f t="shared" si="4"/>
        <v>0</v>
      </c>
    </row>
    <row r="64" spans="1:18" ht="14.25" customHeight="1" thickBot="1">
      <c r="A64" s="18" t="s">
        <v>44</v>
      </c>
      <c r="B64" s="10" t="s">
        <v>59</v>
      </c>
      <c r="C64" s="42">
        <v>4</v>
      </c>
      <c r="D64" s="42">
        <v>3348</v>
      </c>
      <c r="E64" s="9"/>
      <c r="F64" s="9"/>
      <c r="G64" s="98">
        <f t="shared" ref="G64:G103" si="5">E64*F64</f>
        <v>0</v>
      </c>
      <c r="H64" s="337"/>
      <c r="I64" s="338"/>
      <c r="L64" s="4" t="s">
        <v>16</v>
      </c>
      <c r="M64" s="51"/>
      <c r="N64" s="51"/>
      <c r="O64" s="50"/>
      <c r="P64" s="60">
        <f>SUM(P55:P63)</f>
        <v>0</v>
      </c>
    </row>
    <row r="65" spans="1:16" ht="14.25" customHeight="1">
      <c r="A65" s="18"/>
      <c r="B65" s="8" t="s">
        <v>58</v>
      </c>
      <c r="C65" s="36">
        <v>5</v>
      </c>
      <c r="D65" s="36">
        <v>4185</v>
      </c>
      <c r="E65" s="7"/>
      <c r="F65" s="7"/>
      <c r="G65" s="99">
        <f t="shared" si="5"/>
        <v>0</v>
      </c>
      <c r="H65" s="311"/>
      <c r="I65" s="312"/>
    </row>
    <row r="66" spans="1:16" ht="14.25" customHeight="1">
      <c r="A66" s="18"/>
      <c r="B66" s="8" t="s">
        <v>57</v>
      </c>
      <c r="C66" s="36">
        <v>6</v>
      </c>
      <c r="D66" s="36">
        <v>5022</v>
      </c>
      <c r="E66" s="7"/>
      <c r="F66" s="7"/>
      <c r="G66" s="99">
        <f t="shared" si="5"/>
        <v>0</v>
      </c>
      <c r="H66" s="311"/>
      <c r="I66" s="312"/>
    </row>
    <row r="67" spans="1:16" ht="14.25" customHeight="1" thickBot="1">
      <c r="A67" s="18"/>
      <c r="B67" s="8" t="s">
        <v>56</v>
      </c>
      <c r="C67" s="36">
        <v>7</v>
      </c>
      <c r="D67" s="36">
        <v>5859</v>
      </c>
      <c r="E67" s="7"/>
      <c r="F67" s="7"/>
      <c r="G67" s="99">
        <f t="shared" si="5"/>
        <v>0</v>
      </c>
      <c r="H67" s="311"/>
      <c r="I67" s="312"/>
      <c r="L67" s="1" t="s">
        <v>114</v>
      </c>
      <c r="P67" s="1" t="s">
        <v>33</v>
      </c>
    </row>
    <row r="68" spans="1:16" ht="14.25" customHeight="1">
      <c r="A68" s="18"/>
      <c r="B68" s="8" t="s">
        <v>55</v>
      </c>
      <c r="C68" s="36">
        <v>8</v>
      </c>
      <c r="D68" s="36">
        <v>6696</v>
      </c>
      <c r="E68" s="7"/>
      <c r="F68" s="7"/>
      <c r="G68" s="99">
        <f t="shared" si="5"/>
        <v>0</v>
      </c>
      <c r="H68" s="311"/>
      <c r="I68" s="312"/>
      <c r="L68" s="267"/>
      <c r="M68" s="269" t="s">
        <v>80</v>
      </c>
      <c r="N68" s="269" t="s">
        <v>96</v>
      </c>
      <c r="O68" s="271" t="s">
        <v>26</v>
      </c>
      <c r="P68" s="292" t="s">
        <v>25</v>
      </c>
    </row>
    <row r="69" spans="1:16" ht="14.25" customHeight="1" thickBot="1">
      <c r="A69" s="18"/>
      <c r="B69" s="8" t="s">
        <v>54</v>
      </c>
      <c r="C69" s="36">
        <v>11</v>
      </c>
      <c r="D69" s="36">
        <v>9207</v>
      </c>
      <c r="E69" s="7"/>
      <c r="F69" s="7"/>
      <c r="G69" s="99">
        <f t="shared" si="5"/>
        <v>0</v>
      </c>
      <c r="H69" s="311"/>
      <c r="I69" s="312"/>
      <c r="L69" s="268"/>
      <c r="M69" s="270"/>
      <c r="N69" s="270"/>
      <c r="O69" s="272"/>
      <c r="P69" s="293"/>
    </row>
    <row r="70" spans="1:16" ht="14.25" customHeight="1" thickBot="1">
      <c r="A70" s="18"/>
      <c r="B70" s="8" t="s">
        <v>53</v>
      </c>
      <c r="C70" s="36">
        <v>12</v>
      </c>
      <c r="D70" s="36">
        <v>10044</v>
      </c>
      <c r="E70" s="7"/>
      <c r="F70" s="7"/>
      <c r="G70" s="99">
        <f t="shared" si="5"/>
        <v>0</v>
      </c>
      <c r="H70" s="311"/>
      <c r="I70" s="312"/>
      <c r="L70" s="170" t="s">
        <v>115</v>
      </c>
      <c r="M70" s="50">
        <v>24</v>
      </c>
      <c r="N70" s="69"/>
      <c r="O70" s="69"/>
      <c r="P70" s="60">
        <f>N70*O70</f>
        <v>0</v>
      </c>
    </row>
    <row r="71" spans="1:16" ht="14.25" customHeight="1" thickBot="1">
      <c r="A71" s="18"/>
      <c r="B71" s="8" t="s">
        <v>52</v>
      </c>
      <c r="C71" s="36">
        <v>14</v>
      </c>
      <c r="D71" s="36">
        <v>11718</v>
      </c>
      <c r="E71" s="7"/>
      <c r="F71" s="7"/>
      <c r="G71" s="99">
        <f t="shared" si="5"/>
        <v>0</v>
      </c>
      <c r="H71" s="311"/>
      <c r="I71" s="312"/>
      <c r="L71" s="4" t="s">
        <v>16</v>
      </c>
      <c r="M71" s="50"/>
      <c r="N71" s="50"/>
      <c r="O71" s="50"/>
      <c r="P71" s="60">
        <f>SUM(P70)</f>
        <v>0</v>
      </c>
    </row>
    <row r="72" spans="1:16" ht="14.25" customHeight="1">
      <c r="A72" s="18"/>
      <c r="B72" s="8" t="s">
        <v>64</v>
      </c>
      <c r="C72" s="36">
        <v>17</v>
      </c>
      <c r="D72" s="36">
        <v>14229</v>
      </c>
      <c r="E72" s="7"/>
      <c r="F72" s="7"/>
      <c r="G72" s="99">
        <f t="shared" si="5"/>
        <v>0</v>
      </c>
      <c r="H72" s="311"/>
      <c r="I72" s="312"/>
    </row>
    <row r="73" spans="1:16" ht="14.25" customHeight="1">
      <c r="A73" s="18"/>
      <c r="B73" s="8" t="s">
        <v>63</v>
      </c>
      <c r="C73" s="36">
        <v>20</v>
      </c>
      <c r="D73" s="36">
        <v>16740</v>
      </c>
      <c r="E73" s="7"/>
      <c r="F73" s="7"/>
      <c r="G73" s="99">
        <f t="shared" si="5"/>
        <v>0</v>
      </c>
      <c r="H73" s="311"/>
      <c r="I73" s="312"/>
    </row>
    <row r="74" spans="1:16" ht="14.25" customHeight="1" thickBot="1">
      <c r="A74" s="18"/>
      <c r="B74" s="8" t="s">
        <v>62</v>
      </c>
      <c r="C74" s="36">
        <v>22</v>
      </c>
      <c r="D74" s="36">
        <v>18414</v>
      </c>
      <c r="E74" s="7"/>
      <c r="F74" s="7"/>
      <c r="G74" s="99">
        <f t="shared" si="5"/>
        <v>0</v>
      </c>
      <c r="H74" s="311"/>
      <c r="I74" s="312"/>
      <c r="L74" s="1" t="s">
        <v>116</v>
      </c>
      <c r="P74" s="1" t="s">
        <v>33</v>
      </c>
    </row>
    <row r="75" spans="1:16" ht="14.25" customHeight="1" thickBot="1">
      <c r="A75" s="18"/>
      <c r="B75" s="8" t="s">
        <v>61</v>
      </c>
      <c r="C75" s="36">
        <v>25</v>
      </c>
      <c r="D75" s="36">
        <v>20925</v>
      </c>
      <c r="E75" s="7"/>
      <c r="F75" s="7"/>
      <c r="G75" s="99">
        <f t="shared" si="5"/>
        <v>0</v>
      </c>
      <c r="H75" s="311"/>
      <c r="I75" s="312"/>
      <c r="L75" s="15"/>
      <c r="M75" s="152" t="s">
        <v>27</v>
      </c>
      <c r="N75" s="152" t="s">
        <v>32</v>
      </c>
      <c r="O75" s="198"/>
      <c r="P75" s="154" t="s">
        <v>25</v>
      </c>
    </row>
    <row r="76" spans="1:16" ht="14.25" customHeight="1" thickBot="1">
      <c r="A76" s="14"/>
      <c r="B76" s="6" t="s">
        <v>60</v>
      </c>
      <c r="C76" s="40">
        <v>28</v>
      </c>
      <c r="D76" s="40">
        <v>23436</v>
      </c>
      <c r="E76" s="5"/>
      <c r="F76" s="5"/>
      <c r="G76" s="100">
        <f t="shared" si="5"/>
        <v>0</v>
      </c>
      <c r="H76" s="313"/>
      <c r="I76" s="314"/>
      <c r="L76" s="159" t="s">
        <v>30</v>
      </c>
      <c r="M76" s="32">
        <v>15000</v>
      </c>
      <c r="N76" s="12"/>
      <c r="O76" s="121"/>
      <c r="P76" s="33">
        <f>M76*N76</f>
        <v>0</v>
      </c>
    </row>
    <row r="77" spans="1:16" ht="14.25" customHeight="1">
      <c r="A77" s="247" t="s">
        <v>36</v>
      </c>
      <c r="B77" s="10" t="s">
        <v>59</v>
      </c>
      <c r="C77" s="42">
        <v>4</v>
      </c>
      <c r="D77" s="42">
        <v>4080</v>
      </c>
      <c r="E77" s="9"/>
      <c r="F77" s="9"/>
      <c r="G77" s="98">
        <f t="shared" si="5"/>
        <v>0</v>
      </c>
      <c r="H77" s="337"/>
      <c r="I77" s="338"/>
      <c r="L77" s="114" t="s">
        <v>66</v>
      </c>
      <c r="M77" s="122"/>
      <c r="N77" s="9"/>
      <c r="O77" s="61"/>
      <c r="P77" s="43">
        <f>N77</f>
        <v>0</v>
      </c>
    </row>
    <row r="78" spans="1:16" ht="14.25" customHeight="1">
      <c r="A78" s="248"/>
      <c r="B78" s="8" t="s">
        <v>58</v>
      </c>
      <c r="C78" s="36">
        <v>5</v>
      </c>
      <c r="D78" s="36">
        <v>5100</v>
      </c>
      <c r="E78" s="7"/>
      <c r="F78" s="7"/>
      <c r="G78" s="99">
        <f t="shared" si="5"/>
        <v>0</v>
      </c>
      <c r="H78" s="311"/>
      <c r="I78" s="312"/>
      <c r="L78" s="114" t="s">
        <v>65</v>
      </c>
      <c r="M78" s="61"/>
      <c r="N78" s="9"/>
      <c r="O78" s="61"/>
      <c r="P78" s="43">
        <f>N78</f>
        <v>0</v>
      </c>
    </row>
    <row r="79" spans="1:16" ht="14.25" customHeight="1">
      <c r="A79" s="248"/>
      <c r="B79" s="8" t="s">
        <v>57</v>
      </c>
      <c r="C79" s="36">
        <v>6</v>
      </c>
      <c r="D79" s="36">
        <v>6120</v>
      </c>
      <c r="E79" s="7"/>
      <c r="F79" s="7"/>
      <c r="G79" s="99">
        <f t="shared" si="5"/>
        <v>0</v>
      </c>
      <c r="H79" s="311"/>
      <c r="I79" s="312"/>
      <c r="L79" s="199" t="s">
        <v>29</v>
      </c>
      <c r="M79" s="122"/>
      <c r="N79" s="7"/>
      <c r="O79" s="122"/>
      <c r="P79" s="37">
        <f>N79</f>
        <v>0</v>
      </c>
    </row>
    <row r="80" spans="1:16" ht="14.25" customHeight="1" thickBot="1">
      <c r="A80" s="248"/>
      <c r="B80" s="8" t="s">
        <v>56</v>
      </c>
      <c r="C80" s="36">
        <v>7</v>
      </c>
      <c r="D80" s="36">
        <v>7140</v>
      </c>
      <c r="E80" s="7"/>
      <c r="F80" s="7"/>
      <c r="G80" s="99">
        <f t="shared" si="5"/>
        <v>0</v>
      </c>
      <c r="H80" s="311"/>
      <c r="I80" s="312"/>
      <c r="L80" s="182" t="s">
        <v>81</v>
      </c>
      <c r="M80" s="40">
        <v>15000</v>
      </c>
      <c r="N80" s="5"/>
      <c r="O80" s="59"/>
      <c r="P80" s="41">
        <f>M80*N80</f>
        <v>0</v>
      </c>
    </row>
    <row r="81" spans="1:19" ht="14.25" customHeight="1" thickBot="1">
      <c r="A81" s="248"/>
      <c r="B81" s="8" t="s">
        <v>55</v>
      </c>
      <c r="C81" s="36">
        <v>8</v>
      </c>
      <c r="D81" s="36">
        <v>8160</v>
      </c>
      <c r="E81" s="7"/>
      <c r="F81" s="7"/>
      <c r="G81" s="99">
        <f t="shared" si="5"/>
        <v>0</v>
      </c>
      <c r="H81" s="311"/>
      <c r="I81" s="312"/>
      <c r="L81" s="14" t="s">
        <v>16</v>
      </c>
      <c r="M81" s="50"/>
      <c r="N81" s="50"/>
      <c r="O81" s="50"/>
      <c r="P81" s="123">
        <f>SUM(P76:P80)</f>
        <v>0</v>
      </c>
    </row>
    <row r="82" spans="1:19" ht="14.25" customHeight="1">
      <c r="A82" s="248"/>
      <c r="B82" s="8" t="s">
        <v>54</v>
      </c>
      <c r="C82" s="36">
        <v>11</v>
      </c>
      <c r="D82" s="36">
        <v>11220</v>
      </c>
      <c r="E82" s="7"/>
      <c r="F82" s="7"/>
      <c r="G82" s="99">
        <f t="shared" si="5"/>
        <v>0</v>
      </c>
      <c r="H82" s="311"/>
      <c r="I82" s="312"/>
    </row>
    <row r="83" spans="1:19" ht="14.25" customHeight="1">
      <c r="A83" s="248"/>
      <c r="B83" s="8" t="s">
        <v>53</v>
      </c>
      <c r="C83" s="36">
        <v>12</v>
      </c>
      <c r="D83" s="36">
        <v>12240</v>
      </c>
      <c r="E83" s="7"/>
      <c r="F83" s="7"/>
      <c r="G83" s="99">
        <f t="shared" si="5"/>
        <v>0</v>
      </c>
      <c r="H83" s="311"/>
      <c r="I83" s="312"/>
    </row>
    <row r="84" spans="1:19" ht="14.25" customHeight="1">
      <c r="A84" s="248"/>
      <c r="B84" s="8" t="s">
        <v>52</v>
      </c>
      <c r="C84" s="36">
        <v>14</v>
      </c>
      <c r="D84" s="36">
        <v>14280</v>
      </c>
      <c r="E84" s="7"/>
      <c r="F84" s="7"/>
      <c r="G84" s="99">
        <f t="shared" si="5"/>
        <v>0</v>
      </c>
      <c r="H84" s="311"/>
      <c r="I84" s="312"/>
    </row>
    <row r="85" spans="1:19" ht="14.25" customHeight="1" thickBot="1">
      <c r="A85" s="249"/>
      <c r="B85" s="17" t="s">
        <v>51</v>
      </c>
      <c r="C85" s="59"/>
      <c r="D85" s="59"/>
      <c r="E85" s="5"/>
      <c r="F85" s="5"/>
      <c r="G85" s="100">
        <f t="shared" si="5"/>
        <v>0</v>
      </c>
      <c r="H85" s="313"/>
      <c r="I85" s="314"/>
      <c r="L85" s="242" t="s">
        <v>163</v>
      </c>
      <c r="M85" s="242"/>
      <c r="N85" s="242"/>
      <c r="O85" s="242"/>
      <c r="P85" s="242"/>
      <c r="Q85" s="242"/>
      <c r="R85" s="242"/>
      <c r="S85" s="242"/>
    </row>
    <row r="86" spans="1:19" ht="14.25" customHeight="1">
      <c r="A86" s="247" t="s">
        <v>28</v>
      </c>
      <c r="B86" s="13" t="s">
        <v>59</v>
      </c>
      <c r="C86" s="32">
        <v>4</v>
      </c>
      <c r="D86" s="32">
        <v>4548</v>
      </c>
      <c r="E86" s="12"/>
      <c r="F86" s="12"/>
      <c r="G86" s="101">
        <f t="shared" si="5"/>
        <v>0</v>
      </c>
      <c r="H86" s="337"/>
      <c r="I86" s="338"/>
    </row>
    <row r="87" spans="1:19" ht="14.25" customHeight="1" thickBot="1">
      <c r="A87" s="248"/>
      <c r="B87" s="8" t="s">
        <v>58</v>
      </c>
      <c r="C87" s="36">
        <v>5</v>
      </c>
      <c r="D87" s="36">
        <v>5685</v>
      </c>
      <c r="E87" s="7"/>
      <c r="F87" s="7"/>
      <c r="G87" s="99">
        <f t="shared" si="5"/>
        <v>0</v>
      </c>
      <c r="H87" s="311"/>
      <c r="I87" s="312"/>
      <c r="L87" s="1" t="s">
        <v>153</v>
      </c>
      <c r="N87" s="200" t="s">
        <v>9</v>
      </c>
    </row>
    <row r="88" spans="1:19" ht="14.25" customHeight="1">
      <c r="A88" s="248"/>
      <c r="B88" s="8" t="s">
        <v>57</v>
      </c>
      <c r="C88" s="36">
        <v>6</v>
      </c>
      <c r="D88" s="36">
        <v>6822</v>
      </c>
      <c r="E88" s="7"/>
      <c r="F88" s="7"/>
      <c r="G88" s="99">
        <f t="shared" si="5"/>
        <v>0</v>
      </c>
      <c r="H88" s="311"/>
      <c r="I88" s="312"/>
      <c r="L88" s="250" t="s">
        <v>157</v>
      </c>
      <c r="M88" s="279"/>
      <c r="N88" s="342" t="str">
        <f>IF(J57+H104=0,"",I57+G104+P16+S33+P49)</f>
        <v/>
      </c>
    </row>
    <row r="89" spans="1:19" ht="14.25" customHeight="1" thickBot="1">
      <c r="A89" s="248"/>
      <c r="B89" s="8" t="s">
        <v>56</v>
      </c>
      <c r="C89" s="36">
        <v>7</v>
      </c>
      <c r="D89" s="36">
        <v>7959</v>
      </c>
      <c r="E89" s="7"/>
      <c r="F89" s="7"/>
      <c r="G89" s="99">
        <f t="shared" si="5"/>
        <v>0</v>
      </c>
      <c r="H89" s="311"/>
      <c r="I89" s="312"/>
      <c r="L89" s="274"/>
      <c r="M89" s="280"/>
      <c r="N89" s="343"/>
    </row>
    <row r="90" spans="1:19" ht="14.25" customHeight="1">
      <c r="A90" s="248"/>
      <c r="B90" s="8" t="s">
        <v>55</v>
      </c>
      <c r="C90" s="36">
        <v>8</v>
      </c>
      <c r="D90" s="36">
        <v>9096</v>
      </c>
      <c r="E90" s="7"/>
      <c r="F90" s="7"/>
      <c r="G90" s="99">
        <f t="shared" si="5"/>
        <v>0</v>
      </c>
      <c r="H90" s="311"/>
      <c r="I90" s="312"/>
      <c r="L90" s="1" t="s">
        <v>164</v>
      </c>
      <c r="M90" s="201"/>
      <c r="N90" s="202"/>
    </row>
    <row r="91" spans="1:19" ht="14.25" customHeight="1">
      <c r="A91" s="248"/>
      <c r="B91" s="8" t="s">
        <v>54</v>
      </c>
      <c r="C91" s="36">
        <v>11</v>
      </c>
      <c r="D91" s="36">
        <v>12507</v>
      </c>
      <c r="E91" s="7"/>
      <c r="F91" s="7"/>
      <c r="G91" s="99">
        <f t="shared" si="5"/>
        <v>0</v>
      </c>
      <c r="H91" s="311"/>
      <c r="I91" s="312"/>
    </row>
    <row r="92" spans="1:19" ht="14.25" customHeight="1" thickBot="1">
      <c r="A92" s="248"/>
      <c r="B92" s="8" t="s">
        <v>53</v>
      </c>
      <c r="C92" s="36">
        <v>12</v>
      </c>
      <c r="D92" s="36">
        <v>13644</v>
      </c>
      <c r="E92" s="7"/>
      <c r="F92" s="7"/>
      <c r="G92" s="99">
        <f t="shared" si="5"/>
        <v>0</v>
      </c>
      <c r="H92" s="311"/>
      <c r="I92" s="312"/>
      <c r="L92" s="1" t="s">
        <v>168</v>
      </c>
      <c r="N92" s="200"/>
    </row>
    <row r="93" spans="1:19" ht="14.25" customHeight="1">
      <c r="A93" s="248"/>
      <c r="B93" s="8" t="s">
        <v>52</v>
      </c>
      <c r="C93" s="36">
        <v>14</v>
      </c>
      <c r="D93" s="36">
        <v>15918</v>
      </c>
      <c r="E93" s="7"/>
      <c r="F93" s="7"/>
      <c r="G93" s="99">
        <f t="shared" si="5"/>
        <v>0</v>
      </c>
      <c r="H93" s="311"/>
      <c r="I93" s="312"/>
      <c r="L93" s="339" t="s">
        <v>99</v>
      </c>
      <c r="M93" s="269" t="s">
        <v>150</v>
      </c>
      <c r="N93" s="340" t="str">
        <f>IF(J57+H104&gt;0,J57+H104,"")</f>
        <v/>
      </c>
    </row>
    <row r="94" spans="1:19" ht="14.25" customHeight="1" thickBot="1">
      <c r="A94" s="249"/>
      <c r="B94" s="203" t="s">
        <v>51</v>
      </c>
      <c r="C94" s="59"/>
      <c r="D94" s="59"/>
      <c r="E94" s="19"/>
      <c r="F94" s="19"/>
      <c r="G94" s="102">
        <f t="shared" si="5"/>
        <v>0</v>
      </c>
      <c r="H94" s="313"/>
      <c r="I94" s="314"/>
      <c r="L94" s="315"/>
      <c r="M94" s="273"/>
      <c r="N94" s="341"/>
    </row>
    <row r="95" spans="1:19" ht="14.25" customHeight="1">
      <c r="A95" s="247" t="s">
        <v>24</v>
      </c>
      <c r="B95" s="10" t="s">
        <v>59</v>
      </c>
      <c r="C95" s="42">
        <v>4</v>
      </c>
      <c r="D95" s="42">
        <v>4332</v>
      </c>
      <c r="E95" s="9"/>
      <c r="F95" s="9"/>
      <c r="G95" s="98">
        <f t="shared" si="5"/>
        <v>0</v>
      </c>
      <c r="H95" s="337"/>
      <c r="I95" s="338"/>
      <c r="L95" s="315"/>
      <c r="M95" s="273"/>
      <c r="N95" s="341"/>
    </row>
    <row r="96" spans="1:19" ht="14.25" customHeight="1">
      <c r="A96" s="248"/>
      <c r="B96" s="8" t="s">
        <v>58</v>
      </c>
      <c r="C96" s="36">
        <v>5</v>
      </c>
      <c r="D96" s="36">
        <v>5415</v>
      </c>
      <c r="E96" s="7"/>
      <c r="F96" s="7"/>
      <c r="G96" s="99">
        <f t="shared" si="5"/>
        <v>0</v>
      </c>
      <c r="H96" s="311"/>
      <c r="I96" s="312"/>
      <c r="L96" s="315"/>
      <c r="M96" s="273"/>
      <c r="N96" s="341"/>
    </row>
    <row r="97" spans="1:25" ht="14.25" customHeight="1">
      <c r="A97" s="248"/>
      <c r="B97" s="8" t="s">
        <v>57</v>
      </c>
      <c r="C97" s="36">
        <v>6</v>
      </c>
      <c r="D97" s="36">
        <v>6498</v>
      </c>
      <c r="E97" s="7"/>
      <c r="F97" s="7"/>
      <c r="G97" s="99">
        <f t="shared" si="5"/>
        <v>0</v>
      </c>
      <c r="H97" s="311"/>
      <c r="I97" s="312"/>
      <c r="L97" s="315"/>
      <c r="M97" s="273"/>
      <c r="N97" s="341"/>
    </row>
    <row r="98" spans="1:25" ht="14.25" customHeight="1">
      <c r="A98" s="248"/>
      <c r="B98" s="8" t="s">
        <v>56</v>
      </c>
      <c r="C98" s="36">
        <v>7</v>
      </c>
      <c r="D98" s="36">
        <v>7581</v>
      </c>
      <c r="E98" s="7"/>
      <c r="F98" s="7"/>
      <c r="G98" s="99">
        <f t="shared" si="5"/>
        <v>0</v>
      </c>
      <c r="H98" s="311"/>
      <c r="I98" s="312"/>
      <c r="L98" s="315" t="s">
        <v>151</v>
      </c>
      <c r="M98" s="294" t="s">
        <v>149</v>
      </c>
      <c r="N98" s="332" t="str">
        <f>IF($J$57+$H$104&gt;0,P16,"")</f>
        <v/>
      </c>
    </row>
    <row r="99" spans="1:25" ht="14.25" customHeight="1">
      <c r="A99" s="248"/>
      <c r="B99" s="8" t="s">
        <v>55</v>
      </c>
      <c r="C99" s="36">
        <v>8</v>
      </c>
      <c r="D99" s="36">
        <v>8664</v>
      </c>
      <c r="E99" s="7"/>
      <c r="F99" s="7"/>
      <c r="G99" s="99">
        <f t="shared" si="5"/>
        <v>0</v>
      </c>
      <c r="H99" s="311"/>
      <c r="I99" s="312"/>
      <c r="L99" s="315"/>
      <c r="M99" s="294"/>
      <c r="N99" s="332"/>
    </row>
    <row r="100" spans="1:25" ht="14.25" customHeight="1">
      <c r="A100" s="248"/>
      <c r="B100" s="8" t="s">
        <v>54</v>
      </c>
      <c r="C100" s="36">
        <v>11</v>
      </c>
      <c r="D100" s="36">
        <v>11913</v>
      </c>
      <c r="E100" s="7"/>
      <c r="F100" s="7"/>
      <c r="G100" s="99">
        <f t="shared" si="5"/>
        <v>0</v>
      </c>
      <c r="H100" s="311"/>
      <c r="I100" s="312"/>
      <c r="L100" s="315" t="s">
        <v>102</v>
      </c>
      <c r="M100" s="294" t="s">
        <v>149</v>
      </c>
      <c r="N100" s="332" t="str">
        <f>IF($J$57+$H$104&gt;0,S33,"")</f>
        <v/>
      </c>
    </row>
    <row r="101" spans="1:25" ht="14.25" customHeight="1">
      <c r="A101" s="248"/>
      <c r="B101" s="8" t="s">
        <v>53</v>
      </c>
      <c r="C101" s="36">
        <v>12</v>
      </c>
      <c r="D101" s="36">
        <v>12996</v>
      </c>
      <c r="E101" s="7"/>
      <c r="F101" s="7"/>
      <c r="G101" s="99">
        <f t="shared" si="5"/>
        <v>0</v>
      </c>
      <c r="H101" s="311"/>
      <c r="I101" s="312"/>
      <c r="L101" s="315"/>
      <c r="M101" s="294"/>
      <c r="N101" s="332"/>
    </row>
    <row r="102" spans="1:25" ht="14.25" customHeight="1">
      <c r="A102" s="248"/>
      <c r="B102" s="8" t="s">
        <v>52</v>
      </c>
      <c r="C102" s="36">
        <v>14</v>
      </c>
      <c r="D102" s="36">
        <v>15162</v>
      </c>
      <c r="E102" s="7"/>
      <c r="F102" s="7"/>
      <c r="G102" s="99">
        <f t="shared" si="5"/>
        <v>0</v>
      </c>
      <c r="H102" s="311"/>
      <c r="I102" s="312"/>
      <c r="L102" s="333" t="s">
        <v>103</v>
      </c>
      <c r="M102" s="294" t="s">
        <v>149</v>
      </c>
      <c r="N102" s="332" t="str">
        <f>IF($J$57+$H$104&gt;0,P49,"")</f>
        <v/>
      </c>
    </row>
    <row r="103" spans="1:25" ht="14.25" customHeight="1" thickBot="1">
      <c r="A103" s="249"/>
      <c r="B103" s="17" t="s">
        <v>51</v>
      </c>
      <c r="C103" s="70"/>
      <c r="D103" s="70"/>
      <c r="E103" s="16"/>
      <c r="F103" s="16"/>
      <c r="G103" s="103">
        <f t="shared" si="5"/>
        <v>0</v>
      </c>
      <c r="H103" s="328"/>
      <c r="I103" s="329"/>
      <c r="L103" s="334"/>
      <c r="M103" s="335"/>
      <c r="N103" s="336"/>
    </row>
    <row r="104" spans="1:25" ht="14.25" customHeight="1" thickTop="1" thickBot="1">
      <c r="A104" s="4" t="s">
        <v>16</v>
      </c>
      <c r="B104" s="3"/>
      <c r="C104" s="3"/>
      <c r="D104" s="50"/>
      <c r="E104" s="50"/>
      <c r="F104" s="50">
        <f>SUM(F64:F103)</f>
        <v>0</v>
      </c>
      <c r="G104" s="52">
        <f>SUM(G64:G103)</f>
        <v>0</v>
      </c>
      <c r="H104" s="330">
        <f>SUM(H64:I103)</f>
        <v>0</v>
      </c>
      <c r="I104" s="331"/>
      <c r="L104" s="316" t="s">
        <v>16</v>
      </c>
      <c r="M104" s="317"/>
      <c r="N104" s="320" t="str">
        <f>IF(N93="","",SUM(N93:N103))</f>
        <v/>
      </c>
    </row>
    <row r="105" spans="1:25" ht="18.649999999999999" customHeight="1" thickBot="1">
      <c r="L105" s="318"/>
      <c r="M105" s="319"/>
      <c r="N105" s="321"/>
    </row>
    <row r="106" spans="1:25">
      <c r="A106" s="1" t="s">
        <v>193</v>
      </c>
    </row>
    <row r="107" spans="1:25" ht="13.5" thickBot="1">
      <c r="A107" s="112" t="s">
        <v>201</v>
      </c>
      <c r="L107" s="1" t="s">
        <v>155</v>
      </c>
      <c r="P107" s="201"/>
    </row>
    <row r="108" spans="1:25" ht="13" customHeight="1">
      <c r="A108" s="246" t="s">
        <v>200</v>
      </c>
      <c r="B108" s="246"/>
      <c r="C108" s="246"/>
      <c r="D108" s="246"/>
      <c r="E108" s="246"/>
      <c r="F108" s="246"/>
      <c r="G108" s="246"/>
      <c r="H108" s="246"/>
      <c r="I108" s="246"/>
      <c r="L108" s="303" t="str">
        <f>IFERROR(ROUNDDOWN(N104/N88,2),"")</f>
        <v/>
      </c>
      <c r="M108" s="304"/>
      <c r="N108" s="305"/>
    </row>
    <row r="109" spans="1:25" ht="13.5" thickBot="1">
      <c r="A109" s="246"/>
      <c r="B109" s="246"/>
      <c r="C109" s="246"/>
      <c r="D109" s="246"/>
      <c r="E109" s="246"/>
      <c r="F109" s="246"/>
      <c r="G109" s="246"/>
      <c r="H109" s="246"/>
      <c r="I109" s="246"/>
      <c r="L109" s="306"/>
      <c r="M109" s="307"/>
      <c r="N109" s="308"/>
    </row>
    <row r="110" spans="1:25">
      <c r="A110" s="246"/>
      <c r="B110" s="246"/>
      <c r="C110" s="246"/>
      <c r="D110" s="246"/>
      <c r="E110" s="246"/>
      <c r="F110" s="246"/>
      <c r="G110" s="246"/>
      <c r="H110" s="246"/>
      <c r="I110" s="246"/>
      <c r="L110" s="1" t="s">
        <v>160</v>
      </c>
      <c r="W110" s="2"/>
      <c r="Y110" s="2"/>
    </row>
    <row r="111" spans="1:25">
      <c r="A111" s="246"/>
      <c r="B111" s="246"/>
      <c r="C111" s="246"/>
      <c r="D111" s="246"/>
      <c r="E111" s="246"/>
      <c r="F111" s="246"/>
      <c r="G111" s="246"/>
      <c r="H111" s="246"/>
      <c r="I111" s="246"/>
      <c r="L111" s="1" t="s">
        <v>161</v>
      </c>
      <c r="W111" s="2"/>
      <c r="Y111" s="2"/>
    </row>
    <row r="112" spans="1:25">
      <c r="A112" s="246"/>
      <c r="B112" s="246"/>
      <c r="C112" s="246"/>
      <c r="D112" s="246"/>
      <c r="E112" s="246"/>
      <c r="F112" s="246"/>
      <c r="G112" s="246"/>
      <c r="H112" s="246"/>
      <c r="I112" s="246"/>
      <c r="L112" s="1" t="s">
        <v>162</v>
      </c>
      <c r="W112" s="2"/>
      <c r="Y112" s="2"/>
    </row>
    <row r="113" spans="1:25">
      <c r="A113" s="246"/>
      <c r="B113" s="246"/>
      <c r="C113" s="246"/>
      <c r="D113" s="246"/>
      <c r="E113" s="246"/>
      <c r="F113" s="246"/>
      <c r="G113" s="246"/>
      <c r="H113" s="246"/>
      <c r="I113" s="246"/>
      <c r="W113" s="2"/>
      <c r="Y113" s="2"/>
    </row>
    <row r="114" spans="1:25" ht="13.5" thickBot="1">
      <c r="A114" s="1" t="s">
        <v>202</v>
      </c>
      <c r="B114" s="158"/>
      <c r="C114" s="158"/>
      <c r="D114" s="158"/>
      <c r="E114" s="158"/>
      <c r="F114" s="158"/>
      <c r="G114" s="158"/>
      <c r="H114" s="158"/>
      <c r="I114" s="158"/>
      <c r="L114" s="1" t="s">
        <v>195</v>
      </c>
      <c r="W114" s="2"/>
      <c r="Y114" s="2"/>
    </row>
    <row r="115" spans="1:25">
      <c r="A115" s="246" t="s">
        <v>199</v>
      </c>
      <c r="B115" s="246"/>
      <c r="C115" s="246"/>
      <c r="D115" s="246"/>
      <c r="E115" s="246"/>
      <c r="F115" s="246"/>
      <c r="G115" s="246"/>
      <c r="H115" s="246"/>
      <c r="I115" s="246"/>
      <c r="L115" s="309"/>
      <c r="W115" s="2"/>
      <c r="Y115" s="2"/>
    </row>
    <row r="116" spans="1:25" ht="13.5" thickBot="1">
      <c r="A116" s="246"/>
      <c r="B116" s="246"/>
      <c r="C116" s="246"/>
      <c r="D116" s="246"/>
      <c r="E116" s="246"/>
      <c r="F116" s="246"/>
      <c r="G116" s="246"/>
      <c r="H116" s="246"/>
      <c r="I116" s="246"/>
      <c r="L116" s="310"/>
      <c r="W116" s="2"/>
      <c r="Y116" s="2"/>
    </row>
    <row r="117" spans="1:25">
      <c r="A117" s="246"/>
      <c r="B117" s="246"/>
      <c r="C117" s="246"/>
      <c r="D117" s="246"/>
      <c r="E117" s="246"/>
      <c r="F117" s="246"/>
      <c r="G117" s="246"/>
      <c r="H117" s="246"/>
      <c r="I117" s="246"/>
      <c r="L117" s="1" t="s">
        <v>165</v>
      </c>
      <c r="W117" s="2"/>
      <c r="Y117" s="2"/>
    </row>
    <row r="118" spans="1:25" ht="13.5" thickBot="1">
      <c r="A118" s="1" t="s">
        <v>192</v>
      </c>
      <c r="W118" s="2"/>
      <c r="Y118" s="2"/>
    </row>
    <row r="119" spans="1:25">
      <c r="L119" s="322" t="s">
        <v>171</v>
      </c>
      <c r="M119" s="323"/>
      <c r="N119" s="324"/>
    </row>
    <row r="120" spans="1:25" ht="13.5" thickBot="1">
      <c r="L120" s="325"/>
      <c r="M120" s="326"/>
      <c r="N120" s="327"/>
    </row>
    <row r="121" spans="1:25">
      <c r="L121" s="1" t="s">
        <v>196</v>
      </c>
    </row>
    <row r="122" spans="1:25">
      <c r="L122" s="1" t="s">
        <v>197</v>
      </c>
      <c r="Q122" s="2"/>
      <c r="R122" s="2"/>
      <c r="S122" s="2"/>
    </row>
    <row r="123" spans="1:25">
      <c r="L123" s="1" t="s">
        <v>198</v>
      </c>
      <c r="Q123" s="204"/>
      <c r="R123" s="204"/>
      <c r="S123" s="204"/>
    </row>
    <row r="124" spans="1:25">
      <c r="S124" s="2"/>
    </row>
    <row r="125" spans="1:25">
      <c r="S125" s="2"/>
    </row>
  </sheetData>
  <mergeCells count="113">
    <mergeCell ref="S20:S22"/>
    <mergeCell ref="O4:O5"/>
    <mergeCell ref="P4:P5"/>
    <mergeCell ref="E5:E6"/>
    <mergeCell ref="H5:H6"/>
    <mergeCell ref="A17:A26"/>
    <mergeCell ref="M21:M22"/>
    <mergeCell ref="N21:N22"/>
    <mergeCell ref="O21:O22"/>
    <mergeCell ref="P21:P22"/>
    <mergeCell ref="A4:A6"/>
    <mergeCell ref="B4:B6"/>
    <mergeCell ref="I4:I6"/>
    <mergeCell ref="L4:L5"/>
    <mergeCell ref="M4:M5"/>
    <mergeCell ref="N4:N5"/>
    <mergeCell ref="J4:J6"/>
    <mergeCell ref="Q21:Q22"/>
    <mergeCell ref="R21:R22"/>
    <mergeCell ref="L20:L22"/>
    <mergeCell ref="M20:O20"/>
    <mergeCell ref="P20:R20"/>
    <mergeCell ref="A27:A36"/>
    <mergeCell ref="L37:L38"/>
    <mergeCell ref="M37:M38"/>
    <mergeCell ref="N37:N38"/>
    <mergeCell ref="O37:O38"/>
    <mergeCell ref="P37:P38"/>
    <mergeCell ref="A37:A46"/>
    <mergeCell ref="O68:O69"/>
    <mergeCell ref="P68:P69"/>
    <mergeCell ref="P53:P54"/>
    <mergeCell ref="H66:I66"/>
    <mergeCell ref="H69:I69"/>
    <mergeCell ref="O53:O54"/>
    <mergeCell ref="H70:I70"/>
    <mergeCell ref="A47:A56"/>
    <mergeCell ref="L53:L54"/>
    <mergeCell ref="H64:I64"/>
    <mergeCell ref="H65:I65"/>
    <mergeCell ref="A86:A94"/>
    <mergeCell ref="H81:I81"/>
    <mergeCell ref="M53:M54"/>
    <mergeCell ref="N53:N54"/>
    <mergeCell ref="A62:A63"/>
    <mergeCell ref="B62:B63"/>
    <mergeCell ref="C62:C63"/>
    <mergeCell ref="D62:D63"/>
    <mergeCell ref="F62:F63"/>
    <mergeCell ref="G62:G63"/>
    <mergeCell ref="H62:I63"/>
    <mergeCell ref="L68:L69"/>
    <mergeCell ref="M68:M69"/>
    <mergeCell ref="N68:N69"/>
    <mergeCell ref="H67:I67"/>
    <mergeCell ref="H68:I68"/>
    <mergeCell ref="H83:I83"/>
    <mergeCell ref="H84:I84"/>
    <mergeCell ref="H85:I85"/>
    <mergeCell ref="H73:I73"/>
    <mergeCell ref="H74:I74"/>
    <mergeCell ref="H75:I75"/>
    <mergeCell ref="A77:A85"/>
    <mergeCell ref="N88:N89"/>
    <mergeCell ref="L88:M89"/>
    <mergeCell ref="H71:I71"/>
    <mergeCell ref="H72:I72"/>
    <mergeCell ref="H80:I80"/>
    <mergeCell ref="H86:I86"/>
    <mergeCell ref="H87:I87"/>
    <mergeCell ref="H88:I88"/>
    <mergeCell ref="H89:I89"/>
    <mergeCell ref="H76:I76"/>
    <mergeCell ref="H77:I77"/>
    <mergeCell ref="H78:I78"/>
    <mergeCell ref="H79:I79"/>
    <mergeCell ref="H82:I82"/>
    <mergeCell ref="L85:S85"/>
    <mergeCell ref="L119:N120"/>
    <mergeCell ref="H96:I96"/>
    <mergeCell ref="H97:I97"/>
    <mergeCell ref="H98:I98"/>
    <mergeCell ref="H99:I99"/>
    <mergeCell ref="H100:I100"/>
    <mergeCell ref="H102:I102"/>
    <mergeCell ref="H103:I103"/>
    <mergeCell ref="H104:I104"/>
    <mergeCell ref="N98:N99"/>
    <mergeCell ref="L100:L101"/>
    <mergeCell ref="M100:M101"/>
    <mergeCell ref="H101:I101"/>
    <mergeCell ref="N100:N101"/>
    <mergeCell ref="L102:L103"/>
    <mergeCell ref="M102:M103"/>
    <mergeCell ref="N102:N103"/>
    <mergeCell ref="A115:I117"/>
    <mergeCell ref="A108:I113"/>
    <mergeCell ref="A95:A103"/>
    <mergeCell ref="H95:I95"/>
    <mergeCell ref="L93:L97"/>
    <mergeCell ref="M93:M97"/>
    <mergeCell ref="N93:N97"/>
    <mergeCell ref="L108:N109"/>
    <mergeCell ref="L115:L116"/>
    <mergeCell ref="H91:I91"/>
    <mergeCell ref="H92:I92"/>
    <mergeCell ref="H93:I93"/>
    <mergeCell ref="H94:I94"/>
    <mergeCell ref="H90:I90"/>
    <mergeCell ref="L98:L99"/>
    <mergeCell ref="M98:M99"/>
    <mergeCell ref="L104:M105"/>
    <mergeCell ref="N104:N105"/>
  </mergeCells>
  <phoneticPr fontId="21"/>
  <dataValidations count="1">
    <dataValidation type="list" allowBlank="1" showInputMessage="1" showErrorMessage="1" sqref="L115:L116" xr:uid="{361E96B7-01CB-4204-9F67-7755C27EFB77}">
      <formula1>"○,　"</formula1>
    </dataValidation>
  </dataValidations>
  <pageMargins left="0.7" right="0.7" top="0.75" bottom="0.75" header="0.3" footer="0.3"/>
  <pageSetup paperSize="8" scale="45" fitToWidth="0" fitToHeight="0" orientation="portrait" r:id="rId1"/>
</worksheet>
</file>

<file path=docProps/app.xml><?xml version="1.0" encoding="utf-8"?>
<Properties xmlns="http://schemas.openxmlformats.org/officeDocument/2006/extended-properties" xmlns:vt="http://schemas.openxmlformats.org/officeDocument/2006/docPropsVTypes">
  <TotalTime>102</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様式1-2(浄化槽・個人設置・公共)</vt:lpstr>
      <vt:lpstr>別紙内訳(個人設置・公共) </vt:lpstr>
      <vt:lpstr>様式1-2(浄化槽・市町村設置)</vt:lpstr>
      <vt:lpstr>内訳(市町村設置) </vt:lpstr>
      <vt:lpstr>'内訳(市町村設置) '!Print_Area</vt:lpstr>
      <vt:lpstr>'別紙内訳(個人設置・公共) '!Print_Area</vt:lpstr>
      <vt:lpstr>'様式1-2(浄化槽・個人設置・公共)'!Print_Area</vt:lpstr>
      <vt:lpstr>'様式1-2(浄化槽・市町村設置)'!Print_Area</vt:lpstr>
    </vt:vector>
  </TitlesOfParts>
  <Company>環境省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関 宏紀（HIRONORI SEKI）</cp:lastModifiedBy>
  <cp:revision>2</cp:revision>
  <cp:lastPrinted>2024-04-04T11:06:49Z</cp:lastPrinted>
  <dcterms:created xsi:type="dcterms:W3CDTF">2022-02-23T08:29:00Z</dcterms:created>
  <dcterms:modified xsi:type="dcterms:W3CDTF">2024-04-05T02:45:57Z</dcterms:modified>
</cp:coreProperties>
</file>