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Users\SAMUKA01\デスクトップ\20220831_施行状況調査_64bit\太陽光発電可能性簡易判定ツール（地方公共団体版）\"/>
    </mc:Choice>
  </mc:AlternateContent>
  <xr:revisionPtr revIDLastSave="0" documentId="13_ncr:1_{4A70DD19-80D7-47D3-BF72-9B04C9D7A39E}" xr6:coauthVersionLast="47" xr6:coauthVersionMax="47" xr10:uidLastSave="{00000000-0000-0000-0000-000000000000}"/>
  <bookViews>
    <workbookView xWindow="-28920" yWindow="-120" windowWidth="29040" windowHeight="15990" xr2:uid="{00000000-000D-0000-FFFF-FFFF00000000}"/>
  </bookViews>
  <sheets>
    <sheet name="調査票シート" sheetId="1" r:id="rId1"/>
    <sheet name="判定シート(建築物)" sheetId="2" r:id="rId2"/>
    <sheet name="判定レベル" sheetId="4" r:id="rId3"/>
    <sheet name="参照シート" sheetId="3" state="hidden" r:id="rId4"/>
  </sheets>
  <externalReferences>
    <externalReference r:id="rId5"/>
    <externalReference r:id="rId6"/>
    <externalReference r:id="rId7"/>
  </externalReferences>
  <definedNames>
    <definedName name="_xlnm._FilterDatabase" localSheetId="0" hidden="1">調査票シート!$B$5:$R$358</definedName>
    <definedName name="_xlnm.Print_Area" localSheetId="0">調査票シート!$A$1:$R$40</definedName>
    <definedName name="_xlnm.Print_Area" localSheetId="1">'判定シート(建築物)'!$A$1:$S$358</definedName>
    <definedName name="ガス種類">[1]参照リスト!$O$6:$O$15</definedName>
    <definedName name="スポーツ・レクリエーション系施設" localSheetId="0">参照シート!$G$31</definedName>
    <definedName name="スポーツ・レクリエーション系施設" localSheetId="2">#REF!</definedName>
    <definedName name="スポーツ・レクリエーション系施設">#REF!</definedName>
    <definedName name="その他" localSheetId="0">[2]参照シート!#REF!</definedName>
    <definedName name="その他" localSheetId="2">[3]参照シート!#REF!</definedName>
    <definedName name="その他">参照シート!#REF!</definedName>
    <definedName name="データセンター・情報通信施設" localSheetId="0">[2]参照シート!#REF!</definedName>
    <definedName name="データセンター・情報通信施設" localSheetId="2">[3]参照シート!#REF!</definedName>
    <definedName name="データセンター・情報通信施設">参照シート!#REF!</definedName>
    <definedName name="医療・福祉施設" localSheetId="0">[2]参照シート!#REF!</definedName>
    <definedName name="医療・福祉施設" localSheetId="2">[3]参照シート!#REF!</definedName>
    <definedName name="医療・福祉施設">参照シート!#REF!</definedName>
    <definedName name="医療施設" localSheetId="0">参照シート!$K$31</definedName>
    <definedName name="医療施設" localSheetId="2">#REF!</definedName>
    <definedName name="医療施設">#REF!</definedName>
    <definedName name="飲食・商業施設" localSheetId="0">[2]参照シート!#REF!</definedName>
    <definedName name="飲食・商業施設" localSheetId="2">[3]参照シート!#REF!</definedName>
    <definedName name="飲食・商業施設">参照シート!#REF!</definedName>
    <definedName name="格納施設・倉庫・畜舎" localSheetId="0">[2]参照シート!#REF!</definedName>
    <definedName name="格納施設・倉庫・畜舎" localSheetId="2">[3]参照シート!#REF!</definedName>
    <definedName name="格納施設・倉庫・畜舎">参照シート!#REF!</definedName>
    <definedName name="学校教育系施設" localSheetId="0">参照シート!$H$31:$H$37</definedName>
    <definedName name="学校教育系施設" localSheetId="2">#REF!</definedName>
    <definedName name="学校教育系施設">#REF!</definedName>
    <definedName name="観測・研究・実験施設" localSheetId="0">[2]参照シート!#REF!</definedName>
    <definedName name="観測・研究・実験施設" localSheetId="2">[3]参照シート!#REF!</definedName>
    <definedName name="観測・研究・実験施設">参照シート!#REF!</definedName>
    <definedName name="供給処理施設" localSheetId="0">参照シート!$N$31</definedName>
    <definedName name="供給処理施設" localSheetId="2">#REF!</definedName>
    <definedName name="供給処理施設">#REF!</definedName>
    <definedName name="教育・研修・訓練施設" localSheetId="0">[2]参照シート!#REF!</definedName>
    <definedName name="教育・研修・訓練施設" localSheetId="2">[3]参照シート!#REF!</definedName>
    <definedName name="教育・研修・訓練施設">参照シート!#REF!</definedName>
    <definedName name="空港施設" localSheetId="0">[2]参照シート!#REF!</definedName>
    <definedName name="空港施設" localSheetId="2">[3]参照シート!#REF!</definedName>
    <definedName name="空港施設">参照シート!#REF!</definedName>
    <definedName name="公営住宅" localSheetId="0">参照シート!$M$31</definedName>
    <definedName name="公営住宅" localSheetId="2">#REF!</definedName>
    <definedName name="公営住宅">#REF!</definedName>
    <definedName name="公園施設" localSheetId="0">[2]参照シート!#REF!</definedName>
    <definedName name="公園施設" localSheetId="2">[3]参照シート!#REF!</definedName>
    <definedName name="公園施設">参照シート!#REF!</definedName>
    <definedName name="公有地" localSheetId="0">参照シート!$O$31</definedName>
    <definedName name="公有地" localSheetId="2">#REF!</definedName>
    <definedName name="公有地">#REF!</definedName>
    <definedName name="工場施設・整備場" localSheetId="0">[2]参照シート!#REF!</definedName>
    <definedName name="工場施設・整備場" localSheetId="2">[3]参照シート!#REF!</definedName>
    <definedName name="工場施設・整備場">参照シート!#REF!</definedName>
    <definedName name="行政系施設" localSheetId="0">参照シート!$L$31:$L$33</definedName>
    <definedName name="行政系施設" localSheetId="2">#REF!</definedName>
    <definedName name="行政系施設">#REF!</definedName>
    <definedName name="最終処分場・焼却施設" localSheetId="0">[2]参照シート!#REF!</definedName>
    <definedName name="最終処分場・焼却施設" localSheetId="2">[3]参照シート!#REF!</definedName>
    <definedName name="最終処分場・焼却施設">参照シート!#REF!</definedName>
    <definedName name="子育て支援施設" localSheetId="0">参照シート!$I$31</definedName>
    <definedName name="子育て支援施設" localSheetId="2">#REF!</definedName>
    <definedName name="子育て支援施設">#REF!</definedName>
    <definedName name="市民文化系施設" localSheetId="0">参照シート!$E$31:$E$32</definedName>
    <definedName name="市民文化系施設" localSheetId="2">#REF!</definedName>
    <definedName name="市民文化系施設">#REF!</definedName>
    <definedName name="事務庁舎" localSheetId="0">[2]参照シート!#REF!</definedName>
    <definedName name="事務庁舎" localSheetId="2">[3]参照シート!#REF!</definedName>
    <definedName name="事務庁舎">参照シート!#REF!</definedName>
    <definedName name="社会教育系施設" localSheetId="0">参照シート!$F$31:$F$32</definedName>
    <definedName name="社会教育系施設" localSheetId="2">#REF!</definedName>
    <definedName name="社会教育系施設">#REF!</definedName>
    <definedName name="収容・鑑別施設" localSheetId="0">[2]参照シート!#REF!</definedName>
    <definedName name="収容・鑑別施設" localSheetId="2">[3]参照シート!#REF!</definedName>
    <definedName name="収容・鑑別施設">参照シート!#REF!</definedName>
    <definedName name="宿泊・迎賓施設・宿舎" localSheetId="0">[2]参照シート!#REF!</definedName>
    <definedName name="宿泊・迎賓施設・宿舎" localSheetId="2">[3]参照シート!#REF!</definedName>
    <definedName name="宿泊・迎賓施設・宿舎">参照シート!#REF!</definedName>
    <definedName name="省庁名">[1]参照リスト!$C$6:$C$27</definedName>
    <definedName name="発電所" localSheetId="0">[2]参照シート!#REF!</definedName>
    <definedName name="発電所" localSheetId="2">[3]参照シート!#REF!</definedName>
    <definedName name="発電所">参照シート!#REF!</definedName>
    <definedName name="文化施設" localSheetId="0">[2]参照シート!#REF!</definedName>
    <definedName name="文化施設" localSheetId="2">[3]参照シート!#REF!</definedName>
    <definedName name="文化施設">参照シート!#REF!</definedName>
    <definedName name="保安防災施設" localSheetId="0">[2]参照シート!#REF!</definedName>
    <definedName name="保安防災施設" localSheetId="2">[3]参照シート!#REF!</definedName>
    <definedName name="保安防災施設">参照シート!#REF!</definedName>
    <definedName name="保健・福祉施設" localSheetId="0">参照シート!$J$31</definedName>
    <definedName name="保健・福祉施設" localSheetId="2">#REF!</definedName>
    <definedName name="保健・福祉施設">#REF!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2" i="2" l="1"/>
  <c r="Q10" i="2" l="1"/>
  <c r="Q11" i="2"/>
  <c r="Q12"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Q86" i="2"/>
  <c r="Q87" i="2"/>
  <c r="Q88" i="2"/>
  <c r="Q89" i="2"/>
  <c r="Q90" i="2"/>
  <c r="Q91" i="2"/>
  <c r="Q92" i="2"/>
  <c r="Q93" i="2"/>
  <c r="Q94" i="2"/>
  <c r="Q95" i="2"/>
  <c r="Q96" i="2"/>
  <c r="Q97" i="2"/>
  <c r="Q98" i="2"/>
  <c r="Q99" i="2"/>
  <c r="Q100" i="2"/>
  <c r="Q101" i="2"/>
  <c r="Q102" i="2"/>
  <c r="Q103" i="2"/>
  <c r="Q104" i="2"/>
  <c r="Q105" i="2"/>
  <c r="Q106" i="2"/>
  <c r="Q107" i="2"/>
  <c r="Q108" i="2"/>
  <c r="Q109" i="2"/>
  <c r="Q110" i="2"/>
  <c r="Q111" i="2"/>
  <c r="Q112" i="2"/>
  <c r="Q113" i="2"/>
  <c r="Q114" i="2"/>
  <c r="Q115" i="2"/>
  <c r="Q116" i="2"/>
  <c r="Q117" i="2"/>
  <c r="Q118" i="2"/>
  <c r="Q119" i="2"/>
  <c r="Q120" i="2"/>
  <c r="Q121" i="2"/>
  <c r="Q122" i="2"/>
  <c r="Q123" i="2"/>
  <c r="Q124" i="2"/>
  <c r="Q125" i="2"/>
  <c r="Q126" i="2"/>
  <c r="Q127" i="2"/>
  <c r="Q128" i="2"/>
  <c r="Q129" i="2"/>
  <c r="Q130" i="2"/>
  <c r="Q131" i="2"/>
  <c r="Q132" i="2"/>
  <c r="Q133" i="2"/>
  <c r="Q134" i="2"/>
  <c r="Q135" i="2"/>
  <c r="Q136" i="2"/>
  <c r="Q137" i="2"/>
  <c r="Q138" i="2"/>
  <c r="Q139" i="2"/>
  <c r="Q140" i="2"/>
  <c r="Q141" i="2"/>
  <c r="Q142" i="2"/>
  <c r="Q143" i="2"/>
  <c r="Q144" i="2"/>
  <c r="Q145" i="2"/>
  <c r="Q146" i="2"/>
  <c r="Q147" i="2"/>
  <c r="Q148" i="2"/>
  <c r="Q149" i="2"/>
  <c r="Q150" i="2"/>
  <c r="Q151" i="2"/>
  <c r="Q152" i="2"/>
  <c r="Q153" i="2"/>
  <c r="Q154" i="2"/>
  <c r="Q155" i="2"/>
  <c r="Q156" i="2"/>
  <c r="Q157" i="2"/>
  <c r="Q158" i="2"/>
  <c r="Q159" i="2"/>
  <c r="Q160" i="2"/>
  <c r="Q161" i="2"/>
  <c r="Q162" i="2"/>
  <c r="Q163" i="2"/>
  <c r="Q164" i="2"/>
  <c r="Q165" i="2"/>
  <c r="Q166" i="2"/>
  <c r="Q167" i="2"/>
  <c r="Q168" i="2"/>
  <c r="Q169" i="2"/>
  <c r="Q170" i="2"/>
  <c r="Q171" i="2"/>
  <c r="Q172" i="2"/>
  <c r="Q173" i="2"/>
  <c r="Q174" i="2"/>
  <c r="Q175" i="2"/>
  <c r="Q176" i="2"/>
  <c r="Q177" i="2"/>
  <c r="Q178" i="2"/>
  <c r="Q179" i="2"/>
  <c r="Q180" i="2"/>
  <c r="Q181" i="2"/>
  <c r="Q182" i="2"/>
  <c r="Q183" i="2"/>
  <c r="Q184" i="2"/>
  <c r="Q185" i="2"/>
  <c r="Q186" i="2"/>
  <c r="Q187" i="2"/>
  <c r="Q188" i="2"/>
  <c r="Q189" i="2"/>
  <c r="Q190" i="2"/>
  <c r="Q191" i="2"/>
  <c r="Q192" i="2"/>
  <c r="Q193" i="2"/>
  <c r="Q194" i="2"/>
  <c r="Q195" i="2"/>
  <c r="Q196" i="2"/>
  <c r="Q197" i="2"/>
  <c r="Q198" i="2"/>
  <c r="Q199" i="2"/>
  <c r="Q200" i="2"/>
  <c r="Q201" i="2"/>
  <c r="Q202" i="2"/>
  <c r="Q203" i="2"/>
  <c r="Q204" i="2"/>
  <c r="Q205" i="2"/>
  <c r="Q206" i="2"/>
  <c r="Q207" i="2"/>
  <c r="Q208" i="2"/>
  <c r="Q209" i="2"/>
  <c r="Q210" i="2"/>
  <c r="Q211" i="2"/>
  <c r="Q212" i="2"/>
  <c r="Q213" i="2"/>
  <c r="Q214" i="2"/>
  <c r="Q215" i="2"/>
  <c r="Q216" i="2"/>
  <c r="Q217" i="2"/>
  <c r="Q218" i="2"/>
  <c r="Q219" i="2"/>
  <c r="Q220" i="2"/>
  <c r="Q221" i="2"/>
  <c r="Q222" i="2"/>
  <c r="Q223" i="2"/>
  <c r="Q224" i="2"/>
  <c r="Q225" i="2"/>
  <c r="Q226" i="2"/>
  <c r="Q227" i="2"/>
  <c r="Q228" i="2"/>
  <c r="Q229" i="2"/>
  <c r="Q230" i="2"/>
  <c r="Q231" i="2"/>
  <c r="Q232" i="2"/>
  <c r="Q233" i="2"/>
  <c r="Q234" i="2"/>
  <c r="Q235" i="2"/>
  <c r="Q236" i="2"/>
  <c r="Q237" i="2"/>
  <c r="Q238" i="2"/>
  <c r="Q239" i="2"/>
  <c r="Q240" i="2"/>
  <c r="Q241" i="2"/>
  <c r="Q242" i="2"/>
  <c r="Q243" i="2"/>
  <c r="Q244" i="2"/>
  <c r="Q245" i="2"/>
  <c r="Q246" i="2"/>
  <c r="Q247" i="2"/>
  <c r="Q248" i="2"/>
  <c r="Q249" i="2"/>
  <c r="Q250" i="2"/>
  <c r="Q251" i="2"/>
  <c r="Q252" i="2"/>
  <c r="Q253" i="2"/>
  <c r="Q254" i="2"/>
  <c r="Q255" i="2"/>
  <c r="Q256" i="2"/>
  <c r="Q257" i="2"/>
  <c r="Q258" i="2"/>
  <c r="Q259" i="2"/>
  <c r="Q260" i="2"/>
  <c r="Q261" i="2"/>
  <c r="Q262" i="2"/>
  <c r="Q263" i="2"/>
  <c r="Q264" i="2"/>
  <c r="Q265" i="2"/>
  <c r="Q266" i="2"/>
  <c r="Q267" i="2"/>
  <c r="Q268" i="2"/>
  <c r="Q269" i="2"/>
  <c r="Q270" i="2"/>
  <c r="Q271" i="2"/>
  <c r="Q272" i="2"/>
  <c r="Q273" i="2"/>
  <c r="Q274" i="2"/>
  <c r="Q275" i="2"/>
  <c r="Q276" i="2"/>
  <c r="Q277" i="2"/>
  <c r="Q278" i="2"/>
  <c r="Q279" i="2"/>
  <c r="Q280" i="2"/>
  <c r="Q281" i="2"/>
  <c r="Q282" i="2"/>
  <c r="Q283" i="2"/>
  <c r="Q284" i="2"/>
  <c r="Q285" i="2"/>
  <c r="Q286" i="2"/>
  <c r="Q287" i="2"/>
  <c r="Q288" i="2"/>
  <c r="Q289" i="2"/>
  <c r="Q290" i="2"/>
  <c r="Q291" i="2"/>
  <c r="Q292" i="2"/>
  <c r="Q293" i="2"/>
  <c r="Q294" i="2"/>
  <c r="Q295" i="2"/>
  <c r="Q296" i="2"/>
  <c r="Q297" i="2"/>
  <c r="Q298" i="2"/>
  <c r="Q299" i="2"/>
  <c r="Q300" i="2"/>
  <c r="Q301" i="2"/>
  <c r="Q302" i="2"/>
  <c r="Q303" i="2"/>
  <c r="Q304" i="2"/>
  <c r="Q305" i="2"/>
  <c r="Q306" i="2"/>
  <c r="Q307" i="2"/>
  <c r="Q308" i="2"/>
  <c r="Q309" i="2"/>
  <c r="Q310" i="2"/>
  <c r="Q311" i="2"/>
  <c r="Q312" i="2"/>
  <c r="Q313" i="2"/>
  <c r="Q314" i="2"/>
  <c r="Q315" i="2"/>
  <c r="Q316" i="2"/>
  <c r="Q317" i="2"/>
  <c r="Q318" i="2"/>
  <c r="Q319" i="2"/>
  <c r="Q320" i="2"/>
  <c r="Q321" i="2"/>
  <c r="Q322" i="2"/>
  <c r="Q323" i="2"/>
  <c r="Q324" i="2"/>
  <c r="Q325" i="2"/>
  <c r="Q326" i="2"/>
  <c r="Q327" i="2"/>
  <c r="Q328" i="2"/>
  <c r="Q329" i="2"/>
  <c r="Q330" i="2"/>
  <c r="Q331" i="2"/>
  <c r="Q332" i="2"/>
  <c r="Q333" i="2"/>
  <c r="Q334" i="2"/>
  <c r="Q335" i="2"/>
  <c r="Q336" i="2"/>
  <c r="Q337" i="2"/>
  <c r="Q338" i="2"/>
  <c r="Q339" i="2"/>
  <c r="Q340" i="2"/>
  <c r="Q341" i="2"/>
  <c r="Q342" i="2"/>
  <c r="Q343" i="2"/>
  <c r="Q344" i="2"/>
  <c r="Q345" i="2"/>
  <c r="Q346" i="2"/>
  <c r="Q347" i="2"/>
  <c r="Q348" i="2"/>
  <c r="Q349" i="2"/>
  <c r="Q350" i="2"/>
  <c r="Q351" i="2"/>
  <c r="Q352" i="2"/>
  <c r="Q353" i="2"/>
  <c r="Q354" i="2"/>
  <c r="Q355" i="2"/>
  <c r="Q356" i="2"/>
  <c r="Q357" i="2"/>
  <c r="Q358" i="2"/>
  <c r="Q9" i="2"/>
  <c r="D10" i="2" l="1"/>
  <c r="E10" i="2"/>
  <c r="F10" i="2"/>
  <c r="G10" i="2"/>
  <c r="H10" i="2"/>
  <c r="I10" i="2"/>
  <c r="J10" i="2"/>
  <c r="D11" i="2"/>
  <c r="E11" i="2"/>
  <c r="F11" i="2"/>
  <c r="G11" i="2"/>
  <c r="H11" i="2"/>
  <c r="I11" i="2"/>
  <c r="J11" i="2"/>
  <c r="D12" i="2"/>
  <c r="E12" i="2"/>
  <c r="F12" i="2"/>
  <c r="G12" i="2"/>
  <c r="H12" i="2"/>
  <c r="I12" i="2"/>
  <c r="J12" i="2"/>
  <c r="D13" i="2"/>
  <c r="E13" i="2"/>
  <c r="F13" i="2"/>
  <c r="G13" i="2"/>
  <c r="H13" i="2"/>
  <c r="I13" i="2"/>
  <c r="J13" i="2"/>
  <c r="D14" i="2"/>
  <c r="E14" i="2"/>
  <c r="F14" i="2"/>
  <c r="G14" i="2"/>
  <c r="H14" i="2"/>
  <c r="I14" i="2"/>
  <c r="J14" i="2"/>
  <c r="D15" i="2"/>
  <c r="E15" i="2"/>
  <c r="F15" i="2"/>
  <c r="G15" i="2"/>
  <c r="H15" i="2"/>
  <c r="I15" i="2"/>
  <c r="J15" i="2"/>
  <c r="D16" i="2"/>
  <c r="E16" i="2"/>
  <c r="F16" i="2"/>
  <c r="G16" i="2"/>
  <c r="H16" i="2"/>
  <c r="I16" i="2"/>
  <c r="J16" i="2"/>
  <c r="D17" i="2"/>
  <c r="E17" i="2"/>
  <c r="F17" i="2"/>
  <c r="G17" i="2"/>
  <c r="H17" i="2"/>
  <c r="I17" i="2"/>
  <c r="J17" i="2"/>
  <c r="D18" i="2"/>
  <c r="E18" i="2"/>
  <c r="F18" i="2"/>
  <c r="G18" i="2"/>
  <c r="H18" i="2"/>
  <c r="I18" i="2"/>
  <c r="J18" i="2"/>
  <c r="D19" i="2"/>
  <c r="E19" i="2"/>
  <c r="F19" i="2"/>
  <c r="G19" i="2"/>
  <c r="H19" i="2"/>
  <c r="I19" i="2"/>
  <c r="J19" i="2"/>
  <c r="D20" i="2"/>
  <c r="E20" i="2"/>
  <c r="F20" i="2"/>
  <c r="G20" i="2"/>
  <c r="H20" i="2"/>
  <c r="I20" i="2"/>
  <c r="J20" i="2"/>
  <c r="D21" i="2"/>
  <c r="E21" i="2"/>
  <c r="F21" i="2"/>
  <c r="G21" i="2"/>
  <c r="H21" i="2"/>
  <c r="I21" i="2"/>
  <c r="J21" i="2"/>
  <c r="D22" i="2"/>
  <c r="E22" i="2"/>
  <c r="F22" i="2"/>
  <c r="G22" i="2"/>
  <c r="H22" i="2"/>
  <c r="I22" i="2"/>
  <c r="J22" i="2"/>
  <c r="D23" i="2"/>
  <c r="E23" i="2"/>
  <c r="F23" i="2"/>
  <c r="G23" i="2"/>
  <c r="H23" i="2"/>
  <c r="I23" i="2"/>
  <c r="J23" i="2"/>
  <c r="D24" i="2"/>
  <c r="E24" i="2"/>
  <c r="F24" i="2"/>
  <c r="G24" i="2"/>
  <c r="H24" i="2"/>
  <c r="I24" i="2"/>
  <c r="J24" i="2"/>
  <c r="D25" i="2"/>
  <c r="E25" i="2"/>
  <c r="F25" i="2"/>
  <c r="G25" i="2"/>
  <c r="H25" i="2"/>
  <c r="I25" i="2"/>
  <c r="J25" i="2"/>
  <c r="D26" i="2"/>
  <c r="E26" i="2"/>
  <c r="F26" i="2"/>
  <c r="G26" i="2"/>
  <c r="H26" i="2"/>
  <c r="I26" i="2"/>
  <c r="J26" i="2"/>
  <c r="D27" i="2"/>
  <c r="E27" i="2"/>
  <c r="F27" i="2"/>
  <c r="G27" i="2"/>
  <c r="H27" i="2"/>
  <c r="I27" i="2"/>
  <c r="J27" i="2"/>
  <c r="D28" i="2"/>
  <c r="E28" i="2"/>
  <c r="F28" i="2"/>
  <c r="G28" i="2"/>
  <c r="H28" i="2"/>
  <c r="I28" i="2"/>
  <c r="J28" i="2"/>
  <c r="D29" i="2"/>
  <c r="E29" i="2"/>
  <c r="F29" i="2"/>
  <c r="G29" i="2"/>
  <c r="H29" i="2"/>
  <c r="I29" i="2"/>
  <c r="J29" i="2"/>
  <c r="D30" i="2"/>
  <c r="E30" i="2"/>
  <c r="F30" i="2"/>
  <c r="G30" i="2"/>
  <c r="H30" i="2"/>
  <c r="I30" i="2"/>
  <c r="J30" i="2"/>
  <c r="D31" i="2"/>
  <c r="E31" i="2"/>
  <c r="F31" i="2"/>
  <c r="G31" i="2"/>
  <c r="H31" i="2"/>
  <c r="I31" i="2"/>
  <c r="J31" i="2"/>
  <c r="D32" i="2"/>
  <c r="E32" i="2"/>
  <c r="F32" i="2"/>
  <c r="G32" i="2"/>
  <c r="H32" i="2"/>
  <c r="I32" i="2"/>
  <c r="J32" i="2"/>
  <c r="D33" i="2"/>
  <c r="E33" i="2"/>
  <c r="F33" i="2"/>
  <c r="G33" i="2"/>
  <c r="H33" i="2"/>
  <c r="I33" i="2"/>
  <c r="J33" i="2"/>
  <c r="D34" i="2"/>
  <c r="E34" i="2"/>
  <c r="F34" i="2"/>
  <c r="G34" i="2"/>
  <c r="H34" i="2"/>
  <c r="I34" i="2"/>
  <c r="J34" i="2"/>
  <c r="D35" i="2"/>
  <c r="E35" i="2"/>
  <c r="F35" i="2"/>
  <c r="G35" i="2"/>
  <c r="H35" i="2"/>
  <c r="I35" i="2"/>
  <c r="J35" i="2"/>
  <c r="D36" i="2"/>
  <c r="E36" i="2"/>
  <c r="F36" i="2"/>
  <c r="G36" i="2"/>
  <c r="H36" i="2"/>
  <c r="I36" i="2"/>
  <c r="J36" i="2"/>
  <c r="D37" i="2"/>
  <c r="E37" i="2"/>
  <c r="F37" i="2"/>
  <c r="G37" i="2"/>
  <c r="H37" i="2"/>
  <c r="I37" i="2"/>
  <c r="J37" i="2"/>
  <c r="D38" i="2"/>
  <c r="E38" i="2"/>
  <c r="F38" i="2"/>
  <c r="G38" i="2"/>
  <c r="H38" i="2"/>
  <c r="I38" i="2"/>
  <c r="J38" i="2"/>
  <c r="D39" i="2"/>
  <c r="E39" i="2"/>
  <c r="F39" i="2"/>
  <c r="G39" i="2"/>
  <c r="H39" i="2"/>
  <c r="I39" i="2"/>
  <c r="J39" i="2"/>
  <c r="D40" i="2"/>
  <c r="E40" i="2"/>
  <c r="F40" i="2"/>
  <c r="G40" i="2"/>
  <c r="H40" i="2"/>
  <c r="I40" i="2"/>
  <c r="J40" i="2"/>
  <c r="D41" i="2"/>
  <c r="E41" i="2"/>
  <c r="F41" i="2"/>
  <c r="G41" i="2"/>
  <c r="H41" i="2"/>
  <c r="I41" i="2"/>
  <c r="J41" i="2"/>
  <c r="D42" i="2"/>
  <c r="E42" i="2"/>
  <c r="F42" i="2"/>
  <c r="G42" i="2"/>
  <c r="H42" i="2"/>
  <c r="I42" i="2"/>
  <c r="J42" i="2"/>
  <c r="D43" i="2"/>
  <c r="E43" i="2"/>
  <c r="F43" i="2"/>
  <c r="G43" i="2"/>
  <c r="H43" i="2"/>
  <c r="I43" i="2"/>
  <c r="J43" i="2"/>
  <c r="D44" i="2"/>
  <c r="E44" i="2"/>
  <c r="F44" i="2"/>
  <c r="G44" i="2"/>
  <c r="H44" i="2"/>
  <c r="I44" i="2"/>
  <c r="J44" i="2"/>
  <c r="D45" i="2"/>
  <c r="E45" i="2"/>
  <c r="F45" i="2"/>
  <c r="G45" i="2"/>
  <c r="H45" i="2"/>
  <c r="I45" i="2"/>
  <c r="J45" i="2"/>
  <c r="D46" i="2"/>
  <c r="E46" i="2"/>
  <c r="F46" i="2"/>
  <c r="G46" i="2"/>
  <c r="H46" i="2"/>
  <c r="I46" i="2"/>
  <c r="J46" i="2"/>
  <c r="D47" i="2"/>
  <c r="E47" i="2"/>
  <c r="F47" i="2"/>
  <c r="G47" i="2"/>
  <c r="H47" i="2"/>
  <c r="I47" i="2"/>
  <c r="J47" i="2"/>
  <c r="D48" i="2"/>
  <c r="E48" i="2"/>
  <c r="F48" i="2"/>
  <c r="G48" i="2"/>
  <c r="H48" i="2"/>
  <c r="I48" i="2"/>
  <c r="J48" i="2"/>
  <c r="D49" i="2"/>
  <c r="E49" i="2"/>
  <c r="F49" i="2"/>
  <c r="G49" i="2"/>
  <c r="H49" i="2"/>
  <c r="I49" i="2"/>
  <c r="J49" i="2"/>
  <c r="D50" i="2"/>
  <c r="E50" i="2"/>
  <c r="F50" i="2"/>
  <c r="G50" i="2"/>
  <c r="H50" i="2"/>
  <c r="I50" i="2"/>
  <c r="J50" i="2"/>
  <c r="D51" i="2"/>
  <c r="E51" i="2"/>
  <c r="F51" i="2"/>
  <c r="G51" i="2"/>
  <c r="H51" i="2"/>
  <c r="I51" i="2"/>
  <c r="J51" i="2"/>
  <c r="D52" i="2"/>
  <c r="E52" i="2"/>
  <c r="F52" i="2"/>
  <c r="G52" i="2"/>
  <c r="H52" i="2"/>
  <c r="I52" i="2"/>
  <c r="J52" i="2"/>
  <c r="D53" i="2"/>
  <c r="E53" i="2"/>
  <c r="F53" i="2"/>
  <c r="G53" i="2"/>
  <c r="H53" i="2"/>
  <c r="I53" i="2"/>
  <c r="J53" i="2"/>
  <c r="D54" i="2"/>
  <c r="E54" i="2"/>
  <c r="F54" i="2"/>
  <c r="G54" i="2"/>
  <c r="H54" i="2"/>
  <c r="I54" i="2"/>
  <c r="J54" i="2"/>
  <c r="D55" i="2"/>
  <c r="E55" i="2"/>
  <c r="F55" i="2"/>
  <c r="G55" i="2"/>
  <c r="H55" i="2"/>
  <c r="I55" i="2"/>
  <c r="J55" i="2"/>
  <c r="D56" i="2"/>
  <c r="E56" i="2"/>
  <c r="F56" i="2"/>
  <c r="G56" i="2"/>
  <c r="H56" i="2"/>
  <c r="I56" i="2"/>
  <c r="J56" i="2"/>
  <c r="D57" i="2"/>
  <c r="E57" i="2"/>
  <c r="F57" i="2"/>
  <c r="G57" i="2"/>
  <c r="H57" i="2"/>
  <c r="I57" i="2"/>
  <c r="J57" i="2"/>
  <c r="D58" i="2"/>
  <c r="E58" i="2"/>
  <c r="F58" i="2"/>
  <c r="G58" i="2"/>
  <c r="H58" i="2"/>
  <c r="I58" i="2"/>
  <c r="J58" i="2"/>
  <c r="D59" i="2"/>
  <c r="E59" i="2"/>
  <c r="F59" i="2"/>
  <c r="G59" i="2"/>
  <c r="H59" i="2"/>
  <c r="I59" i="2"/>
  <c r="J59" i="2"/>
  <c r="D60" i="2"/>
  <c r="E60" i="2"/>
  <c r="F60" i="2"/>
  <c r="G60" i="2"/>
  <c r="H60" i="2"/>
  <c r="I60" i="2"/>
  <c r="J60" i="2"/>
  <c r="D61" i="2"/>
  <c r="E61" i="2"/>
  <c r="F61" i="2"/>
  <c r="G61" i="2"/>
  <c r="H61" i="2"/>
  <c r="I61" i="2"/>
  <c r="J61" i="2"/>
  <c r="D62" i="2"/>
  <c r="E62" i="2"/>
  <c r="F62" i="2"/>
  <c r="G62" i="2"/>
  <c r="H62" i="2"/>
  <c r="I62" i="2"/>
  <c r="J62" i="2"/>
  <c r="D63" i="2"/>
  <c r="E63" i="2"/>
  <c r="F63" i="2"/>
  <c r="G63" i="2"/>
  <c r="H63" i="2"/>
  <c r="I63" i="2"/>
  <c r="J63" i="2"/>
  <c r="D64" i="2"/>
  <c r="E64" i="2"/>
  <c r="F64" i="2"/>
  <c r="G64" i="2"/>
  <c r="H64" i="2"/>
  <c r="I64" i="2"/>
  <c r="J64" i="2"/>
  <c r="D65" i="2"/>
  <c r="E65" i="2"/>
  <c r="F65" i="2"/>
  <c r="G65" i="2"/>
  <c r="H65" i="2"/>
  <c r="I65" i="2"/>
  <c r="J65" i="2"/>
  <c r="D66" i="2"/>
  <c r="E66" i="2"/>
  <c r="F66" i="2"/>
  <c r="G66" i="2"/>
  <c r="H66" i="2"/>
  <c r="I66" i="2"/>
  <c r="J66" i="2"/>
  <c r="D67" i="2"/>
  <c r="E67" i="2"/>
  <c r="F67" i="2"/>
  <c r="G67" i="2"/>
  <c r="H67" i="2"/>
  <c r="I67" i="2"/>
  <c r="J67" i="2"/>
  <c r="D68" i="2"/>
  <c r="E68" i="2"/>
  <c r="F68" i="2"/>
  <c r="G68" i="2"/>
  <c r="H68" i="2"/>
  <c r="I68" i="2"/>
  <c r="J68" i="2"/>
  <c r="D69" i="2"/>
  <c r="E69" i="2"/>
  <c r="F69" i="2"/>
  <c r="G69" i="2"/>
  <c r="H69" i="2"/>
  <c r="I69" i="2"/>
  <c r="J69" i="2"/>
  <c r="D70" i="2"/>
  <c r="E70" i="2"/>
  <c r="F70" i="2"/>
  <c r="G70" i="2"/>
  <c r="H70" i="2"/>
  <c r="I70" i="2"/>
  <c r="J70" i="2"/>
  <c r="D71" i="2"/>
  <c r="E71" i="2"/>
  <c r="F71" i="2"/>
  <c r="G71" i="2"/>
  <c r="H71" i="2"/>
  <c r="I71" i="2"/>
  <c r="J71" i="2"/>
  <c r="D72" i="2"/>
  <c r="E72" i="2"/>
  <c r="F72" i="2"/>
  <c r="G72" i="2"/>
  <c r="H72" i="2"/>
  <c r="I72" i="2"/>
  <c r="J72" i="2"/>
  <c r="D73" i="2"/>
  <c r="E73" i="2"/>
  <c r="F73" i="2"/>
  <c r="G73" i="2"/>
  <c r="H73" i="2"/>
  <c r="I73" i="2"/>
  <c r="J73" i="2"/>
  <c r="D74" i="2"/>
  <c r="E74" i="2"/>
  <c r="F74" i="2"/>
  <c r="G74" i="2"/>
  <c r="H74" i="2"/>
  <c r="I74" i="2"/>
  <c r="J74" i="2"/>
  <c r="D75" i="2"/>
  <c r="E75" i="2"/>
  <c r="F75" i="2"/>
  <c r="G75" i="2"/>
  <c r="H75" i="2"/>
  <c r="I75" i="2"/>
  <c r="J75" i="2"/>
  <c r="D76" i="2"/>
  <c r="E76" i="2"/>
  <c r="F76" i="2"/>
  <c r="G76" i="2"/>
  <c r="H76" i="2"/>
  <c r="I76" i="2"/>
  <c r="J76" i="2"/>
  <c r="D77" i="2"/>
  <c r="E77" i="2"/>
  <c r="F77" i="2"/>
  <c r="G77" i="2"/>
  <c r="H77" i="2"/>
  <c r="I77" i="2"/>
  <c r="J77" i="2"/>
  <c r="D78" i="2"/>
  <c r="E78" i="2"/>
  <c r="F78" i="2"/>
  <c r="G78" i="2"/>
  <c r="H78" i="2"/>
  <c r="I78" i="2"/>
  <c r="J78" i="2"/>
  <c r="D79" i="2"/>
  <c r="E79" i="2"/>
  <c r="F79" i="2"/>
  <c r="G79" i="2"/>
  <c r="H79" i="2"/>
  <c r="I79" i="2"/>
  <c r="J79" i="2"/>
  <c r="D80" i="2"/>
  <c r="E80" i="2"/>
  <c r="F80" i="2"/>
  <c r="G80" i="2"/>
  <c r="H80" i="2"/>
  <c r="I80" i="2"/>
  <c r="J80" i="2"/>
  <c r="D81" i="2"/>
  <c r="E81" i="2"/>
  <c r="F81" i="2"/>
  <c r="G81" i="2"/>
  <c r="H81" i="2"/>
  <c r="I81" i="2"/>
  <c r="J81" i="2"/>
  <c r="D82" i="2"/>
  <c r="E82" i="2"/>
  <c r="F82" i="2"/>
  <c r="G82" i="2"/>
  <c r="H82" i="2"/>
  <c r="I82" i="2"/>
  <c r="J82" i="2"/>
  <c r="D83" i="2"/>
  <c r="E83" i="2"/>
  <c r="F83" i="2"/>
  <c r="G83" i="2"/>
  <c r="H83" i="2"/>
  <c r="I83" i="2"/>
  <c r="J83" i="2"/>
  <c r="D84" i="2"/>
  <c r="E84" i="2"/>
  <c r="F84" i="2"/>
  <c r="G84" i="2"/>
  <c r="H84" i="2"/>
  <c r="I84" i="2"/>
  <c r="J84" i="2"/>
  <c r="D85" i="2"/>
  <c r="E85" i="2"/>
  <c r="F85" i="2"/>
  <c r="G85" i="2"/>
  <c r="H85" i="2"/>
  <c r="I85" i="2"/>
  <c r="J85" i="2"/>
  <c r="D86" i="2"/>
  <c r="E86" i="2"/>
  <c r="F86" i="2"/>
  <c r="G86" i="2"/>
  <c r="H86" i="2"/>
  <c r="I86" i="2"/>
  <c r="J86" i="2"/>
  <c r="D87" i="2"/>
  <c r="E87" i="2"/>
  <c r="F87" i="2"/>
  <c r="G87" i="2"/>
  <c r="H87" i="2"/>
  <c r="I87" i="2"/>
  <c r="J87" i="2"/>
  <c r="D88" i="2"/>
  <c r="E88" i="2"/>
  <c r="F88" i="2"/>
  <c r="G88" i="2"/>
  <c r="H88" i="2"/>
  <c r="I88" i="2"/>
  <c r="J88" i="2"/>
  <c r="D89" i="2"/>
  <c r="E89" i="2"/>
  <c r="F89" i="2"/>
  <c r="G89" i="2"/>
  <c r="H89" i="2"/>
  <c r="I89" i="2"/>
  <c r="J89" i="2"/>
  <c r="D90" i="2"/>
  <c r="E90" i="2"/>
  <c r="F90" i="2"/>
  <c r="G90" i="2"/>
  <c r="H90" i="2"/>
  <c r="I90" i="2"/>
  <c r="J90" i="2"/>
  <c r="D91" i="2"/>
  <c r="E91" i="2"/>
  <c r="F91" i="2"/>
  <c r="G91" i="2"/>
  <c r="H91" i="2"/>
  <c r="I91" i="2"/>
  <c r="J91" i="2"/>
  <c r="D92" i="2"/>
  <c r="E92" i="2"/>
  <c r="F92" i="2"/>
  <c r="G92" i="2"/>
  <c r="H92" i="2"/>
  <c r="I92" i="2"/>
  <c r="J92" i="2"/>
  <c r="D93" i="2"/>
  <c r="E93" i="2"/>
  <c r="F93" i="2"/>
  <c r="G93" i="2"/>
  <c r="H93" i="2"/>
  <c r="I93" i="2"/>
  <c r="J93" i="2"/>
  <c r="D94" i="2"/>
  <c r="E94" i="2"/>
  <c r="F94" i="2"/>
  <c r="G94" i="2"/>
  <c r="H94" i="2"/>
  <c r="I94" i="2"/>
  <c r="J94" i="2"/>
  <c r="D95" i="2"/>
  <c r="E95" i="2"/>
  <c r="F95" i="2"/>
  <c r="G95" i="2"/>
  <c r="H95" i="2"/>
  <c r="I95" i="2"/>
  <c r="J95" i="2"/>
  <c r="D96" i="2"/>
  <c r="E96" i="2"/>
  <c r="F96" i="2"/>
  <c r="G96" i="2"/>
  <c r="H96" i="2"/>
  <c r="I96" i="2"/>
  <c r="J96" i="2"/>
  <c r="D97" i="2"/>
  <c r="E97" i="2"/>
  <c r="F97" i="2"/>
  <c r="G97" i="2"/>
  <c r="H97" i="2"/>
  <c r="I97" i="2"/>
  <c r="J97" i="2"/>
  <c r="D98" i="2"/>
  <c r="E98" i="2"/>
  <c r="F98" i="2"/>
  <c r="G98" i="2"/>
  <c r="H98" i="2"/>
  <c r="I98" i="2"/>
  <c r="J98" i="2"/>
  <c r="D99" i="2"/>
  <c r="E99" i="2"/>
  <c r="F99" i="2"/>
  <c r="G99" i="2"/>
  <c r="H99" i="2"/>
  <c r="I99" i="2"/>
  <c r="J99" i="2"/>
  <c r="D100" i="2"/>
  <c r="E100" i="2"/>
  <c r="F100" i="2"/>
  <c r="G100" i="2"/>
  <c r="H100" i="2"/>
  <c r="I100" i="2"/>
  <c r="J100" i="2"/>
  <c r="D101" i="2"/>
  <c r="E101" i="2"/>
  <c r="F101" i="2"/>
  <c r="G101" i="2"/>
  <c r="H101" i="2"/>
  <c r="I101" i="2"/>
  <c r="J101" i="2"/>
  <c r="D102" i="2"/>
  <c r="E102" i="2"/>
  <c r="F102" i="2"/>
  <c r="G102" i="2"/>
  <c r="H102" i="2"/>
  <c r="I102" i="2"/>
  <c r="J102" i="2"/>
  <c r="D103" i="2"/>
  <c r="E103" i="2"/>
  <c r="F103" i="2"/>
  <c r="G103" i="2"/>
  <c r="H103" i="2"/>
  <c r="I103" i="2"/>
  <c r="J103" i="2"/>
  <c r="D104" i="2"/>
  <c r="E104" i="2"/>
  <c r="F104" i="2"/>
  <c r="G104" i="2"/>
  <c r="H104" i="2"/>
  <c r="I104" i="2"/>
  <c r="J104" i="2"/>
  <c r="D105" i="2"/>
  <c r="E105" i="2"/>
  <c r="F105" i="2"/>
  <c r="G105" i="2"/>
  <c r="H105" i="2"/>
  <c r="I105" i="2"/>
  <c r="J105" i="2"/>
  <c r="D106" i="2"/>
  <c r="E106" i="2"/>
  <c r="F106" i="2"/>
  <c r="G106" i="2"/>
  <c r="H106" i="2"/>
  <c r="I106" i="2"/>
  <c r="J106" i="2"/>
  <c r="D107" i="2"/>
  <c r="E107" i="2"/>
  <c r="F107" i="2"/>
  <c r="G107" i="2"/>
  <c r="H107" i="2"/>
  <c r="I107" i="2"/>
  <c r="J107" i="2"/>
  <c r="D108" i="2"/>
  <c r="E108" i="2"/>
  <c r="F108" i="2"/>
  <c r="G108" i="2"/>
  <c r="H108" i="2"/>
  <c r="I108" i="2"/>
  <c r="J108" i="2"/>
  <c r="D109" i="2"/>
  <c r="E109" i="2"/>
  <c r="F109" i="2"/>
  <c r="G109" i="2"/>
  <c r="H109" i="2"/>
  <c r="I109" i="2"/>
  <c r="J109" i="2"/>
  <c r="D110" i="2"/>
  <c r="E110" i="2"/>
  <c r="F110" i="2"/>
  <c r="G110" i="2"/>
  <c r="H110" i="2"/>
  <c r="I110" i="2"/>
  <c r="J110" i="2"/>
  <c r="D111" i="2"/>
  <c r="E111" i="2"/>
  <c r="F111" i="2"/>
  <c r="G111" i="2"/>
  <c r="H111" i="2"/>
  <c r="I111" i="2"/>
  <c r="J111" i="2"/>
  <c r="D112" i="2"/>
  <c r="E112" i="2"/>
  <c r="F112" i="2"/>
  <c r="G112" i="2"/>
  <c r="H112" i="2"/>
  <c r="I112" i="2"/>
  <c r="J112" i="2"/>
  <c r="D113" i="2"/>
  <c r="E113" i="2"/>
  <c r="F113" i="2"/>
  <c r="G113" i="2"/>
  <c r="H113" i="2"/>
  <c r="I113" i="2"/>
  <c r="J113" i="2"/>
  <c r="D114" i="2"/>
  <c r="E114" i="2"/>
  <c r="F114" i="2"/>
  <c r="G114" i="2"/>
  <c r="H114" i="2"/>
  <c r="I114" i="2"/>
  <c r="J114" i="2"/>
  <c r="D115" i="2"/>
  <c r="E115" i="2"/>
  <c r="F115" i="2"/>
  <c r="G115" i="2"/>
  <c r="H115" i="2"/>
  <c r="I115" i="2"/>
  <c r="J115" i="2"/>
  <c r="D116" i="2"/>
  <c r="E116" i="2"/>
  <c r="F116" i="2"/>
  <c r="G116" i="2"/>
  <c r="H116" i="2"/>
  <c r="I116" i="2"/>
  <c r="J116" i="2"/>
  <c r="D117" i="2"/>
  <c r="E117" i="2"/>
  <c r="F117" i="2"/>
  <c r="G117" i="2"/>
  <c r="H117" i="2"/>
  <c r="I117" i="2"/>
  <c r="J117" i="2"/>
  <c r="D118" i="2"/>
  <c r="E118" i="2"/>
  <c r="F118" i="2"/>
  <c r="G118" i="2"/>
  <c r="H118" i="2"/>
  <c r="I118" i="2"/>
  <c r="J118" i="2"/>
  <c r="D119" i="2"/>
  <c r="E119" i="2"/>
  <c r="F119" i="2"/>
  <c r="G119" i="2"/>
  <c r="H119" i="2"/>
  <c r="I119" i="2"/>
  <c r="J119" i="2"/>
  <c r="D120" i="2"/>
  <c r="E120" i="2"/>
  <c r="F120" i="2"/>
  <c r="G120" i="2"/>
  <c r="H120" i="2"/>
  <c r="I120" i="2"/>
  <c r="J120" i="2"/>
  <c r="D121" i="2"/>
  <c r="E121" i="2"/>
  <c r="F121" i="2"/>
  <c r="G121" i="2"/>
  <c r="H121" i="2"/>
  <c r="I121" i="2"/>
  <c r="J121" i="2"/>
  <c r="D122" i="2"/>
  <c r="E122" i="2"/>
  <c r="F122" i="2"/>
  <c r="G122" i="2"/>
  <c r="H122" i="2"/>
  <c r="I122" i="2"/>
  <c r="J122" i="2"/>
  <c r="D123" i="2"/>
  <c r="E123" i="2"/>
  <c r="F123" i="2"/>
  <c r="G123" i="2"/>
  <c r="H123" i="2"/>
  <c r="I123" i="2"/>
  <c r="J123" i="2"/>
  <c r="D124" i="2"/>
  <c r="E124" i="2"/>
  <c r="F124" i="2"/>
  <c r="G124" i="2"/>
  <c r="H124" i="2"/>
  <c r="I124" i="2"/>
  <c r="J124" i="2"/>
  <c r="D125" i="2"/>
  <c r="E125" i="2"/>
  <c r="F125" i="2"/>
  <c r="G125" i="2"/>
  <c r="H125" i="2"/>
  <c r="I125" i="2"/>
  <c r="J125" i="2"/>
  <c r="D126" i="2"/>
  <c r="E126" i="2"/>
  <c r="F126" i="2"/>
  <c r="G126" i="2"/>
  <c r="H126" i="2"/>
  <c r="I126" i="2"/>
  <c r="J126" i="2"/>
  <c r="D127" i="2"/>
  <c r="E127" i="2"/>
  <c r="F127" i="2"/>
  <c r="G127" i="2"/>
  <c r="H127" i="2"/>
  <c r="I127" i="2"/>
  <c r="J127" i="2"/>
  <c r="D128" i="2"/>
  <c r="E128" i="2"/>
  <c r="F128" i="2"/>
  <c r="G128" i="2"/>
  <c r="H128" i="2"/>
  <c r="I128" i="2"/>
  <c r="J128" i="2"/>
  <c r="D129" i="2"/>
  <c r="E129" i="2"/>
  <c r="F129" i="2"/>
  <c r="G129" i="2"/>
  <c r="H129" i="2"/>
  <c r="I129" i="2"/>
  <c r="J129" i="2"/>
  <c r="D130" i="2"/>
  <c r="E130" i="2"/>
  <c r="F130" i="2"/>
  <c r="G130" i="2"/>
  <c r="H130" i="2"/>
  <c r="I130" i="2"/>
  <c r="J130" i="2"/>
  <c r="D131" i="2"/>
  <c r="E131" i="2"/>
  <c r="F131" i="2"/>
  <c r="G131" i="2"/>
  <c r="H131" i="2"/>
  <c r="I131" i="2"/>
  <c r="J131" i="2"/>
  <c r="D132" i="2"/>
  <c r="E132" i="2"/>
  <c r="F132" i="2"/>
  <c r="G132" i="2"/>
  <c r="H132" i="2"/>
  <c r="I132" i="2"/>
  <c r="J132" i="2"/>
  <c r="D133" i="2"/>
  <c r="E133" i="2"/>
  <c r="F133" i="2"/>
  <c r="G133" i="2"/>
  <c r="H133" i="2"/>
  <c r="I133" i="2"/>
  <c r="J133" i="2"/>
  <c r="D134" i="2"/>
  <c r="E134" i="2"/>
  <c r="F134" i="2"/>
  <c r="G134" i="2"/>
  <c r="H134" i="2"/>
  <c r="I134" i="2"/>
  <c r="J134" i="2"/>
  <c r="D135" i="2"/>
  <c r="E135" i="2"/>
  <c r="F135" i="2"/>
  <c r="G135" i="2"/>
  <c r="H135" i="2"/>
  <c r="I135" i="2"/>
  <c r="J135" i="2"/>
  <c r="D136" i="2"/>
  <c r="E136" i="2"/>
  <c r="F136" i="2"/>
  <c r="G136" i="2"/>
  <c r="H136" i="2"/>
  <c r="I136" i="2"/>
  <c r="J136" i="2"/>
  <c r="D137" i="2"/>
  <c r="E137" i="2"/>
  <c r="F137" i="2"/>
  <c r="G137" i="2"/>
  <c r="H137" i="2"/>
  <c r="I137" i="2"/>
  <c r="J137" i="2"/>
  <c r="D138" i="2"/>
  <c r="E138" i="2"/>
  <c r="F138" i="2"/>
  <c r="G138" i="2"/>
  <c r="H138" i="2"/>
  <c r="I138" i="2"/>
  <c r="J138" i="2"/>
  <c r="D139" i="2"/>
  <c r="E139" i="2"/>
  <c r="F139" i="2"/>
  <c r="G139" i="2"/>
  <c r="H139" i="2"/>
  <c r="I139" i="2"/>
  <c r="J139" i="2"/>
  <c r="D140" i="2"/>
  <c r="E140" i="2"/>
  <c r="F140" i="2"/>
  <c r="G140" i="2"/>
  <c r="H140" i="2"/>
  <c r="I140" i="2"/>
  <c r="J140" i="2"/>
  <c r="D141" i="2"/>
  <c r="E141" i="2"/>
  <c r="F141" i="2"/>
  <c r="G141" i="2"/>
  <c r="H141" i="2"/>
  <c r="I141" i="2"/>
  <c r="J141" i="2"/>
  <c r="D142" i="2"/>
  <c r="E142" i="2"/>
  <c r="F142" i="2"/>
  <c r="G142" i="2"/>
  <c r="H142" i="2"/>
  <c r="I142" i="2"/>
  <c r="J142" i="2"/>
  <c r="D143" i="2"/>
  <c r="E143" i="2"/>
  <c r="F143" i="2"/>
  <c r="G143" i="2"/>
  <c r="H143" i="2"/>
  <c r="I143" i="2"/>
  <c r="J143" i="2"/>
  <c r="D144" i="2"/>
  <c r="E144" i="2"/>
  <c r="F144" i="2"/>
  <c r="G144" i="2"/>
  <c r="H144" i="2"/>
  <c r="I144" i="2"/>
  <c r="J144" i="2"/>
  <c r="D145" i="2"/>
  <c r="E145" i="2"/>
  <c r="F145" i="2"/>
  <c r="G145" i="2"/>
  <c r="H145" i="2"/>
  <c r="I145" i="2"/>
  <c r="J145" i="2"/>
  <c r="D146" i="2"/>
  <c r="E146" i="2"/>
  <c r="F146" i="2"/>
  <c r="G146" i="2"/>
  <c r="H146" i="2"/>
  <c r="I146" i="2"/>
  <c r="J146" i="2"/>
  <c r="D147" i="2"/>
  <c r="E147" i="2"/>
  <c r="F147" i="2"/>
  <c r="G147" i="2"/>
  <c r="H147" i="2"/>
  <c r="I147" i="2"/>
  <c r="J147" i="2"/>
  <c r="D148" i="2"/>
  <c r="E148" i="2"/>
  <c r="F148" i="2"/>
  <c r="G148" i="2"/>
  <c r="H148" i="2"/>
  <c r="I148" i="2"/>
  <c r="J148" i="2"/>
  <c r="D149" i="2"/>
  <c r="E149" i="2"/>
  <c r="F149" i="2"/>
  <c r="G149" i="2"/>
  <c r="H149" i="2"/>
  <c r="I149" i="2"/>
  <c r="J149" i="2"/>
  <c r="D150" i="2"/>
  <c r="E150" i="2"/>
  <c r="F150" i="2"/>
  <c r="G150" i="2"/>
  <c r="H150" i="2"/>
  <c r="I150" i="2"/>
  <c r="J150" i="2"/>
  <c r="D151" i="2"/>
  <c r="E151" i="2"/>
  <c r="F151" i="2"/>
  <c r="G151" i="2"/>
  <c r="H151" i="2"/>
  <c r="I151" i="2"/>
  <c r="J151" i="2"/>
  <c r="D152" i="2"/>
  <c r="E152" i="2"/>
  <c r="F152" i="2"/>
  <c r="G152" i="2"/>
  <c r="H152" i="2"/>
  <c r="I152" i="2"/>
  <c r="J152" i="2"/>
  <c r="D153" i="2"/>
  <c r="E153" i="2"/>
  <c r="F153" i="2"/>
  <c r="G153" i="2"/>
  <c r="H153" i="2"/>
  <c r="I153" i="2"/>
  <c r="J153" i="2"/>
  <c r="D154" i="2"/>
  <c r="E154" i="2"/>
  <c r="F154" i="2"/>
  <c r="G154" i="2"/>
  <c r="H154" i="2"/>
  <c r="I154" i="2"/>
  <c r="J154" i="2"/>
  <c r="D155" i="2"/>
  <c r="E155" i="2"/>
  <c r="F155" i="2"/>
  <c r="G155" i="2"/>
  <c r="H155" i="2"/>
  <c r="I155" i="2"/>
  <c r="J155" i="2"/>
  <c r="D156" i="2"/>
  <c r="E156" i="2"/>
  <c r="F156" i="2"/>
  <c r="G156" i="2"/>
  <c r="H156" i="2"/>
  <c r="I156" i="2"/>
  <c r="J156" i="2"/>
  <c r="D157" i="2"/>
  <c r="E157" i="2"/>
  <c r="F157" i="2"/>
  <c r="G157" i="2"/>
  <c r="H157" i="2"/>
  <c r="I157" i="2"/>
  <c r="J157" i="2"/>
  <c r="D158" i="2"/>
  <c r="E158" i="2"/>
  <c r="F158" i="2"/>
  <c r="G158" i="2"/>
  <c r="H158" i="2"/>
  <c r="I158" i="2"/>
  <c r="J158" i="2"/>
  <c r="D159" i="2"/>
  <c r="E159" i="2"/>
  <c r="F159" i="2"/>
  <c r="G159" i="2"/>
  <c r="H159" i="2"/>
  <c r="I159" i="2"/>
  <c r="J159" i="2"/>
  <c r="D160" i="2"/>
  <c r="E160" i="2"/>
  <c r="F160" i="2"/>
  <c r="G160" i="2"/>
  <c r="H160" i="2"/>
  <c r="I160" i="2"/>
  <c r="J160" i="2"/>
  <c r="D161" i="2"/>
  <c r="E161" i="2"/>
  <c r="F161" i="2"/>
  <c r="G161" i="2"/>
  <c r="H161" i="2"/>
  <c r="I161" i="2"/>
  <c r="J161" i="2"/>
  <c r="D162" i="2"/>
  <c r="E162" i="2"/>
  <c r="F162" i="2"/>
  <c r="G162" i="2"/>
  <c r="H162" i="2"/>
  <c r="I162" i="2"/>
  <c r="J162" i="2"/>
  <c r="D163" i="2"/>
  <c r="E163" i="2"/>
  <c r="F163" i="2"/>
  <c r="G163" i="2"/>
  <c r="H163" i="2"/>
  <c r="I163" i="2"/>
  <c r="J163" i="2"/>
  <c r="D164" i="2"/>
  <c r="E164" i="2"/>
  <c r="F164" i="2"/>
  <c r="G164" i="2"/>
  <c r="H164" i="2"/>
  <c r="I164" i="2"/>
  <c r="J164" i="2"/>
  <c r="D165" i="2"/>
  <c r="E165" i="2"/>
  <c r="F165" i="2"/>
  <c r="G165" i="2"/>
  <c r="H165" i="2"/>
  <c r="I165" i="2"/>
  <c r="J165" i="2"/>
  <c r="D166" i="2"/>
  <c r="E166" i="2"/>
  <c r="F166" i="2"/>
  <c r="G166" i="2"/>
  <c r="H166" i="2"/>
  <c r="I166" i="2"/>
  <c r="J166" i="2"/>
  <c r="D167" i="2"/>
  <c r="E167" i="2"/>
  <c r="F167" i="2"/>
  <c r="G167" i="2"/>
  <c r="H167" i="2"/>
  <c r="I167" i="2"/>
  <c r="J167" i="2"/>
  <c r="D168" i="2"/>
  <c r="E168" i="2"/>
  <c r="F168" i="2"/>
  <c r="G168" i="2"/>
  <c r="H168" i="2"/>
  <c r="I168" i="2"/>
  <c r="J168" i="2"/>
  <c r="D169" i="2"/>
  <c r="E169" i="2"/>
  <c r="F169" i="2"/>
  <c r="G169" i="2"/>
  <c r="H169" i="2"/>
  <c r="I169" i="2"/>
  <c r="J169" i="2"/>
  <c r="D170" i="2"/>
  <c r="E170" i="2"/>
  <c r="F170" i="2"/>
  <c r="G170" i="2"/>
  <c r="H170" i="2"/>
  <c r="I170" i="2"/>
  <c r="J170" i="2"/>
  <c r="D171" i="2"/>
  <c r="E171" i="2"/>
  <c r="F171" i="2"/>
  <c r="G171" i="2"/>
  <c r="H171" i="2"/>
  <c r="I171" i="2"/>
  <c r="J171" i="2"/>
  <c r="D172" i="2"/>
  <c r="E172" i="2"/>
  <c r="F172" i="2"/>
  <c r="G172" i="2"/>
  <c r="H172" i="2"/>
  <c r="I172" i="2"/>
  <c r="J172" i="2"/>
  <c r="D173" i="2"/>
  <c r="E173" i="2"/>
  <c r="F173" i="2"/>
  <c r="G173" i="2"/>
  <c r="H173" i="2"/>
  <c r="I173" i="2"/>
  <c r="J173" i="2"/>
  <c r="D174" i="2"/>
  <c r="E174" i="2"/>
  <c r="F174" i="2"/>
  <c r="G174" i="2"/>
  <c r="H174" i="2"/>
  <c r="I174" i="2"/>
  <c r="J174" i="2"/>
  <c r="D175" i="2"/>
  <c r="E175" i="2"/>
  <c r="F175" i="2"/>
  <c r="G175" i="2"/>
  <c r="H175" i="2"/>
  <c r="I175" i="2"/>
  <c r="J175" i="2"/>
  <c r="D176" i="2"/>
  <c r="E176" i="2"/>
  <c r="F176" i="2"/>
  <c r="G176" i="2"/>
  <c r="H176" i="2"/>
  <c r="I176" i="2"/>
  <c r="J176" i="2"/>
  <c r="D177" i="2"/>
  <c r="E177" i="2"/>
  <c r="F177" i="2"/>
  <c r="G177" i="2"/>
  <c r="H177" i="2"/>
  <c r="I177" i="2"/>
  <c r="J177" i="2"/>
  <c r="D178" i="2"/>
  <c r="E178" i="2"/>
  <c r="F178" i="2"/>
  <c r="G178" i="2"/>
  <c r="H178" i="2"/>
  <c r="I178" i="2"/>
  <c r="J178" i="2"/>
  <c r="D179" i="2"/>
  <c r="E179" i="2"/>
  <c r="F179" i="2"/>
  <c r="G179" i="2"/>
  <c r="H179" i="2"/>
  <c r="I179" i="2"/>
  <c r="J179" i="2"/>
  <c r="D180" i="2"/>
  <c r="E180" i="2"/>
  <c r="F180" i="2"/>
  <c r="G180" i="2"/>
  <c r="H180" i="2"/>
  <c r="I180" i="2"/>
  <c r="J180" i="2"/>
  <c r="D181" i="2"/>
  <c r="E181" i="2"/>
  <c r="F181" i="2"/>
  <c r="G181" i="2"/>
  <c r="H181" i="2"/>
  <c r="I181" i="2"/>
  <c r="J181" i="2"/>
  <c r="D182" i="2"/>
  <c r="E182" i="2"/>
  <c r="F182" i="2"/>
  <c r="G182" i="2"/>
  <c r="H182" i="2"/>
  <c r="I182" i="2"/>
  <c r="J182" i="2"/>
  <c r="D183" i="2"/>
  <c r="E183" i="2"/>
  <c r="F183" i="2"/>
  <c r="G183" i="2"/>
  <c r="H183" i="2"/>
  <c r="I183" i="2"/>
  <c r="J183" i="2"/>
  <c r="D184" i="2"/>
  <c r="E184" i="2"/>
  <c r="F184" i="2"/>
  <c r="G184" i="2"/>
  <c r="H184" i="2"/>
  <c r="I184" i="2"/>
  <c r="J184" i="2"/>
  <c r="D185" i="2"/>
  <c r="E185" i="2"/>
  <c r="F185" i="2"/>
  <c r="G185" i="2"/>
  <c r="H185" i="2"/>
  <c r="I185" i="2"/>
  <c r="J185" i="2"/>
  <c r="D186" i="2"/>
  <c r="E186" i="2"/>
  <c r="F186" i="2"/>
  <c r="G186" i="2"/>
  <c r="H186" i="2"/>
  <c r="I186" i="2"/>
  <c r="J186" i="2"/>
  <c r="D187" i="2"/>
  <c r="E187" i="2"/>
  <c r="F187" i="2"/>
  <c r="G187" i="2"/>
  <c r="H187" i="2"/>
  <c r="I187" i="2"/>
  <c r="J187" i="2"/>
  <c r="D188" i="2"/>
  <c r="E188" i="2"/>
  <c r="F188" i="2"/>
  <c r="G188" i="2"/>
  <c r="H188" i="2"/>
  <c r="I188" i="2"/>
  <c r="J188" i="2"/>
  <c r="D189" i="2"/>
  <c r="E189" i="2"/>
  <c r="F189" i="2"/>
  <c r="G189" i="2"/>
  <c r="H189" i="2"/>
  <c r="I189" i="2"/>
  <c r="J189" i="2"/>
  <c r="D190" i="2"/>
  <c r="E190" i="2"/>
  <c r="F190" i="2"/>
  <c r="G190" i="2"/>
  <c r="H190" i="2"/>
  <c r="I190" i="2"/>
  <c r="J190" i="2"/>
  <c r="D191" i="2"/>
  <c r="E191" i="2"/>
  <c r="F191" i="2"/>
  <c r="G191" i="2"/>
  <c r="H191" i="2"/>
  <c r="I191" i="2"/>
  <c r="J191" i="2"/>
  <c r="D192" i="2"/>
  <c r="E192" i="2"/>
  <c r="F192" i="2"/>
  <c r="G192" i="2"/>
  <c r="H192" i="2"/>
  <c r="I192" i="2"/>
  <c r="J192" i="2"/>
  <c r="D193" i="2"/>
  <c r="E193" i="2"/>
  <c r="F193" i="2"/>
  <c r="G193" i="2"/>
  <c r="H193" i="2"/>
  <c r="I193" i="2"/>
  <c r="J193" i="2"/>
  <c r="D194" i="2"/>
  <c r="E194" i="2"/>
  <c r="F194" i="2"/>
  <c r="G194" i="2"/>
  <c r="H194" i="2"/>
  <c r="I194" i="2"/>
  <c r="J194" i="2"/>
  <c r="D195" i="2"/>
  <c r="E195" i="2"/>
  <c r="F195" i="2"/>
  <c r="G195" i="2"/>
  <c r="H195" i="2"/>
  <c r="I195" i="2"/>
  <c r="J195" i="2"/>
  <c r="D196" i="2"/>
  <c r="E196" i="2"/>
  <c r="F196" i="2"/>
  <c r="G196" i="2"/>
  <c r="H196" i="2"/>
  <c r="I196" i="2"/>
  <c r="J196" i="2"/>
  <c r="D197" i="2"/>
  <c r="E197" i="2"/>
  <c r="F197" i="2"/>
  <c r="G197" i="2"/>
  <c r="H197" i="2"/>
  <c r="I197" i="2"/>
  <c r="J197" i="2"/>
  <c r="D198" i="2"/>
  <c r="E198" i="2"/>
  <c r="F198" i="2"/>
  <c r="G198" i="2"/>
  <c r="H198" i="2"/>
  <c r="I198" i="2"/>
  <c r="J198" i="2"/>
  <c r="D199" i="2"/>
  <c r="E199" i="2"/>
  <c r="F199" i="2"/>
  <c r="G199" i="2"/>
  <c r="H199" i="2"/>
  <c r="I199" i="2"/>
  <c r="J199" i="2"/>
  <c r="D200" i="2"/>
  <c r="E200" i="2"/>
  <c r="F200" i="2"/>
  <c r="G200" i="2"/>
  <c r="H200" i="2"/>
  <c r="I200" i="2"/>
  <c r="J200" i="2"/>
  <c r="D201" i="2"/>
  <c r="E201" i="2"/>
  <c r="F201" i="2"/>
  <c r="G201" i="2"/>
  <c r="H201" i="2"/>
  <c r="I201" i="2"/>
  <c r="J201" i="2"/>
  <c r="D202" i="2"/>
  <c r="E202" i="2"/>
  <c r="F202" i="2"/>
  <c r="G202" i="2"/>
  <c r="H202" i="2"/>
  <c r="I202" i="2"/>
  <c r="J202" i="2"/>
  <c r="D203" i="2"/>
  <c r="E203" i="2"/>
  <c r="F203" i="2"/>
  <c r="G203" i="2"/>
  <c r="H203" i="2"/>
  <c r="I203" i="2"/>
  <c r="J203" i="2"/>
  <c r="D204" i="2"/>
  <c r="E204" i="2"/>
  <c r="F204" i="2"/>
  <c r="G204" i="2"/>
  <c r="H204" i="2"/>
  <c r="I204" i="2"/>
  <c r="J204" i="2"/>
  <c r="D205" i="2"/>
  <c r="E205" i="2"/>
  <c r="F205" i="2"/>
  <c r="G205" i="2"/>
  <c r="H205" i="2"/>
  <c r="I205" i="2"/>
  <c r="J205" i="2"/>
  <c r="D206" i="2"/>
  <c r="E206" i="2"/>
  <c r="F206" i="2"/>
  <c r="G206" i="2"/>
  <c r="H206" i="2"/>
  <c r="I206" i="2"/>
  <c r="J206" i="2"/>
  <c r="D207" i="2"/>
  <c r="E207" i="2"/>
  <c r="F207" i="2"/>
  <c r="G207" i="2"/>
  <c r="H207" i="2"/>
  <c r="I207" i="2"/>
  <c r="J207" i="2"/>
  <c r="D208" i="2"/>
  <c r="E208" i="2"/>
  <c r="F208" i="2"/>
  <c r="G208" i="2"/>
  <c r="H208" i="2"/>
  <c r="I208" i="2"/>
  <c r="J208" i="2"/>
  <c r="D209" i="2"/>
  <c r="E209" i="2"/>
  <c r="F209" i="2"/>
  <c r="G209" i="2"/>
  <c r="H209" i="2"/>
  <c r="I209" i="2"/>
  <c r="J209" i="2"/>
  <c r="D210" i="2"/>
  <c r="E210" i="2"/>
  <c r="F210" i="2"/>
  <c r="G210" i="2"/>
  <c r="H210" i="2"/>
  <c r="I210" i="2"/>
  <c r="J210" i="2"/>
  <c r="D211" i="2"/>
  <c r="E211" i="2"/>
  <c r="F211" i="2"/>
  <c r="G211" i="2"/>
  <c r="H211" i="2"/>
  <c r="I211" i="2"/>
  <c r="J211" i="2"/>
  <c r="D212" i="2"/>
  <c r="E212" i="2"/>
  <c r="F212" i="2"/>
  <c r="G212" i="2"/>
  <c r="H212" i="2"/>
  <c r="I212" i="2"/>
  <c r="J212" i="2"/>
  <c r="D213" i="2"/>
  <c r="E213" i="2"/>
  <c r="F213" i="2"/>
  <c r="G213" i="2"/>
  <c r="H213" i="2"/>
  <c r="I213" i="2"/>
  <c r="J213" i="2"/>
  <c r="D214" i="2"/>
  <c r="E214" i="2"/>
  <c r="F214" i="2"/>
  <c r="G214" i="2"/>
  <c r="H214" i="2"/>
  <c r="I214" i="2"/>
  <c r="J214" i="2"/>
  <c r="D215" i="2"/>
  <c r="E215" i="2"/>
  <c r="F215" i="2"/>
  <c r="G215" i="2"/>
  <c r="H215" i="2"/>
  <c r="I215" i="2"/>
  <c r="J215" i="2"/>
  <c r="D216" i="2"/>
  <c r="E216" i="2"/>
  <c r="F216" i="2"/>
  <c r="G216" i="2"/>
  <c r="H216" i="2"/>
  <c r="I216" i="2"/>
  <c r="J216" i="2"/>
  <c r="D217" i="2"/>
  <c r="E217" i="2"/>
  <c r="F217" i="2"/>
  <c r="G217" i="2"/>
  <c r="H217" i="2"/>
  <c r="I217" i="2"/>
  <c r="J217" i="2"/>
  <c r="D218" i="2"/>
  <c r="E218" i="2"/>
  <c r="F218" i="2"/>
  <c r="G218" i="2"/>
  <c r="H218" i="2"/>
  <c r="I218" i="2"/>
  <c r="J218" i="2"/>
  <c r="D219" i="2"/>
  <c r="E219" i="2"/>
  <c r="F219" i="2"/>
  <c r="G219" i="2"/>
  <c r="H219" i="2"/>
  <c r="I219" i="2"/>
  <c r="J219" i="2"/>
  <c r="D220" i="2"/>
  <c r="E220" i="2"/>
  <c r="F220" i="2"/>
  <c r="G220" i="2"/>
  <c r="H220" i="2"/>
  <c r="I220" i="2"/>
  <c r="J220" i="2"/>
  <c r="D221" i="2"/>
  <c r="E221" i="2"/>
  <c r="F221" i="2"/>
  <c r="G221" i="2"/>
  <c r="H221" i="2"/>
  <c r="I221" i="2"/>
  <c r="J221" i="2"/>
  <c r="D222" i="2"/>
  <c r="E222" i="2"/>
  <c r="F222" i="2"/>
  <c r="G222" i="2"/>
  <c r="H222" i="2"/>
  <c r="I222" i="2"/>
  <c r="J222" i="2"/>
  <c r="D223" i="2"/>
  <c r="E223" i="2"/>
  <c r="F223" i="2"/>
  <c r="G223" i="2"/>
  <c r="H223" i="2"/>
  <c r="I223" i="2"/>
  <c r="J223" i="2"/>
  <c r="D224" i="2"/>
  <c r="E224" i="2"/>
  <c r="F224" i="2"/>
  <c r="G224" i="2"/>
  <c r="H224" i="2"/>
  <c r="I224" i="2"/>
  <c r="J224" i="2"/>
  <c r="D225" i="2"/>
  <c r="E225" i="2"/>
  <c r="F225" i="2"/>
  <c r="G225" i="2"/>
  <c r="H225" i="2"/>
  <c r="I225" i="2"/>
  <c r="J225" i="2"/>
  <c r="D226" i="2"/>
  <c r="E226" i="2"/>
  <c r="F226" i="2"/>
  <c r="G226" i="2"/>
  <c r="H226" i="2"/>
  <c r="I226" i="2"/>
  <c r="J226" i="2"/>
  <c r="D227" i="2"/>
  <c r="E227" i="2"/>
  <c r="F227" i="2"/>
  <c r="G227" i="2"/>
  <c r="H227" i="2"/>
  <c r="I227" i="2"/>
  <c r="J227" i="2"/>
  <c r="D228" i="2"/>
  <c r="E228" i="2"/>
  <c r="F228" i="2"/>
  <c r="G228" i="2"/>
  <c r="H228" i="2"/>
  <c r="I228" i="2"/>
  <c r="J228" i="2"/>
  <c r="D229" i="2"/>
  <c r="E229" i="2"/>
  <c r="F229" i="2"/>
  <c r="G229" i="2"/>
  <c r="H229" i="2"/>
  <c r="I229" i="2"/>
  <c r="J229" i="2"/>
  <c r="D230" i="2"/>
  <c r="E230" i="2"/>
  <c r="F230" i="2"/>
  <c r="G230" i="2"/>
  <c r="H230" i="2"/>
  <c r="I230" i="2"/>
  <c r="J230" i="2"/>
  <c r="D231" i="2"/>
  <c r="E231" i="2"/>
  <c r="F231" i="2"/>
  <c r="G231" i="2"/>
  <c r="H231" i="2"/>
  <c r="I231" i="2"/>
  <c r="J231" i="2"/>
  <c r="D232" i="2"/>
  <c r="E232" i="2"/>
  <c r="F232" i="2"/>
  <c r="G232" i="2"/>
  <c r="H232" i="2"/>
  <c r="I232" i="2"/>
  <c r="J232" i="2"/>
  <c r="D233" i="2"/>
  <c r="E233" i="2"/>
  <c r="F233" i="2"/>
  <c r="G233" i="2"/>
  <c r="H233" i="2"/>
  <c r="I233" i="2"/>
  <c r="J233" i="2"/>
  <c r="D234" i="2"/>
  <c r="E234" i="2"/>
  <c r="F234" i="2"/>
  <c r="G234" i="2"/>
  <c r="H234" i="2"/>
  <c r="I234" i="2"/>
  <c r="J234" i="2"/>
  <c r="D235" i="2"/>
  <c r="E235" i="2"/>
  <c r="F235" i="2"/>
  <c r="G235" i="2"/>
  <c r="H235" i="2"/>
  <c r="I235" i="2"/>
  <c r="J235" i="2"/>
  <c r="D236" i="2"/>
  <c r="E236" i="2"/>
  <c r="F236" i="2"/>
  <c r="G236" i="2"/>
  <c r="H236" i="2"/>
  <c r="I236" i="2"/>
  <c r="J236" i="2"/>
  <c r="D237" i="2"/>
  <c r="E237" i="2"/>
  <c r="F237" i="2"/>
  <c r="G237" i="2"/>
  <c r="H237" i="2"/>
  <c r="I237" i="2"/>
  <c r="J237" i="2"/>
  <c r="D238" i="2"/>
  <c r="E238" i="2"/>
  <c r="F238" i="2"/>
  <c r="G238" i="2"/>
  <c r="H238" i="2"/>
  <c r="I238" i="2"/>
  <c r="J238" i="2"/>
  <c r="D239" i="2"/>
  <c r="E239" i="2"/>
  <c r="F239" i="2"/>
  <c r="G239" i="2"/>
  <c r="H239" i="2"/>
  <c r="I239" i="2"/>
  <c r="J239" i="2"/>
  <c r="D240" i="2"/>
  <c r="E240" i="2"/>
  <c r="F240" i="2"/>
  <c r="G240" i="2"/>
  <c r="H240" i="2"/>
  <c r="I240" i="2"/>
  <c r="J240" i="2"/>
  <c r="D241" i="2"/>
  <c r="E241" i="2"/>
  <c r="F241" i="2"/>
  <c r="G241" i="2"/>
  <c r="H241" i="2"/>
  <c r="I241" i="2"/>
  <c r="J241" i="2"/>
  <c r="D242" i="2"/>
  <c r="E242" i="2"/>
  <c r="F242" i="2"/>
  <c r="G242" i="2"/>
  <c r="H242" i="2"/>
  <c r="I242" i="2"/>
  <c r="J242" i="2"/>
  <c r="D243" i="2"/>
  <c r="E243" i="2"/>
  <c r="F243" i="2"/>
  <c r="G243" i="2"/>
  <c r="H243" i="2"/>
  <c r="I243" i="2"/>
  <c r="J243" i="2"/>
  <c r="D244" i="2"/>
  <c r="E244" i="2"/>
  <c r="F244" i="2"/>
  <c r="G244" i="2"/>
  <c r="H244" i="2"/>
  <c r="I244" i="2"/>
  <c r="J244" i="2"/>
  <c r="D245" i="2"/>
  <c r="E245" i="2"/>
  <c r="F245" i="2"/>
  <c r="G245" i="2"/>
  <c r="H245" i="2"/>
  <c r="I245" i="2"/>
  <c r="J245" i="2"/>
  <c r="D246" i="2"/>
  <c r="E246" i="2"/>
  <c r="F246" i="2"/>
  <c r="G246" i="2"/>
  <c r="H246" i="2"/>
  <c r="I246" i="2"/>
  <c r="J246" i="2"/>
  <c r="D247" i="2"/>
  <c r="E247" i="2"/>
  <c r="F247" i="2"/>
  <c r="G247" i="2"/>
  <c r="H247" i="2"/>
  <c r="I247" i="2"/>
  <c r="J247" i="2"/>
  <c r="D248" i="2"/>
  <c r="E248" i="2"/>
  <c r="F248" i="2"/>
  <c r="G248" i="2"/>
  <c r="H248" i="2"/>
  <c r="I248" i="2"/>
  <c r="J248" i="2"/>
  <c r="D249" i="2"/>
  <c r="E249" i="2"/>
  <c r="F249" i="2"/>
  <c r="G249" i="2"/>
  <c r="H249" i="2"/>
  <c r="I249" i="2"/>
  <c r="J249" i="2"/>
  <c r="D250" i="2"/>
  <c r="E250" i="2"/>
  <c r="F250" i="2"/>
  <c r="G250" i="2"/>
  <c r="H250" i="2"/>
  <c r="I250" i="2"/>
  <c r="J250" i="2"/>
  <c r="D251" i="2"/>
  <c r="E251" i="2"/>
  <c r="F251" i="2"/>
  <c r="G251" i="2"/>
  <c r="H251" i="2"/>
  <c r="I251" i="2"/>
  <c r="J251" i="2"/>
  <c r="D252" i="2"/>
  <c r="E252" i="2"/>
  <c r="F252" i="2"/>
  <c r="G252" i="2"/>
  <c r="H252" i="2"/>
  <c r="I252" i="2"/>
  <c r="J252" i="2"/>
  <c r="D253" i="2"/>
  <c r="E253" i="2"/>
  <c r="F253" i="2"/>
  <c r="G253" i="2"/>
  <c r="H253" i="2"/>
  <c r="I253" i="2"/>
  <c r="J253" i="2"/>
  <c r="D254" i="2"/>
  <c r="E254" i="2"/>
  <c r="F254" i="2"/>
  <c r="G254" i="2"/>
  <c r="H254" i="2"/>
  <c r="I254" i="2"/>
  <c r="J254" i="2"/>
  <c r="D255" i="2"/>
  <c r="E255" i="2"/>
  <c r="F255" i="2"/>
  <c r="G255" i="2"/>
  <c r="H255" i="2"/>
  <c r="I255" i="2"/>
  <c r="J255" i="2"/>
  <c r="D256" i="2"/>
  <c r="E256" i="2"/>
  <c r="F256" i="2"/>
  <c r="G256" i="2"/>
  <c r="H256" i="2"/>
  <c r="I256" i="2"/>
  <c r="J256" i="2"/>
  <c r="D257" i="2"/>
  <c r="E257" i="2"/>
  <c r="F257" i="2"/>
  <c r="G257" i="2"/>
  <c r="H257" i="2"/>
  <c r="I257" i="2"/>
  <c r="J257" i="2"/>
  <c r="D258" i="2"/>
  <c r="E258" i="2"/>
  <c r="F258" i="2"/>
  <c r="G258" i="2"/>
  <c r="H258" i="2"/>
  <c r="I258" i="2"/>
  <c r="J258" i="2"/>
  <c r="D259" i="2"/>
  <c r="E259" i="2"/>
  <c r="F259" i="2"/>
  <c r="G259" i="2"/>
  <c r="H259" i="2"/>
  <c r="I259" i="2"/>
  <c r="J259" i="2"/>
  <c r="D260" i="2"/>
  <c r="E260" i="2"/>
  <c r="F260" i="2"/>
  <c r="G260" i="2"/>
  <c r="H260" i="2"/>
  <c r="I260" i="2"/>
  <c r="J260" i="2"/>
  <c r="D261" i="2"/>
  <c r="E261" i="2"/>
  <c r="F261" i="2"/>
  <c r="G261" i="2"/>
  <c r="H261" i="2"/>
  <c r="I261" i="2"/>
  <c r="J261" i="2"/>
  <c r="D262" i="2"/>
  <c r="E262" i="2"/>
  <c r="F262" i="2"/>
  <c r="G262" i="2"/>
  <c r="H262" i="2"/>
  <c r="I262" i="2"/>
  <c r="J262" i="2"/>
  <c r="D263" i="2"/>
  <c r="E263" i="2"/>
  <c r="F263" i="2"/>
  <c r="G263" i="2"/>
  <c r="H263" i="2"/>
  <c r="I263" i="2"/>
  <c r="J263" i="2"/>
  <c r="D264" i="2"/>
  <c r="E264" i="2"/>
  <c r="F264" i="2"/>
  <c r="G264" i="2"/>
  <c r="H264" i="2"/>
  <c r="I264" i="2"/>
  <c r="J264" i="2"/>
  <c r="D265" i="2"/>
  <c r="E265" i="2"/>
  <c r="F265" i="2"/>
  <c r="G265" i="2"/>
  <c r="H265" i="2"/>
  <c r="I265" i="2"/>
  <c r="J265" i="2"/>
  <c r="D266" i="2"/>
  <c r="E266" i="2"/>
  <c r="F266" i="2"/>
  <c r="G266" i="2"/>
  <c r="H266" i="2"/>
  <c r="I266" i="2"/>
  <c r="J266" i="2"/>
  <c r="D267" i="2"/>
  <c r="E267" i="2"/>
  <c r="F267" i="2"/>
  <c r="G267" i="2"/>
  <c r="H267" i="2"/>
  <c r="I267" i="2"/>
  <c r="J267" i="2"/>
  <c r="D268" i="2"/>
  <c r="E268" i="2"/>
  <c r="F268" i="2"/>
  <c r="G268" i="2"/>
  <c r="H268" i="2"/>
  <c r="I268" i="2"/>
  <c r="J268" i="2"/>
  <c r="D269" i="2"/>
  <c r="E269" i="2"/>
  <c r="F269" i="2"/>
  <c r="G269" i="2"/>
  <c r="H269" i="2"/>
  <c r="I269" i="2"/>
  <c r="J269" i="2"/>
  <c r="D270" i="2"/>
  <c r="E270" i="2"/>
  <c r="F270" i="2"/>
  <c r="G270" i="2"/>
  <c r="H270" i="2"/>
  <c r="I270" i="2"/>
  <c r="J270" i="2"/>
  <c r="D271" i="2"/>
  <c r="E271" i="2"/>
  <c r="F271" i="2"/>
  <c r="G271" i="2"/>
  <c r="H271" i="2"/>
  <c r="I271" i="2"/>
  <c r="J271" i="2"/>
  <c r="D272" i="2"/>
  <c r="E272" i="2"/>
  <c r="F272" i="2"/>
  <c r="G272" i="2"/>
  <c r="H272" i="2"/>
  <c r="I272" i="2"/>
  <c r="J272" i="2"/>
  <c r="D273" i="2"/>
  <c r="E273" i="2"/>
  <c r="F273" i="2"/>
  <c r="G273" i="2"/>
  <c r="H273" i="2"/>
  <c r="I273" i="2"/>
  <c r="J273" i="2"/>
  <c r="D274" i="2"/>
  <c r="E274" i="2"/>
  <c r="F274" i="2"/>
  <c r="G274" i="2"/>
  <c r="H274" i="2"/>
  <c r="I274" i="2"/>
  <c r="J274" i="2"/>
  <c r="D275" i="2"/>
  <c r="E275" i="2"/>
  <c r="F275" i="2"/>
  <c r="G275" i="2"/>
  <c r="H275" i="2"/>
  <c r="I275" i="2"/>
  <c r="J275" i="2"/>
  <c r="D276" i="2"/>
  <c r="E276" i="2"/>
  <c r="F276" i="2"/>
  <c r="G276" i="2"/>
  <c r="H276" i="2"/>
  <c r="I276" i="2"/>
  <c r="J276" i="2"/>
  <c r="D277" i="2"/>
  <c r="E277" i="2"/>
  <c r="F277" i="2"/>
  <c r="G277" i="2"/>
  <c r="H277" i="2"/>
  <c r="I277" i="2"/>
  <c r="J277" i="2"/>
  <c r="D278" i="2"/>
  <c r="E278" i="2"/>
  <c r="F278" i="2"/>
  <c r="G278" i="2"/>
  <c r="H278" i="2"/>
  <c r="I278" i="2"/>
  <c r="J278" i="2"/>
  <c r="D279" i="2"/>
  <c r="E279" i="2"/>
  <c r="F279" i="2"/>
  <c r="G279" i="2"/>
  <c r="H279" i="2"/>
  <c r="I279" i="2"/>
  <c r="J279" i="2"/>
  <c r="D280" i="2"/>
  <c r="E280" i="2"/>
  <c r="F280" i="2"/>
  <c r="G280" i="2"/>
  <c r="H280" i="2"/>
  <c r="I280" i="2"/>
  <c r="J280" i="2"/>
  <c r="D281" i="2"/>
  <c r="E281" i="2"/>
  <c r="F281" i="2"/>
  <c r="G281" i="2"/>
  <c r="H281" i="2"/>
  <c r="I281" i="2"/>
  <c r="J281" i="2"/>
  <c r="D282" i="2"/>
  <c r="E282" i="2"/>
  <c r="F282" i="2"/>
  <c r="G282" i="2"/>
  <c r="H282" i="2"/>
  <c r="I282" i="2"/>
  <c r="J282" i="2"/>
  <c r="D283" i="2"/>
  <c r="E283" i="2"/>
  <c r="F283" i="2"/>
  <c r="G283" i="2"/>
  <c r="H283" i="2"/>
  <c r="I283" i="2"/>
  <c r="J283" i="2"/>
  <c r="D284" i="2"/>
  <c r="E284" i="2"/>
  <c r="F284" i="2"/>
  <c r="G284" i="2"/>
  <c r="H284" i="2"/>
  <c r="I284" i="2"/>
  <c r="J284" i="2"/>
  <c r="D285" i="2"/>
  <c r="E285" i="2"/>
  <c r="F285" i="2"/>
  <c r="G285" i="2"/>
  <c r="H285" i="2"/>
  <c r="I285" i="2"/>
  <c r="J285" i="2"/>
  <c r="D286" i="2"/>
  <c r="E286" i="2"/>
  <c r="F286" i="2"/>
  <c r="G286" i="2"/>
  <c r="H286" i="2"/>
  <c r="I286" i="2"/>
  <c r="J286" i="2"/>
  <c r="D287" i="2"/>
  <c r="E287" i="2"/>
  <c r="F287" i="2"/>
  <c r="G287" i="2"/>
  <c r="H287" i="2"/>
  <c r="I287" i="2"/>
  <c r="J287" i="2"/>
  <c r="D288" i="2"/>
  <c r="E288" i="2"/>
  <c r="F288" i="2"/>
  <c r="G288" i="2"/>
  <c r="H288" i="2"/>
  <c r="I288" i="2"/>
  <c r="J288" i="2"/>
  <c r="D289" i="2"/>
  <c r="E289" i="2"/>
  <c r="F289" i="2"/>
  <c r="G289" i="2"/>
  <c r="H289" i="2"/>
  <c r="I289" i="2"/>
  <c r="J289" i="2"/>
  <c r="D290" i="2"/>
  <c r="E290" i="2"/>
  <c r="F290" i="2"/>
  <c r="G290" i="2"/>
  <c r="H290" i="2"/>
  <c r="I290" i="2"/>
  <c r="J290" i="2"/>
  <c r="D291" i="2"/>
  <c r="E291" i="2"/>
  <c r="F291" i="2"/>
  <c r="G291" i="2"/>
  <c r="H291" i="2"/>
  <c r="I291" i="2"/>
  <c r="J291" i="2"/>
  <c r="D292" i="2"/>
  <c r="E292" i="2"/>
  <c r="F292" i="2"/>
  <c r="G292" i="2"/>
  <c r="H292" i="2"/>
  <c r="I292" i="2"/>
  <c r="J292" i="2"/>
  <c r="D293" i="2"/>
  <c r="E293" i="2"/>
  <c r="F293" i="2"/>
  <c r="G293" i="2"/>
  <c r="H293" i="2"/>
  <c r="I293" i="2"/>
  <c r="J293" i="2"/>
  <c r="D294" i="2"/>
  <c r="E294" i="2"/>
  <c r="F294" i="2"/>
  <c r="G294" i="2"/>
  <c r="H294" i="2"/>
  <c r="I294" i="2"/>
  <c r="J294" i="2"/>
  <c r="D295" i="2"/>
  <c r="E295" i="2"/>
  <c r="F295" i="2"/>
  <c r="G295" i="2"/>
  <c r="H295" i="2"/>
  <c r="I295" i="2"/>
  <c r="J295" i="2"/>
  <c r="D296" i="2"/>
  <c r="E296" i="2"/>
  <c r="F296" i="2"/>
  <c r="G296" i="2"/>
  <c r="H296" i="2"/>
  <c r="I296" i="2"/>
  <c r="J296" i="2"/>
  <c r="D297" i="2"/>
  <c r="E297" i="2"/>
  <c r="F297" i="2"/>
  <c r="G297" i="2"/>
  <c r="H297" i="2"/>
  <c r="I297" i="2"/>
  <c r="J297" i="2"/>
  <c r="D298" i="2"/>
  <c r="E298" i="2"/>
  <c r="F298" i="2"/>
  <c r="G298" i="2"/>
  <c r="H298" i="2"/>
  <c r="I298" i="2"/>
  <c r="J298" i="2"/>
  <c r="D299" i="2"/>
  <c r="E299" i="2"/>
  <c r="F299" i="2"/>
  <c r="G299" i="2"/>
  <c r="H299" i="2"/>
  <c r="I299" i="2"/>
  <c r="J299" i="2"/>
  <c r="D300" i="2"/>
  <c r="E300" i="2"/>
  <c r="F300" i="2"/>
  <c r="G300" i="2"/>
  <c r="H300" i="2"/>
  <c r="I300" i="2"/>
  <c r="J300" i="2"/>
  <c r="D301" i="2"/>
  <c r="E301" i="2"/>
  <c r="F301" i="2"/>
  <c r="G301" i="2"/>
  <c r="H301" i="2"/>
  <c r="I301" i="2"/>
  <c r="J301" i="2"/>
  <c r="D302" i="2"/>
  <c r="E302" i="2"/>
  <c r="F302" i="2"/>
  <c r="G302" i="2"/>
  <c r="H302" i="2"/>
  <c r="I302" i="2"/>
  <c r="J302" i="2"/>
  <c r="D303" i="2"/>
  <c r="E303" i="2"/>
  <c r="F303" i="2"/>
  <c r="G303" i="2"/>
  <c r="H303" i="2"/>
  <c r="I303" i="2"/>
  <c r="J303" i="2"/>
  <c r="D304" i="2"/>
  <c r="E304" i="2"/>
  <c r="F304" i="2"/>
  <c r="G304" i="2"/>
  <c r="H304" i="2"/>
  <c r="I304" i="2"/>
  <c r="J304" i="2"/>
  <c r="D305" i="2"/>
  <c r="E305" i="2"/>
  <c r="F305" i="2"/>
  <c r="G305" i="2"/>
  <c r="H305" i="2"/>
  <c r="I305" i="2"/>
  <c r="J305" i="2"/>
  <c r="D306" i="2"/>
  <c r="E306" i="2"/>
  <c r="F306" i="2"/>
  <c r="G306" i="2"/>
  <c r="H306" i="2"/>
  <c r="I306" i="2"/>
  <c r="J306" i="2"/>
  <c r="D307" i="2"/>
  <c r="E307" i="2"/>
  <c r="F307" i="2"/>
  <c r="G307" i="2"/>
  <c r="H307" i="2"/>
  <c r="I307" i="2"/>
  <c r="J307" i="2"/>
  <c r="D308" i="2"/>
  <c r="E308" i="2"/>
  <c r="F308" i="2"/>
  <c r="G308" i="2"/>
  <c r="H308" i="2"/>
  <c r="I308" i="2"/>
  <c r="J308" i="2"/>
  <c r="D309" i="2"/>
  <c r="E309" i="2"/>
  <c r="F309" i="2"/>
  <c r="G309" i="2"/>
  <c r="H309" i="2"/>
  <c r="I309" i="2"/>
  <c r="J309" i="2"/>
  <c r="D310" i="2"/>
  <c r="E310" i="2"/>
  <c r="F310" i="2"/>
  <c r="G310" i="2"/>
  <c r="H310" i="2"/>
  <c r="I310" i="2"/>
  <c r="J310" i="2"/>
  <c r="D311" i="2"/>
  <c r="E311" i="2"/>
  <c r="F311" i="2"/>
  <c r="G311" i="2"/>
  <c r="H311" i="2"/>
  <c r="I311" i="2"/>
  <c r="J311" i="2"/>
  <c r="D312" i="2"/>
  <c r="E312" i="2"/>
  <c r="F312" i="2"/>
  <c r="G312" i="2"/>
  <c r="H312" i="2"/>
  <c r="I312" i="2"/>
  <c r="J312" i="2"/>
  <c r="D313" i="2"/>
  <c r="E313" i="2"/>
  <c r="F313" i="2"/>
  <c r="G313" i="2"/>
  <c r="H313" i="2"/>
  <c r="I313" i="2"/>
  <c r="J313" i="2"/>
  <c r="D314" i="2"/>
  <c r="E314" i="2"/>
  <c r="F314" i="2"/>
  <c r="G314" i="2"/>
  <c r="H314" i="2"/>
  <c r="I314" i="2"/>
  <c r="J314" i="2"/>
  <c r="D315" i="2"/>
  <c r="E315" i="2"/>
  <c r="F315" i="2"/>
  <c r="G315" i="2"/>
  <c r="H315" i="2"/>
  <c r="I315" i="2"/>
  <c r="J315" i="2"/>
  <c r="D316" i="2"/>
  <c r="E316" i="2"/>
  <c r="F316" i="2"/>
  <c r="G316" i="2"/>
  <c r="H316" i="2"/>
  <c r="I316" i="2"/>
  <c r="J316" i="2"/>
  <c r="D317" i="2"/>
  <c r="E317" i="2"/>
  <c r="F317" i="2"/>
  <c r="G317" i="2"/>
  <c r="H317" i="2"/>
  <c r="I317" i="2"/>
  <c r="J317" i="2"/>
  <c r="D318" i="2"/>
  <c r="E318" i="2"/>
  <c r="F318" i="2"/>
  <c r="G318" i="2"/>
  <c r="H318" i="2"/>
  <c r="I318" i="2"/>
  <c r="J318" i="2"/>
  <c r="D319" i="2"/>
  <c r="E319" i="2"/>
  <c r="F319" i="2"/>
  <c r="G319" i="2"/>
  <c r="H319" i="2"/>
  <c r="I319" i="2"/>
  <c r="J319" i="2"/>
  <c r="D320" i="2"/>
  <c r="E320" i="2"/>
  <c r="F320" i="2"/>
  <c r="G320" i="2"/>
  <c r="H320" i="2"/>
  <c r="I320" i="2"/>
  <c r="J320" i="2"/>
  <c r="D321" i="2"/>
  <c r="E321" i="2"/>
  <c r="F321" i="2"/>
  <c r="G321" i="2"/>
  <c r="H321" i="2"/>
  <c r="I321" i="2"/>
  <c r="J321" i="2"/>
  <c r="D322" i="2"/>
  <c r="E322" i="2"/>
  <c r="F322" i="2"/>
  <c r="G322" i="2"/>
  <c r="H322" i="2"/>
  <c r="I322" i="2"/>
  <c r="J322" i="2"/>
  <c r="D323" i="2"/>
  <c r="E323" i="2"/>
  <c r="F323" i="2"/>
  <c r="G323" i="2"/>
  <c r="H323" i="2"/>
  <c r="I323" i="2"/>
  <c r="J323" i="2"/>
  <c r="D324" i="2"/>
  <c r="E324" i="2"/>
  <c r="F324" i="2"/>
  <c r="G324" i="2"/>
  <c r="H324" i="2"/>
  <c r="I324" i="2"/>
  <c r="J324" i="2"/>
  <c r="D325" i="2"/>
  <c r="E325" i="2"/>
  <c r="F325" i="2"/>
  <c r="G325" i="2"/>
  <c r="H325" i="2"/>
  <c r="I325" i="2"/>
  <c r="J325" i="2"/>
  <c r="D326" i="2"/>
  <c r="E326" i="2"/>
  <c r="F326" i="2"/>
  <c r="G326" i="2"/>
  <c r="H326" i="2"/>
  <c r="I326" i="2"/>
  <c r="J326" i="2"/>
  <c r="D327" i="2"/>
  <c r="E327" i="2"/>
  <c r="F327" i="2"/>
  <c r="G327" i="2"/>
  <c r="H327" i="2"/>
  <c r="I327" i="2"/>
  <c r="J327" i="2"/>
  <c r="D328" i="2"/>
  <c r="E328" i="2"/>
  <c r="F328" i="2"/>
  <c r="G328" i="2"/>
  <c r="H328" i="2"/>
  <c r="I328" i="2"/>
  <c r="J328" i="2"/>
  <c r="D329" i="2"/>
  <c r="E329" i="2"/>
  <c r="F329" i="2"/>
  <c r="G329" i="2"/>
  <c r="H329" i="2"/>
  <c r="I329" i="2"/>
  <c r="J329" i="2"/>
  <c r="D330" i="2"/>
  <c r="E330" i="2"/>
  <c r="F330" i="2"/>
  <c r="G330" i="2"/>
  <c r="H330" i="2"/>
  <c r="I330" i="2"/>
  <c r="J330" i="2"/>
  <c r="D331" i="2"/>
  <c r="E331" i="2"/>
  <c r="F331" i="2"/>
  <c r="G331" i="2"/>
  <c r="H331" i="2"/>
  <c r="I331" i="2"/>
  <c r="J331" i="2"/>
  <c r="D332" i="2"/>
  <c r="E332" i="2"/>
  <c r="F332" i="2"/>
  <c r="G332" i="2"/>
  <c r="H332" i="2"/>
  <c r="I332" i="2"/>
  <c r="J332" i="2"/>
  <c r="D333" i="2"/>
  <c r="E333" i="2"/>
  <c r="F333" i="2"/>
  <c r="G333" i="2"/>
  <c r="H333" i="2"/>
  <c r="I333" i="2"/>
  <c r="J333" i="2"/>
  <c r="D334" i="2"/>
  <c r="E334" i="2"/>
  <c r="F334" i="2"/>
  <c r="G334" i="2"/>
  <c r="H334" i="2"/>
  <c r="I334" i="2"/>
  <c r="J334" i="2"/>
  <c r="D335" i="2"/>
  <c r="E335" i="2"/>
  <c r="F335" i="2"/>
  <c r="G335" i="2"/>
  <c r="H335" i="2"/>
  <c r="I335" i="2"/>
  <c r="J335" i="2"/>
  <c r="D336" i="2"/>
  <c r="E336" i="2"/>
  <c r="F336" i="2"/>
  <c r="G336" i="2"/>
  <c r="H336" i="2"/>
  <c r="I336" i="2"/>
  <c r="J336" i="2"/>
  <c r="D337" i="2"/>
  <c r="E337" i="2"/>
  <c r="F337" i="2"/>
  <c r="G337" i="2"/>
  <c r="H337" i="2"/>
  <c r="I337" i="2"/>
  <c r="J337" i="2"/>
  <c r="D338" i="2"/>
  <c r="E338" i="2"/>
  <c r="F338" i="2"/>
  <c r="G338" i="2"/>
  <c r="H338" i="2"/>
  <c r="I338" i="2"/>
  <c r="J338" i="2"/>
  <c r="D339" i="2"/>
  <c r="E339" i="2"/>
  <c r="F339" i="2"/>
  <c r="G339" i="2"/>
  <c r="H339" i="2"/>
  <c r="I339" i="2"/>
  <c r="J339" i="2"/>
  <c r="D340" i="2"/>
  <c r="E340" i="2"/>
  <c r="F340" i="2"/>
  <c r="G340" i="2"/>
  <c r="H340" i="2"/>
  <c r="I340" i="2"/>
  <c r="J340" i="2"/>
  <c r="D341" i="2"/>
  <c r="E341" i="2"/>
  <c r="F341" i="2"/>
  <c r="G341" i="2"/>
  <c r="H341" i="2"/>
  <c r="I341" i="2"/>
  <c r="J341" i="2"/>
  <c r="D342" i="2"/>
  <c r="E342" i="2"/>
  <c r="F342" i="2"/>
  <c r="G342" i="2"/>
  <c r="H342" i="2"/>
  <c r="I342" i="2"/>
  <c r="J342" i="2"/>
  <c r="D343" i="2"/>
  <c r="E343" i="2"/>
  <c r="F343" i="2"/>
  <c r="G343" i="2"/>
  <c r="H343" i="2"/>
  <c r="I343" i="2"/>
  <c r="J343" i="2"/>
  <c r="D344" i="2"/>
  <c r="E344" i="2"/>
  <c r="F344" i="2"/>
  <c r="G344" i="2"/>
  <c r="H344" i="2"/>
  <c r="I344" i="2"/>
  <c r="J344" i="2"/>
  <c r="D345" i="2"/>
  <c r="E345" i="2"/>
  <c r="F345" i="2"/>
  <c r="G345" i="2"/>
  <c r="H345" i="2"/>
  <c r="I345" i="2"/>
  <c r="J345" i="2"/>
  <c r="D346" i="2"/>
  <c r="E346" i="2"/>
  <c r="F346" i="2"/>
  <c r="G346" i="2"/>
  <c r="H346" i="2"/>
  <c r="I346" i="2"/>
  <c r="J346" i="2"/>
  <c r="D347" i="2"/>
  <c r="E347" i="2"/>
  <c r="F347" i="2"/>
  <c r="G347" i="2"/>
  <c r="H347" i="2"/>
  <c r="I347" i="2"/>
  <c r="J347" i="2"/>
  <c r="D348" i="2"/>
  <c r="E348" i="2"/>
  <c r="F348" i="2"/>
  <c r="G348" i="2"/>
  <c r="H348" i="2"/>
  <c r="I348" i="2"/>
  <c r="J348" i="2"/>
  <c r="D349" i="2"/>
  <c r="E349" i="2"/>
  <c r="F349" i="2"/>
  <c r="G349" i="2"/>
  <c r="H349" i="2"/>
  <c r="I349" i="2"/>
  <c r="J349" i="2"/>
  <c r="D350" i="2"/>
  <c r="E350" i="2"/>
  <c r="F350" i="2"/>
  <c r="G350" i="2"/>
  <c r="H350" i="2"/>
  <c r="I350" i="2"/>
  <c r="J350" i="2"/>
  <c r="D351" i="2"/>
  <c r="E351" i="2"/>
  <c r="F351" i="2"/>
  <c r="G351" i="2"/>
  <c r="H351" i="2"/>
  <c r="I351" i="2"/>
  <c r="J351" i="2"/>
  <c r="D352" i="2"/>
  <c r="E352" i="2"/>
  <c r="F352" i="2"/>
  <c r="G352" i="2"/>
  <c r="H352" i="2"/>
  <c r="I352" i="2"/>
  <c r="J352" i="2"/>
  <c r="D353" i="2"/>
  <c r="E353" i="2"/>
  <c r="F353" i="2"/>
  <c r="G353" i="2"/>
  <c r="H353" i="2"/>
  <c r="I353" i="2"/>
  <c r="J353" i="2"/>
  <c r="D354" i="2"/>
  <c r="E354" i="2"/>
  <c r="F354" i="2"/>
  <c r="G354" i="2"/>
  <c r="H354" i="2"/>
  <c r="I354" i="2"/>
  <c r="J354" i="2"/>
  <c r="D355" i="2"/>
  <c r="E355" i="2"/>
  <c r="F355" i="2"/>
  <c r="G355" i="2"/>
  <c r="H355" i="2"/>
  <c r="I355" i="2"/>
  <c r="J355" i="2"/>
  <c r="D356" i="2"/>
  <c r="E356" i="2"/>
  <c r="F356" i="2"/>
  <c r="G356" i="2"/>
  <c r="H356" i="2"/>
  <c r="I356" i="2"/>
  <c r="J356" i="2"/>
  <c r="D357" i="2"/>
  <c r="E357" i="2"/>
  <c r="F357" i="2"/>
  <c r="G357" i="2"/>
  <c r="H357" i="2"/>
  <c r="I357" i="2"/>
  <c r="J357" i="2"/>
  <c r="D358" i="2"/>
  <c r="E358" i="2"/>
  <c r="F358" i="2"/>
  <c r="G358" i="2"/>
  <c r="H358" i="2"/>
  <c r="I358" i="2"/>
  <c r="J358" i="2"/>
  <c r="F9" i="2"/>
  <c r="D1" i="4"/>
  <c r="D9" i="2" s="1"/>
  <c r="H9" i="2" l="1"/>
  <c r="I9" i="2"/>
  <c r="J9" i="2"/>
  <c r="G9" i="2"/>
  <c r="E9" i="2"/>
  <c r="L165" i="2"/>
  <c r="K79" i="2"/>
  <c r="K52" i="2"/>
  <c r="K44" i="2"/>
  <c r="K36" i="2"/>
  <c r="K20" i="2"/>
  <c r="L169" i="2"/>
  <c r="N115" i="2"/>
  <c r="K84" i="2"/>
  <c r="K75" i="2"/>
  <c r="K68" i="2"/>
  <c r="K67" i="2"/>
  <c r="K60" i="2"/>
  <c r="K59" i="2"/>
  <c r="N52" i="2"/>
  <c r="K51" i="2"/>
  <c r="N44" i="2"/>
  <c r="K43" i="2"/>
  <c r="N36" i="2"/>
  <c r="N332" i="2"/>
  <c r="L14" i="2"/>
  <c r="M108" i="2"/>
  <c r="K92" i="2"/>
  <c r="K215" i="2"/>
  <c r="K191" i="2"/>
  <c r="L175" i="2"/>
  <c r="L157" i="2"/>
  <c r="K133" i="2"/>
  <c r="L118" i="2"/>
  <c r="K117" i="2"/>
  <c r="M29" i="2"/>
  <c r="K22" i="2"/>
  <c r="M258" i="2"/>
  <c r="M232" i="2"/>
  <c r="M231" i="2"/>
  <c r="M153" i="2"/>
  <c r="K46" i="2"/>
  <c r="K38" i="2"/>
  <c r="L267" i="2"/>
  <c r="L26" i="2"/>
  <c r="L18" i="2"/>
  <c r="K35" i="2"/>
  <c r="K27" i="2"/>
  <c r="K19" i="2"/>
  <c r="M182" i="2"/>
  <c r="N12" i="2"/>
  <c r="K12" i="2"/>
  <c r="L10" i="2"/>
  <c r="K10" i="2"/>
  <c r="N10" i="2"/>
  <c r="M10" i="2"/>
  <c r="L265" i="2"/>
  <c r="L201" i="2"/>
  <c r="L177" i="2"/>
  <c r="M159" i="2"/>
  <c r="L143" i="2"/>
  <c r="L128" i="2"/>
  <c r="L17" i="2"/>
  <c r="M15" i="2"/>
  <c r="K330" i="2"/>
  <c r="K106" i="2"/>
  <c r="N329" i="2"/>
  <c r="L331" i="2"/>
  <c r="L321" i="2"/>
  <c r="M339" i="2"/>
  <c r="N315" i="2"/>
  <c r="K90" i="2"/>
  <c r="K82" i="2"/>
  <c r="K66" i="2"/>
  <c r="K58" i="2"/>
  <c r="N50" i="2"/>
  <c r="N42" i="2"/>
  <c r="L32" i="2"/>
  <c r="K178" i="2"/>
  <c r="K48" i="2"/>
  <c r="L277" i="2"/>
  <c r="L269" i="2"/>
  <c r="K164" i="2"/>
  <c r="K148" i="2"/>
  <c r="N82" i="2"/>
  <c r="K74" i="2"/>
  <c r="M203" i="2"/>
  <c r="L137" i="2"/>
  <c r="K40" i="2"/>
  <c r="M349" i="2"/>
  <c r="L311" i="2"/>
  <c r="N172" i="2"/>
  <c r="M165" i="2"/>
  <c r="L149" i="2"/>
  <c r="L139" i="2"/>
  <c r="N106" i="2"/>
  <c r="N98" i="2"/>
  <c r="K194" i="2"/>
  <c r="M171" i="2"/>
  <c r="K104" i="2"/>
  <c r="N319" i="2"/>
  <c r="L295" i="2"/>
  <c r="L279" i="2"/>
  <c r="M157" i="2"/>
  <c r="K357" i="2"/>
  <c r="K28" i="2"/>
  <c r="K26" i="2"/>
  <c r="M234" i="2"/>
  <c r="K354" i="2"/>
  <c r="M350" i="2"/>
  <c r="L274" i="2"/>
  <c r="L171" i="2"/>
  <c r="M134" i="2"/>
  <c r="K130" i="2"/>
  <c r="K122" i="2"/>
  <c r="M118" i="2"/>
  <c r="K24" i="2"/>
  <c r="K355" i="2"/>
  <c r="K77" i="2"/>
  <c r="K69" i="2"/>
  <c r="K61" i="2"/>
  <c r="K53" i="2"/>
  <c r="K50" i="2"/>
  <c r="K45" i="2"/>
  <c r="K42" i="2"/>
  <c r="L314" i="2"/>
  <c r="L308" i="2"/>
  <c r="L268" i="2"/>
  <c r="L256" i="2"/>
  <c r="M224" i="2"/>
  <c r="M206" i="2"/>
  <c r="L173" i="2"/>
  <c r="K132" i="2"/>
  <c r="K71" i="2"/>
  <c r="K63" i="2"/>
  <c r="K55" i="2"/>
  <c r="K47" i="2"/>
  <c r="K39" i="2"/>
  <c r="K290" i="2"/>
  <c r="M167" i="2"/>
  <c r="K142" i="2"/>
  <c r="K134" i="2"/>
  <c r="K126" i="2"/>
  <c r="K118" i="2"/>
  <c r="K30" i="2"/>
  <c r="K284" i="2"/>
  <c r="M124" i="2"/>
  <c r="K120" i="2"/>
  <c r="L111" i="2"/>
  <c r="L34" i="2"/>
  <c r="L281" i="2"/>
  <c r="L214" i="2"/>
  <c r="L163" i="2"/>
  <c r="L147" i="2"/>
  <c r="M113" i="2"/>
  <c r="L12" i="2"/>
  <c r="M225" i="2"/>
  <c r="K86" i="2"/>
  <c r="K62" i="2"/>
  <c r="K54" i="2"/>
  <c r="N46" i="2"/>
  <c r="N38" i="2"/>
  <c r="K37" i="2"/>
  <c r="L294" i="2"/>
  <c r="L278" i="2"/>
  <c r="N251" i="2"/>
  <c r="K70" i="2"/>
  <c r="L317" i="2"/>
  <c r="L226" i="2"/>
  <c r="M151" i="2"/>
  <c r="L134" i="2"/>
  <c r="N84" i="2"/>
  <c r="K76" i="2"/>
  <c r="M154" i="2"/>
  <c r="K64" i="2"/>
  <c r="K56" i="2"/>
  <c r="N48" i="2"/>
  <c r="N40" i="2"/>
  <c r="M14" i="2"/>
  <c r="L288" i="2"/>
  <c r="M227" i="2"/>
  <c r="M196" i="2"/>
  <c r="K88" i="2"/>
  <c r="K352" i="2"/>
  <c r="M321" i="2"/>
  <c r="M235" i="2"/>
  <c r="L170" i="2"/>
  <c r="K78" i="2"/>
  <c r="K73" i="2"/>
  <c r="K65" i="2"/>
  <c r="K57" i="2"/>
  <c r="K49" i="2"/>
  <c r="K41" i="2"/>
  <c r="N16" i="2"/>
  <c r="K353" i="2"/>
  <c r="K329" i="2"/>
  <c r="L313" i="2"/>
  <c r="K158" i="2"/>
  <c r="L123" i="2"/>
  <c r="K80" i="2"/>
  <c r="K32" i="2"/>
  <c r="M205" i="2"/>
  <c r="N205" i="2"/>
  <c r="N358" i="2"/>
  <c r="L345" i="2"/>
  <c r="M341" i="2"/>
  <c r="M324" i="2"/>
  <c r="N323" i="2"/>
  <c r="L297" i="2"/>
  <c r="N248" i="2"/>
  <c r="N334" i="2"/>
  <c r="M189" i="2"/>
  <c r="K189" i="2"/>
  <c r="L357" i="2"/>
  <c r="L354" i="2"/>
  <c r="M351" i="2"/>
  <c r="K351" i="2"/>
  <c r="K349" i="2"/>
  <c r="L344" i="2"/>
  <c r="K339" i="2"/>
  <c r="M352" i="2"/>
  <c r="N346" i="2"/>
  <c r="M343" i="2"/>
  <c r="K343" i="2"/>
  <c r="K341" i="2"/>
  <c r="L324" i="2"/>
  <c r="L305" i="2"/>
  <c r="L289" i="2"/>
  <c r="K272" i="2"/>
  <c r="L263" i="2"/>
  <c r="N254" i="2"/>
  <c r="M254" i="2"/>
  <c r="N244" i="2"/>
  <c r="L244" i="2"/>
  <c r="K208" i="2"/>
  <c r="M191" i="2"/>
  <c r="K331" i="2"/>
  <c r="K261" i="2"/>
  <c r="L346" i="2"/>
  <c r="L273" i="2"/>
  <c r="L333" i="2"/>
  <c r="L330" i="2"/>
  <c r="M358" i="2"/>
  <c r="N357" i="2"/>
  <c r="N348" i="2"/>
  <c r="M335" i="2"/>
  <c r="K335" i="2"/>
  <c r="K333" i="2"/>
  <c r="K327" i="2"/>
  <c r="L319" i="2"/>
  <c r="L316" i="2"/>
  <c r="K238" i="2"/>
  <c r="M238" i="2"/>
  <c r="M236" i="2"/>
  <c r="M230" i="2"/>
  <c r="L210" i="2"/>
  <c r="K186" i="2"/>
  <c r="L349" i="2"/>
  <c r="K347" i="2"/>
  <c r="K337" i="2"/>
  <c r="L262" i="2"/>
  <c r="M240" i="2"/>
  <c r="N240" i="2"/>
  <c r="L347" i="2"/>
  <c r="L315" i="2"/>
  <c r="N350" i="2"/>
  <c r="L348" i="2"/>
  <c r="L304" i="2"/>
  <c r="K300" i="2"/>
  <c r="L351" i="2"/>
  <c r="L350" i="2"/>
  <c r="N342" i="2"/>
  <c r="L341" i="2"/>
  <c r="L340" i="2"/>
  <c r="N331" i="2"/>
  <c r="M328" i="2"/>
  <c r="L320" i="2"/>
  <c r="L309" i="2"/>
  <c r="N258" i="2"/>
  <c r="K258" i="2"/>
  <c r="M249" i="2"/>
  <c r="M241" i="2"/>
  <c r="L206" i="2"/>
  <c r="K202" i="2"/>
  <c r="M200" i="2"/>
  <c r="M190" i="2"/>
  <c r="N184" i="2"/>
  <c r="L133" i="2"/>
  <c r="K127" i="2"/>
  <c r="K124" i="2"/>
  <c r="L117" i="2"/>
  <c r="M199" i="2"/>
  <c r="M198" i="2"/>
  <c r="N185" i="2"/>
  <c r="K182" i="2"/>
  <c r="M356" i="2"/>
  <c r="N355" i="2"/>
  <c r="M354" i="2"/>
  <c r="N353" i="2"/>
  <c r="N344" i="2"/>
  <c r="L343" i="2"/>
  <c r="L342" i="2"/>
  <c r="M337" i="2"/>
  <c r="M326" i="2"/>
  <c r="L306" i="2"/>
  <c r="L301" i="2"/>
  <c r="L296" i="2"/>
  <c r="L286" i="2"/>
  <c r="K282" i="2"/>
  <c r="K270" i="2"/>
  <c r="L264" i="2"/>
  <c r="N261" i="2"/>
  <c r="K254" i="2"/>
  <c r="N252" i="2"/>
  <c r="N249" i="2"/>
  <c r="N242" i="2"/>
  <c r="M226" i="2"/>
  <c r="M209" i="2"/>
  <c r="L208" i="2"/>
  <c r="L207" i="2"/>
  <c r="K203" i="2"/>
  <c r="N201" i="2"/>
  <c r="K199" i="2"/>
  <c r="K198" i="2"/>
  <c r="N195" i="2"/>
  <c r="K192" i="2"/>
  <c r="L188" i="2"/>
  <c r="M187" i="2"/>
  <c r="M184" i="2"/>
  <c r="M178" i="2"/>
  <c r="N166" i="2"/>
  <c r="L164" i="2"/>
  <c r="N150" i="2"/>
  <c r="L148" i="2"/>
  <c r="M140" i="2"/>
  <c r="M138" i="2"/>
  <c r="M136" i="2"/>
  <c r="L135" i="2"/>
  <c r="L130" i="2"/>
  <c r="K129" i="2"/>
  <c r="M120" i="2"/>
  <c r="L119" i="2"/>
  <c r="N113" i="2"/>
  <c r="M102" i="2"/>
  <c r="K97" i="2"/>
  <c r="L67" i="2"/>
  <c r="L65" i="2"/>
  <c r="L36" i="2"/>
  <c r="M34" i="2"/>
  <c r="M31" i="2"/>
  <c r="K21" i="2"/>
  <c r="L20" i="2"/>
  <c r="L19" i="2"/>
  <c r="K11" i="2"/>
  <c r="L327" i="2"/>
  <c r="L325" i="2"/>
  <c r="N321" i="2"/>
  <c r="K302" i="2"/>
  <c r="L298" i="2"/>
  <c r="L276" i="2"/>
  <c r="L266" i="2"/>
  <c r="L260" i="2"/>
  <c r="L258" i="2"/>
  <c r="K256" i="2"/>
  <c r="M247" i="2"/>
  <c r="M237" i="2"/>
  <c r="M211" i="2"/>
  <c r="M194" i="2"/>
  <c r="L193" i="2"/>
  <c r="M179" i="2"/>
  <c r="N164" i="2"/>
  <c r="M160" i="2"/>
  <c r="M156" i="2"/>
  <c r="M149" i="2"/>
  <c r="N148" i="2"/>
  <c r="M144" i="2"/>
  <c r="M142" i="2"/>
  <c r="L132" i="2"/>
  <c r="K131" i="2"/>
  <c r="K128" i="2"/>
  <c r="M122" i="2"/>
  <c r="L121" i="2"/>
  <c r="M115" i="2"/>
  <c r="M94" i="2"/>
  <c r="M92" i="2"/>
  <c r="M90" i="2"/>
  <c r="M88" i="2"/>
  <c r="M86" i="2"/>
  <c r="L84" i="2"/>
  <c r="N83" i="2"/>
  <c r="L82" i="2"/>
  <c r="L80" i="2"/>
  <c r="L78" i="2"/>
  <c r="L76" i="2"/>
  <c r="L74" i="2"/>
  <c r="M72" i="2"/>
  <c r="M70" i="2"/>
  <c r="M68" i="2"/>
  <c r="M66" i="2"/>
  <c r="M64" i="2"/>
  <c r="M62" i="2"/>
  <c r="M60" i="2"/>
  <c r="M58" i="2"/>
  <c r="M56" i="2"/>
  <c r="M54" i="2"/>
  <c r="M52" i="2"/>
  <c r="M50" i="2"/>
  <c r="M48" i="2"/>
  <c r="M46" i="2"/>
  <c r="M44" i="2"/>
  <c r="M42" i="2"/>
  <c r="L40" i="2"/>
  <c r="L38" i="2"/>
  <c r="M33" i="2"/>
  <c r="K23" i="2"/>
  <c r="L22" i="2"/>
  <c r="L21" i="2"/>
  <c r="L153" i="2"/>
  <c r="M104" i="2"/>
  <c r="N96" i="2"/>
  <c r="L92" i="2"/>
  <c r="L90" i="2"/>
  <c r="M87" i="2"/>
  <c r="L86" i="2"/>
  <c r="M85" i="2"/>
  <c r="M77" i="2"/>
  <c r="M75" i="2"/>
  <c r="M73" i="2"/>
  <c r="L72" i="2"/>
  <c r="M71" i="2"/>
  <c r="L70" i="2"/>
  <c r="M69" i="2"/>
  <c r="L68" i="2"/>
  <c r="M67" i="2"/>
  <c r="L66" i="2"/>
  <c r="M65" i="2"/>
  <c r="L64" i="2"/>
  <c r="M63" i="2"/>
  <c r="L62" i="2"/>
  <c r="M61" i="2"/>
  <c r="L60" i="2"/>
  <c r="M59" i="2"/>
  <c r="L58" i="2"/>
  <c r="M57" i="2"/>
  <c r="L56" i="2"/>
  <c r="M55" i="2"/>
  <c r="L54" i="2"/>
  <c r="M53" i="2"/>
  <c r="L52" i="2"/>
  <c r="M51" i="2"/>
  <c r="L50" i="2"/>
  <c r="M49" i="2"/>
  <c r="L48" i="2"/>
  <c r="M47" i="2"/>
  <c r="L46" i="2"/>
  <c r="M45" i="2"/>
  <c r="L44" i="2"/>
  <c r="M43" i="2"/>
  <c r="L42" i="2"/>
  <c r="M41" i="2"/>
  <c r="M39" i="2"/>
  <c r="M37" i="2"/>
  <c r="M35" i="2"/>
  <c r="K25" i="2"/>
  <c r="L24" i="2"/>
  <c r="L16" i="2"/>
  <c r="M16" i="2"/>
  <c r="L329" i="2"/>
  <c r="M323" i="2"/>
  <c r="L310" i="2"/>
  <c r="K304" i="2"/>
  <c r="L300" i="2"/>
  <c r="L290" i="2"/>
  <c r="L285" i="2"/>
  <c r="L280" i="2"/>
  <c r="K274" i="2"/>
  <c r="L250" i="2"/>
  <c r="L248" i="2"/>
  <c r="K246" i="2"/>
  <c r="M228" i="2"/>
  <c r="M213" i="2"/>
  <c r="K207" i="2"/>
  <c r="L199" i="2"/>
  <c r="L197" i="2"/>
  <c r="K195" i="2"/>
  <c r="N187" i="2"/>
  <c r="M183" i="2"/>
  <c r="L181" i="2"/>
  <c r="L176" i="2"/>
  <c r="M172" i="2"/>
  <c r="N170" i="2"/>
  <c r="K166" i="2"/>
  <c r="M162" i="2"/>
  <c r="M161" i="2"/>
  <c r="L155" i="2"/>
  <c r="K150" i="2"/>
  <c r="M146" i="2"/>
  <c r="M145" i="2"/>
  <c r="L140" i="2"/>
  <c r="L138" i="2"/>
  <c r="L136" i="2"/>
  <c r="K135" i="2"/>
  <c r="M126" i="2"/>
  <c r="L125" i="2"/>
  <c r="L120" i="2"/>
  <c r="K119" i="2"/>
  <c r="N112" i="2"/>
  <c r="N108" i="2"/>
  <c r="L106" i="2"/>
  <c r="L104" i="2"/>
  <c r="M103" i="2"/>
  <c r="N92" i="2"/>
  <c r="N90" i="2"/>
  <c r="N88" i="2"/>
  <c r="N86" i="2"/>
  <c r="N80" i="2"/>
  <c r="N78" i="2"/>
  <c r="N76" i="2"/>
  <c r="N74" i="2"/>
  <c r="N72" i="2"/>
  <c r="N70" i="2"/>
  <c r="N68" i="2"/>
  <c r="N66" i="2"/>
  <c r="N64" i="2"/>
  <c r="N62" i="2"/>
  <c r="N60" i="2"/>
  <c r="N58" i="2"/>
  <c r="N56" i="2"/>
  <c r="N54" i="2"/>
  <c r="K34" i="2"/>
  <c r="K18" i="2"/>
  <c r="K16" i="2"/>
  <c r="K14" i="2"/>
  <c r="M12" i="2"/>
  <c r="M346" i="2"/>
  <c r="M345" i="2"/>
  <c r="N336" i="2"/>
  <c r="M333" i="2"/>
  <c r="L332" i="2"/>
  <c r="K286" i="2"/>
  <c r="L282" i="2"/>
  <c r="L270" i="2"/>
  <c r="M253" i="2"/>
  <c r="L252" i="2"/>
  <c r="M251" i="2"/>
  <c r="M250" i="2"/>
  <c r="M246" i="2"/>
  <c r="M223" i="2"/>
  <c r="M215" i="2"/>
  <c r="K211" i="2"/>
  <c r="M202" i="2"/>
  <c r="L200" i="2"/>
  <c r="L198" i="2"/>
  <c r="K193" i="2"/>
  <c r="M186" i="2"/>
  <c r="L180" i="2"/>
  <c r="N179" i="2"/>
  <c r="M176" i="2"/>
  <c r="N176" i="2"/>
  <c r="M170" i="2"/>
  <c r="N158" i="2"/>
  <c r="L156" i="2"/>
  <c r="N140" i="2"/>
  <c r="N138" i="2"/>
  <c r="N136" i="2"/>
  <c r="M128" i="2"/>
  <c r="L127" i="2"/>
  <c r="L122" i="2"/>
  <c r="K121" i="2"/>
  <c r="N104" i="2"/>
  <c r="K72" i="2"/>
  <c r="K29" i="2"/>
  <c r="L28" i="2"/>
  <c r="M26" i="2"/>
  <c r="M23" i="2"/>
  <c r="L335" i="2"/>
  <c r="L312" i="2"/>
  <c r="K306" i="2"/>
  <c r="K356" i="2"/>
  <c r="L355" i="2"/>
  <c r="N354" i="2"/>
  <c r="L353" i="2"/>
  <c r="L352" i="2"/>
  <c r="M348" i="2"/>
  <c r="M347" i="2"/>
  <c r="K345" i="2"/>
  <c r="N338" i="2"/>
  <c r="L337" i="2"/>
  <c r="L334" i="2"/>
  <c r="M331" i="2"/>
  <c r="N327" i="2"/>
  <c r="L302" i="2"/>
  <c r="K298" i="2"/>
  <c r="L292" i="2"/>
  <c r="K266" i="2"/>
  <c r="N259" i="2"/>
  <c r="M244" i="2"/>
  <c r="N243" i="2"/>
  <c r="M239" i="2"/>
  <c r="L232" i="2"/>
  <c r="K196" i="2"/>
  <c r="M195" i="2"/>
  <c r="L189" i="2"/>
  <c r="L185" i="2"/>
  <c r="N181" i="2"/>
  <c r="N180" i="2"/>
  <c r="K176" i="2"/>
  <c r="K174" i="2"/>
  <c r="M173" i="2"/>
  <c r="K172" i="2"/>
  <c r="M168" i="2"/>
  <c r="M164" i="2"/>
  <c r="N156" i="2"/>
  <c r="M152" i="2"/>
  <c r="M148" i="2"/>
  <c r="K140" i="2"/>
  <c r="K138" i="2"/>
  <c r="K136" i="2"/>
  <c r="M130" i="2"/>
  <c r="L129" i="2"/>
  <c r="L124" i="2"/>
  <c r="K123" i="2"/>
  <c r="K103" i="2"/>
  <c r="M98" i="2"/>
  <c r="K31" i="2"/>
  <c r="L30" i="2"/>
  <c r="M28" i="2"/>
  <c r="M25" i="2"/>
  <c r="N340" i="2"/>
  <c r="L339" i="2"/>
  <c r="M330" i="2"/>
  <c r="L322" i="2"/>
  <c r="L318" i="2"/>
  <c r="K288" i="2"/>
  <c r="L284" i="2"/>
  <c r="L272" i="2"/>
  <c r="K268" i="2"/>
  <c r="M255" i="2"/>
  <c r="K252" i="2"/>
  <c r="M242" i="2"/>
  <c r="N231" i="2"/>
  <c r="M222" i="2"/>
  <c r="M217" i="2"/>
  <c r="K213" i="2"/>
  <c r="K204" i="2"/>
  <c r="M197" i="2"/>
  <c r="K187" i="2"/>
  <c r="L184" i="2"/>
  <c r="N183" i="2"/>
  <c r="M180" i="2"/>
  <c r="M174" i="2"/>
  <c r="K156" i="2"/>
  <c r="M132" i="2"/>
  <c r="L131" i="2"/>
  <c r="L126" i="2"/>
  <c r="K125" i="2"/>
  <c r="K107" i="2"/>
  <c r="M100" i="2"/>
  <c r="K33" i="2"/>
  <c r="N32" i="2"/>
  <c r="M30" i="2"/>
  <c r="M27" i="2"/>
  <c r="K17" i="2"/>
  <c r="K15" i="2"/>
  <c r="K13" i="2"/>
  <c r="N356" i="2"/>
  <c r="N352" i="2"/>
  <c r="M344" i="2"/>
  <c r="M342" i="2"/>
  <c r="M340" i="2"/>
  <c r="M338" i="2"/>
  <c r="M336" i="2"/>
  <c r="M334" i="2"/>
  <c r="M332" i="2"/>
  <c r="N330" i="2"/>
  <c r="M327" i="2"/>
  <c r="L323" i="2"/>
  <c r="M303" i="2"/>
  <c r="N303" i="2"/>
  <c r="K303" i="2"/>
  <c r="M287" i="2"/>
  <c r="N287" i="2"/>
  <c r="K287" i="2"/>
  <c r="M271" i="2"/>
  <c r="N271" i="2"/>
  <c r="K271" i="2"/>
  <c r="L358" i="2"/>
  <c r="L356" i="2"/>
  <c r="L338" i="2"/>
  <c r="L336" i="2"/>
  <c r="K321" i="2"/>
  <c r="O321" i="2" s="1"/>
  <c r="R321" i="1" s="1"/>
  <c r="K320" i="2"/>
  <c r="M320" i="2"/>
  <c r="N320" i="2"/>
  <c r="M305" i="2"/>
  <c r="N305" i="2"/>
  <c r="K305" i="2"/>
  <c r="L303" i="2"/>
  <c r="M289" i="2"/>
  <c r="N289" i="2"/>
  <c r="K289" i="2"/>
  <c r="L287" i="2"/>
  <c r="M273" i="2"/>
  <c r="N273" i="2"/>
  <c r="K273" i="2"/>
  <c r="L271" i="2"/>
  <c r="K260" i="2"/>
  <c r="M260" i="2"/>
  <c r="K350" i="2"/>
  <c r="O350" i="2" s="1"/>
  <c r="R350" i="1" s="1"/>
  <c r="K344" i="2"/>
  <c r="K342" i="2"/>
  <c r="K338" i="2"/>
  <c r="K336" i="2"/>
  <c r="K334" i="2"/>
  <c r="K332" i="2"/>
  <c r="K326" i="2"/>
  <c r="N326" i="2"/>
  <c r="K308" i="2"/>
  <c r="M307" i="2"/>
  <c r="N307" i="2"/>
  <c r="K307" i="2"/>
  <c r="K292" i="2"/>
  <c r="M291" i="2"/>
  <c r="N291" i="2"/>
  <c r="K291" i="2"/>
  <c r="K276" i="2"/>
  <c r="M275" i="2"/>
  <c r="N275" i="2"/>
  <c r="K275" i="2"/>
  <c r="K348" i="2"/>
  <c r="K346" i="2"/>
  <c r="K340" i="2"/>
  <c r="N351" i="2"/>
  <c r="N349" i="2"/>
  <c r="N347" i="2"/>
  <c r="N345" i="2"/>
  <c r="N343" i="2"/>
  <c r="N341" i="2"/>
  <c r="N339" i="2"/>
  <c r="N337" i="2"/>
  <c r="N335" i="2"/>
  <c r="N333" i="2"/>
  <c r="M329" i="2"/>
  <c r="L326" i="2"/>
  <c r="N325" i="2"/>
  <c r="M319" i="2"/>
  <c r="K319" i="2"/>
  <c r="K318" i="2"/>
  <c r="M318" i="2"/>
  <c r="N318" i="2"/>
  <c r="K310" i="2"/>
  <c r="M309" i="2"/>
  <c r="N309" i="2"/>
  <c r="K309" i="2"/>
  <c r="L307" i="2"/>
  <c r="K294" i="2"/>
  <c r="M293" i="2"/>
  <c r="N293" i="2"/>
  <c r="K293" i="2"/>
  <c r="L291" i="2"/>
  <c r="K278" i="2"/>
  <c r="M277" i="2"/>
  <c r="N277" i="2"/>
  <c r="K277" i="2"/>
  <c r="L275" i="2"/>
  <c r="K262" i="2"/>
  <c r="M357" i="2"/>
  <c r="M355" i="2"/>
  <c r="M353" i="2"/>
  <c r="M325" i="2"/>
  <c r="K325" i="2"/>
  <c r="N317" i="2"/>
  <c r="M317" i="2"/>
  <c r="K317" i="2"/>
  <c r="K316" i="2"/>
  <c r="M316" i="2"/>
  <c r="N316" i="2"/>
  <c r="K312" i="2"/>
  <c r="M311" i="2"/>
  <c r="N311" i="2"/>
  <c r="K311" i="2"/>
  <c r="K296" i="2"/>
  <c r="M295" i="2"/>
  <c r="N295" i="2"/>
  <c r="K295" i="2"/>
  <c r="L293" i="2"/>
  <c r="K280" i="2"/>
  <c r="M279" i="2"/>
  <c r="N279" i="2"/>
  <c r="K279" i="2"/>
  <c r="K264" i="2"/>
  <c r="M263" i="2"/>
  <c r="N263" i="2"/>
  <c r="K263" i="2"/>
  <c r="N260" i="2"/>
  <c r="K358" i="2"/>
  <c r="K324" i="2"/>
  <c r="N324" i="2"/>
  <c r="M315" i="2"/>
  <c r="K315" i="2"/>
  <c r="K314" i="2"/>
  <c r="M314" i="2"/>
  <c r="N314" i="2"/>
  <c r="M313" i="2"/>
  <c r="N313" i="2"/>
  <c r="K313" i="2"/>
  <c r="M297" i="2"/>
  <c r="N297" i="2"/>
  <c r="K297" i="2"/>
  <c r="M281" i="2"/>
  <c r="N281" i="2"/>
  <c r="K281" i="2"/>
  <c r="M265" i="2"/>
  <c r="N265" i="2"/>
  <c r="K265" i="2"/>
  <c r="K328" i="2"/>
  <c r="N328" i="2"/>
  <c r="M299" i="2"/>
  <c r="N299" i="2"/>
  <c r="K299" i="2"/>
  <c r="M283" i="2"/>
  <c r="N283" i="2"/>
  <c r="K283" i="2"/>
  <c r="M267" i="2"/>
  <c r="N267" i="2"/>
  <c r="K267" i="2"/>
  <c r="L328" i="2"/>
  <c r="K323" i="2"/>
  <c r="K322" i="2"/>
  <c r="M322" i="2"/>
  <c r="N322" i="2"/>
  <c r="M301" i="2"/>
  <c r="N301" i="2"/>
  <c r="K301" i="2"/>
  <c r="L299" i="2"/>
  <c r="M285" i="2"/>
  <c r="N285" i="2"/>
  <c r="K285" i="2"/>
  <c r="L283" i="2"/>
  <c r="M269" i="2"/>
  <c r="N269" i="2"/>
  <c r="K269" i="2"/>
  <c r="K257" i="2"/>
  <c r="L257" i="2"/>
  <c r="K245" i="2"/>
  <c r="L245" i="2"/>
  <c r="N234" i="2"/>
  <c r="K234" i="2"/>
  <c r="K233" i="2"/>
  <c r="L233" i="2"/>
  <c r="N224" i="2"/>
  <c r="K224" i="2"/>
  <c r="K221" i="2"/>
  <c r="L221" i="2"/>
  <c r="N221" i="2"/>
  <c r="K219" i="2"/>
  <c r="L219" i="2"/>
  <c r="N219" i="2"/>
  <c r="N216" i="2"/>
  <c r="K216" i="2"/>
  <c r="M216" i="2"/>
  <c r="N257" i="2"/>
  <c r="L254" i="2"/>
  <c r="N250" i="2"/>
  <c r="L246" i="2"/>
  <c r="N245" i="2"/>
  <c r="K240" i="2"/>
  <c r="K239" i="2"/>
  <c r="L239" i="2"/>
  <c r="L234" i="2"/>
  <c r="N233" i="2"/>
  <c r="L224" i="2"/>
  <c r="N222" i="2"/>
  <c r="K222" i="2"/>
  <c r="N220" i="2"/>
  <c r="K220" i="2"/>
  <c r="M220" i="2"/>
  <c r="N218" i="2"/>
  <c r="K218" i="2"/>
  <c r="M218" i="2"/>
  <c r="L216" i="2"/>
  <c r="K205" i="2"/>
  <c r="L205" i="2"/>
  <c r="N312" i="2"/>
  <c r="N310" i="2"/>
  <c r="N308" i="2"/>
  <c r="N306" i="2"/>
  <c r="N304" i="2"/>
  <c r="N302" i="2"/>
  <c r="N300" i="2"/>
  <c r="N298" i="2"/>
  <c r="N296" i="2"/>
  <c r="N294" i="2"/>
  <c r="N292" i="2"/>
  <c r="N290" i="2"/>
  <c r="N288" i="2"/>
  <c r="N286" i="2"/>
  <c r="N284" i="2"/>
  <c r="N282" i="2"/>
  <c r="N280" i="2"/>
  <c r="N278" i="2"/>
  <c r="N276" i="2"/>
  <c r="N274" i="2"/>
  <c r="N272" i="2"/>
  <c r="N270" i="2"/>
  <c r="N268" i="2"/>
  <c r="N266" i="2"/>
  <c r="N264" i="2"/>
  <c r="N262" i="2"/>
  <c r="M257" i="2"/>
  <c r="N256" i="2"/>
  <c r="K253" i="2"/>
  <c r="L253" i="2"/>
  <c r="K250" i="2"/>
  <c r="K249" i="2"/>
  <c r="L249" i="2"/>
  <c r="M245" i="2"/>
  <c r="L240" i="2"/>
  <c r="N239" i="2"/>
  <c r="M233" i="2"/>
  <c r="N232" i="2"/>
  <c r="K232" i="2"/>
  <c r="K231" i="2"/>
  <c r="L231" i="2"/>
  <c r="L222" i="2"/>
  <c r="M221" i="2"/>
  <c r="L220" i="2"/>
  <c r="M219" i="2"/>
  <c r="L218" i="2"/>
  <c r="M204" i="2"/>
  <c r="M312" i="2"/>
  <c r="M310" i="2"/>
  <c r="M308" i="2"/>
  <c r="M306" i="2"/>
  <c r="M304" i="2"/>
  <c r="M302" i="2"/>
  <c r="M300" i="2"/>
  <c r="M298" i="2"/>
  <c r="M296" i="2"/>
  <c r="M294" i="2"/>
  <c r="M292" i="2"/>
  <c r="M290" i="2"/>
  <c r="M288" i="2"/>
  <c r="M286" i="2"/>
  <c r="M284" i="2"/>
  <c r="M282" i="2"/>
  <c r="M280" i="2"/>
  <c r="M278" i="2"/>
  <c r="M276" i="2"/>
  <c r="M274" i="2"/>
  <c r="M272" i="2"/>
  <c r="M270" i="2"/>
  <c r="M268" i="2"/>
  <c r="M266" i="2"/>
  <c r="M264" i="2"/>
  <c r="M262" i="2"/>
  <c r="K259" i="2"/>
  <c r="L259" i="2"/>
  <c r="M256" i="2"/>
  <c r="N253" i="2"/>
  <c r="K244" i="2"/>
  <c r="O244" i="2" s="1"/>
  <c r="R244" i="1" s="1"/>
  <c r="K243" i="2"/>
  <c r="L243" i="2"/>
  <c r="N238" i="2"/>
  <c r="K209" i="2"/>
  <c r="K237" i="2"/>
  <c r="L237" i="2"/>
  <c r="N230" i="2"/>
  <c r="K230" i="2"/>
  <c r="K229" i="2"/>
  <c r="L229" i="2"/>
  <c r="M259" i="2"/>
  <c r="K255" i="2"/>
  <c r="L255" i="2"/>
  <c r="M252" i="2"/>
  <c r="M248" i="2"/>
  <c r="K248" i="2"/>
  <c r="K247" i="2"/>
  <c r="L247" i="2"/>
  <c r="M243" i="2"/>
  <c r="L238" i="2"/>
  <c r="N237" i="2"/>
  <c r="L230" i="2"/>
  <c r="N229" i="2"/>
  <c r="K227" i="2"/>
  <c r="L227" i="2"/>
  <c r="N227" i="2"/>
  <c r="N210" i="2"/>
  <c r="K210" i="2"/>
  <c r="M210" i="2"/>
  <c r="L261" i="2"/>
  <c r="N255" i="2"/>
  <c r="N247" i="2"/>
  <c r="K242" i="2"/>
  <c r="K241" i="2"/>
  <c r="L241" i="2"/>
  <c r="N236" i="2"/>
  <c r="K236" i="2"/>
  <c r="K235" i="2"/>
  <c r="L235" i="2"/>
  <c r="M229" i="2"/>
  <c r="N228" i="2"/>
  <c r="K228" i="2"/>
  <c r="K225" i="2"/>
  <c r="L225" i="2"/>
  <c r="N225" i="2"/>
  <c r="N212" i="2"/>
  <c r="K212" i="2"/>
  <c r="M212" i="2"/>
  <c r="M261" i="2"/>
  <c r="K251" i="2"/>
  <c r="L251" i="2"/>
  <c r="N246" i="2"/>
  <c r="L242" i="2"/>
  <c r="N241" i="2"/>
  <c r="L236" i="2"/>
  <c r="N235" i="2"/>
  <c r="L228" i="2"/>
  <c r="N226" i="2"/>
  <c r="K226" i="2"/>
  <c r="K223" i="2"/>
  <c r="L223" i="2"/>
  <c r="N223" i="2"/>
  <c r="K217" i="2"/>
  <c r="N214" i="2"/>
  <c r="K214" i="2"/>
  <c r="M214" i="2"/>
  <c r="L212" i="2"/>
  <c r="N208" i="2"/>
  <c r="K206" i="2"/>
  <c r="N203" i="2"/>
  <c r="M201" i="2"/>
  <c r="K197" i="2"/>
  <c r="N194" i="2"/>
  <c r="N191" i="2"/>
  <c r="N186" i="2"/>
  <c r="L183" i="2"/>
  <c r="N182" i="2"/>
  <c r="L179" i="2"/>
  <c r="N178" i="2"/>
  <c r="K173" i="2"/>
  <c r="N173" i="2"/>
  <c r="L172" i="2"/>
  <c r="K168" i="2"/>
  <c r="L166" i="2"/>
  <c r="L161" i="2"/>
  <c r="K160" i="2"/>
  <c r="L158" i="2"/>
  <c r="K152" i="2"/>
  <c r="L150" i="2"/>
  <c r="L145" i="2"/>
  <c r="K144" i="2"/>
  <c r="K143" i="2"/>
  <c r="M143" i="2"/>
  <c r="N143" i="2"/>
  <c r="N142" i="2"/>
  <c r="K115" i="2"/>
  <c r="L115" i="2"/>
  <c r="K113" i="2"/>
  <c r="L113" i="2"/>
  <c r="M111" i="2"/>
  <c r="N111" i="2"/>
  <c r="K111" i="2"/>
  <c r="K167" i="2"/>
  <c r="N167" i="2"/>
  <c r="K159" i="2"/>
  <c r="N159" i="2"/>
  <c r="K151" i="2"/>
  <c r="N151" i="2"/>
  <c r="K141" i="2"/>
  <c r="M141" i="2"/>
  <c r="N141" i="2"/>
  <c r="N207" i="2"/>
  <c r="L203" i="2"/>
  <c r="K201" i="2"/>
  <c r="L196" i="2"/>
  <c r="N196" i="2"/>
  <c r="N193" i="2"/>
  <c r="L191" i="2"/>
  <c r="M188" i="2"/>
  <c r="N188" i="2"/>
  <c r="M177" i="2"/>
  <c r="K177" i="2"/>
  <c r="N177" i="2"/>
  <c r="L167" i="2"/>
  <c r="L159" i="2"/>
  <c r="L151" i="2"/>
  <c r="L141" i="2"/>
  <c r="K139" i="2"/>
  <c r="M139" i="2"/>
  <c r="N139" i="2"/>
  <c r="N217" i="2"/>
  <c r="N215" i="2"/>
  <c r="N213" i="2"/>
  <c r="N211" i="2"/>
  <c r="N209" i="2"/>
  <c r="M207" i="2"/>
  <c r="N198" i="2"/>
  <c r="M193" i="2"/>
  <c r="L190" i="2"/>
  <c r="K188" i="2"/>
  <c r="M185" i="2"/>
  <c r="K185" i="2"/>
  <c r="M181" i="2"/>
  <c r="K181" i="2"/>
  <c r="K171" i="2"/>
  <c r="N171" i="2"/>
  <c r="K165" i="2"/>
  <c r="N165" i="2"/>
  <c r="K157" i="2"/>
  <c r="N157" i="2"/>
  <c r="K149" i="2"/>
  <c r="N149" i="2"/>
  <c r="K137" i="2"/>
  <c r="M137" i="2"/>
  <c r="N137" i="2"/>
  <c r="N200" i="2"/>
  <c r="N190" i="2"/>
  <c r="L162" i="2"/>
  <c r="L154" i="2"/>
  <c r="L146" i="2"/>
  <c r="M110" i="2"/>
  <c r="N110" i="2"/>
  <c r="L217" i="2"/>
  <c r="L215" i="2"/>
  <c r="L213" i="2"/>
  <c r="L211" i="2"/>
  <c r="L209" i="2"/>
  <c r="L202" i="2"/>
  <c r="N202" i="2"/>
  <c r="K200" i="2"/>
  <c r="N197" i="2"/>
  <c r="L192" i="2"/>
  <c r="K190" i="2"/>
  <c r="K184" i="2"/>
  <c r="K180" i="2"/>
  <c r="O180" i="2" s="1"/>
  <c r="R180" i="1" s="1"/>
  <c r="M175" i="2"/>
  <c r="K175" i="2"/>
  <c r="N175" i="2"/>
  <c r="L174" i="2"/>
  <c r="K170" i="2"/>
  <c r="M166" i="2"/>
  <c r="M163" i="2"/>
  <c r="K163" i="2"/>
  <c r="N163" i="2"/>
  <c r="N162" i="2"/>
  <c r="M158" i="2"/>
  <c r="M155" i="2"/>
  <c r="K155" i="2"/>
  <c r="N155" i="2"/>
  <c r="N154" i="2"/>
  <c r="M150" i="2"/>
  <c r="M147" i="2"/>
  <c r="K147" i="2"/>
  <c r="N147" i="2"/>
  <c r="N146" i="2"/>
  <c r="L204" i="2"/>
  <c r="N204" i="2"/>
  <c r="N199" i="2"/>
  <c r="L195" i="2"/>
  <c r="M192" i="2"/>
  <c r="N192" i="2"/>
  <c r="N189" i="2"/>
  <c r="L187" i="2"/>
  <c r="N174" i="2"/>
  <c r="M169" i="2"/>
  <c r="K169" i="2"/>
  <c r="N169" i="2"/>
  <c r="L168" i="2"/>
  <c r="K162" i="2"/>
  <c r="L160" i="2"/>
  <c r="K154" i="2"/>
  <c r="L152" i="2"/>
  <c r="K146" i="2"/>
  <c r="L144" i="2"/>
  <c r="M208" i="2"/>
  <c r="N206" i="2"/>
  <c r="L194" i="2"/>
  <c r="L186" i="2"/>
  <c r="K183" i="2"/>
  <c r="L182" i="2"/>
  <c r="K179" i="2"/>
  <c r="L178" i="2"/>
  <c r="N168" i="2"/>
  <c r="K161" i="2"/>
  <c r="N161" i="2"/>
  <c r="N160" i="2"/>
  <c r="K153" i="2"/>
  <c r="N153" i="2"/>
  <c r="N152" i="2"/>
  <c r="K145" i="2"/>
  <c r="N145" i="2"/>
  <c r="N144" i="2"/>
  <c r="L142" i="2"/>
  <c r="K116" i="2"/>
  <c r="K114" i="2"/>
  <c r="L101" i="2"/>
  <c r="M101" i="2"/>
  <c r="K81" i="2"/>
  <c r="L81" i="2"/>
  <c r="M81" i="2"/>
  <c r="N81" i="2"/>
  <c r="N135" i="2"/>
  <c r="N133" i="2"/>
  <c r="N131" i="2"/>
  <c r="N129" i="2"/>
  <c r="N127" i="2"/>
  <c r="N125" i="2"/>
  <c r="N123" i="2"/>
  <c r="N121" i="2"/>
  <c r="N119" i="2"/>
  <c r="N117" i="2"/>
  <c r="K108" i="2"/>
  <c r="L102" i="2"/>
  <c r="K98" i="2"/>
  <c r="N97" i="2"/>
  <c r="M96" i="2"/>
  <c r="L95" i="2"/>
  <c r="M95" i="2"/>
  <c r="M135" i="2"/>
  <c r="M133" i="2"/>
  <c r="M131" i="2"/>
  <c r="M129" i="2"/>
  <c r="M127" i="2"/>
  <c r="M125" i="2"/>
  <c r="M123" i="2"/>
  <c r="M121" i="2"/>
  <c r="M119" i="2"/>
  <c r="M117" i="2"/>
  <c r="L110" i="2"/>
  <c r="L105" i="2"/>
  <c r="N105" i="2"/>
  <c r="N102" i="2"/>
  <c r="L96" i="2"/>
  <c r="K93" i="2"/>
  <c r="L93" i="2"/>
  <c r="M93" i="2"/>
  <c r="L112" i="2"/>
  <c r="L109" i="2"/>
  <c r="M109" i="2"/>
  <c r="K102" i="2"/>
  <c r="N101" i="2"/>
  <c r="L99" i="2"/>
  <c r="M99" i="2"/>
  <c r="K91" i="2"/>
  <c r="L91" i="2"/>
  <c r="M91" i="2"/>
  <c r="N114" i="2"/>
  <c r="L114" i="2"/>
  <c r="M112" i="2"/>
  <c r="K110" i="2"/>
  <c r="M106" i="2"/>
  <c r="K101" i="2"/>
  <c r="L100" i="2"/>
  <c r="K96" i="2"/>
  <c r="N95" i="2"/>
  <c r="L94" i="2"/>
  <c r="K89" i="2"/>
  <c r="L89" i="2"/>
  <c r="N134" i="2"/>
  <c r="N132" i="2"/>
  <c r="N130" i="2"/>
  <c r="N128" i="2"/>
  <c r="N126" i="2"/>
  <c r="N124" i="2"/>
  <c r="N122" i="2"/>
  <c r="N120" i="2"/>
  <c r="N118" i="2"/>
  <c r="N116" i="2"/>
  <c r="L116" i="2"/>
  <c r="M114" i="2"/>
  <c r="K112" i="2"/>
  <c r="N109" i="2"/>
  <c r="M105" i="2"/>
  <c r="L103" i="2"/>
  <c r="N100" i="2"/>
  <c r="K95" i="2"/>
  <c r="N94" i="2"/>
  <c r="N93" i="2"/>
  <c r="K87" i="2"/>
  <c r="L87" i="2"/>
  <c r="M116" i="2"/>
  <c r="K109" i="2"/>
  <c r="L107" i="2"/>
  <c r="M107" i="2"/>
  <c r="N107" i="2"/>
  <c r="K105" i="2"/>
  <c r="K100" i="2"/>
  <c r="N99" i="2"/>
  <c r="L97" i="2"/>
  <c r="M97" i="2"/>
  <c r="K94" i="2"/>
  <c r="N91" i="2"/>
  <c r="K85" i="2"/>
  <c r="L85" i="2"/>
  <c r="L108" i="2"/>
  <c r="K99" i="2"/>
  <c r="L98" i="2"/>
  <c r="M89" i="2"/>
  <c r="L88" i="2"/>
  <c r="K83" i="2"/>
  <c r="L83" i="2"/>
  <c r="M83" i="2"/>
  <c r="N103" i="2"/>
  <c r="N89" i="2"/>
  <c r="N87" i="2"/>
  <c r="N85" i="2"/>
  <c r="N79" i="2"/>
  <c r="N77" i="2"/>
  <c r="N75" i="2"/>
  <c r="N73" i="2"/>
  <c r="N71" i="2"/>
  <c r="N69" i="2"/>
  <c r="N67" i="2"/>
  <c r="N65" i="2"/>
  <c r="N63" i="2"/>
  <c r="N61" i="2"/>
  <c r="N59" i="2"/>
  <c r="N57" i="2"/>
  <c r="N55" i="2"/>
  <c r="N53" i="2"/>
  <c r="N51" i="2"/>
  <c r="N49" i="2"/>
  <c r="N47" i="2"/>
  <c r="N45" i="2"/>
  <c r="N43" i="2"/>
  <c r="N41" i="2"/>
  <c r="N39" i="2"/>
  <c r="N37" i="2"/>
  <c r="N35" i="2"/>
  <c r="N33" i="2"/>
  <c r="N31" i="2"/>
  <c r="N29" i="2"/>
  <c r="N27" i="2"/>
  <c r="N25" i="2"/>
  <c r="N23" i="2"/>
  <c r="N21" i="2"/>
  <c r="N19" i="2"/>
  <c r="N17" i="2"/>
  <c r="N15" i="2"/>
  <c r="N13" i="2"/>
  <c r="N11" i="2"/>
  <c r="M79" i="2"/>
  <c r="M21" i="2"/>
  <c r="M19" i="2"/>
  <c r="M17" i="2"/>
  <c r="M13" i="2"/>
  <c r="M11" i="2"/>
  <c r="L79" i="2"/>
  <c r="L77" i="2"/>
  <c r="L75" i="2"/>
  <c r="L73" i="2"/>
  <c r="L71" i="2"/>
  <c r="L69" i="2"/>
  <c r="L63" i="2"/>
  <c r="L61" i="2"/>
  <c r="L59" i="2"/>
  <c r="L57" i="2"/>
  <c r="L55" i="2"/>
  <c r="L53" i="2"/>
  <c r="L51" i="2"/>
  <c r="L49" i="2"/>
  <c r="L47" i="2"/>
  <c r="L45" i="2"/>
  <c r="L43" i="2"/>
  <c r="L41" i="2"/>
  <c r="L39" i="2"/>
  <c r="L37" i="2"/>
  <c r="L35" i="2"/>
  <c r="L33" i="2"/>
  <c r="L31" i="2"/>
  <c r="L29" i="2"/>
  <c r="L27" i="2"/>
  <c r="L25" i="2"/>
  <c r="L23" i="2"/>
  <c r="L15" i="2"/>
  <c r="L13" i="2"/>
  <c r="L11" i="2"/>
  <c r="N34" i="2"/>
  <c r="N30" i="2"/>
  <c r="N28" i="2"/>
  <c r="N26" i="2"/>
  <c r="N24" i="2"/>
  <c r="N22" i="2"/>
  <c r="N20" i="2"/>
  <c r="N18" i="2"/>
  <c r="N14" i="2"/>
  <c r="M84" i="2"/>
  <c r="M82" i="2"/>
  <c r="M80" i="2"/>
  <c r="M78" i="2"/>
  <c r="M76" i="2"/>
  <c r="M74" i="2"/>
  <c r="M40" i="2"/>
  <c r="M38" i="2"/>
  <c r="M36" i="2"/>
  <c r="M32" i="2"/>
  <c r="M24" i="2"/>
  <c r="M22" i="2"/>
  <c r="M20" i="2"/>
  <c r="M18" i="2"/>
  <c r="O170" i="2" l="1"/>
  <c r="R170" i="1" s="1"/>
  <c r="O346" i="2"/>
  <c r="R346" i="1" s="1"/>
  <c r="O178" i="2"/>
  <c r="R178" i="1" s="1"/>
  <c r="O184" i="2"/>
  <c r="R184" i="1" s="1"/>
  <c r="O179" i="2"/>
  <c r="R179" i="1" s="1"/>
  <c r="O323" i="2"/>
  <c r="R323" i="1" s="1"/>
  <c r="O348" i="2"/>
  <c r="R348" i="1" s="1"/>
  <c r="O248" i="2"/>
  <c r="R248" i="1" s="1"/>
  <c r="O102" i="2"/>
  <c r="R102" i="1" s="1"/>
  <c r="O161" i="2"/>
  <c r="R161" i="1" s="1"/>
  <c r="O115" i="2"/>
  <c r="R115" i="1" s="1"/>
  <c r="O95" i="2"/>
  <c r="R95" i="1" s="1"/>
  <c r="O183" i="2"/>
  <c r="R183" i="1" s="1"/>
  <c r="O358" i="2"/>
  <c r="R358" i="1" s="1"/>
  <c r="O16" i="2"/>
  <c r="R16" i="1" s="1"/>
  <c r="O110" i="2"/>
  <c r="R110" i="1" s="1"/>
  <c r="O173" i="2"/>
  <c r="R173" i="1" s="1"/>
  <c r="O138" i="2"/>
  <c r="R138" i="1" s="1"/>
  <c r="O52" i="2"/>
  <c r="R52" i="1" s="1"/>
  <c r="O105" i="2"/>
  <c r="R105" i="1" s="1"/>
  <c r="O101" i="2"/>
  <c r="R101" i="1" s="1"/>
  <c r="O155" i="2"/>
  <c r="R155" i="1" s="1"/>
  <c r="O226" i="2"/>
  <c r="R226" i="1" s="1"/>
  <c r="O299" i="2"/>
  <c r="R299" i="1" s="1"/>
  <c r="O281" i="2"/>
  <c r="R281" i="1" s="1"/>
  <c r="O277" i="2"/>
  <c r="R277" i="1" s="1"/>
  <c r="O227" i="2"/>
  <c r="R227" i="1" s="1"/>
  <c r="O314" i="2"/>
  <c r="R314" i="1" s="1"/>
  <c r="O96" i="2"/>
  <c r="R96" i="1" s="1"/>
  <c r="O145" i="2"/>
  <c r="R145" i="1" s="1"/>
  <c r="O169" i="2"/>
  <c r="R169" i="1" s="1"/>
  <c r="O176" i="2"/>
  <c r="R176" i="1" s="1"/>
  <c r="O83" i="2"/>
  <c r="R83" i="1" s="1"/>
  <c r="O108" i="2"/>
  <c r="R108" i="1" s="1"/>
  <c r="O188" i="2"/>
  <c r="R188" i="1" s="1"/>
  <c r="O143" i="2"/>
  <c r="R143" i="1" s="1"/>
  <c r="O223" i="2"/>
  <c r="R223" i="1" s="1"/>
  <c r="O210" i="2"/>
  <c r="R210" i="1" s="1"/>
  <c r="O255" i="2"/>
  <c r="R255" i="1" s="1"/>
  <c r="O259" i="2"/>
  <c r="R259" i="1" s="1"/>
  <c r="O324" i="2"/>
  <c r="R324" i="1" s="1"/>
  <c r="O311" i="2"/>
  <c r="R311" i="1" s="1"/>
  <c r="O289" i="2"/>
  <c r="R289" i="1" s="1"/>
  <c r="O79" i="2"/>
  <c r="R79" i="1" s="1"/>
  <c r="O228" i="2"/>
  <c r="R228" i="1" s="1"/>
  <c r="O332" i="2"/>
  <c r="R332" i="1" s="1"/>
  <c r="O181" i="2"/>
  <c r="R181" i="1" s="1"/>
  <c r="O139" i="2"/>
  <c r="R139" i="1" s="1"/>
  <c r="O209" i="2"/>
  <c r="R209" i="1" s="1"/>
  <c r="O221" i="2"/>
  <c r="R221" i="1" s="1"/>
  <c r="O322" i="2"/>
  <c r="R322" i="1" s="1"/>
  <c r="O291" i="2"/>
  <c r="R291" i="1" s="1"/>
  <c r="O114" i="2"/>
  <c r="R114" i="1" s="1"/>
  <c r="O154" i="2"/>
  <c r="R154" i="1" s="1"/>
  <c r="O168" i="2"/>
  <c r="R168" i="1" s="1"/>
  <c r="O224" i="2"/>
  <c r="R224" i="1" s="1"/>
  <c r="O94" i="2"/>
  <c r="R94" i="1" s="1"/>
  <c r="O109" i="2"/>
  <c r="R109" i="1" s="1"/>
  <c r="O201" i="2"/>
  <c r="R201" i="1" s="1"/>
  <c r="O240" i="2"/>
  <c r="R240" i="1" s="1"/>
  <c r="O50" i="2"/>
  <c r="R50" i="1" s="1"/>
  <c r="O162" i="2"/>
  <c r="R162" i="1" s="1"/>
  <c r="O242" i="2"/>
  <c r="R242" i="1" s="1"/>
  <c r="O250" i="2"/>
  <c r="R250" i="1" s="1"/>
  <c r="O230" i="2"/>
  <c r="R230" i="1" s="1"/>
  <c r="O233" i="2"/>
  <c r="R233" i="1" s="1"/>
  <c r="O297" i="2"/>
  <c r="R297" i="1" s="1"/>
  <c r="O295" i="2"/>
  <c r="R295" i="1" s="1"/>
  <c r="O307" i="2"/>
  <c r="R307" i="1" s="1"/>
  <c r="O336" i="2"/>
  <c r="R336" i="1" s="1"/>
  <c r="O141" i="2"/>
  <c r="R141" i="1" s="1"/>
  <c r="O245" i="2"/>
  <c r="R245" i="1" s="1"/>
  <c r="O204" i="2"/>
  <c r="R204" i="1" s="1"/>
  <c r="O268" i="2"/>
  <c r="R268" i="1" s="1"/>
  <c r="O195" i="2"/>
  <c r="R195" i="1" s="1"/>
  <c r="O282" i="2"/>
  <c r="R282" i="1" s="1"/>
  <c r="O300" i="2"/>
  <c r="R300" i="1" s="1"/>
  <c r="O331" i="2"/>
  <c r="R331" i="1" s="1"/>
  <c r="O272" i="2"/>
  <c r="R272" i="1" s="1"/>
  <c r="O189" i="2"/>
  <c r="R189" i="1" s="1"/>
  <c r="O73" i="2"/>
  <c r="R73" i="1" s="1"/>
  <c r="O76" i="2"/>
  <c r="R76" i="1" s="1"/>
  <c r="O142" i="2"/>
  <c r="R142" i="1" s="1"/>
  <c r="O132" i="2"/>
  <c r="R132" i="1" s="1"/>
  <c r="O42" i="2"/>
  <c r="R42" i="1" s="1"/>
  <c r="O24" i="2"/>
  <c r="R24" i="1" s="1"/>
  <c r="O354" i="2"/>
  <c r="R354" i="1" s="1"/>
  <c r="O22" i="2"/>
  <c r="R22" i="1" s="1"/>
  <c r="O215" i="2"/>
  <c r="R215" i="1" s="1"/>
  <c r="O51" i="2"/>
  <c r="R51" i="1" s="1"/>
  <c r="O165" i="2"/>
  <c r="R165" i="1" s="1"/>
  <c r="O151" i="2"/>
  <c r="R151" i="1" s="1"/>
  <c r="O144" i="2"/>
  <c r="R144" i="1" s="1"/>
  <c r="O225" i="2"/>
  <c r="R225" i="1" s="1"/>
  <c r="O220" i="2"/>
  <c r="R220" i="1" s="1"/>
  <c r="O239" i="2"/>
  <c r="R239" i="1" s="1"/>
  <c r="O216" i="2"/>
  <c r="R216" i="1" s="1"/>
  <c r="O294" i="2"/>
  <c r="R294" i="1" s="1"/>
  <c r="O318" i="2"/>
  <c r="R318" i="1" s="1"/>
  <c r="O340" i="2"/>
  <c r="R340" i="1" s="1"/>
  <c r="O326" i="2"/>
  <c r="R326" i="1" s="1"/>
  <c r="O320" i="2"/>
  <c r="R320" i="1" s="1"/>
  <c r="O156" i="2"/>
  <c r="R156" i="1" s="1"/>
  <c r="O213" i="2"/>
  <c r="R213" i="1" s="1"/>
  <c r="O29" i="2"/>
  <c r="R29" i="1" s="1"/>
  <c r="O286" i="2"/>
  <c r="R286" i="1" s="1"/>
  <c r="O166" i="2"/>
  <c r="R166" i="1" s="1"/>
  <c r="O274" i="2"/>
  <c r="R274" i="1" s="1"/>
  <c r="O128" i="2"/>
  <c r="R128" i="1" s="1"/>
  <c r="O256" i="2"/>
  <c r="R256" i="1" s="1"/>
  <c r="O129" i="2"/>
  <c r="R129" i="1" s="1"/>
  <c r="O198" i="2"/>
  <c r="R198" i="1" s="1"/>
  <c r="O202" i="2"/>
  <c r="R202" i="1" s="1"/>
  <c r="O337" i="2"/>
  <c r="R337" i="1" s="1"/>
  <c r="O238" i="2"/>
  <c r="R238" i="1" s="1"/>
  <c r="O339" i="2"/>
  <c r="R339" i="1" s="1"/>
  <c r="O329" i="2"/>
  <c r="R329" i="1" s="1"/>
  <c r="O78" i="2"/>
  <c r="R78" i="1" s="1"/>
  <c r="O120" i="2"/>
  <c r="R120" i="1" s="1"/>
  <c r="O45" i="2"/>
  <c r="R45" i="1" s="1"/>
  <c r="O104" i="2"/>
  <c r="R104" i="1" s="1"/>
  <c r="O148" i="2"/>
  <c r="R148" i="1" s="1"/>
  <c r="O92" i="2"/>
  <c r="R92" i="1" s="1"/>
  <c r="O91" i="2"/>
  <c r="R91" i="1" s="1"/>
  <c r="O93" i="2"/>
  <c r="R93" i="1" s="1"/>
  <c r="O116" i="2"/>
  <c r="R116" i="1" s="1"/>
  <c r="O200" i="2"/>
  <c r="R200" i="1" s="1"/>
  <c r="O177" i="2"/>
  <c r="R177" i="1" s="1"/>
  <c r="O113" i="2"/>
  <c r="R113" i="1" s="1"/>
  <c r="O251" i="2"/>
  <c r="R251" i="1" s="1"/>
  <c r="O241" i="2"/>
  <c r="R241" i="1" s="1"/>
  <c r="O231" i="2"/>
  <c r="R231" i="1" s="1"/>
  <c r="O249" i="2"/>
  <c r="R249" i="1" s="1"/>
  <c r="O257" i="2"/>
  <c r="R257" i="1" s="1"/>
  <c r="O280" i="2"/>
  <c r="R280" i="1" s="1"/>
  <c r="O325" i="2"/>
  <c r="R325" i="1" s="1"/>
  <c r="O319" i="2"/>
  <c r="R319" i="1" s="1"/>
  <c r="O260" i="2"/>
  <c r="R260" i="1" s="1"/>
  <c r="O287" i="2"/>
  <c r="R287" i="1" s="1"/>
  <c r="O33" i="2"/>
  <c r="R33" i="1" s="1"/>
  <c r="O266" i="2"/>
  <c r="R266" i="1" s="1"/>
  <c r="O356" i="2"/>
  <c r="R356" i="1" s="1"/>
  <c r="O72" i="2"/>
  <c r="R72" i="1" s="1"/>
  <c r="O18" i="2"/>
  <c r="R18" i="1" s="1"/>
  <c r="O74" i="2"/>
  <c r="R74" i="1" s="1"/>
  <c r="O131" i="2"/>
  <c r="R131" i="1" s="1"/>
  <c r="O199" i="2"/>
  <c r="R199" i="1" s="1"/>
  <c r="O347" i="2"/>
  <c r="R347" i="1" s="1"/>
  <c r="O208" i="2"/>
  <c r="R208" i="1" s="1"/>
  <c r="O353" i="2"/>
  <c r="R353" i="1" s="1"/>
  <c r="O37" i="2"/>
  <c r="R37" i="1" s="1"/>
  <c r="O290" i="2"/>
  <c r="R290" i="1" s="1"/>
  <c r="O122" i="2"/>
  <c r="R122" i="1" s="1"/>
  <c r="O26" i="2"/>
  <c r="R26" i="1" s="1"/>
  <c r="O164" i="2"/>
  <c r="R164" i="1" s="1"/>
  <c r="O58" i="2"/>
  <c r="R58" i="1" s="1"/>
  <c r="O38" i="2"/>
  <c r="R38" i="1" s="1"/>
  <c r="O117" i="2"/>
  <c r="R117" i="1" s="1"/>
  <c r="O59" i="2"/>
  <c r="R59" i="1" s="1"/>
  <c r="O20" i="2"/>
  <c r="R20" i="1" s="1"/>
  <c r="O89" i="2"/>
  <c r="R89" i="1" s="1"/>
  <c r="O147" i="2"/>
  <c r="R147" i="1" s="1"/>
  <c r="O175" i="2"/>
  <c r="R175" i="1" s="1"/>
  <c r="O137" i="2"/>
  <c r="R137" i="1" s="1"/>
  <c r="O171" i="2"/>
  <c r="R171" i="1" s="1"/>
  <c r="O159" i="2"/>
  <c r="R159" i="1" s="1"/>
  <c r="O214" i="2"/>
  <c r="R214" i="1" s="1"/>
  <c r="O247" i="2"/>
  <c r="R247" i="1" s="1"/>
  <c r="O229" i="2"/>
  <c r="R229" i="1" s="1"/>
  <c r="O243" i="2"/>
  <c r="R243" i="1" s="1"/>
  <c r="O232" i="2"/>
  <c r="R232" i="1" s="1"/>
  <c r="O205" i="2"/>
  <c r="R205" i="1" s="1"/>
  <c r="O222" i="2"/>
  <c r="R222" i="1" s="1"/>
  <c r="O269" i="2"/>
  <c r="R269" i="1" s="1"/>
  <c r="O301" i="2"/>
  <c r="R301" i="1" s="1"/>
  <c r="O267" i="2"/>
  <c r="R267" i="1" s="1"/>
  <c r="O263" i="2"/>
  <c r="R263" i="1" s="1"/>
  <c r="O312" i="2"/>
  <c r="R312" i="1" s="1"/>
  <c r="O309" i="2"/>
  <c r="R309" i="1" s="1"/>
  <c r="O292" i="2"/>
  <c r="R292" i="1" s="1"/>
  <c r="O334" i="2"/>
  <c r="R334" i="1" s="1"/>
  <c r="O288" i="2"/>
  <c r="R288" i="1" s="1"/>
  <c r="O136" i="2"/>
  <c r="R136" i="1" s="1"/>
  <c r="O172" i="2"/>
  <c r="R172" i="1" s="1"/>
  <c r="O345" i="2"/>
  <c r="R345" i="1" s="1"/>
  <c r="O306" i="2"/>
  <c r="R306" i="1" s="1"/>
  <c r="O193" i="2"/>
  <c r="R193" i="1" s="1"/>
  <c r="O34" i="2"/>
  <c r="R34" i="1" s="1"/>
  <c r="O119" i="2"/>
  <c r="R119" i="1" s="1"/>
  <c r="O207" i="2"/>
  <c r="R207" i="1" s="1"/>
  <c r="O124" i="2"/>
  <c r="R124" i="1" s="1"/>
  <c r="O349" i="2"/>
  <c r="R349" i="1" s="1"/>
  <c r="O284" i="2"/>
  <c r="R284" i="1" s="1"/>
  <c r="O39" i="2"/>
  <c r="R39" i="1" s="1"/>
  <c r="O53" i="2"/>
  <c r="R53" i="1" s="1"/>
  <c r="O130" i="2"/>
  <c r="R130" i="1" s="1"/>
  <c r="O28" i="2"/>
  <c r="R28" i="1" s="1"/>
  <c r="O194" i="2"/>
  <c r="R194" i="1" s="1"/>
  <c r="O66" i="2"/>
  <c r="R66" i="1" s="1"/>
  <c r="O106" i="2"/>
  <c r="R106" i="1" s="1"/>
  <c r="O46" i="2"/>
  <c r="R46" i="1" s="1"/>
  <c r="O60" i="2"/>
  <c r="R60" i="1" s="1"/>
  <c r="O36" i="2"/>
  <c r="R36" i="1" s="1"/>
  <c r="O152" i="2"/>
  <c r="R152" i="1" s="1"/>
  <c r="O197" i="2"/>
  <c r="R197" i="1" s="1"/>
  <c r="O278" i="2"/>
  <c r="R278" i="1" s="1"/>
  <c r="O275" i="2"/>
  <c r="R275" i="1" s="1"/>
  <c r="O273" i="2"/>
  <c r="R273" i="1" s="1"/>
  <c r="O305" i="2"/>
  <c r="R305" i="1" s="1"/>
  <c r="O107" i="2"/>
  <c r="R107" i="1" s="1"/>
  <c r="O31" i="2"/>
  <c r="R31" i="1" s="1"/>
  <c r="O196" i="2"/>
  <c r="R196" i="1" s="1"/>
  <c r="O298" i="2"/>
  <c r="R298" i="1" s="1"/>
  <c r="O121" i="2"/>
  <c r="R121" i="1" s="1"/>
  <c r="O97" i="2"/>
  <c r="R97" i="1" s="1"/>
  <c r="O203" i="2"/>
  <c r="R203" i="1" s="1"/>
  <c r="O254" i="2"/>
  <c r="R254" i="1" s="1"/>
  <c r="O127" i="2"/>
  <c r="R127" i="1" s="1"/>
  <c r="O186" i="2"/>
  <c r="R186" i="1" s="1"/>
  <c r="O327" i="2"/>
  <c r="R327" i="1" s="1"/>
  <c r="O341" i="2"/>
  <c r="R341" i="1" s="1"/>
  <c r="O351" i="2"/>
  <c r="R351" i="1" s="1"/>
  <c r="O32" i="2"/>
  <c r="R32" i="1" s="1"/>
  <c r="O41" i="2"/>
  <c r="R41" i="1" s="1"/>
  <c r="O30" i="2"/>
  <c r="R30" i="1" s="1"/>
  <c r="O47" i="2"/>
  <c r="R47" i="1" s="1"/>
  <c r="O61" i="2"/>
  <c r="R61" i="1" s="1"/>
  <c r="O357" i="2"/>
  <c r="R357" i="1" s="1"/>
  <c r="O40" i="2"/>
  <c r="R40" i="1" s="1"/>
  <c r="O82" i="2"/>
  <c r="R82" i="1" s="1"/>
  <c r="O330" i="2"/>
  <c r="R330" i="1" s="1"/>
  <c r="O19" i="2"/>
  <c r="R19" i="1" s="1"/>
  <c r="O133" i="2"/>
  <c r="R133" i="1" s="1"/>
  <c r="O67" i="2"/>
  <c r="R67" i="1" s="1"/>
  <c r="O44" i="2"/>
  <c r="R44" i="1" s="1"/>
  <c r="O99" i="2"/>
  <c r="R99" i="1" s="1"/>
  <c r="O100" i="2"/>
  <c r="R100" i="1" s="1"/>
  <c r="O87" i="2"/>
  <c r="R87" i="1" s="1"/>
  <c r="O112" i="2"/>
  <c r="R112" i="1" s="1"/>
  <c r="O163" i="2"/>
  <c r="R163" i="1" s="1"/>
  <c r="O149" i="2"/>
  <c r="R149" i="1" s="1"/>
  <c r="O167" i="2"/>
  <c r="R167" i="1" s="1"/>
  <c r="O217" i="2"/>
  <c r="R217" i="1" s="1"/>
  <c r="O212" i="2"/>
  <c r="R212" i="1" s="1"/>
  <c r="O253" i="2"/>
  <c r="R253" i="1" s="1"/>
  <c r="O219" i="2"/>
  <c r="R219" i="1" s="1"/>
  <c r="O234" i="2"/>
  <c r="R234" i="1" s="1"/>
  <c r="O328" i="2"/>
  <c r="R328" i="1" s="1"/>
  <c r="O315" i="2"/>
  <c r="R315" i="1" s="1"/>
  <c r="O338" i="2"/>
  <c r="R338" i="1" s="1"/>
  <c r="O303" i="2"/>
  <c r="R303" i="1" s="1"/>
  <c r="O15" i="2"/>
  <c r="R15" i="1" s="1"/>
  <c r="O125" i="2"/>
  <c r="R125" i="1" s="1"/>
  <c r="O140" i="2"/>
  <c r="R140" i="1" s="1"/>
  <c r="O174" i="2"/>
  <c r="R174" i="1" s="1"/>
  <c r="O150" i="2"/>
  <c r="R150" i="1" s="1"/>
  <c r="O25" i="2"/>
  <c r="R25" i="1" s="1"/>
  <c r="O258" i="2"/>
  <c r="R258" i="1" s="1"/>
  <c r="O333" i="2"/>
  <c r="R333" i="1" s="1"/>
  <c r="O343" i="2"/>
  <c r="R343" i="1" s="1"/>
  <c r="O80" i="2"/>
  <c r="R80" i="1" s="1"/>
  <c r="O49" i="2"/>
  <c r="R49" i="1" s="1"/>
  <c r="O352" i="2"/>
  <c r="R352" i="1" s="1"/>
  <c r="O56" i="2"/>
  <c r="R56" i="1" s="1"/>
  <c r="O54" i="2"/>
  <c r="R54" i="1" s="1"/>
  <c r="O118" i="2"/>
  <c r="R118" i="1" s="1"/>
  <c r="O55" i="2"/>
  <c r="R55" i="1" s="1"/>
  <c r="O69" i="2"/>
  <c r="R69" i="1" s="1"/>
  <c r="O48" i="2"/>
  <c r="R48" i="1" s="1"/>
  <c r="O90" i="2"/>
  <c r="R90" i="1" s="1"/>
  <c r="O27" i="2"/>
  <c r="R27" i="1" s="1"/>
  <c r="O68" i="2"/>
  <c r="R68" i="1" s="1"/>
  <c r="O153" i="2"/>
  <c r="R153" i="1" s="1"/>
  <c r="O98" i="2"/>
  <c r="R98" i="1" s="1"/>
  <c r="O81" i="2"/>
  <c r="R81" i="1" s="1"/>
  <c r="O185" i="2"/>
  <c r="R185" i="1" s="1"/>
  <c r="O111" i="2"/>
  <c r="R111" i="1" s="1"/>
  <c r="O160" i="2"/>
  <c r="R160" i="1" s="1"/>
  <c r="O235" i="2"/>
  <c r="R235" i="1" s="1"/>
  <c r="O218" i="2"/>
  <c r="R218" i="1" s="1"/>
  <c r="O283" i="2"/>
  <c r="R283" i="1" s="1"/>
  <c r="O265" i="2"/>
  <c r="R265" i="1" s="1"/>
  <c r="O264" i="2"/>
  <c r="R264" i="1" s="1"/>
  <c r="O316" i="2"/>
  <c r="R316" i="1" s="1"/>
  <c r="O293" i="2"/>
  <c r="R293" i="1" s="1"/>
  <c r="O310" i="2"/>
  <c r="R310" i="1" s="1"/>
  <c r="O342" i="2"/>
  <c r="R342" i="1" s="1"/>
  <c r="O17" i="2"/>
  <c r="R17" i="1" s="1"/>
  <c r="O187" i="2"/>
  <c r="R187" i="1" s="1"/>
  <c r="O252" i="2"/>
  <c r="R252" i="1" s="1"/>
  <c r="O103" i="2"/>
  <c r="R103" i="1" s="1"/>
  <c r="O246" i="2"/>
  <c r="R246" i="1" s="1"/>
  <c r="O304" i="2"/>
  <c r="R304" i="1" s="1"/>
  <c r="O23" i="2"/>
  <c r="R23" i="1" s="1"/>
  <c r="O21" i="2"/>
  <c r="R21" i="1" s="1"/>
  <c r="O182" i="2"/>
  <c r="R182" i="1" s="1"/>
  <c r="O335" i="2"/>
  <c r="R335" i="1" s="1"/>
  <c r="O57" i="2"/>
  <c r="R57" i="1" s="1"/>
  <c r="O88" i="2"/>
  <c r="R88" i="1" s="1"/>
  <c r="O64" i="2"/>
  <c r="R64" i="1" s="1"/>
  <c r="O70" i="2"/>
  <c r="R70" i="1" s="1"/>
  <c r="O62" i="2"/>
  <c r="R62" i="1" s="1"/>
  <c r="O126" i="2"/>
  <c r="R126" i="1" s="1"/>
  <c r="O63" i="2"/>
  <c r="R63" i="1" s="1"/>
  <c r="O77" i="2"/>
  <c r="R77" i="1" s="1"/>
  <c r="O35" i="2"/>
  <c r="R35" i="1" s="1"/>
  <c r="O43" i="2"/>
  <c r="R43" i="1" s="1"/>
  <c r="O75" i="2"/>
  <c r="R75" i="1" s="1"/>
  <c r="O85" i="2"/>
  <c r="R85" i="1" s="1"/>
  <c r="O146" i="2"/>
  <c r="R146" i="1" s="1"/>
  <c r="O190" i="2"/>
  <c r="R190" i="1" s="1"/>
  <c r="O157" i="2"/>
  <c r="R157" i="1" s="1"/>
  <c r="O206" i="2"/>
  <c r="R206" i="1" s="1"/>
  <c r="O236" i="2"/>
  <c r="R236" i="1" s="1"/>
  <c r="O237" i="2"/>
  <c r="R237" i="1" s="1"/>
  <c r="O285" i="2"/>
  <c r="R285" i="1" s="1"/>
  <c r="O313" i="2"/>
  <c r="R313" i="1" s="1"/>
  <c r="O279" i="2"/>
  <c r="R279" i="1" s="1"/>
  <c r="O296" i="2"/>
  <c r="R296" i="1" s="1"/>
  <c r="O317" i="2"/>
  <c r="R317" i="1" s="1"/>
  <c r="O262" i="2"/>
  <c r="R262" i="1" s="1"/>
  <c r="O276" i="2"/>
  <c r="R276" i="1" s="1"/>
  <c r="O308" i="2"/>
  <c r="R308" i="1" s="1"/>
  <c r="O344" i="2"/>
  <c r="R344" i="1" s="1"/>
  <c r="O271" i="2"/>
  <c r="R271" i="1" s="1"/>
  <c r="O123" i="2"/>
  <c r="R123" i="1" s="1"/>
  <c r="O211" i="2"/>
  <c r="R211" i="1" s="1"/>
  <c r="O135" i="2"/>
  <c r="R135" i="1" s="1"/>
  <c r="O302" i="2"/>
  <c r="R302" i="1" s="1"/>
  <c r="O192" i="2"/>
  <c r="R192" i="1" s="1"/>
  <c r="O270" i="2"/>
  <c r="R270" i="1" s="1"/>
  <c r="O261" i="2"/>
  <c r="R261" i="1" s="1"/>
  <c r="O158" i="2"/>
  <c r="R158" i="1" s="1"/>
  <c r="O65" i="2"/>
  <c r="R65" i="1" s="1"/>
  <c r="O86" i="2"/>
  <c r="R86" i="1" s="1"/>
  <c r="O134" i="2"/>
  <c r="R134" i="1" s="1"/>
  <c r="O71" i="2"/>
  <c r="R71" i="1" s="1"/>
  <c r="O355" i="2"/>
  <c r="R355" i="1" s="1"/>
  <c r="O191" i="2"/>
  <c r="R191" i="1" s="1"/>
  <c r="O84" i="2"/>
  <c r="R84" i="1" s="1"/>
  <c r="O10" i="2"/>
  <c r="R10" i="1" s="1"/>
  <c r="O12" i="2"/>
  <c r="R12" i="1" s="1"/>
  <c r="O11" i="2"/>
  <c r="R11" i="1" s="1"/>
  <c r="O13" i="2"/>
  <c r="R13" i="1" s="1"/>
  <c r="O14" i="2"/>
  <c r="R14" i="1" s="1"/>
  <c r="O3" i="2" l="1"/>
  <c r="O4" i="2"/>
  <c r="O5" i="2"/>
  <c r="R5" i="2"/>
  <c r="R358" i="2"/>
  <c r="C358" i="2"/>
  <c r="B358" i="2"/>
  <c r="R357" i="2"/>
  <c r="C357" i="2"/>
  <c r="B357" i="2"/>
  <c r="R356" i="2"/>
  <c r="C356" i="2"/>
  <c r="B356" i="2"/>
  <c r="R355" i="2"/>
  <c r="C355" i="2"/>
  <c r="B355" i="2"/>
  <c r="R354" i="2"/>
  <c r="C354" i="2"/>
  <c r="B354" i="2"/>
  <c r="R353" i="2"/>
  <c r="C353" i="2"/>
  <c r="B353" i="2"/>
  <c r="R352" i="2"/>
  <c r="C352" i="2"/>
  <c r="B352" i="2"/>
  <c r="R351" i="2"/>
  <c r="C351" i="2"/>
  <c r="B351" i="2"/>
  <c r="R350" i="2"/>
  <c r="C350" i="2"/>
  <c r="B350" i="2"/>
  <c r="R349" i="2"/>
  <c r="C349" i="2"/>
  <c r="B349" i="2"/>
  <c r="R348" i="2"/>
  <c r="C348" i="2"/>
  <c r="B348" i="2"/>
  <c r="R347" i="2"/>
  <c r="C347" i="2"/>
  <c r="B347" i="2"/>
  <c r="R346" i="2"/>
  <c r="C346" i="2"/>
  <c r="B346" i="2"/>
  <c r="R345" i="2"/>
  <c r="C345" i="2"/>
  <c r="B345" i="2"/>
  <c r="R344" i="2"/>
  <c r="C344" i="2"/>
  <c r="B344" i="2"/>
  <c r="R343" i="2"/>
  <c r="C343" i="2"/>
  <c r="B343" i="2"/>
  <c r="R342" i="2"/>
  <c r="C342" i="2"/>
  <c r="B342" i="2"/>
  <c r="R341" i="2"/>
  <c r="C341" i="2"/>
  <c r="B341" i="2"/>
  <c r="R340" i="2"/>
  <c r="C340" i="2"/>
  <c r="B340" i="2"/>
  <c r="R339" i="2"/>
  <c r="C339" i="2"/>
  <c r="B339" i="2"/>
  <c r="R338" i="2"/>
  <c r="C338" i="2"/>
  <c r="B338" i="2"/>
  <c r="R337" i="2"/>
  <c r="C337" i="2"/>
  <c r="B337" i="2"/>
  <c r="R336" i="2"/>
  <c r="C336" i="2"/>
  <c r="B336" i="2"/>
  <c r="R335" i="2"/>
  <c r="C335" i="2"/>
  <c r="B335" i="2"/>
  <c r="R334" i="2"/>
  <c r="C334" i="2"/>
  <c r="B334" i="2"/>
  <c r="R333" i="2"/>
  <c r="C333" i="2"/>
  <c r="B333" i="2"/>
  <c r="R332" i="2"/>
  <c r="C332" i="2"/>
  <c r="B332" i="2"/>
  <c r="R331" i="2"/>
  <c r="C331" i="2"/>
  <c r="B331" i="2"/>
  <c r="R330" i="2"/>
  <c r="C330" i="2"/>
  <c r="B330" i="2"/>
  <c r="R329" i="2"/>
  <c r="C329" i="2"/>
  <c r="B329" i="2"/>
  <c r="R328" i="2"/>
  <c r="C328" i="2"/>
  <c r="B328" i="2"/>
  <c r="R327" i="2"/>
  <c r="C327" i="2"/>
  <c r="B327" i="2"/>
  <c r="R326" i="2"/>
  <c r="C326" i="2"/>
  <c r="B326" i="2"/>
  <c r="R325" i="2"/>
  <c r="C325" i="2"/>
  <c r="B325" i="2"/>
  <c r="R324" i="2"/>
  <c r="C324" i="2"/>
  <c r="B324" i="2"/>
  <c r="R323" i="2"/>
  <c r="C323" i="2"/>
  <c r="B323" i="2"/>
  <c r="R322" i="2"/>
  <c r="C322" i="2"/>
  <c r="B322" i="2"/>
  <c r="R321" i="2"/>
  <c r="C321" i="2"/>
  <c r="B321" i="2"/>
  <c r="R320" i="2"/>
  <c r="C320" i="2"/>
  <c r="B320" i="2"/>
  <c r="R319" i="2"/>
  <c r="C319" i="2"/>
  <c r="B319" i="2"/>
  <c r="R318" i="2"/>
  <c r="C318" i="2"/>
  <c r="B318" i="2"/>
  <c r="R317" i="2"/>
  <c r="C317" i="2"/>
  <c r="B317" i="2"/>
  <c r="R316" i="2"/>
  <c r="C316" i="2"/>
  <c r="B316" i="2"/>
  <c r="R315" i="2"/>
  <c r="C315" i="2"/>
  <c r="B315" i="2"/>
  <c r="R314" i="2"/>
  <c r="C314" i="2"/>
  <c r="B314" i="2"/>
  <c r="R313" i="2"/>
  <c r="C313" i="2"/>
  <c r="B313" i="2"/>
  <c r="R312" i="2"/>
  <c r="C312" i="2"/>
  <c r="B312" i="2"/>
  <c r="R311" i="2"/>
  <c r="C311" i="2"/>
  <c r="B311" i="2"/>
  <c r="R310" i="2"/>
  <c r="C310" i="2"/>
  <c r="B310" i="2"/>
  <c r="R309" i="2"/>
  <c r="C309" i="2"/>
  <c r="B309" i="2"/>
  <c r="R308" i="2"/>
  <c r="C308" i="2"/>
  <c r="B308" i="2"/>
  <c r="R307" i="2"/>
  <c r="C307" i="2"/>
  <c r="B307" i="2"/>
  <c r="R306" i="2"/>
  <c r="C306" i="2"/>
  <c r="B306" i="2"/>
  <c r="R305" i="2"/>
  <c r="C305" i="2"/>
  <c r="B305" i="2"/>
  <c r="R304" i="2"/>
  <c r="C304" i="2"/>
  <c r="B304" i="2"/>
  <c r="R303" i="2"/>
  <c r="C303" i="2"/>
  <c r="B303" i="2"/>
  <c r="R302" i="2"/>
  <c r="C302" i="2"/>
  <c r="B302" i="2"/>
  <c r="R301" i="2"/>
  <c r="C301" i="2"/>
  <c r="B301" i="2"/>
  <c r="R300" i="2"/>
  <c r="C300" i="2"/>
  <c r="B300" i="2"/>
  <c r="R299" i="2"/>
  <c r="C299" i="2"/>
  <c r="B299" i="2"/>
  <c r="R298" i="2"/>
  <c r="C298" i="2"/>
  <c r="B298" i="2"/>
  <c r="R297" i="2"/>
  <c r="C297" i="2"/>
  <c r="B297" i="2"/>
  <c r="R296" i="2"/>
  <c r="C296" i="2"/>
  <c r="B296" i="2"/>
  <c r="R295" i="2"/>
  <c r="C295" i="2"/>
  <c r="B295" i="2"/>
  <c r="R294" i="2"/>
  <c r="C294" i="2"/>
  <c r="B294" i="2"/>
  <c r="R293" i="2"/>
  <c r="C293" i="2"/>
  <c r="B293" i="2"/>
  <c r="R292" i="2"/>
  <c r="C292" i="2"/>
  <c r="B292" i="2"/>
  <c r="R291" i="2"/>
  <c r="C291" i="2"/>
  <c r="B291" i="2"/>
  <c r="R290" i="2"/>
  <c r="C290" i="2"/>
  <c r="B290" i="2"/>
  <c r="R289" i="2"/>
  <c r="C289" i="2"/>
  <c r="B289" i="2"/>
  <c r="R288" i="2"/>
  <c r="C288" i="2"/>
  <c r="B288" i="2"/>
  <c r="R287" i="2"/>
  <c r="C287" i="2"/>
  <c r="B287" i="2"/>
  <c r="R286" i="2"/>
  <c r="C286" i="2"/>
  <c r="B286" i="2"/>
  <c r="R285" i="2"/>
  <c r="C285" i="2"/>
  <c r="B285" i="2"/>
  <c r="R284" i="2"/>
  <c r="C284" i="2"/>
  <c r="B284" i="2"/>
  <c r="R283" i="2"/>
  <c r="C283" i="2"/>
  <c r="B283" i="2"/>
  <c r="R282" i="2"/>
  <c r="C282" i="2"/>
  <c r="B282" i="2"/>
  <c r="R281" i="2"/>
  <c r="C281" i="2"/>
  <c r="B281" i="2"/>
  <c r="R280" i="2"/>
  <c r="C280" i="2"/>
  <c r="B280" i="2"/>
  <c r="R279" i="2"/>
  <c r="C279" i="2"/>
  <c r="B279" i="2"/>
  <c r="R278" i="2"/>
  <c r="C278" i="2"/>
  <c r="B278" i="2"/>
  <c r="R277" i="2"/>
  <c r="C277" i="2"/>
  <c r="B277" i="2"/>
  <c r="R276" i="2"/>
  <c r="C276" i="2"/>
  <c r="B276" i="2"/>
  <c r="R275" i="2"/>
  <c r="C275" i="2"/>
  <c r="B275" i="2"/>
  <c r="R274" i="2"/>
  <c r="C274" i="2"/>
  <c r="B274" i="2"/>
  <c r="R273" i="2"/>
  <c r="C273" i="2"/>
  <c r="B273" i="2"/>
  <c r="R272" i="2"/>
  <c r="C272" i="2"/>
  <c r="B272" i="2"/>
  <c r="R271" i="2"/>
  <c r="C271" i="2"/>
  <c r="B271" i="2"/>
  <c r="R270" i="2"/>
  <c r="C270" i="2"/>
  <c r="B270" i="2"/>
  <c r="R269" i="2"/>
  <c r="C269" i="2"/>
  <c r="B269" i="2"/>
  <c r="R268" i="2"/>
  <c r="C268" i="2"/>
  <c r="B268" i="2"/>
  <c r="R267" i="2"/>
  <c r="C267" i="2"/>
  <c r="B267" i="2"/>
  <c r="R266" i="2"/>
  <c r="C266" i="2"/>
  <c r="B266" i="2"/>
  <c r="R265" i="2"/>
  <c r="C265" i="2"/>
  <c r="B265" i="2"/>
  <c r="R264" i="2"/>
  <c r="C264" i="2"/>
  <c r="B264" i="2"/>
  <c r="R263" i="2"/>
  <c r="C263" i="2"/>
  <c r="B263" i="2"/>
  <c r="R262" i="2"/>
  <c r="C262" i="2"/>
  <c r="B262" i="2"/>
  <c r="R261" i="2"/>
  <c r="C261" i="2"/>
  <c r="B261" i="2"/>
  <c r="R260" i="2"/>
  <c r="C260" i="2"/>
  <c r="B260" i="2"/>
  <c r="R259" i="2"/>
  <c r="C259" i="2"/>
  <c r="B259" i="2"/>
  <c r="R258" i="2"/>
  <c r="C258" i="2"/>
  <c r="B258" i="2"/>
  <c r="R257" i="2"/>
  <c r="C257" i="2"/>
  <c r="B257" i="2"/>
  <c r="R256" i="2"/>
  <c r="C256" i="2"/>
  <c r="B256" i="2"/>
  <c r="R255" i="2"/>
  <c r="C255" i="2"/>
  <c r="B255" i="2"/>
  <c r="R254" i="2"/>
  <c r="C254" i="2"/>
  <c r="B254" i="2"/>
  <c r="R253" i="2"/>
  <c r="C253" i="2"/>
  <c r="B253" i="2"/>
  <c r="R252" i="2"/>
  <c r="C252" i="2"/>
  <c r="B252" i="2"/>
  <c r="R251" i="2"/>
  <c r="C251" i="2"/>
  <c r="B251" i="2"/>
  <c r="R250" i="2"/>
  <c r="C250" i="2"/>
  <c r="B250" i="2"/>
  <c r="R249" i="2"/>
  <c r="C249" i="2"/>
  <c r="B249" i="2"/>
  <c r="R248" i="2"/>
  <c r="C248" i="2"/>
  <c r="B248" i="2"/>
  <c r="R247" i="2"/>
  <c r="C247" i="2"/>
  <c r="B247" i="2"/>
  <c r="R246" i="2"/>
  <c r="C246" i="2"/>
  <c r="B246" i="2"/>
  <c r="R245" i="2"/>
  <c r="C245" i="2"/>
  <c r="B245" i="2"/>
  <c r="R244" i="2"/>
  <c r="C244" i="2"/>
  <c r="B244" i="2"/>
  <c r="R243" i="2"/>
  <c r="C243" i="2"/>
  <c r="B243" i="2"/>
  <c r="R242" i="2"/>
  <c r="C242" i="2"/>
  <c r="B242" i="2"/>
  <c r="R241" i="2"/>
  <c r="C241" i="2"/>
  <c r="B241" i="2"/>
  <c r="R240" i="2"/>
  <c r="C240" i="2"/>
  <c r="B240" i="2"/>
  <c r="R239" i="2"/>
  <c r="C239" i="2"/>
  <c r="B239" i="2"/>
  <c r="R238" i="2"/>
  <c r="C238" i="2"/>
  <c r="B238" i="2"/>
  <c r="R237" i="2"/>
  <c r="C237" i="2"/>
  <c r="B237" i="2"/>
  <c r="R236" i="2"/>
  <c r="C236" i="2"/>
  <c r="B236" i="2"/>
  <c r="R235" i="2"/>
  <c r="C235" i="2"/>
  <c r="B235" i="2"/>
  <c r="R234" i="2"/>
  <c r="C234" i="2"/>
  <c r="B234" i="2"/>
  <c r="R233" i="2"/>
  <c r="C233" i="2"/>
  <c r="B233" i="2"/>
  <c r="R232" i="2"/>
  <c r="C232" i="2"/>
  <c r="B232" i="2"/>
  <c r="R231" i="2"/>
  <c r="C231" i="2"/>
  <c r="B231" i="2"/>
  <c r="R230" i="2"/>
  <c r="C230" i="2"/>
  <c r="B230" i="2"/>
  <c r="R229" i="2"/>
  <c r="C229" i="2"/>
  <c r="B229" i="2"/>
  <c r="R228" i="2"/>
  <c r="C228" i="2"/>
  <c r="B228" i="2"/>
  <c r="R227" i="2"/>
  <c r="C227" i="2"/>
  <c r="B227" i="2"/>
  <c r="R226" i="2"/>
  <c r="C226" i="2"/>
  <c r="B226" i="2"/>
  <c r="R225" i="2"/>
  <c r="C225" i="2"/>
  <c r="B225" i="2"/>
  <c r="R224" i="2"/>
  <c r="C224" i="2"/>
  <c r="B224" i="2"/>
  <c r="R223" i="2"/>
  <c r="C223" i="2"/>
  <c r="B223" i="2"/>
  <c r="R222" i="2"/>
  <c r="C222" i="2"/>
  <c r="B222" i="2"/>
  <c r="R221" i="2"/>
  <c r="C221" i="2"/>
  <c r="B221" i="2"/>
  <c r="R220" i="2"/>
  <c r="C220" i="2"/>
  <c r="B220" i="2"/>
  <c r="R219" i="2"/>
  <c r="C219" i="2"/>
  <c r="B219" i="2"/>
  <c r="R218" i="2"/>
  <c r="C218" i="2"/>
  <c r="B218" i="2"/>
  <c r="R217" i="2"/>
  <c r="C217" i="2"/>
  <c r="B217" i="2"/>
  <c r="R216" i="2"/>
  <c r="C216" i="2"/>
  <c r="B216" i="2"/>
  <c r="R215" i="2"/>
  <c r="C215" i="2"/>
  <c r="B215" i="2"/>
  <c r="R214" i="2"/>
  <c r="C214" i="2"/>
  <c r="B214" i="2"/>
  <c r="R213" i="2"/>
  <c r="C213" i="2"/>
  <c r="B213" i="2"/>
  <c r="R212" i="2"/>
  <c r="C212" i="2"/>
  <c r="B212" i="2"/>
  <c r="R211" i="2"/>
  <c r="C211" i="2"/>
  <c r="B211" i="2"/>
  <c r="R210" i="2"/>
  <c r="C210" i="2"/>
  <c r="B210" i="2"/>
  <c r="R209" i="2"/>
  <c r="C209" i="2"/>
  <c r="B209" i="2"/>
  <c r="R208" i="2"/>
  <c r="C208" i="2"/>
  <c r="B208" i="2"/>
  <c r="R207" i="2"/>
  <c r="C207" i="2"/>
  <c r="B207" i="2"/>
  <c r="R206" i="2"/>
  <c r="C206" i="2"/>
  <c r="B206" i="2"/>
  <c r="R205" i="2"/>
  <c r="C205" i="2"/>
  <c r="B205" i="2"/>
  <c r="R204" i="2"/>
  <c r="C204" i="2"/>
  <c r="B204" i="2"/>
  <c r="R203" i="2"/>
  <c r="C203" i="2"/>
  <c r="B203" i="2"/>
  <c r="R202" i="2"/>
  <c r="C202" i="2"/>
  <c r="B202" i="2"/>
  <c r="R201" i="2"/>
  <c r="C201" i="2"/>
  <c r="B201" i="2"/>
  <c r="R200" i="2"/>
  <c r="C200" i="2"/>
  <c r="B200" i="2"/>
  <c r="R199" i="2"/>
  <c r="C199" i="2"/>
  <c r="B199" i="2"/>
  <c r="R198" i="2"/>
  <c r="C198" i="2"/>
  <c r="B198" i="2"/>
  <c r="R197" i="2"/>
  <c r="C197" i="2"/>
  <c r="B197" i="2"/>
  <c r="R196" i="2"/>
  <c r="C196" i="2"/>
  <c r="B196" i="2"/>
  <c r="R195" i="2"/>
  <c r="C195" i="2"/>
  <c r="B195" i="2"/>
  <c r="R194" i="2"/>
  <c r="C194" i="2"/>
  <c r="B194" i="2"/>
  <c r="R193" i="2"/>
  <c r="C193" i="2"/>
  <c r="B193" i="2"/>
  <c r="R192" i="2"/>
  <c r="C192" i="2"/>
  <c r="B192" i="2"/>
  <c r="R191" i="2"/>
  <c r="C191" i="2"/>
  <c r="B191" i="2"/>
  <c r="R190" i="2"/>
  <c r="C190" i="2"/>
  <c r="B190" i="2"/>
  <c r="R189" i="2"/>
  <c r="C189" i="2"/>
  <c r="B189" i="2"/>
  <c r="R188" i="2"/>
  <c r="C188" i="2"/>
  <c r="B188" i="2"/>
  <c r="R187" i="2"/>
  <c r="C187" i="2"/>
  <c r="B187" i="2"/>
  <c r="R186" i="2"/>
  <c r="C186" i="2"/>
  <c r="B186" i="2"/>
  <c r="R185" i="2"/>
  <c r="C185" i="2"/>
  <c r="B185" i="2"/>
  <c r="R184" i="2"/>
  <c r="C184" i="2"/>
  <c r="B184" i="2"/>
  <c r="R183" i="2"/>
  <c r="C183" i="2"/>
  <c r="B183" i="2"/>
  <c r="R182" i="2"/>
  <c r="C182" i="2"/>
  <c r="B182" i="2"/>
  <c r="R181" i="2"/>
  <c r="C181" i="2"/>
  <c r="B181" i="2"/>
  <c r="R180" i="2"/>
  <c r="C180" i="2"/>
  <c r="B180" i="2"/>
  <c r="R179" i="2"/>
  <c r="C179" i="2"/>
  <c r="B179" i="2"/>
  <c r="R178" i="2"/>
  <c r="C178" i="2"/>
  <c r="B178" i="2"/>
  <c r="R177" i="2"/>
  <c r="C177" i="2"/>
  <c r="B177" i="2"/>
  <c r="R176" i="2"/>
  <c r="C176" i="2"/>
  <c r="B176" i="2"/>
  <c r="R175" i="2"/>
  <c r="C175" i="2"/>
  <c r="B175" i="2"/>
  <c r="R174" i="2"/>
  <c r="C174" i="2"/>
  <c r="B174" i="2"/>
  <c r="R173" i="2"/>
  <c r="C173" i="2"/>
  <c r="B173" i="2"/>
  <c r="R172" i="2"/>
  <c r="C172" i="2"/>
  <c r="B172" i="2"/>
  <c r="R171" i="2"/>
  <c r="C171" i="2"/>
  <c r="B171" i="2"/>
  <c r="R170" i="2"/>
  <c r="C170" i="2"/>
  <c r="B170" i="2"/>
  <c r="R169" i="2"/>
  <c r="C169" i="2"/>
  <c r="B169" i="2"/>
  <c r="R168" i="2"/>
  <c r="C168" i="2"/>
  <c r="B168" i="2"/>
  <c r="R167" i="2"/>
  <c r="C167" i="2"/>
  <c r="B167" i="2"/>
  <c r="R166" i="2"/>
  <c r="C166" i="2"/>
  <c r="B166" i="2"/>
  <c r="R165" i="2"/>
  <c r="C165" i="2"/>
  <c r="B165" i="2"/>
  <c r="R164" i="2"/>
  <c r="C164" i="2"/>
  <c r="B164" i="2"/>
  <c r="R163" i="2"/>
  <c r="C163" i="2"/>
  <c r="B163" i="2"/>
  <c r="R162" i="2"/>
  <c r="C162" i="2"/>
  <c r="B162" i="2"/>
  <c r="R161" i="2"/>
  <c r="C161" i="2"/>
  <c r="B161" i="2"/>
  <c r="R160" i="2"/>
  <c r="C160" i="2"/>
  <c r="B160" i="2"/>
  <c r="R159" i="2"/>
  <c r="C159" i="2"/>
  <c r="B159" i="2"/>
  <c r="R158" i="2"/>
  <c r="C158" i="2"/>
  <c r="B158" i="2"/>
  <c r="R157" i="2"/>
  <c r="C157" i="2"/>
  <c r="B157" i="2"/>
  <c r="R156" i="2"/>
  <c r="C156" i="2"/>
  <c r="B156" i="2"/>
  <c r="R155" i="2"/>
  <c r="C155" i="2"/>
  <c r="B155" i="2"/>
  <c r="R154" i="2"/>
  <c r="C154" i="2"/>
  <c r="B154" i="2"/>
  <c r="R153" i="2"/>
  <c r="C153" i="2"/>
  <c r="B153" i="2"/>
  <c r="R152" i="2"/>
  <c r="C152" i="2"/>
  <c r="B152" i="2"/>
  <c r="R151" i="2"/>
  <c r="C151" i="2"/>
  <c r="B151" i="2"/>
  <c r="R150" i="2"/>
  <c r="C150" i="2"/>
  <c r="B150" i="2"/>
  <c r="R149" i="2"/>
  <c r="C149" i="2"/>
  <c r="B149" i="2"/>
  <c r="R148" i="2"/>
  <c r="C148" i="2"/>
  <c r="B148" i="2"/>
  <c r="R147" i="2"/>
  <c r="C147" i="2"/>
  <c r="B147" i="2"/>
  <c r="R146" i="2"/>
  <c r="C146" i="2"/>
  <c r="B146" i="2"/>
  <c r="R145" i="2"/>
  <c r="C145" i="2"/>
  <c r="B145" i="2"/>
  <c r="R144" i="2"/>
  <c r="C144" i="2"/>
  <c r="B144" i="2"/>
  <c r="R143" i="2"/>
  <c r="C143" i="2"/>
  <c r="B143" i="2"/>
  <c r="R142" i="2"/>
  <c r="C142" i="2"/>
  <c r="B142" i="2"/>
  <c r="R141" i="2"/>
  <c r="C141" i="2"/>
  <c r="B141" i="2"/>
  <c r="R140" i="2"/>
  <c r="C140" i="2"/>
  <c r="B140" i="2"/>
  <c r="R139" i="2"/>
  <c r="C139" i="2"/>
  <c r="B139" i="2"/>
  <c r="R138" i="2"/>
  <c r="C138" i="2"/>
  <c r="B138" i="2"/>
  <c r="R137" i="2"/>
  <c r="C137" i="2"/>
  <c r="B137" i="2"/>
  <c r="R136" i="2"/>
  <c r="C136" i="2"/>
  <c r="B136" i="2"/>
  <c r="R135" i="2"/>
  <c r="C135" i="2"/>
  <c r="B135" i="2"/>
  <c r="R134" i="2"/>
  <c r="C134" i="2"/>
  <c r="B134" i="2"/>
  <c r="R133" i="2"/>
  <c r="C133" i="2"/>
  <c r="B133" i="2"/>
  <c r="R132" i="2"/>
  <c r="C132" i="2"/>
  <c r="B132" i="2"/>
  <c r="R131" i="2"/>
  <c r="C131" i="2"/>
  <c r="B131" i="2"/>
  <c r="R130" i="2"/>
  <c r="C130" i="2"/>
  <c r="B130" i="2"/>
  <c r="R129" i="2"/>
  <c r="C129" i="2"/>
  <c r="B129" i="2"/>
  <c r="R128" i="2"/>
  <c r="C128" i="2"/>
  <c r="B128" i="2"/>
  <c r="R127" i="2"/>
  <c r="C127" i="2"/>
  <c r="B127" i="2"/>
  <c r="R126" i="2"/>
  <c r="C126" i="2"/>
  <c r="B126" i="2"/>
  <c r="R125" i="2"/>
  <c r="C125" i="2"/>
  <c r="B125" i="2"/>
  <c r="R124" i="2"/>
  <c r="C124" i="2"/>
  <c r="B124" i="2"/>
  <c r="R123" i="2"/>
  <c r="C123" i="2"/>
  <c r="B123" i="2"/>
  <c r="R122" i="2"/>
  <c r="C122" i="2"/>
  <c r="B122" i="2"/>
  <c r="R121" i="2"/>
  <c r="C121" i="2"/>
  <c r="B121" i="2"/>
  <c r="R120" i="2"/>
  <c r="C120" i="2"/>
  <c r="B120" i="2"/>
  <c r="R119" i="2"/>
  <c r="C119" i="2"/>
  <c r="B119" i="2"/>
  <c r="R118" i="2"/>
  <c r="C118" i="2"/>
  <c r="B118" i="2"/>
  <c r="R117" i="2"/>
  <c r="C117" i="2"/>
  <c r="B117" i="2"/>
  <c r="R116" i="2"/>
  <c r="C116" i="2"/>
  <c r="B116" i="2"/>
  <c r="R115" i="2"/>
  <c r="C115" i="2"/>
  <c r="B115" i="2"/>
  <c r="R114" i="2"/>
  <c r="C114" i="2"/>
  <c r="B114" i="2"/>
  <c r="R113" i="2"/>
  <c r="C113" i="2"/>
  <c r="B113" i="2"/>
  <c r="R112" i="2"/>
  <c r="C112" i="2"/>
  <c r="B112" i="2"/>
  <c r="R111" i="2"/>
  <c r="C111" i="2"/>
  <c r="B111" i="2"/>
  <c r="R110" i="2"/>
  <c r="C110" i="2"/>
  <c r="B110" i="2"/>
  <c r="R109" i="2"/>
  <c r="C109" i="2"/>
  <c r="B109" i="2"/>
  <c r="R108" i="2"/>
  <c r="C108" i="2"/>
  <c r="B108" i="2"/>
  <c r="R107" i="2"/>
  <c r="C107" i="2"/>
  <c r="B107" i="2"/>
  <c r="R106" i="2"/>
  <c r="C106" i="2"/>
  <c r="B106" i="2"/>
  <c r="R105" i="2"/>
  <c r="C105" i="2"/>
  <c r="B105" i="2"/>
  <c r="R104" i="2"/>
  <c r="C104" i="2"/>
  <c r="B104" i="2"/>
  <c r="R103" i="2"/>
  <c r="C103" i="2"/>
  <c r="B103" i="2"/>
  <c r="R102" i="2"/>
  <c r="C102" i="2"/>
  <c r="B102" i="2"/>
  <c r="R101" i="2"/>
  <c r="C101" i="2"/>
  <c r="B101" i="2"/>
  <c r="R100" i="2"/>
  <c r="C100" i="2"/>
  <c r="B100" i="2"/>
  <c r="R99" i="2"/>
  <c r="C99" i="2"/>
  <c r="B99" i="2"/>
  <c r="R98" i="2"/>
  <c r="C98" i="2"/>
  <c r="B98" i="2"/>
  <c r="R97" i="2"/>
  <c r="C97" i="2"/>
  <c r="B97" i="2"/>
  <c r="R96" i="2"/>
  <c r="C96" i="2"/>
  <c r="B96" i="2"/>
  <c r="R95" i="2"/>
  <c r="C95" i="2"/>
  <c r="B95" i="2"/>
  <c r="R94" i="2"/>
  <c r="C94" i="2"/>
  <c r="B94" i="2"/>
  <c r="R93" i="2"/>
  <c r="C93" i="2"/>
  <c r="B93" i="2"/>
  <c r="R92" i="2"/>
  <c r="C92" i="2"/>
  <c r="B92" i="2"/>
  <c r="R91" i="2"/>
  <c r="C91" i="2"/>
  <c r="B91" i="2"/>
  <c r="R90" i="2"/>
  <c r="C90" i="2"/>
  <c r="B90" i="2"/>
  <c r="R89" i="2"/>
  <c r="C89" i="2"/>
  <c r="B89" i="2"/>
  <c r="R88" i="2"/>
  <c r="C88" i="2"/>
  <c r="B88" i="2"/>
  <c r="R87" i="2"/>
  <c r="C87" i="2"/>
  <c r="B87" i="2"/>
  <c r="R86" i="2"/>
  <c r="C86" i="2"/>
  <c r="B86" i="2"/>
  <c r="R85" i="2"/>
  <c r="C85" i="2"/>
  <c r="B85" i="2"/>
  <c r="R84" i="2"/>
  <c r="C84" i="2"/>
  <c r="B84" i="2"/>
  <c r="R83" i="2"/>
  <c r="C83" i="2"/>
  <c r="B83" i="2"/>
  <c r="R82" i="2"/>
  <c r="C82" i="2"/>
  <c r="B82" i="2"/>
  <c r="R81" i="2"/>
  <c r="C81" i="2"/>
  <c r="B81" i="2"/>
  <c r="R80" i="2"/>
  <c r="C80" i="2"/>
  <c r="B80" i="2"/>
  <c r="R79" i="2"/>
  <c r="C79" i="2"/>
  <c r="B79" i="2"/>
  <c r="R78" i="2"/>
  <c r="C78" i="2"/>
  <c r="B78" i="2"/>
  <c r="R77" i="2"/>
  <c r="C77" i="2"/>
  <c r="B77" i="2"/>
  <c r="R76" i="2"/>
  <c r="C76" i="2"/>
  <c r="B76" i="2"/>
  <c r="R75" i="2"/>
  <c r="C75" i="2"/>
  <c r="B75" i="2"/>
  <c r="R74" i="2"/>
  <c r="C74" i="2"/>
  <c r="B74" i="2"/>
  <c r="R73" i="2"/>
  <c r="C73" i="2"/>
  <c r="B73" i="2"/>
  <c r="R72" i="2"/>
  <c r="C72" i="2"/>
  <c r="B72" i="2"/>
  <c r="R71" i="2"/>
  <c r="C71" i="2"/>
  <c r="B71" i="2"/>
  <c r="R70" i="2"/>
  <c r="C70" i="2"/>
  <c r="B70" i="2"/>
  <c r="R69" i="2"/>
  <c r="C69" i="2"/>
  <c r="B69" i="2"/>
  <c r="R68" i="2"/>
  <c r="C68" i="2"/>
  <c r="B68" i="2"/>
  <c r="R67" i="2"/>
  <c r="C67" i="2"/>
  <c r="B67" i="2"/>
  <c r="R66" i="2"/>
  <c r="C66" i="2"/>
  <c r="B66" i="2"/>
  <c r="R65" i="2"/>
  <c r="C65" i="2"/>
  <c r="B65" i="2"/>
  <c r="R64" i="2"/>
  <c r="C64" i="2"/>
  <c r="B64" i="2"/>
  <c r="R63" i="2"/>
  <c r="C63" i="2"/>
  <c r="B63" i="2"/>
  <c r="R62" i="2"/>
  <c r="C62" i="2"/>
  <c r="B62" i="2"/>
  <c r="R61" i="2"/>
  <c r="C61" i="2"/>
  <c r="B61" i="2"/>
  <c r="R60" i="2"/>
  <c r="C60" i="2"/>
  <c r="B60" i="2"/>
  <c r="R59" i="2"/>
  <c r="C59" i="2"/>
  <c r="B59" i="2"/>
  <c r="R58" i="2"/>
  <c r="C58" i="2"/>
  <c r="B58" i="2"/>
  <c r="R57" i="2"/>
  <c r="C57" i="2"/>
  <c r="B57" i="2"/>
  <c r="R56" i="2"/>
  <c r="C56" i="2"/>
  <c r="B56" i="2"/>
  <c r="R55" i="2"/>
  <c r="C55" i="2"/>
  <c r="B55" i="2"/>
  <c r="R54" i="2"/>
  <c r="C54" i="2"/>
  <c r="B54" i="2"/>
  <c r="R53" i="2"/>
  <c r="C53" i="2"/>
  <c r="B53" i="2"/>
  <c r="R52" i="2"/>
  <c r="C52" i="2"/>
  <c r="B52" i="2"/>
  <c r="R51" i="2"/>
  <c r="C51" i="2"/>
  <c r="B51" i="2"/>
  <c r="R50" i="2"/>
  <c r="C50" i="2"/>
  <c r="B50" i="2"/>
  <c r="R49" i="2"/>
  <c r="C49" i="2"/>
  <c r="B49" i="2"/>
  <c r="R48" i="2"/>
  <c r="C48" i="2"/>
  <c r="B48" i="2"/>
  <c r="R47" i="2"/>
  <c r="C47" i="2"/>
  <c r="B47" i="2"/>
  <c r="R46" i="2"/>
  <c r="C46" i="2"/>
  <c r="B46" i="2"/>
  <c r="R45" i="2"/>
  <c r="C45" i="2"/>
  <c r="B45" i="2"/>
  <c r="R44" i="2"/>
  <c r="C44" i="2"/>
  <c r="B44" i="2"/>
  <c r="R43" i="2"/>
  <c r="C43" i="2"/>
  <c r="B43" i="2"/>
  <c r="R42" i="2"/>
  <c r="C42" i="2"/>
  <c r="B42" i="2"/>
  <c r="R41" i="2"/>
  <c r="C41" i="2"/>
  <c r="B41" i="2"/>
  <c r="R40" i="2"/>
  <c r="C40" i="2"/>
  <c r="B40" i="2"/>
  <c r="R39" i="2"/>
  <c r="C39" i="2"/>
  <c r="B39" i="2"/>
  <c r="R38" i="2"/>
  <c r="C38" i="2"/>
  <c r="B38" i="2"/>
  <c r="R37" i="2"/>
  <c r="C37" i="2"/>
  <c r="B37" i="2"/>
  <c r="R36" i="2"/>
  <c r="C36" i="2"/>
  <c r="B36" i="2"/>
  <c r="R35" i="2"/>
  <c r="C35" i="2"/>
  <c r="B35" i="2"/>
  <c r="R34" i="2"/>
  <c r="C34" i="2"/>
  <c r="B34" i="2"/>
  <c r="R33" i="2"/>
  <c r="C33" i="2"/>
  <c r="B33" i="2"/>
  <c r="R32" i="2"/>
  <c r="C32" i="2"/>
  <c r="B32" i="2"/>
  <c r="R31" i="2"/>
  <c r="C31" i="2"/>
  <c r="B31" i="2"/>
  <c r="R30" i="2"/>
  <c r="C30" i="2"/>
  <c r="B30" i="2"/>
  <c r="R29" i="2"/>
  <c r="C29" i="2"/>
  <c r="B29" i="2"/>
  <c r="R28" i="2"/>
  <c r="C28" i="2"/>
  <c r="B28" i="2"/>
  <c r="R27" i="2"/>
  <c r="C27" i="2"/>
  <c r="B27" i="2"/>
  <c r="R26" i="2"/>
  <c r="C26" i="2"/>
  <c r="B26" i="2"/>
  <c r="R25" i="2"/>
  <c r="C25" i="2"/>
  <c r="B25" i="2"/>
  <c r="R24" i="2"/>
  <c r="C24" i="2"/>
  <c r="B24" i="2"/>
  <c r="R23" i="2"/>
  <c r="C23" i="2"/>
  <c r="B23" i="2"/>
  <c r="R22" i="2"/>
  <c r="C22" i="2"/>
  <c r="B22" i="2"/>
  <c r="R21" i="2"/>
  <c r="C21" i="2"/>
  <c r="B21" i="2"/>
  <c r="R20" i="2"/>
  <c r="C20" i="2"/>
  <c r="B20" i="2"/>
  <c r="R19" i="2"/>
  <c r="C19" i="2"/>
  <c r="B19" i="2"/>
  <c r="R18" i="2"/>
  <c r="C18" i="2"/>
  <c r="B18" i="2"/>
  <c r="R17" i="2"/>
  <c r="C17" i="2"/>
  <c r="B17" i="2"/>
  <c r="R16" i="2"/>
  <c r="C16" i="2"/>
  <c r="B16" i="2"/>
  <c r="R15" i="2"/>
  <c r="C15" i="2"/>
  <c r="B15" i="2"/>
  <c r="R14" i="2"/>
  <c r="C14" i="2"/>
  <c r="B14" i="2"/>
  <c r="R13" i="2"/>
  <c r="C13" i="2"/>
  <c r="B13" i="2"/>
  <c r="R3" i="2"/>
  <c r="C12" i="2"/>
  <c r="B12" i="2"/>
  <c r="R11" i="2"/>
  <c r="R4" i="2" s="1"/>
  <c r="C11" i="2"/>
  <c r="B11" i="2"/>
  <c r="R10" i="2"/>
  <c r="C10" i="2"/>
  <c r="B10" i="2"/>
  <c r="R9" i="2"/>
  <c r="M9" i="2"/>
  <c r="L9" i="2"/>
  <c r="K9" i="2"/>
  <c r="C9" i="2"/>
  <c r="B9" i="2"/>
  <c r="L358" i="1"/>
  <c r="S358" i="2" s="1"/>
  <c r="L357" i="1"/>
  <c r="S357" i="2" s="1"/>
  <c r="L356" i="1"/>
  <c r="S356" i="2" s="1"/>
  <c r="L355" i="1"/>
  <c r="S355" i="2" s="1"/>
  <c r="L354" i="1"/>
  <c r="S354" i="2" s="1"/>
  <c r="L353" i="1"/>
  <c r="S353" i="2" s="1"/>
  <c r="L352" i="1"/>
  <c r="S352" i="2" s="1"/>
  <c r="L351" i="1"/>
  <c r="S351" i="2" s="1"/>
  <c r="L350" i="1"/>
  <c r="S350" i="2" s="1"/>
  <c r="L349" i="1"/>
  <c r="S349" i="2" s="1"/>
  <c r="L348" i="1"/>
  <c r="S348" i="2" s="1"/>
  <c r="L347" i="1"/>
  <c r="S347" i="2" s="1"/>
  <c r="L346" i="1"/>
  <c r="S346" i="2" s="1"/>
  <c r="L345" i="1"/>
  <c r="S345" i="2" s="1"/>
  <c r="L344" i="1"/>
  <c r="S344" i="2" s="1"/>
  <c r="L343" i="1"/>
  <c r="S343" i="2" s="1"/>
  <c r="L342" i="1"/>
  <c r="S342" i="2" s="1"/>
  <c r="L341" i="1"/>
  <c r="S341" i="2" s="1"/>
  <c r="L340" i="1"/>
  <c r="S340" i="2" s="1"/>
  <c r="L339" i="1"/>
  <c r="S339" i="2" s="1"/>
  <c r="L338" i="1"/>
  <c r="S338" i="2" s="1"/>
  <c r="L337" i="1"/>
  <c r="S337" i="2" s="1"/>
  <c r="L336" i="1"/>
  <c r="S336" i="2" s="1"/>
  <c r="L335" i="1"/>
  <c r="S335" i="2" s="1"/>
  <c r="L334" i="1"/>
  <c r="S334" i="2" s="1"/>
  <c r="L333" i="1"/>
  <c r="S333" i="2" s="1"/>
  <c r="L332" i="1"/>
  <c r="S332" i="2" s="1"/>
  <c r="L331" i="1"/>
  <c r="S331" i="2" s="1"/>
  <c r="L330" i="1"/>
  <c r="S330" i="2" s="1"/>
  <c r="L329" i="1"/>
  <c r="S329" i="2" s="1"/>
  <c r="L328" i="1"/>
  <c r="S328" i="2" s="1"/>
  <c r="L327" i="1"/>
  <c r="S327" i="2" s="1"/>
  <c r="L326" i="1"/>
  <c r="S326" i="2" s="1"/>
  <c r="L325" i="1"/>
  <c r="S325" i="2" s="1"/>
  <c r="L324" i="1"/>
  <c r="S324" i="2" s="1"/>
  <c r="L323" i="1"/>
  <c r="S323" i="2" s="1"/>
  <c r="L322" i="1"/>
  <c r="S322" i="2" s="1"/>
  <c r="L321" i="1"/>
  <c r="S321" i="2" s="1"/>
  <c r="L320" i="1"/>
  <c r="S320" i="2" s="1"/>
  <c r="L319" i="1"/>
  <c r="S319" i="2" s="1"/>
  <c r="L318" i="1"/>
  <c r="S318" i="2" s="1"/>
  <c r="L317" i="1"/>
  <c r="S317" i="2" s="1"/>
  <c r="L316" i="1"/>
  <c r="S316" i="2" s="1"/>
  <c r="L315" i="1"/>
  <c r="S315" i="2" s="1"/>
  <c r="L314" i="1"/>
  <c r="S314" i="2" s="1"/>
  <c r="L313" i="1"/>
  <c r="S313" i="2" s="1"/>
  <c r="L312" i="1"/>
  <c r="S312" i="2" s="1"/>
  <c r="L311" i="1"/>
  <c r="S311" i="2" s="1"/>
  <c r="L310" i="1"/>
  <c r="S310" i="2" s="1"/>
  <c r="L309" i="1"/>
  <c r="S309" i="2" s="1"/>
  <c r="L308" i="1"/>
  <c r="S308" i="2" s="1"/>
  <c r="L307" i="1"/>
  <c r="S307" i="2" s="1"/>
  <c r="L306" i="1"/>
  <c r="S306" i="2" s="1"/>
  <c r="L305" i="1"/>
  <c r="S305" i="2" s="1"/>
  <c r="L304" i="1"/>
  <c r="S304" i="2" s="1"/>
  <c r="L303" i="1"/>
  <c r="S303" i="2" s="1"/>
  <c r="L302" i="1"/>
  <c r="S302" i="2" s="1"/>
  <c r="L301" i="1"/>
  <c r="S301" i="2" s="1"/>
  <c r="L300" i="1"/>
  <c r="S300" i="2" s="1"/>
  <c r="L299" i="1"/>
  <c r="S299" i="2" s="1"/>
  <c r="L298" i="1"/>
  <c r="S298" i="2" s="1"/>
  <c r="L297" i="1"/>
  <c r="S297" i="2" s="1"/>
  <c r="L296" i="1"/>
  <c r="S296" i="2" s="1"/>
  <c r="L295" i="1"/>
  <c r="S295" i="2" s="1"/>
  <c r="L294" i="1"/>
  <c r="S294" i="2" s="1"/>
  <c r="L293" i="1"/>
  <c r="S293" i="2" s="1"/>
  <c r="L292" i="1"/>
  <c r="S292" i="2" s="1"/>
  <c r="L291" i="1"/>
  <c r="S291" i="2" s="1"/>
  <c r="L290" i="1"/>
  <c r="S290" i="2" s="1"/>
  <c r="L289" i="1"/>
  <c r="S289" i="2" s="1"/>
  <c r="L288" i="1"/>
  <c r="S288" i="2" s="1"/>
  <c r="L287" i="1"/>
  <c r="S287" i="2" s="1"/>
  <c r="L286" i="1"/>
  <c r="S286" i="2" s="1"/>
  <c r="L285" i="1"/>
  <c r="S285" i="2" s="1"/>
  <c r="L284" i="1"/>
  <c r="S284" i="2" s="1"/>
  <c r="L283" i="1"/>
  <c r="S283" i="2" s="1"/>
  <c r="L282" i="1"/>
  <c r="S282" i="2" s="1"/>
  <c r="L281" i="1"/>
  <c r="S281" i="2" s="1"/>
  <c r="L280" i="1"/>
  <c r="S280" i="2" s="1"/>
  <c r="L279" i="1"/>
  <c r="S279" i="2" s="1"/>
  <c r="L278" i="1"/>
  <c r="S278" i="2" s="1"/>
  <c r="L277" i="1"/>
  <c r="S277" i="2" s="1"/>
  <c r="L276" i="1"/>
  <c r="S276" i="2" s="1"/>
  <c r="L275" i="1"/>
  <c r="S275" i="2" s="1"/>
  <c r="L274" i="1"/>
  <c r="S274" i="2" s="1"/>
  <c r="L273" i="1"/>
  <c r="S273" i="2" s="1"/>
  <c r="L272" i="1"/>
  <c r="S272" i="2" s="1"/>
  <c r="L271" i="1"/>
  <c r="S271" i="2" s="1"/>
  <c r="L270" i="1"/>
  <c r="S270" i="2" s="1"/>
  <c r="L269" i="1"/>
  <c r="S269" i="2" s="1"/>
  <c r="L268" i="1"/>
  <c r="S268" i="2" s="1"/>
  <c r="L267" i="1"/>
  <c r="S267" i="2" s="1"/>
  <c r="L266" i="1"/>
  <c r="S266" i="2" s="1"/>
  <c r="L265" i="1"/>
  <c r="S265" i="2" s="1"/>
  <c r="L264" i="1"/>
  <c r="S264" i="2" s="1"/>
  <c r="L263" i="1"/>
  <c r="S263" i="2" s="1"/>
  <c r="L262" i="1"/>
  <c r="S262" i="2" s="1"/>
  <c r="L261" i="1"/>
  <c r="S261" i="2" s="1"/>
  <c r="L260" i="1"/>
  <c r="S260" i="2" s="1"/>
  <c r="L259" i="1"/>
  <c r="S259" i="2" s="1"/>
  <c r="L258" i="1"/>
  <c r="S258" i="2" s="1"/>
  <c r="L257" i="1"/>
  <c r="S257" i="2" s="1"/>
  <c r="L256" i="1"/>
  <c r="S256" i="2" s="1"/>
  <c r="L255" i="1"/>
  <c r="S255" i="2" s="1"/>
  <c r="L254" i="1"/>
  <c r="S254" i="2" s="1"/>
  <c r="L253" i="1"/>
  <c r="S253" i="2" s="1"/>
  <c r="L252" i="1"/>
  <c r="S252" i="2" s="1"/>
  <c r="L251" i="1"/>
  <c r="S251" i="2" s="1"/>
  <c r="L250" i="1"/>
  <c r="S250" i="2" s="1"/>
  <c r="L249" i="1"/>
  <c r="S249" i="2" s="1"/>
  <c r="L248" i="1"/>
  <c r="S248" i="2" s="1"/>
  <c r="L247" i="1"/>
  <c r="S247" i="2" s="1"/>
  <c r="L246" i="1"/>
  <c r="S246" i="2" s="1"/>
  <c r="L245" i="1"/>
  <c r="S245" i="2" s="1"/>
  <c r="L244" i="1"/>
  <c r="S244" i="2" s="1"/>
  <c r="L243" i="1"/>
  <c r="S243" i="2" s="1"/>
  <c r="L242" i="1"/>
  <c r="S242" i="2" s="1"/>
  <c r="L241" i="1"/>
  <c r="S241" i="2" s="1"/>
  <c r="L240" i="1"/>
  <c r="S240" i="2" s="1"/>
  <c r="L239" i="1"/>
  <c r="S239" i="2" s="1"/>
  <c r="L238" i="1"/>
  <c r="S238" i="2" s="1"/>
  <c r="L237" i="1"/>
  <c r="S237" i="2" s="1"/>
  <c r="L236" i="1"/>
  <c r="S236" i="2" s="1"/>
  <c r="L235" i="1"/>
  <c r="S235" i="2" s="1"/>
  <c r="L234" i="1"/>
  <c r="S234" i="2" s="1"/>
  <c r="L233" i="1"/>
  <c r="S233" i="2" s="1"/>
  <c r="L232" i="1"/>
  <c r="S232" i="2" s="1"/>
  <c r="L231" i="1"/>
  <c r="S231" i="2" s="1"/>
  <c r="L230" i="1"/>
  <c r="S230" i="2" s="1"/>
  <c r="L229" i="1"/>
  <c r="S229" i="2" s="1"/>
  <c r="L228" i="1"/>
  <c r="S228" i="2" s="1"/>
  <c r="L227" i="1"/>
  <c r="S227" i="2" s="1"/>
  <c r="L226" i="1"/>
  <c r="S226" i="2" s="1"/>
  <c r="L225" i="1"/>
  <c r="S225" i="2" s="1"/>
  <c r="L224" i="1"/>
  <c r="S224" i="2" s="1"/>
  <c r="L223" i="1"/>
  <c r="S223" i="2" s="1"/>
  <c r="L222" i="1"/>
  <c r="S222" i="2" s="1"/>
  <c r="L221" i="1"/>
  <c r="S221" i="2" s="1"/>
  <c r="L220" i="1"/>
  <c r="S220" i="2" s="1"/>
  <c r="L219" i="1"/>
  <c r="S219" i="2" s="1"/>
  <c r="L218" i="1"/>
  <c r="S218" i="2" s="1"/>
  <c r="L217" i="1"/>
  <c r="S217" i="2" s="1"/>
  <c r="L216" i="1"/>
  <c r="S216" i="2" s="1"/>
  <c r="L215" i="1"/>
  <c r="S215" i="2" s="1"/>
  <c r="L214" i="1"/>
  <c r="S214" i="2" s="1"/>
  <c r="L213" i="1"/>
  <c r="S213" i="2" s="1"/>
  <c r="L212" i="1"/>
  <c r="S212" i="2" s="1"/>
  <c r="L211" i="1"/>
  <c r="S211" i="2" s="1"/>
  <c r="L210" i="1"/>
  <c r="S210" i="2" s="1"/>
  <c r="L209" i="1"/>
  <c r="S209" i="2" s="1"/>
  <c r="L208" i="1"/>
  <c r="S208" i="2" s="1"/>
  <c r="L207" i="1"/>
  <c r="S207" i="2" s="1"/>
  <c r="L206" i="1"/>
  <c r="S206" i="2" s="1"/>
  <c r="L205" i="1"/>
  <c r="S205" i="2" s="1"/>
  <c r="L204" i="1"/>
  <c r="S204" i="2" s="1"/>
  <c r="L203" i="1"/>
  <c r="S203" i="2" s="1"/>
  <c r="L202" i="1"/>
  <c r="S202" i="2" s="1"/>
  <c r="L201" i="1"/>
  <c r="S201" i="2" s="1"/>
  <c r="L200" i="1"/>
  <c r="S200" i="2" s="1"/>
  <c r="L199" i="1"/>
  <c r="S199" i="2" s="1"/>
  <c r="L198" i="1"/>
  <c r="S198" i="2" s="1"/>
  <c r="L197" i="1"/>
  <c r="S197" i="2" s="1"/>
  <c r="L196" i="1"/>
  <c r="S196" i="2" s="1"/>
  <c r="L195" i="1"/>
  <c r="S195" i="2" s="1"/>
  <c r="L194" i="1"/>
  <c r="S194" i="2" s="1"/>
  <c r="L193" i="1"/>
  <c r="S193" i="2" s="1"/>
  <c r="L192" i="1"/>
  <c r="S192" i="2" s="1"/>
  <c r="L191" i="1"/>
  <c r="S191" i="2" s="1"/>
  <c r="L190" i="1"/>
  <c r="S190" i="2" s="1"/>
  <c r="L189" i="1"/>
  <c r="S189" i="2" s="1"/>
  <c r="L188" i="1"/>
  <c r="S188" i="2" s="1"/>
  <c r="L187" i="1"/>
  <c r="S187" i="2" s="1"/>
  <c r="L186" i="1"/>
  <c r="S186" i="2" s="1"/>
  <c r="L185" i="1"/>
  <c r="S185" i="2" s="1"/>
  <c r="L184" i="1"/>
  <c r="S184" i="2" s="1"/>
  <c r="L183" i="1"/>
  <c r="S183" i="2" s="1"/>
  <c r="L182" i="1"/>
  <c r="S182" i="2" s="1"/>
  <c r="L181" i="1"/>
  <c r="S181" i="2" s="1"/>
  <c r="L180" i="1"/>
  <c r="S180" i="2" s="1"/>
  <c r="L179" i="1"/>
  <c r="S179" i="2" s="1"/>
  <c r="L178" i="1"/>
  <c r="S178" i="2" s="1"/>
  <c r="L177" i="1"/>
  <c r="S177" i="2" s="1"/>
  <c r="L176" i="1"/>
  <c r="S176" i="2" s="1"/>
  <c r="L175" i="1"/>
  <c r="S175" i="2" s="1"/>
  <c r="L174" i="1"/>
  <c r="S174" i="2" s="1"/>
  <c r="L173" i="1"/>
  <c r="S173" i="2" s="1"/>
  <c r="L172" i="1"/>
  <c r="S172" i="2" s="1"/>
  <c r="L171" i="1"/>
  <c r="S171" i="2" s="1"/>
  <c r="L170" i="1"/>
  <c r="S170" i="2" s="1"/>
  <c r="L169" i="1"/>
  <c r="S169" i="2" s="1"/>
  <c r="L168" i="1"/>
  <c r="S168" i="2" s="1"/>
  <c r="L167" i="1"/>
  <c r="S167" i="2" s="1"/>
  <c r="L166" i="1"/>
  <c r="S166" i="2" s="1"/>
  <c r="L165" i="1"/>
  <c r="S165" i="2" s="1"/>
  <c r="L164" i="1"/>
  <c r="S164" i="2" s="1"/>
  <c r="L163" i="1"/>
  <c r="S163" i="2" s="1"/>
  <c r="L162" i="1"/>
  <c r="S162" i="2" s="1"/>
  <c r="L161" i="1"/>
  <c r="S161" i="2" s="1"/>
  <c r="L160" i="1"/>
  <c r="S160" i="2" s="1"/>
  <c r="L159" i="1"/>
  <c r="S159" i="2" s="1"/>
  <c r="L158" i="1"/>
  <c r="S158" i="2" s="1"/>
  <c r="L157" i="1"/>
  <c r="S157" i="2" s="1"/>
  <c r="L156" i="1"/>
  <c r="S156" i="2" s="1"/>
  <c r="L155" i="1"/>
  <c r="S155" i="2" s="1"/>
  <c r="L154" i="1"/>
  <c r="S154" i="2" s="1"/>
  <c r="L153" i="1"/>
  <c r="S153" i="2" s="1"/>
  <c r="L152" i="1"/>
  <c r="S152" i="2" s="1"/>
  <c r="L151" i="1"/>
  <c r="S151" i="2" s="1"/>
  <c r="L150" i="1"/>
  <c r="S150" i="2" s="1"/>
  <c r="L149" i="1"/>
  <c r="S149" i="2" s="1"/>
  <c r="L148" i="1"/>
  <c r="S148" i="2" s="1"/>
  <c r="L147" i="1"/>
  <c r="S147" i="2" s="1"/>
  <c r="L146" i="1"/>
  <c r="S146" i="2" s="1"/>
  <c r="L145" i="1"/>
  <c r="S145" i="2" s="1"/>
  <c r="L144" i="1"/>
  <c r="S144" i="2" s="1"/>
  <c r="L143" i="1"/>
  <c r="S143" i="2" s="1"/>
  <c r="L142" i="1"/>
  <c r="S142" i="2" s="1"/>
  <c r="L141" i="1"/>
  <c r="S141" i="2" s="1"/>
  <c r="L140" i="1"/>
  <c r="S140" i="2" s="1"/>
  <c r="L139" i="1"/>
  <c r="S139" i="2" s="1"/>
  <c r="L138" i="1"/>
  <c r="S138" i="2" s="1"/>
  <c r="L137" i="1"/>
  <c r="S137" i="2" s="1"/>
  <c r="L136" i="1"/>
  <c r="S136" i="2" s="1"/>
  <c r="L135" i="1"/>
  <c r="S135" i="2" s="1"/>
  <c r="L134" i="1"/>
  <c r="S134" i="2" s="1"/>
  <c r="L133" i="1"/>
  <c r="S133" i="2" s="1"/>
  <c r="L132" i="1"/>
  <c r="S132" i="2" s="1"/>
  <c r="L131" i="1"/>
  <c r="S131" i="2" s="1"/>
  <c r="L130" i="1"/>
  <c r="S130" i="2" s="1"/>
  <c r="L129" i="1"/>
  <c r="S129" i="2" s="1"/>
  <c r="L128" i="1"/>
  <c r="S128" i="2" s="1"/>
  <c r="L127" i="1"/>
  <c r="S127" i="2" s="1"/>
  <c r="L126" i="1"/>
  <c r="S126" i="2" s="1"/>
  <c r="L125" i="1"/>
  <c r="S125" i="2" s="1"/>
  <c r="L124" i="1"/>
  <c r="S124" i="2" s="1"/>
  <c r="L123" i="1"/>
  <c r="S123" i="2" s="1"/>
  <c r="L122" i="1"/>
  <c r="S122" i="2" s="1"/>
  <c r="L121" i="1"/>
  <c r="S121" i="2" s="1"/>
  <c r="L120" i="1"/>
  <c r="S120" i="2" s="1"/>
  <c r="L119" i="1"/>
  <c r="S119" i="2" s="1"/>
  <c r="L118" i="1"/>
  <c r="S118" i="2" s="1"/>
  <c r="L117" i="1"/>
  <c r="S117" i="2" s="1"/>
  <c r="L116" i="1"/>
  <c r="S116" i="2" s="1"/>
  <c r="L115" i="1"/>
  <c r="S115" i="2" s="1"/>
  <c r="L114" i="1"/>
  <c r="S114" i="2" s="1"/>
  <c r="L113" i="1"/>
  <c r="S113" i="2" s="1"/>
  <c r="L112" i="1"/>
  <c r="S112" i="2" s="1"/>
  <c r="L111" i="1"/>
  <c r="S111" i="2" s="1"/>
  <c r="L110" i="1"/>
  <c r="S110" i="2" s="1"/>
  <c r="L109" i="1"/>
  <c r="S109" i="2" s="1"/>
  <c r="L108" i="1"/>
  <c r="S108" i="2" s="1"/>
  <c r="L107" i="1"/>
  <c r="S107" i="2" s="1"/>
  <c r="L106" i="1"/>
  <c r="S106" i="2" s="1"/>
  <c r="L105" i="1"/>
  <c r="S105" i="2" s="1"/>
  <c r="L104" i="1"/>
  <c r="S104" i="2" s="1"/>
  <c r="L103" i="1"/>
  <c r="S103" i="2" s="1"/>
  <c r="L102" i="1"/>
  <c r="S102" i="2" s="1"/>
  <c r="L101" i="1"/>
  <c r="S101" i="2" s="1"/>
  <c r="L100" i="1"/>
  <c r="S100" i="2" s="1"/>
  <c r="L99" i="1"/>
  <c r="S99" i="2" s="1"/>
  <c r="L98" i="1"/>
  <c r="S98" i="2" s="1"/>
  <c r="L97" i="1"/>
  <c r="S97" i="2" s="1"/>
  <c r="L96" i="1"/>
  <c r="S96" i="2" s="1"/>
  <c r="L95" i="1"/>
  <c r="S95" i="2" s="1"/>
  <c r="L94" i="1"/>
  <c r="S94" i="2" s="1"/>
  <c r="L93" i="1"/>
  <c r="S93" i="2" s="1"/>
  <c r="L92" i="1"/>
  <c r="S92" i="2" s="1"/>
  <c r="L91" i="1"/>
  <c r="S91" i="2" s="1"/>
  <c r="L90" i="1"/>
  <c r="S90" i="2" s="1"/>
  <c r="L89" i="1"/>
  <c r="S89" i="2" s="1"/>
  <c r="L88" i="1"/>
  <c r="S88" i="2" s="1"/>
  <c r="L87" i="1"/>
  <c r="S87" i="2" s="1"/>
  <c r="L86" i="1"/>
  <c r="S86" i="2" s="1"/>
  <c r="L85" i="1"/>
  <c r="S85" i="2" s="1"/>
  <c r="L84" i="1"/>
  <c r="S84" i="2" s="1"/>
  <c r="L83" i="1"/>
  <c r="S83" i="2" s="1"/>
  <c r="L82" i="1"/>
  <c r="S82" i="2" s="1"/>
  <c r="L81" i="1"/>
  <c r="S81" i="2" s="1"/>
  <c r="L80" i="1"/>
  <c r="S80" i="2" s="1"/>
  <c r="L79" i="1"/>
  <c r="S79" i="2" s="1"/>
  <c r="L78" i="1"/>
  <c r="S78" i="2" s="1"/>
  <c r="L77" i="1"/>
  <c r="S77" i="2" s="1"/>
  <c r="L76" i="1"/>
  <c r="S76" i="2" s="1"/>
  <c r="L75" i="1"/>
  <c r="S75" i="2" s="1"/>
  <c r="L74" i="1"/>
  <c r="S74" i="2" s="1"/>
  <c r="L73" i="1"/>
  <c r="S73" i="2" s="1"/>
  <c r="L72" i="1"/>
  <c r="S72" i="2" s="1"/>
  <c r="L71" i="1"/>
  <c r="S71" i="2" s="1"/>
  <c r="L70" i="1"/>
  <c r="S70" i="2" s="1"/>
  <c r="L69" i="1"/>
  <c r="S69" i="2" s="1"/>
  <c r="L68" i="1"/>
  <c r="S68" i="2" s="1"/>
  <c r="L67" i="1"/>
  <c r="S67" i="2" s="1"/>
  <c r="L66" i="1"/>
  <c r="S66" i="2" s="1"/>
  <c r="L65" i="1"/>
  <c r="S65" i="2" s="1"/>
  <c r="L64" i="1"/>
  <c r="S64" i="2" s="1"/>
  <c r="L63" i="1"/>
  <c r="S63" i="2" s="1"/>
  <c r="L62" i="1"/>
  <c r="S62" i="2" s="1"/>
  <c r="L61" i="1"/>
  <c r="S61" i="2" s="1"/>
  <c r="L60" i="1"/>
  <c r="S60" i="2" s="1"/>
  <c r="L59" i="1"/>
  <c r="S59" i="2" s="1"/>
  <c r="L58" i="1"/>
  <c r="S58" i="2" s="1"/>
  <c r="L57" i="1"/>
  <c r="S57" i="2" s="1"/>
  <c r="L56" i="1"/>
  <c r="S56" i="2" s="1"/>
  <c r="L55" i="1"/>
  <c r="S55" i="2" s="1"/>
  <c r="L54" i="1"/>
  <c r="S54" i="2" s="1"/>
  <c r="L53" i="1"/>
  <c r="S53" i="2" s="1"/>
  <c r="L52" i="1"/>
  <c r="S52" i="2" s="1"/>
  <c r="L51" i="1"/>
  <c r="S51" i="2" s="1"/>
  <c r="L50" i="1"/>
  <c r="S50" i="2" s="1"/>
  <c r="L49" i="1"/>
  <c r="S49" i="2" s="1"/>
  <c r="L48" i="1"/>
  <c r="S48" i="2" s="1"/>
  <c r="L47" i="1"/>
  <c r="S47" i="2" s="1"/>
  <c r="L46" i="1"/>
  <c r="S46" i="2" s="1"/>
  <c r="L45" i="1"/>
  <c r="S45" i="2" s="1"/>
  <c r="L44" i="1"/>
  <c r="S44" i="2" s="1"/>
  <c r="L43" i="1"/>
  <c r="S43" i="2" s="1"/>
  <c r="L42" i="1"/>
  <c r="S42" i="2" s="1"/>
  <c r="L41" i="1"/>
  <c r="S41" i="2" s="1"/>
  <c r="L40" i="1"/>
  <c r="S40" i="2" s="1"/>
  <c r="L39" i="1"/>
  <c r="S39" i="2" s="1"/>
  <c r="L38" i="1"/>
  <c r="S38" i="2" s="1"/>
  <c r="L37" i="1"/>
  <c r="S37" i="2" s="1"/>
  <c r="L36" i="1"/>
  <c r="S36" i="2" s="1"/>
  <c r="L35" i="1"/>
  <c r="S35" i="2" s="1"/>
  <c r="L34" i="1"/>
  <c r="S34" i="2" s="1"/>
  <c r="L33" i="1"/>
  <c r="S33" i="2" s="1"/>
  <c r="L32" i="1"/>
  <c r="S32" i="2" s="1"/>
  <c r="L31" i="1"/>
  <c r="S31" i="2" s="1"/>
  <c r="L30" i="1"/>
  <c r="S30" i="2" s="1"/>
  <c r="L29" i="1"/>
  <c r="S29" i="2" s="1"/>
  <c r="L28" i="1"/>
  <c r="S28" i="2" s="1"/>
  <c r="L27" i="1"/>
  <c r="S27" i="2" s="1"/>
  <c r="L26" i="1"/>
  <c r="S26" i="2" s="1"/>
  <c r="L25" i="1"/>
  <c r="S25" i="2" s="1"/>
  <c r="L24" i="1"/>
  <c r="S24" i="2" s="1"/>
  <c r="L23" i="1"/>
  <c r="S23" i="2" s="1"/>
  <c r="L22" i="1"/>
  <c r="S22" i="2" s="1"/>
  <c r="L21" i="1"/>
  <c r="S21" i="2" s="1"/>
  <c r="L20" i="1"/>
  <c r="S20" i="2" s="1"/>
  <c r="L19" i="1"/>
  <c r="S19" i="2" s="1"/>
  <c r="L18" i="1"/>
  <c r="S18" i="2" s="1"/>
  <c r="L17" i="1"/>
  <c r="S17" i="2" s="1"/>
  <c r="L16" i="1"/>
  <c r="S16" i="2" s="1"/>
  <c r="L15" i="1"/>
  <c r="S15" i="2" s="1"/>
  <c r="L14" i="1"/>
  <c r="S14" i="2" s="1"/>
  <c r="L13" i="1"/>
  <c r="S13" i="2" s="1"/>
  <c r="L12" i="1"/>
  <c r="S12" i="2" s="1"/>
  <c r="L11" i="1"/>
  <c r="S11" i="2" s="1"/>
  <c r="L10" i="1"/>
  <c r="S10" i="2" s="1"/>
  <c r="S3" i="2" s="1"/>
  <c r="L9" i="1"/>
  <c r="S9" i="2" s="1"/>
  <c r="S5" i="2" l="1"/>
  <c r="S4" i="2"/>
  <c r="N9" i="2"/>
  <c r="O9" i="2" s="1"/>
  <c r="R9" i="1" l="1"/>
  <c r="O2" i="2" l="1"/>
  <c r="S2" i="2"/>
  <c r="R2" i="2" l="1"/>
</calcChain>
</file>

<file path=xl/sharedStrings.xml><?xml version="1.0" encoding="utf-8"?>
<sst xmlns="http://schemas.openxmlformats.org/spreadsheetml/2006/main" count="370" uniqueCount="261">
  <si>
    <t>太陽光発電設備の設置可能性に関する調査（簡易判定）</t>
    <rPh sb="0" eb="3">
      <t>タイヨウコウ</t>
    </rPh>
    <rPh sb="3" eb="5">
      <t>ハツデン</t>
    </rPh>
    <rPh sb="5" eb="7">
      <t>セツビ</t>
    </rPh>
    <rPh sb="8" eb="10">
      <t>セッチ</t>
    </rPh>
    <rPh sb="10" eb="12">
      <t>カノウ</t>
    </rPh>
    <rPh sb="12" eb="13">
      <t>セイ</t>
    </rPh>
    <rPh sb="14" eb="15">
      <t>カン</t>
    </rPh>
    <rPh sb="17" eb="19">
      <t>チョウサ</t>
    </rPh>
    <rPh sb="20" eb="22">
      <t>カンイ</t>
    </rPh>
    <rPh sb="22" eb="24">
      <t>ハンテイ</t>
    </rPh>
    <phoneticPr fontId="1"/>
  </si>
  <si>
    <t>必須</t>
    <rPh sb="0" eb="2">
      <t>ヒッス</t>
    </rPh>
    <phoneticPr fontId="9"/>
  </si>
  <si>
    <t>選択式</t>
    <rPh sb="0" eb="2">
      <t>センタク</t>
    </rPh>
    <rPh sb="2" eb="3">
      <t>シキ</t>
    </rPh>
    <phoneticPr fontId="9"/>
  </si>
  <si>
    <r>
      <t>調査回答時点の最新</t>
    </r>
    <r>
      <rPr>
        <sz val="11"/>
        <rFont val="Meiryo UI"/>
        <family val="3"/>
        <charset val="128"/>
      </rPr>
      <t>のデータを記入してください。</t>
    </r>
    <rPh sb="0" eb="6">
      <t>チョウサカイトウジテン</t>
    </rPh>
    <rPh sb="7" eb="9">
      <t>サイシン</t>
    </rPh>
    <rPh sb="14" eb="16">
      <t>キニュウ</t>
    </rPh>
    <phoneticPr fontId="5"/>
  </si>
  <si>
    <t>任意</t>
    <rPh sb="0" eb="2">
      <t>ニンイ</t>
    </rPh>
    <phoneticPr fontId="9"/>
  </si>
  <si>
    <t>記入式（テキスト）</t>
    <rPh sb="0" eb="2">
      <t>キニュウ</t>
    </rPh>
    <rPh sb="2" eb="3">
      <t>シキ</t>
    </rPh>
    <phoneticPr fontId="9"/>
  </si>
  <si>
    <t>記入不要</t>
    <rPh sb="0" eb="2">
      <t>キニュウ</t>
    </rPh>
    <rPh sb="2" eb="4">
      <t>フヨウ</t>
    </rPh>
    <phoneticPr fontId="9"/>
  </si>
  <si>
    <t>記入式（数値）</t>
    <rPh sb="0" eb="2">
      <t>キニュウ</t>
    </rPh>
    <rPh sb="2" eb="3">
      <t>シキ</t>
    </rPh>
    <rPh sb="4" eb="6">
      <t>スウチ</t>
    </rPh>
    <phoneticPr fontId="9"/>
  </si>
  <si>
    <t>担当</t>
    <rPh sb="0" eb="2">
      <t>タントウ</t>
    </rPh>
    <phoneticPr fontId="5"/>
  </si>
  <si>
    <t>管理コード</t>
    <rPh sb="0" eb="2">
      <t>カンリ</t>
    </rPh>
    <phoneticPr fontId="5"/>
  </si>
  <si>
    <t>(1)施設分類</t>
    <phoneticPr fontId="5"/>
  </si>
  <si>
    <t>(2)施設・建築物名</t>
    <rPh sb="3" eb="5">
      <t>シセツ</t>
    </rPh>
    <rPh sb="5" eb="6">
      <t>ブツ</t>
    </rPh>
    <rPh sb="6" eb="8">
      <t>メイショウ</t>
    </rPh>
    <phoneticPr fontId="5"/>
  </si>
  <si>
    <t>(4)耐震基準</t>
    <rPh sb="3" eb="5">
      <t>タイシン</t>
    </rPh>
    <rPh sb="5" eb="7">
      <t>キジュン</t>
    </rPh>
    <phoneticPr fontId="5"/>
  </si>
  <si>
    <t>(6)建築物の屋根や屋上の空きスペース（現在使用していないスペース）、屋根形状・素材</t>
    <rPh sb="3" eb="6">
      <t>ケンチクブツ</t>
    </rPh>
    <rPh sb="7" eb="9">
      <t>ヤネ</t>
    </rPh>
    <rPh sb="10" eb="12">
      <t>オクジョウ</t>
    </rPh>
    <rPh sb="13" eb="14">
      <t>ア</t>
    </rPh>
    <rPh sb="20" eb="22">
      <t>ゲンザイ</t>
    </rPh>
    <rPh sb="22" eb="24">
      <t>シヨウ</t>
    </rPh>
    <rPh sb="35" eb="37">
      <t>ヤネ</t>
    </rPh>
    <rPh sb="37" eb="39">
      <t>ケイジョウ</t>
    </rPh>
    <rPh sb="40" eb="42">
      <t>ソザイ</t>
    </rPh>
    <phoneticPr fontId="5"/>
  </si>
  <si>
    <t>(7)建築物の立地環境</t>
    <rPh sb="3" eb="6">
      <t>ケンチクブツ</t>
    </rPh>
    <rPh sb="7" eb="9">
      <t>リッチ</t>
    </rPh>
    <rPh sb="9" eb="11">
      <t>カンキョウ</t>
    </rPh>
    <phoneticPr fontId="5"/>
  </si>
  <si>
    <t>(8)その他、設置できない要因</t>
    <rPh sb="5" eb="6">
      <t>タ</t>
    </rPh>
    <rPh sb="7" eb="9">
      <t>セッチ</t>
    </rPh>
    <rPh sb="13" eb="15">
      <t>ヨウイン</t>
    </rPh>
    <phoneticPr fontId="5"/>
  </si>
  <si>
    <t>住所</t>
    <phoneticPr fontId="5"/>
  </si>
  <si>
    <t>建築物の基礎情報</t>
    <rPh sb="0" eb="3">
      <t>ケンチクブツ</t>
    </rPh>
    <rPh sb="4" eb="6">
      <t>キソ</t>
    </rPh>
    <rPh sb="6" eb="8">
      <t>ジョウホウ</t>
    </rPh>
    <phoneticPr fontId="5"/>
  </si>
  <si>
    <t>建築物の立地環境</t>
    <rPh sb="0" eb="3">
      <t>ケンチクブツ</t>
    </rPh>
    <rPh sb="4" eb="6">
      <t>リッチ</t>
    </rPh>
    <rPh sb="6" eb="8">
      <t>カンキョウ</t>
    </rPh>
    <phoneticPr fontId="5"/>
  </si>
  <si>
    <t>太陽光発電設備の導入状況</t>
    <phoneticPr fontId="5"/>
  </si>
  <si>
    <t>部局・課室名</t>
    <rPh sb="1" eb="2">
      <t>キョク</t>
    </rPh>
    <phoneticPr fontId="5"/>
  </si>
  <si>
    <t>施設コード等</t>
    <rPh sb="0" eb="2">
      <t>シセツ</t>
    </rPh>
    <rPh sb="5" eb="6">
      <t>トウ</t>
    </rPh>
    <phoneticPr fontId="5"/>
  </si>
  <si>
    <t>分類</t>
    <rPh sb="0" eb="2">
      <t>ブンルイ</t>
    </rPh>
    <phoneticPr fontId="5"/>
  </si>
  <si>
    <t>施設名</t>
    <rPh sb="0" eb="2">
      <t>シセツ</t>
    </rPh>
    <rPh sb="2" eb="3">
      <t>メイ</t>
    </rPh>
    <phoneticPr fontId="5"/>
  </si>
  <si>
    <t>建築物名称</t>
    <rPh sb="0" eb="3">
      <t>ケンチクブツ</t>
    </rPh>
    <rPh sb="3" eb="5">
      <t>メイショウ</t>
    </rPh>
    <phoneticPr fontId="5"/>
  </si>
  <si>
    <t>設置有無</t>
    <rPh sb="0" eb="2">
      <t>セッチ</t>
    </rPh>
    <rPh sb="2" eb="4">
      <t>ウム</t>
    </rPh>
    <phoneticPr fontId="5"/>
  </si>
  <si>
    <t>設備容量</t>
    <rPh sb="0" eb="2">
      <t>セツビ</t>
    </rPh>
    <phoneticPr fontId="5"/>
  </si>
  <si>
    <t>建築物が満たす
耐震基準</t>
    <rPh sb="4" eb="5">
      <t>ミ</t>
    </rPh>
    <phoneticPr fontId="5"/>
  </si>
  <si>
    <t>①空きスペースの面積</t>
    <rPh sb="1" eb="2">
      <t>ア</t>
    </rPh>
    <rPh sb="8" eb="10">
      <t>メンセキ</t>
    </rPh>
    <phoneticPr fontId="5"/>
  </si>
  <si>
    <t>②屋根形状、素材</t>
    <rPh sb="1" eb="5">
      <t>ヤネケイジョウ</t>
    </rPh>
    <rPh sb="6" eb="8">
      <t>ソザイ</t>
    </rPh>
    <phoneticPr fontId="5"/>
  </si>
  <si>
    <t>①海岸からの距離</t>
    <rPh sb="1" eb="3">
      <t>カイガン</t>
    </rPh>
    <rPh sb="6" eb="8">
      <t>キョリ</t>
    </rPh>
    <phoneticPr fontId="5"/>
  </si>
  <si>
    <t>②平均積雪量</t>
    <rPh sb="1" eb="6">
      <t>ヘイキンセキセツリョウ</t>
    </rPh>
    <phoneticPr fontId="5"/>
  </si>
  <si>
    <t>太陽光発電設備を設置できない他の要因があるか</t>
    <rPh sb="0" eb="3">
      <t>タイヨウコウ</t>
    </rPh>
    <rPh sb="3" eb="5">
      <t>ハツデン</t>
    </rPh>
    <rPh sb="5" eb="7">
      <t>セツビ</t>
    </rPh>
    <rPh sb="8" eb="10">
      <t>セッチ</t>
    </rPh>
    <rPh sb="14" eb="15">
      <t>ホカ</t>
    </rPh>
    <rPh sb="16" eb="18">
      <t>ヨウイン</t>
    </rPh>
    <phoneticPr fontId="5"/>
  </si>
  <si>
    <t>要因</t>
    <rPh sb="0" eb="2">
      <t>ヨウイン</t>
    </rPh>
    <phoneticPr fontId="5"/>
  </si>
  <si>
    <t>都道府県</t>
    <rPh sb="0" eb="4">
      <t>トドウフケン</t>
    </rPh>
    <phoneticPr fontId="5"/>
  </si>
  <si>
    <t>市区町村</t>
    <rPh sb="0" eb="4">
      <t>シクチョウソン</t>
    </rPh>
    <phoneticPr fontId="5"/>
  </si>
  <si>
    <t>番地等</t>
    <rPh sb="0" eb="2">
      <t>バンチ</t>
    </rPh>
    <rPh sb="2" eb="3">
      <t>ナド</t>
    </rPh>
    <phoneticPr fontId="5"/>
  </si>
  <si>
    <t>竣工年</t>
    <rPh sb="0" eb="3">
      <t>シュンコウネン</t>
    </rPh>
    <phoneticPr fontId="5"/>
  </si>
  <si>
    <t xml:space="preserve">地上階数
</t>
    <phoneticPr fontId="5"/>
  </si>
  <si>
    <t>建築面積</t>
    <phoneticPr fontId="5"/>
  </si>
  <si>
    <t>建築物の構造</t>
  </si>
  <si>
    <t>（建築物の構造）
その他の場合
具体的に</t>
    <rPh sb="1" eb="4">
      <t>ケンチクブツ</t>
    </rPh>
    <rPh sb="5" eb="7">
      <t>コウゾウ</t>
    </rPh>
    <rPh sb="11" eb="12">
      <t>タ</t>
    </rPh>
    <rPh sb="13" eb="14">
      <t>バ</t>
    </rPh>
    <phoneticPr fontId="5"/>
  </si>
  <si>
    <t>屋根の向き</t>
    <rPh sb="0" eb="2">
      <t>ヤネ</t>
    </rPh>
    <rPh sb="3" eb="4">
      <t>ム</t>
    </rPh>
    <phoneticPr fontId="5"/>
  </si>
  <si>
    <t>（屋根）
屋根傾斜角</t>
    <rPh sb="1" eb="3">
      <t>ヤネ</t>
    </rPh>
    <rPh sb="5" eb="7">
      <t>ヤネ</t>
    </rPh>
    <rPh sb="7" eb="10">
      <t>ケイシャカク</t>
    </rPh>
    <phoneticPr fontId="5"/>
  </si>
  <si>
    <t>③平均日照時間</t>
    <rPh sb="1" eb="3">
      <t>ヘイキン</t>
    </rPh>
    <rPh sb="3" eb="5">
      <t>ニッショウ</t>
    </rPh>
    <rPh sb="5" eb="7">
      <t>ジカン</t>
    </rPh>
    <phoneticPr fontId="5"/>
  </si>
  <si>
    <t>パワーコンディショナーの容量</t>
    <rPh sb="12" eb="14">
      <t>ヨウリョウ</t>
    </rPh>
    <phoneticPr fontId="5"/>
  </si>
  <si>
    <t>記入式</t>
    <rPh sb="0" eb="2">
      <t>キニュウ</t>
    </rPh>
    <rPh sb="2" eb="3">
      <t>シキ</t>
    </rPh>
    <phoneticPr fontId="9"/>
  </si>
  <si>
    <r>
      <t xml:space="preserve">選択式
</t>
    </r>
    <r>
      <rPr>
        <sz val="11"/>
        <color rgb="FFFF0000"/>
        <rFont val="Meiryo UI"/>
        <family val="3"/>
        <charset val="128"/>
      </rPr>
      <t>必須</t>
    </r>
    <rPh sb="0" eb="3">
      <t>センタクシキ</t>
    </rPh>
    <rPh sb="4" eb="6">
      <t>ヒッス</t>
    </rPh>
    <phoneticPr fontId="5"/>
  </si>
  <si>
    <r>
      <t xml:space="preserve">記入式（数値）
</t>
    </r>
    <r>
      <rPr>
        <sz val="11"/>
        <color rgb="FFFF0000"/>
        <rFont val="Meiryo UI"/>
        <family val="3"/>
        <charset val="128"/>
      </rPr>
      <t>必須</t>
    </r>
    <rPh sb="0" eb="2">
      <t>キニュウ</t>
    </rPh>
    <rPh sb="2" eb="3">
      <t>シキ</t>
    </rPh>
    <rPh sb="4" eb="6">
      <t>スウチ</t>
    </rPh>
    <rPh sb="8" eb="10">
      <t>ヒッス</t>
    </rPh>
    <phoneticPr fontId="9"/>
  </si>
  <si>
    <t>―</t>
  </si>
  <si>
    <r>
      <t xml:space="preserve">記入式（テキスト）
</t>
    </r>
    <r>
      <rPr>
        <sz val="11"/>
        <color rgb="FFFF0000"/>
        <rFont val="Meiryo UI"/>
        <family val="3"/>
        <charset val="128"/>
      </rPr>
      <t>必須</t>
    </r>
    <rPh sb="0" eb="2">
      <t>キニュウ</t>
    </rPh>
    <rPh sb="2" eb="3">
      <t>シキ</t>
    </rPh>
    <rPh sb="10" eb="12">
      <t>ヒッス</t>
    </rPh>
    <phoneticPr fontId="9"/>
  </si>
  <si>
    <t>記入式（テキスト）</t>
    <phoneticPr fontId="5"/>
  </si>
  <si>
    <t>記入式
（数値）</t>
    <rPh sb="0" eb="2">
      <t>キニュウ</t>
    </rPh>
    <rPh sb="2" eb="3">
      <t>シキ</t>
    </rPh>
    <rPh sb="5" eb="7">
      <t>スウチ</t>
    </rPh>
    <phoneticPr fontId="9"/>
  </si>
  <si>
    <t>選択式</t>
    <rPh sb="0" eb="3">
      <t>センタクシキ</t>
    </rPh>
    <phoneticPr fontId="5"/>
  </si>
  <si>
    <t>―</t>
    <phoneticPr fontId="5"/>
  </si>
  <si>
    <t>kW</t>
    <phoneticPr fontId="5"/>
  </si>
  <si>
    <t>㎡</t>
    <phoneticPr fontId="5"/>
  </si>
  <si>
    <t>年（西暦）</t>
    <rPh sb="0" eb="1">
      <t>ネン</t>
    </rPh>
    <rPh sb="2" eb="4">
      <t>セイレキ</t>
    </rPh>
    <phoneticPr fontId="5"/>
  </si>
  <si>
    <t>階</t>
    <rPh sb="0" eb="1">
      <t>カイ</t>
    </rPh>
    <phoneticPr fontId="5"/>
  </si>
  <si>
    <t>度</t>
    <rPh sb="0" eb="1">
      <t>ド</t>
    </rPh>
    <phoneticPr fontId="5"/>
  </si>
  <si>
    <t>(例)環境計画課</t>
    <rPh sb="3" eb="5">
      <t>カンキョウ</t>
    </rPh>
    <rPh sb="5" eb="8">
      <t>ケイカクカ</t>
    </rPh>
    <phoneticPr fontId="5"/>
  </si>
  <si>
    <t>K00001</t>
    <phoneticPr fontId="5"/>
  </si>
  <si>
    <t>小学校</t>
    <rPh sb="0" eb="3">
      <t>ショウガッコウ</t>
    </rPh>
    <phoneticPr fontId="2"/>
  </si>
  <si>
    <t>環境計画課小学校</t>
    <rPh sb="0" eb="2">
      <t>カンキョウ</t>
    </rPh>
    <rPh sb="2" eb="5">
      <t>ケイカクカ</t>
    </rPh>
    <rPh sb="5" eb="8">
      <t>ショウガッコウ</t>
    </rPh>
    <phoneticPr fontId="5"/>
  </si>
  <si>
    <t>第1体育館</t>
    <rPh sb="0" eb="1">
      <t>ダイ</t>
    </rPh>
    <rPh sb="2" eb="5">
      <t>タイイクカン</t>
    </rPh>
    <phoneticPr fontId="5"/>
  </si>
  <si>
    <t>設置あり</t>
    <rPh sb="0" eb="2">
      <t>セッチ</t>
    </rPh>
    <phoneticPr fontId="5"/>
  </si>
  <si>
    <t>旧耐震基準（耐震工事実施済）</t>
    <rPh sb="8" eb="10">
      <t>コウジ</t>
    </rPh>
    <phoneticPr fontId="5"/>
  </si>
  <si>
    <t>2030年度以降、又は時期は未定の計画がある</t>
    <rPh sb="6" eb="8">
      <t>イコウ</t>
    </rPh>
    <rPh sb="9" eb="10">
      <t>マタ</t>
    </rPh>
    <rPh sb="11" eb="13">
      <t>ジキ</t>
    </rPh>
    <rPh sb="14" eb="16">
      <t>ミテイ</t>
    </rPh>
    <phoneticPr fontId="5"/>
  </si>
  <si>
    <t>傾斜屋根(瓦）</t>
  </si>
  <si>
    <t>1km未満</t>
  </si>
  <si>
    <t>150cm～200cm未満</t>
  </si>
  <si>
    <t>ない</t>
  </si>
  <si>
    <t>積雪量が200cmを超える豪雪地帯</t>
    <phoneticPr fontId="5"/>
  </si>
  <si>
    <t>木造(W造)</t>
    <rPh sb="0" eb="2">
      <t>モクゾウ</t>
    </rPh>
    <rPh sb="4" eb="5">
      <t>ゾウ</t>
    </rPh>
    <phoneticPr fontId="5"/>
  </si>
  <si>
    <t>北</t>
    <rPh sb="0" eb="1">
      <t>キタ</t>
    </rPh>
    <phoneticPr fontId="5"/>
  </si>
  <si>
    <t>設置なし</t>
    <rPh sb="0" eb="2">
      <t>セッチ</t>
    </rPh>
    <phoneticPr fontId="5"/>
  </si>
  <si>
    <t>新耐震基準</t>
  </si>
  <si>
    <t>計画なし</t>
  </si>
  <si>
    <t>陸屋根</t>
  </si>
  <si>
    <t>1km以上</t>
  </si>
  <si>
    <t>重量鉄骨造(S造)</t>
    <rPh sb="0" eb="2">
      <t>ジュウリョウ</t>
    </rPh>
    <rPh sb="2" eb="5">
      <t>テッコツゾウ</t>
    </rPh>
    <phoneticPr fontId="5"/>
  </si>
  <si>
    <t>特別支援学校施設</t>
  </si>
  <si>
    <t>アルミ造(AL造)</t>
    <rPh sb="3" eb="4">
      <t>ゾウ</t>
    </rPh>
    <phoneticPr fontId="5"/>
  </si>
  <si>
    <t>【判定シート(建築物)】</t>
    <rPh sb="1" eb="3">
      <t>ハンテイ</t>
    </rPh>
    <rPh sb="7" eb="10">
      <t>ケンチクブツ</t>
    </rPh>
    <phoneticPr fontId="1"/>
  </si>
  <si>
    <t>簡易判定結果（建築物数）</t>
    <rPh sb="0" eb="2">
      <t>カンイ</t>
    </rPh>
    <rPh sb="2" eb="4">
      <t>ハンテイ</t>
    </rPh>
    <rPh sb="4" eb="6">
      <t>ケッカ</t>
    </rPh>
    <rPh sb="7" eb="10">
      <t>ケンチクブツ</t>
    </rPh>
    <rPh sb="10" eb="11">
      <t>スウ</t>
    </rPh>
    <phoneticPr fontId="5"/>
  </si>
  <si>
    <t>導入状況</t>
  </si>
  <si>
    <t>導入ポテンシャル</t>
  </si>
  <si>
    <t>建築物の空きスペースにおける太陽光発電設置可能性の簡易判定(自動判定）は、各設問における判定レベルが最も低いものに合わせて、全体の判定レベルが決定されます。</t>
    <rPh sb="0" eb="3">
      <t>ケンチクブツ</t>
    </rPh>
    <rPh sb="4" eb="5">
      <t>ア</t>
    </rPh>
    <rPh sb="14" eb="19">
      <t>タイヨウコウハツデン</t>
    </rPh>
    <rPh sb="19" eb="21">
      <t>セッチ</t>
    </rPh>
    <rPh sb="21" eb="24">
      <t>カノウセイ</t>
    </rPh>
    <rPh sb="25" eb="29">
      <t>カンイハンテイ</t>
    </rPh>
    <rPh sb="30" eb="32">
      <t>ジドウ</t>
    </rPh>
    <rPh sb="32" eb="34">
      <t>ハンテイ</t>
    </rPh>
    <rPh sb="37" eb="40">
      <t>カクセツモン</t>
    </rPh>
    <rPh sb="44" eb="46">
      <t>ハンテイ</t>
    </rPh>
    <rPh sb="50" eb="51">
      <t>モット</t>
    </rPh>
    <rPh sb="52" eb="53">
      <t>ヒク</t>
    </rPh>
    <rPh sb="57" eb="58">
      <t>ア</t>
    </rPh>
    <rPh sb="62" eb="64">
      <t>ゼンタイ</t>
    </rPh>
    <rPh sb="65" eb="67">
      <t>ハンテイ</t>
    </rPh>
    <rPh sb="71" eb="73">
      <t>ケッテイ</t>
    </rPh>
    <phoneticPr fontId="5"/>
  </si>
  <si>
    <t>合計建築物数</t>
    <rPh sb="0" eb="2">
      <t>ゴウケイ</t>
    </rPh>
    <rPh sb="2" eb="5">
      <t>ケンチクブツ</t>
    </rPh>
    <rPh sb="5" eb="6">
      <t>スウ</t>
    </rPh>
    <phoneticPr fontId="5"/>
  </si>
  <si>
    <t>○判定</t>
    <rPh sb="1" eb="3">
      <t>ハンテイ</t>
    </rPh>
    <phoneticPr fontId="5"/>
  </si>
  <si>
    <t>△判定</t>
    <rPh sb="1" eb="3">
      <t>ハンテイ</t>
    </rPh>
    <phoneticPr fontId="5"/>
  </si>
  <si>
    <t>建築物の判定項目表</t>
    <rPh sb="0" eb="3">
      <t>ケンチクブツ</t>
    </rPh>
    <rPh sb="4" eb="6">
      <t>ハンテイ</t>
    </rPh>
    <rPh sb="6" eb="9">
      <t>コウモクヒョウ</t>
    </rPh>
    <phoneticPr fontId="5"/>
  </si>
  <si>
    <t>×判定</t>
    <rPh sb="1" eb="3">
      <t>ハンテイ</t>
    </rPh>
    <phoneticPr fontId="5"/>
  </si>
  <si>
    <t>施設名</t>
    <phoneticPr fontId="5"/>
  </si>
  <si>
    <t>建築物名称</t>
    <phoneticPr fontId="5"/>
  </si>
  <si>
    <t>各設問の判定レベル</t>
    <rPh sb="0" eb="1">
      <t>カク</t>
    </rPh>
    <rPh sb="1" eb="3">
      <t>セツモン</t>
    </rPh>
    <rPh sb="4" eb="6">
      <t>ハンテイ</t>
    </rPh>
    <phoneticPr fontId="5"/>
  </si>
  <si>
    <t>判定レベル集計</t>
    <rPh sb="0" eb="2">
      <t>ハンテイ</t>
    </rPh>
    <rPh sb="5" eb="7">
      <t>シュウケイ</t>
    </rPh>
    <phoneticPr fontId="5"/>
  </si>
  <si>
    <t>簡易判定結果</t>
    <rPh sb="0" eb="4">
      <t>カンイハンテイ</t>
    </rPh>
    <rPh sb="4" eb="6">
      <t>ケッカ</t>
    </rPh>
    <phoneticPr fontId="5"/>
  </si>
  <si>
    <t>(6)-①
空きスペースの面積</t>
    <rPh sb="6" eb="7">
      <t>ア</t>
    </rPh>
    <rPh sb="13" eb="15">
      <t>メンセキ</t>
    </rPh>
    <phoneticPr fontId="5"/>
  </si>
  <si>
    <t>(7)-①
海岸からの距離</t>
    <rPh sb="6" eb="8">
      <t>カイガン</t>
    </rPh>
    <rPh sb="11" eb="13">
      <t>キョリ</t>
    </rPh>
    <phoneticPr fontId="5"/>
  </si>
  <si>
    <t>(7)-②
平均積雪量</t>
    <rPh sb="6" eb="11">
      <t>ヘイキンセキセツリョウ</t>
    </rPh>
    <phoneticPr fontId="5"/>
  </si>
  <si>
    <t>(8)太陽光発電設備を設置できない他の要因</t>
    <rPh sb="3" eb="6">
      <t>タイヨウコウ</t>
    </rPh>
    <rPh sb="6" eb="8">
      <t>ハツデン</t>
    </rPh>
    <rPh sb="8" eb="10">
      <t>セツビ</t>
    </rPh>
    <rPh sb="11" eb="13">
      <t>セッチ</t>
    </rPh>
    <rPh sb="17" eb="18">
      <t>ホカ</t>
    </rPh>
    <rPh sb="19" eb="21">
      <t>ヨウイン</t>
    </rPh>
    <phoneticPr fontId="5"/>
  </si>
  <si>
    <t>設置可能性が高い</t>
    <rPh sb="0" eb="2">
      <t>セッチ</t>
    </rPh>
    <rPh sb="2" eb="4">
      <t>カノウ</t>
    </rPh>
    <rPh sb="4" eb="5">
      <t>セイ</t>
    </rPh>
    <rPh sb="6" eb="7">
      <t>タカ</t>
    </rPh>
    <phoneticPr fontId="5"/>
  </si>
  <si>
    <t>設置可能性は高いが、懸念事項あり</t>
  </si>
  <si>
    <t>設置が難しい</t>
    <phoneticPr fontId="5"/>
  </si>
  <si>
    <t>判定対象外</t>
    <rPh sb="0" eb="5">
      <t>ハンテイタイショウガイ</t>
    </rPh>
    <phoneticPr fontId="5"/>
  </si>
  <si>
    <t>建築物</t>
    <rPh sb="0" eb="3">
      <t>ケンチクブツ</t>
    </rPh>
    <phoneticPr fontId="5"/>
  </si>
  <si>
    <t>導入状況
（R3導入済＋R4導入見込）</t>
    <rPh sb="8" eb="10">
      <t>ドウニュウ</t>
    </rPh>
    <rPh sb="10" eb="11">
      <t>ズ</t>
    </rPh>
    <rPh sb="14" eb="16">
      <t>ドウニュウ</t>
    </rPh>
    <rPh sb="16" eb="18">
      <t>ミコ</t>
    </rPh>
    <phoneticPr fontId="5"/>
  </si>
  <si>
    <t>設置可能容量目安
（導入ポテンシャル）</t>
    <rPh sb="0" eb="2">
      <t>セッチ</t>
    </rPh>
    <rPh sb="2" eb="4">
      <t>カノウ</t>
    </rPh>
    <rPh sb="4" eb="6">
      <t>ヨウリョウ</t>
    </rPh>
    <rPh sb="6" eb="8">
      <t>メヤス</t>
    </rPh>
    <rPh sb="10" eb="12">
      <t>ドウニュウ</t>
    </rPh>
    <phoneticPr fontId="5"/>
  </si>
  <si>
    <t>○</t>
  </si>
  <si>
    <t>△</t>
  </si>
  <si>
    <t>×</t>
  </si>
  <si>
    <t>設問</t>
    <rPh sb="0" eb="2">
      <t>セツモン</t>
    </rPh>
    <phoneticPr fontId="5"/>
  </si>
  <si>
    <t>耐震基準</t>
    <rPh sb="0" eb="4">
      <t>タイシンキジュン</t>
    </rPh>
    <phoneticPr fontId="5"/>
  </si>
  <si>
    <t>耐震対策</t>
    <rPh sb="0" eb="2">
      <t>タイシン</t>
    </rPh>
    <rPh sb="2" eb="4">
      <t>タイサク</t>
    </rPh>
    <phoneticPr fontId="5"/>
  </si>
  <si>
    <t>海岸からの距離</t>
    <rPh sb="0" eb="2">
      <t>カイガン</t>
    </rPh>
    <rPh sb="5" eb="7">
      <t>キョリ</t>
    </rPh>
    <phoneticPr fontId="5"/>
  </si>
  <si>
    <t>平均積雪量</t>
  </si>
  <si>
    <t>現在の太陽光発電の設置有無</t>
    <rPh sb="0" eb="2">
      <t>ゲンザイ</t>
    </rPh>
    <rPh sb="3" eb="8">
      <t>タイヨウコウハツデン</t>
    </rPh>
    <rPh sb="9" eb="11">
      <t>セッチ</t>
    </rPh>
    <rPh sb="11" eb="13">
      <t>ウム</t>
    </rPh>
    <phoneticPr fontId="5"/>
  </si>
  <si>
    <t>改修計画の有無</t>
    <phoneticPr fontId="5"/>
  </si>
  <si>
    <t>屋根形状</t>
    <rPh sb="0" eb="4">
      <t>ヤネケイジョウ</t>
    </rPh>
    <phoneticPr fontId="5"/>
  </si>
  <si>
    <t>空きスペースはあるが太陽光発電設備を設置できない他の要因があるか</t>
    <rPh sb="0" eb="1">
      <t>ア</t>
    </rPh>
    <rPh sb="10" eb="13">
      <t>タイヨウコウ</t>
    </rPh>
    <rPh sb="13" eb="15">
      <t>ハツデン</t>
    </rPh>
    <rPh sb="15" eb="17">
      <t>セツビ</t>
    </rPh>
    <rPh sb="18" eb="20">
      <t>セッチ</t>
    </rPh>
    <rPh sb="24" eb="25">
      <t>ホカ</t>
    </rPh>
    <rPh sb="26" eb="28">
      <t>ヨウイン</t>
    </rPh>
    <phoneticPr fontId="5"/>
  </si>
  <si>
    <t>敷地（駐車場等）に太陽光発電を設置できる場所がある</t>
    <rPh sb="0" eb="2">
      <t>シキチ</t>
    </rPh>
    <rPh sb="3" eb="6">
      <t>チュウシャジョウ</t>
    </rPh>
    <rPh sb="6" eb="7">
      <t>ナド</t>
    </rPh>
    <rPh sb="9" eb="14">
      <t>タイヨウコウハツデン</t>
    </rPh>
    <rPh sb="15" eb="17">
      <t>セッチ</t>
    </rPh>
    <rPh sb="20" eb="22">
      <t>バショ</t>
    </rPh>
    <phoneticPr fontId="5"/>
  </si>
  <si>
    <t>建物構造</t>
    <rPh sb="0" eb="2">
      <t>タテモノ</t>
    </rPh>
    <rPh sb="2" eb="4">
      <t>コウゾウ</t>
    </rPh>
    <phoneticPr fontId="5"/>
  </si>
  <si>
    <t>参照リスト</t>
    <rPh sb="0" eb="2">
      <t>サンショウ</t>
    </rPh>
    <phoneticPr fontId="5"/>
  </si>
  <si>
    <t>選択肢リスト</t>
    <rPh sb="0" eb="3">
      <t>センタクシ</t>
    </rPh>
    <phoneticPr fontId="5"/>
  </si>
  <si>
    <t>選択肢リスト</t>
    <phoneticPr fontId="5"/>
  </si>
  <si>
    <t>新耐震基準</t>
    <rPh sb="0" eb="5">
      <t>シンタイシンキジュン</t>
    </rPh>
    <phoneticPr fontId="5"/>
  </si>
  <si>
    <t>0cm～150cm未満</t>
    <phoneticPr fontId="5"/>
  </si>
  <si>
    <t>2030年度までに計画がある</t>
  </si>
  <si>
    <t>あり</t>
    <phoneticPr fontId="5"/>
  </si>
  <si>
    <t>北</t>
    <rPh sb="0" eb="1">
      <t>キタ</t>
    </rPh>
    <phoneticPr fontId="19"/>
  </si>
  <si>
    <t>旧耐震基準</t>
    <rPh sb="0" eb="1">
      <t>キュウ</t>
    </rPh>
    <rPh sb="1" eb="5">
      <t>タイシンキジュン</t>
    </rPh>
    <phoneticPr fontId="5"/>
  </si>
  <si>
    <t>150cm～200cm未満</t>
    <phoneticPr fontId="5"/>
  </si>
  <si>
    <t>折板屋根</t>
  </si>
  <si>
    <t>ある　（→テキストで記載）</t>
    <rPh sb="10" eb="12">
      <t>キサイ</t>
    </rPh>
    <phoneticPr fontId="5"/>
  </si>
  <si>
    <t>なし</t>
    <phoneticPr fontId="5"/>
  </si>
  <si>
    <t>軽量鉄骨造(S造)</t>
    <rPh sb="0" eb="2">
      <t>ケイリョウ</t>
    </rPh>
    <rPh sb="2" eb="5">
      <t>テッコツゾウ</t>
    </rPh>
    <rPh sb="7" eb="8">
      <t>ゾウ</t>
    </rPh>
    <phoneticPr fontId="5"/>
  </si>
  <si>
    <t>北東</t>
    <rPh sb="0" eb="2">
      <t>ホクトウ</t>
    </rPh>
    <phoneticPr fontId="19"/>
  </si>
  <si>
    <t>旧耐震基準（耐震工事未実施）</t>
    <rPh sb="8" eb="10">
      <t>コウジ</t>
    </rPh>
    <phoneticPr fontId="5"/>
  </si>
  <si>
    <t>200cm以上</t>
    <phoneticPr fontId="5"/>
  </si>
  <si>
    <t>令和3年度までに設置あり</t>
    <rPh sb="0" eb="2">
      <t>レイワ</t>
    </rPh>
    <rPh sb="3" eb="4">
      <t>ネン</t>
    </rPh>
    <rPh sb="4" eb="5">
      <t>ド</t>
    </rPh>
    <rPh sb="8" eb="10">
      <t>セッチ</t>
    </rPh>
    <phoneticPr fontId="5"/>
  </si>
  <si>
    <t>東</t>
    <rPh sb="0" eb="1">
      <t>ヒガシ</t>
    </rPh>
    <phoneticPr fontId="19"/>
  </si>
  <si>
    <t>幼稚園施設</t>
  </si>
  <si>
    <t>令和４年度に設置済み・または設置予定</t>
    <rPh sb="0" eb="2">
      <t>レイワ</t>
    </rPh>
    <rPh sb="3" eb="4">
      <t>ネン</t>
    </rPh>
    <rPh sb="4" eb="5">
      <t>ド</t>
    </rPh>
    <rPh sb="6" eb="9">
      <t>セッチズ</t>
    </rPh>
    <rPh sb="14" eb="18">
      <t>セッチヨテイ</t>
    </rPh>
    <phoneticPr fontId="5"/>
  </si>
  <si>
    <t>傾斜屋根（金属）</t>
  </si>
  <si>
    <t>鉄筋コンクリート造(RC造)</t>
    <rPh sb="0" eb="2">
      <t>テッキン</t>
    </rPh>
    <rPh sb="8" eb="9">
      <t>ゾウ</t>
    </rPh>
    <phoneticPr fontId="5"/>
  </si>
  <si>
    <t>南東</t>
    <rPh sb="0" eb="2">
      <t>ナントウ</t>
    </rPh>
    <phoneticPr fontId="19"/>
  </si>
  <si>
    <t>小中学校施設</t>
  </si>
  <si>
    <t>スレート屋根（大波スレート除く）</t>
  </si>
  <si>
    <t>鉄骨鉄筋コンクリート造(SRC造)</t>
    <rPh sb="0" eb="2">
      <t>テッコツ</t>
    </rPh>
    <rPh sb="2" eb="4">
      <t>テッキン</t>
    </rPh>
    <rPh sb="10" eb="11">
      <t>ゾウ</t>
    </rPh>
    <phoneticPr fontId="5"/>
  </si>
  <si>
    <t>南</t>
    <rPh sb="0" eb="1">
      <t>ミナミ</t>
    </rPh>
    <phoneticPr fontId="19"/>
  </si>
  <si>
    <t>大波スレート屋根</t>
  </si>
  <si>
    <t>南西</t>
    <rPh sb="0" eb="2">
      <t>ナンセイ</t>
    </rPh>
    <phoneticPr fontId="19"/>
  </si>
  <si>
    <t>高等学校施設</t>
  </si>
  <si>
    <t>曲面屋根</t>
  </si>
  <si>
    <t>コンクリート充填鋼管構造(CFT造)</t>
    <rPh sb="6" eb="10">
      <t>ジュウテンコウカン</t>
    </rPh>
    <rPh sb="10" eb="12">
      <t>コウゾウ</t>
    </rPh>
    <phoneticPr fontId="5"/>
  </si>
  <si>
    <t>西</t>
    <rPh sb="0" eb="1">
      <t>ニシ</t>
    </rPh>
    <phoneticPr fontId="19"/>
  </si>
  <si>
    <t>テント式屋根</t>
  </si>
  <si>
    <t>コンクリートブロック造(CB造)</t>
    <rPh sb="10" eb="11">
      <t>ゾウ</t>
    </rPh>
    <phoneticPr fontId="5"/>
  </si>
  <si>
    <t>北西</t>
    <rPh sb="0" eb="2">
      <t>ホクセイ</t>
    </rPh>
    <phoneticPr fontId="19"/>
  </si>
  <si>
    <t>ガラス、プラスチック（ポリカーボネート、塩化ビニル）、トタン等の素材</t>
    <phoneticPr fontId="5"/>
  </si>
  <si>
    <t>その他</t>
    <rPh sb="2" eb="3">
      <t>タ</t>
    </rPh>
    <phoneticPr fontId="5"/>
  </si>
  <si>
    <t>その他（懸念事項があれば(8)に記載）</t>
    <rPh sb="4" eb="6">
      <t>ケネン</t>
    </rPh>
    <rPh sb="6" eb="8">
      <t>ジコウ</t>
    </rPh>
    <rPh sb="16" eb="18">
      <t>キサイ</t>
    </rPh>
    <phoneticPr fontId="5"/>
  </si>
  <si>
    <t>（３）施設分類プルダウン編集用</t>
    <rPh sb="3" eb="5">
      <t>シセツ</t>
    </rPh>
    <rPh sb="5" eb="7">
      <t>ブンルイ</t>
    </rPh>
    <rPh sb="12" eb="14">
      <t>ヘンシュウ</t>
    </rPh>
    <rPh sb="14" eb="15">
      <t>ヨウ</t>
    </rPh>
    <phoneticPr fontId="5"/>
  </si>
  <si>
    <t>市民文化系施設</t>
    <rPh sb="0" eb="2">
      <t>シミン</t>
    </rPh>
    <rPh sb="2" eb="5">
      <t>ブンカケイ</t>
    </rPh>
    <rPh sb="5" eb="7">
      <t>シセツ</t>
    </rPh>
    <phoneticPr fontId="19"/>
  </si>
  <si>
    <t>社会教育系施設</t>
    <rPh sb="0" eb="2">
      <t>シャカイ</t>
    </rPh>
    <rPh sb="2" eb="5">
      <t>キョウイクケイ</t>
    </rPh>
    <rPh sb="5" eb="7">
      <t>シセツ</t>
    </rPh>
    <phoneticPr fontId="19"/>
  </si>
  <si>
    <t>スポーツ・レクリエーション系施設</t>
    <rPh sb="13" eb="14">
      <t>ケイ</t>
    </rPh>
    <rPh sb="14" eb="16">
      <t>シセツ</t>
    </rPh>
    <phoneticPr fontId="19"/>
  </si>
  <si>
    <t>学校教育系施設</t>
    <rPh sb="0" eb="2">
      <t>ガッコウ</t>
    </rPh>
    <rPh sb="2" eb="5">
      <t>キョウイクケイ</t>
    </rPh>
    <rPh sb="5" eb="7">
      <t>シセツ</t>
    </rPh>
    <phoneticPr fontId="19"/>
  </si>
  <si>
    <t>子育て支援施設</t>
    <rPh sb="0" eb="2">
      <t>コソダ</t>
    </rPh>
    <rPh sb="3" eb="5">
      <t>シエン</t>
    </rPh>
    <rPh sb="5" eb="7">
      <t>シセツ</t>
    </rPh>
    <phoneticPr fontId="19"/>
  </si>
  <si>
    <t>保健・福祉施設</t>
    <rPh sb="0" eb="2">
      <t>ホケン</t>
    </rPh>
    <rPh sb="3" eb="5">
      <t>フクシ</t>
    </rPh>
    <rPh sb="5" eb="7">
      <t>シセツ</t>
    </rPh>
    <phoneticPr fontId="19"/>
  </si>
  <si>
    <t>医療施設</t>
    <rPh sb="0" eb="2">
      <t>イリョウ</t>
    </rPh>
    <rPh sb="2" eb="4">
      <t>シセツ</t>
    </rPh>
    <phoneticPr fontId="19"/>
  </si>
  <si>
    <t>行政系施設</t>
    <rPh sb="0" eb="2">
      <t>ギョウセイ</t>
    </rPh>
    <rPh sb="2" eb="3">
      <t>ケイ</t>
    </rPh>
    <rPh sb="3" eb="5">
      <t>シセツ</t>
    </rPh>
    <phoneticPr fontId="19"/>
  </si>
  <si>
    <t>公営住宅</t>
    <rPh sb="0" eb="2">
      <t>コウエイ</t>
    </rPh>
    <rPh sb="2" eb="4">
      <t>ジュウタク</t>
    </rPh>
    <phoneticPr fontId="19"/>
  </si>
  <si>
    <t>供給処理施設</t>
    <rPh sb="0" eb="2">
      <t>キョウキュウ</t>
    </rPh>
    <rPh sb="2" eb="4">
      <t>ショリ</t>
    </rPh>
    <rPh sb="4" eb="6">
      <t>シセツ</t>
    </rPh>
    <phoneticPr fontId="19"/>
  </si>
  <si>
    <t>公有地</t>
    <rPh sb="0" eb="3">
      <t>コウユウチ</t>
    </rPh>
    <phoneticPr fontId="3"/>
  </si>
  <si>
    <t>集会施設</t>
    <rPh sb="0" eb="2">
      <t>シュウカイ</t>
    </rPh>
    <rPh sb="2" eb="4">
      <t>シセツ</t>
    </rPh>
    <phoneticPr fontId="19"/>
  </si>
  <si>
    <t>図書館</t>
    <rPh sb="0" eb="3">
      <t>トショカン</t>
    </rPh>
    <phoneticPr fontId="19"/>
  </si>
  <si>
    <t>スポーツ施設</t>
    <rPh sb="4" eb="6">
      <t>シセツ</t>
    </rPh>
    <phoneticPr fontId="19"/>
  </si>
  <si>
    <t>幼稚園</t>
    <rPh sb="0" eb="3">
      <t>ヨウチエン</t>
    </rPh>
    <phoneticPr fontId="2"/>
  </si>
  <si>
    <t>保育所</t>
  </si>
  <si>
    <t>福祉施設</t>
    <phoneticPr fontId="5"/>
  </si>
  <si>
    <t>医療施設</t>
    <phoneticPr fontId="5"/>
  </si>
  <si>
    <t>庁舎</t>
    <rPh sb="0" eb="2">
      <t>チョウシャ</t>
    </rPh>
    <phoneticPr fontId="19"/>
  </si>
  <si>
    <t>公営住宅</t>
    <phoneticPr fontId="5"/>
  </si>
  <si>
    <t>廃棄物処理施設</t>
    <phoneticPr fontId="5"/>
  </si>
  <si>
    <t>公有地</t>
  </si>
  <si>
    <t>文化施設</t>
    <rPh sb="0" eb="2">
      <t>ブンカ</t>
    </rPh>
    <rPh sb="2" eb="4">
      <t>シセツ</t>
    </rPh>
    <phoneticPr fontId="3"/>
  </si>
  <si>
    <t>博物館等</t>
    <rPh sb="0" eb="3">
      <t>ハクブツカン</t>
    </rPh>
    <rPh sb="3" eb="4">
      <t>トウ</t>
    </rPh>
    <phoneticPr fontId="19"/>
  </si>
  <si>
    <t>消防施設</t>
    <rPh sb="0" eb="2">
      <t>ショウボウ</t>
    </rPh>
    <rPh sb="2" eb="4">
      <t>シセツ</t>
    </rPh>
    <phoneticPr fontId="19"/>
  </si>
  <si>
    <t>中学校</t>
    <rPh sb="0" eb="3">
      <t>チュウガッコウ</t>
    </rPh>
    <phoneticPr fontId="2"/>
  </si>
  <si>
    <t>警察施設</t>
    <rPh sb="0" eb="2">
      <t>ケイサツ</t>
    </rPh>
    <rPh sb="2" eb="4">
      <t>シセツ</t>
    </rPh>
    <phoneticPr fontId="19"/>
  </si>
  <si>
    <t>高等学校</t>
    <rPh sb="0" eb="2">
      <t>コウトウ</t>
    </rPh>
    <rPh sb="2" eb="4">
      <t>ガッコウ</t>
    </rPh>
    <phoneticPr fontId="2"/>
  </si>
  <si>
    <t>大学</t>
    <rPh sb="0" eb="2">
      <t>ダイガク</t>
    </rPh>
    <phoneticPr fontId="2"/>
  </si>
  <si>
    <t>その他学校</t>
    <rPh sb="2" eb="3">
      <t>タ</t>
    </rPh>
    <rPh sb="3" eb="5">
      <t>ガッコウ</t>
    </rPh>
    <phoneticPr fontId="2"/>
  </si>
  <si>
    <t>その他教育施設</t>
    <rPh sb="2" eb="3">
      <t>タ</t>
    </rPh>
    <rPh sb="3" eb="5">
      <t>キョウイク</t>
    </rPh>
    <rPh sb="5" eb="7">
      <t>シセツ</t>
    </rPh>
    <phoneticPr fontId="2"/>
  </si>
  <si>
    <t>判定項目</t>
    <rPh sb="0" eb="4">
      <t>ハンテイコウモク</t>
    </rPh>
    <phoneticPr fontId="5"/>
  </si>
  <si>
    <t>選択肢</t>
    <rPh sb="0" eb="3">
      <t>センタクシ</t>
    </rPh>
    <phoneticPr fontId="5"/>
  </si>
  <si>
    <t>判定レベル</t>
    <rPh sb="0" eb="2">
      <t>ハンテイ</t>
    </rPh>
    <phoneticPr fontId="5"/>
  </si>
  <si>
    <t>(4)耐震基準</t>
    <phoneticPr fontId="5"/>
  </si>
  <si>
    <t>建築物が満たす耐震基準</t>
    <phoneticPr fontId="5"/>
  </si>
  <si>
    <t>×</t>
    <phoneticPr fontId="5"/>
  </si>
  <si>
    <t>△</t>
    <phoneticPr fontId="5"/>
  </si>
  <si>
    <t>計画なし</t>
    <phoneticPr fontId="5"/>
  </si>
  <si>
    <t>○</t>
    <phoneticPr fontId="5"/>
  </si>
  <si>
    <t>(6)建築物の屋根や屋上の空きスペース（現在使用していないスペース）、屋根形状・素材</t>
    <phoneticPr fontId="5"/>
  </si>
  <si>
    <t>①空きスペースの面積</t>
    <phoneticPr fontId="5"/>
  </si>
  <si>
    <t>20㎡未満</t>
    <rPh sb="3" eb="5">
      <t>ミマン</t>
    </rPh>
    <phoneticPr fontId="5"/>
  </si>
  <si>
    <t>20㎡以上</t>
    <rPh sb="3" eb="5">
      <t>イジョウ</t>
    </rPh>
    <phoneticPr fontId="5"/>
  </si>
  <si>
    <t>②屋根形状、素材</t>
    <phoneticPr fontId="5"/>
  </si>
  <si>
    <t>(7)建築物の立地環境</t>
    <phoneticPr fontId="5"/>
  </si>
  <si>
    <t>①海岸からの距離</t>
  </si>
  <si>
    <t>1km未満</t>
    <phoneticPr fontId="5"/>
  </si>
  <si>
    <t>②平均積雪量</t>
    <phoneticPr fontId="5"/>
  </si>
  <si>
    <t>200cm以上</t>
  </si>
  <si>
    <t>(8)その他、設置できない要因</t>
    <phoneticPr fontId="5"/>
  </si>
  <si>
    <t>ない</t>
    <phoneticPr fontId="5"/>
  </si>
  <si>
    <t>　判定レベルが出力されていない場合、回答入力漏れの可能性がありますので、「調査票シート」の該当項目を再度ご確認ください。</t>
    <rPh sb="1" eb="3">
      <t>ハンテイ</t>
    </rPh>
    <rPh sb="7" eb="9">
      <t>シュツリョク</t>
    </rPh>
    <rPh sb="15" eb="17">
      <t>バアイ</t>
    </rPh>
    <rPh sb="18" eb="20">
      <t>カイトウ</t>
    </rPh>
    <rPh sb="20" eb="23">
      <t>ニュウリョクモ</t>
    </rPh>
    <rPh sb="25" eb="28">
      <t>カノウセイ</t>
    </rPh>
    <rPh sb="37" eb="40">
      <t>チョウサヒョウ</t>
    </rPh>
    <rPh sb="45" eb="47">
      <t>ガイトウ</t>
    </rPh>
    <rPh sb="47" eb="49">
      <t>コウモク</t>
    </rPh>
    <rPh sb="50" eb="52">
      <t>サイド</t>
    </rPh>
    <rPh sb="53" eb="55">
      <t>カクニン</t>
    </rPh>
    <phoneticPr fontId="5"/>
  </si>
  <si>
    <t>(4)
建築物が満たす耐震基準</t>
    <phoneticPr fontId="5"/>
  </si>
  <si>
    <t>(6)-②
屋根形状、素材</t>
    <phoneticPr fontId="5"/>
  </si>
  <si>
    <t>※回答の必要な項目が全て入力されないと、判定結果は表示されません。以下「建築物の判定項目表」のうち、D列～J列に判定レベルが出力されているかご確認ください。</t>
    <rPh sb="1" eb="3">
      <t>カイトウ</t>
    </rPh>
    <rPh sb="4" eb="6">
      <t>ヒツヨウ</t>
    </rPh>
    <rPh sb="7" eb="9">
      <t>コウモク</t>
    </rPh>
    <rPh sb="10" eb="11">
      <t>スベ</t>
    </rPh>
    <rPh sb="12" eb="14">
      <t>ニュウリョク</t>
    </rPh>
    <rPh sb="20" eb="22">
      <t>ハンテイ</t>
    </rPh>
    <rPh sb="22" eb="24">
      <t>ケッカ</t>
    </rPh>
    <rPh sb="25" eb="27">
      <t>ヒョウジ</t>
    </rPh>
    <rPh sb="33" eb="35">
      <t>イカ</t>
    </rPh>
    <rPh sb="36" eb="39">
      <t>ケンチクブツ</t>
    </rPh>
    <rPh sb="40" eb="44">
      <t>ハンテイコウモク</t>
    </rPh>
    <rPh sb="44" eb="45">
      <t>ヒョウ</t>
    </rPh>
    <rPh sb="51" eb="52">
      <t>レツ</t>
    </rPh>
    <rPh sb="54" eb="55">
      <t>レツ</t>
    </rPh>
    <rPh sb="56" eb="58">
      <t>ハンテイ</t>
    </rPh>
    <rPh sb="62" eb="64">
      <t>シュツリョク</t>
    </rPh>
    <rPh sb="71" eb="73">
      <t>カクニン</t>
    </rPh>
    <phoneticPr fontId="5"/>
  </si>
  <si>
    <t>例）</t>
    <rPh sb="0" eb="1">
      <t>レイ</t>
    </rPh>
    <phoneticPr fontId="5"/>
  </si>
  <si>
    <t>※集計対象外</t>
    <rPh sb="1" eb="3">
      <t>シュウケイ</t>
    </rPh>
    <rPh sb="3" eb="6">
      <t>タイショウガイ</t>
    </rPh>
    <phoneticPr fontId="5"/>
  </si>
  <si>
    <t>○</t>
    <phoneticPr fontId="5"/>
  </si>
  <si>
    <t>○</t>
    <phoneticPr fontId="5"/>
  </si>
  <si>
    <t>○</t>
    <phoneticPr fontId="5"/>
  </si>
  <si>
    <t>設置有無</t>
    <phoneticPr fontId="5"/>
  </si>
  <si>
    <r>
      <t>設置可能容量
目安(</t>
    </r>
    <r>
      <rPr>
        <sz val="10"/>
        <color rgb="FFFF0000"/>
        <rFont val="Meiryo UI"/>
        <family val="3"/>
        <charset val="128"/>
      </rPr>
      <t>自動計算</t>
    </r>
    <r>
      <rPr>
        <sz val="10"/>
        <rFont val="Meiryo UI"/>
        <family val="3"/>
        <charset val="128"/>
      </rPr>
      <t>)
1kW = 8㎡</t>
    </r>
    <rPh sb="0" eb="2">
      <t>セッチ</t>
    </rPh>
    <rPh sb="2" eb="4">
      <t>カノウ</t>
    </rPh>
    <rPh sb="4" eb="6">
      <t>ヨウリョウ</t>
    </rPh>
    <rPh sb="7" eb="9">
      <t>メヤス</t>
    </rPh>
    <rPh sb="10" eb="14">
      <t>ジドウケイサン</t>
    </rPh>
    <phoneticPr fontId="5"/>
  </si>
  <si>
    <t>(5)
建替え、廃止、解体に関する計画の有無</t>
    <phoneticPr fontId="5"/>
  </si>
  <si>
    <t>2030年度までに計画がある</t>
    <phoneticPr fontId="5"/>
  </si>
  <si>
    <t>大波スレート屋根</t>
    <phoneticPr fontId="5"/>
  </si>
  <si>
    <t>テント式屋根</t>
    <phoneticPr fontId="5"/>
  </si>
  <si>
    <t>ガラス、プラスチック（ポリカーボネート、塩化ビニル）、トタン等の素材</t>
    <phoneticPr fontId="5"/>
  </si>
  <si>
    <t>市民文化系施設</t>
  </si>
  <si>
    <t>社会教育系施設</t>
  </si>
  <si>
    <t>社会体育施設</t>
    <phoneticPr fontId="9"/>
  </si>
  <si>
    <t>児童福祉施設</t>
    <phoneticPr fontId="9"/>
  </si>
  <si>
    <t>社会福祉施設</t>
    <phoneticPr fontId="9"/>
  </si>
  <si>
    <t>医療施設</t>
  </si>
  <si>
    <t>行政施設</t>
  </si>
  <si>
    <t>消防施設</t>
  </si>
  <si>
    <t>警察施設</t>
  </si>
  <si>
    <t>公営住宅</t>
  </si>
  <si>
    <t>廃棄物処理施設</t>
  </si>
  <si>
    <t>水道施設</t>
  </si>
  <si>
    <t>下水道施設</t>
  </si>
  <si>
    <t>その他施設</t>
  </si>
  <si>
    <t>【太陽光発電設備の設置に向けた業者相談に関する調査項目（専門家・事業者相談）】</t>
    <phoneticPr fontId="1"/>
  </si>
  <si>
    <t>ここまでご記入いただければ、設置可能性の判定が可能です。→</t>
    <rPh sb="5" eb="7">
      <t>キニュウ</t>
    </rPh>
    <rPh sb="14" eb="16">
      <t>セッチ</t>
    </rPh>
    <rPh sb="16" eb="19">
      <t>カノウセイ</t>
    </rPh>
    <rPh sb="20" eb="22">
      <t>ハンテイ</t>
    </rPh>
    <rPh sb="23" eb="25">
      <t>カノウ</t>
    </rPh>
    <phoneticPr fontId="5"/>
  </si>
  <si>
    <t>以下の情報を元に、専門家（太陽光発電設備メーカーや設置工事事業者）と設置していく建築物の優先順位を相談することをおすすめします。</t>
    <phoneticPr fontId="5"/>
  </si>
  <si>
    <t>XXX県</t>
    <rPh sb="3" eb="4">
      <t>ケン</t>
    </rPh>
    <phoneticPr fontId="5"/>
  </si>
  <si>
    <t>XX区</t>
    <rPh sb="2" eb="3">
      <t>ク</t>
    </rPh>
    <phoneticPr fontId="5"/>
  </si>
  <si>
    <t>XXXX番ーXXX</t>
    <rPh sb="4" eb="5">
      <t>バン</t>
    </rPh>
    <phoneticPr fontId="5"/>
  </si>
  <si>
    <r>
      <t>簡易判定
(</t>
    </r>
    <r>
      <rPr>
        <b/>
        <sz val="14"/>
        <color rgb="FFFF0000"/>
        <rFont val="Meiryo UI"/>
        <family val="3"/>
        <charset val="128"/>
      </rPr>
      <t>自動判定</t>
    </r>
    <r>
      <rPr>
        <b/>
        <sz val="14"/>
        <rFont val="Meiryo UI"/>
        <family val="3"/>
        <charset val="128"/>
      </rPr>
      <t>）</t>
    </r>
    <rPh sb="0" eb="4">
      <t>カンイハンテイ</t>
    </rPh>
    <rPh sb="6" eb="8">
      <t>ジドウ</t>
    </rPh>
    <rPh sb="8" eb="10">
      <t>ハンテイ</t>
    </rPh>
    <phoneticPr fontId="5"/>
  </si>
  <si>
    <t>ガラス、プラスチック（ポリカーボネート、塩化ビニル）、トタン等の素材</t>
  </si>
  <si>
    <t>時間</t>
    <rPh sb="0" eb="2">
      <t>ジカン</t>
    </rPh>
    <phoneticPr fontId="5"/>
  </si>
  <si>
    <t>800m</t>
    <phoneticPr fontId="5"/>
  </si>
  <si>
    <t>(3)太陽光発電設備の設置状況</t>
    <rPh sb="3" eb="8">
      <t>タイヨウコウハツデン</t>
    </rPh>
    <rPh sb="8" eb="10">
      <t>セツビ</t>
    </rPh>
    <rPh sb="11" eb="13">
      <t>セッチ</t>
    </rPh>
    <rPh sb="13" eb="15">
      <t>ジョウキョウ</t>
    </rPh>
    <phoneticPr fontId="5"/>
  </si>
  <si>
    <t>(5)建替え、廃止、解体に関する計画の有無</t>
    <phoneticPr fontId="5"/>
  </si>
  <si>
    <t>(5)建替え、廃止、解体に関する計画の有無</t>
    <phoneticPr fontId="5"/>
  </si>
  <si>
    <t>専門家相談用の調査項目であり、施行状況調査では回答は必須ではありません。</t>
    <phoneticPr fontId="5"/>
  </si>
  <si>
    <t>kW</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</si>
</sst>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0_);[Red]\(0.0\)"/>
    <numFmt numFmtId="178" formatCode="0.0"/>
    <numFmt numFmtId="179" formatCode="0.0_ "/>
    <numFmt numFmtId="180" formatCode="0_ "/>
  </numFmts>
  <fonts count="30" x14ac:knownFonts="1">
    <font>
      <sz val="11"/>
      <name val="ＭＳ Ｐゴシック"/>
      <family val="3"/>
      <charset val="128"/>
    </font>
    <font>
      <b/>
      <sz val="15"/>
      <color theme="3"/>
      <name val="游ゴシック"/>
      <family val="2"/>
      <charset val="128"/>
      <scheme val="minor"/>
    </font>
    <font>
      <b/>
      <sz val="11"/>
      <color theme="0"/>
      <name val="游ゴシック"/>
      <family val="2"/>
      <charset val="128"/>
      <scheme val="minor"/>
    </font>
    <font>
      <sz val="11"/>
      <name val="ＭＳ Ｐゴシック"/>
      <family val="3"/>
      <charset val="128"/>
    </font>
    <font>
      <sz val="11"/>
      <name val="Meiryo UI"/>
      <family val="3"/>
      <charset val="128"/>
    </font>
    <font>
      <sz val="6"/>
      <name val="ＭＳ Ｐゴシック"/>
      <family val="3"/>
      <charset val="128"/>
    </font>
    <font>
      <b/>
      <sz val="16"/>
      <name val="Meiryo UI"/>
      <family val="3"/>
      <charset val="128"/>
    </font>
    <font>
      <sz val="10"/>
      <name val="Meiryo UI"/>
      <family val="3"/>
      <charset val="128"/>
    </font>
    <font>
      <b/>
      <sz val="14"/>
      <name val="Meiryo UI"/>
      <family val="3"/>
      <charset val="128"/>
    </font>
    <font>
      <sz val="6"/>
      <name val="游ゴシック"/>
      <family val="2"/>
      <charset val="128"/>
      <scheme val="minor"/>
    </font>
    <font>
      <sz val="11"/>
      <color rgb="FFFF0000"/>
      <name val="Meiryo UI"/>
      <family val="3"/>
      <charset val="128"/>
    </font>
    <font>
      <sz val="12"/>
      <color rgb="FFFF0000"/>
      <name val="Meiryo UI"/>
      <family val="3"/>
      <charset val="128"/>
    </font>
    <font>
      <sz val="12"/>
      <name val="Meiryo UI"/>
      <family val="3"/>
      <charset val="128"/>
    </font>
    <font>
      <b/>
      <sz val="11"/>
      <color rgb="FFFF0000"/>
      <name val="Meiryo UI"/>
      <family val="3"/>
      <charset val="128"/>
    </font>
    <font>
      <b/>
      <sz val="11"/>
      <name val="Meiryo UI"/>
      <family val="3"/>
      <charset val="128"/>
    </font>
    <font>
      <sz val="11"/>
      <color theme="1"/>
      <name val="Meiryo UI"/>
      <family val="3"/>
      <charset val="128"/>
    </font>
    <font>
      <b/>
      <sz val="20"/>
      <color theme="1"/>
      <name val="Meiryo UI"/>
      <family val="3"/>
      <charset val="128"/>
    </font>
    <font>
      <b/>
      <sz val="12"/>
      <name val="Meiryo UI"/>
      <family val="3"/>
      <charset val="128"/>
    </font>
    <font>
      <sz val="10"/>
      <color rgb="FFFF0000"/>
      <name val="Meiryo UI"/>
      <family val="3"/>
      <charset val="128"/>
    </font>
    <font>
      <b/>
      <sz val="11"/>
      <color theme="1"/>
      <name val="Meiryo UI"/>
      <family val="3"/>
      <charset val="128"/>
    </font>
    <font>
      <sz val="11"/>
      <color rgb="FFFF0000"/>
      <name val="ＭＳ Ｐゴシック"/>
      <family val="3"/>
      <charset val="128"/>
    </font>
    <font>
      <sz val="11"/>
      <color theme="1"/>
      <name val="ＭＳ Ｐゴシック"/>
      <family val="3"/>
      <charset val="128"/>
    </font>
    <font>
      <sz val="12"/>
      <name val="ＭＳ Ｐゴシック"/>
      <family val="3"/>
      <charset val="128"/>
    </font>
    <font>
      <sz val="11"/>
      <color theme="0"/>
      <name val="ＭＳ Ｐゴシック"/>
      <family val="3"/>
      <charset val="128"/>
    </font>
    <font>
      <sz val="11"/>
      <color theme="0"/>
      <name val="Meiryo UI"/>
      <family val="3"/>
      <charset val="128"/>
    </font>
    <font>
      <sz val="10"/>
      <name val="ＭＳ Ｐゴシック"/>
      <family val="3"/>
      <charset val="128"/>
    </font>
    <font>
      <sz val="10"/>
      <color theme="1"/>
      <name val="ＭＳ Ｐゴシック"/>
      <family val="3"/>
      <charset val="128"/>
    </font>
    <font>
      <sz val="14"/>
      <name val="Meiryo UI"/>
      <family val="3"/>
      <charset val="128"/>
    </font>
    <font>
      <b/>
      <sz val="14"/>
      <color theme="1"/>
      <name val="Meiryo UI"/>
      <family val="3"/>
      <charset val="128"/>
    </font>
    <font>
      <b/>
      <sz val="14"/>
      <color rgb="FFFF0000"/>
      <name val="Meiryo UI"/>
      <family val="3"/>
      <charset val="128"/>
    </font>
  </fonts>
  <fills count="1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9" tint="0.79998168889431442"/>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E2EFDA"/>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2F2F2"/>
        <bgColor indexed="64"/>
      </patternFill>
    </fill>
    <fill>
      <patternFill patternType="solid">
        <fgColor rgb="FFFEF2EC"/>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bottom/>
      <diagonal/>
    </border>
    <border>
      <left style="thin">
        <color auto="1"/>
      </left>
      <right style="thin">
        <color auto="1"/>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auto="1"/>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auto="1"/>
      </left>
      <right style="thin">
        <color auto="1"/>
      </right>
      <top style="hair">
        <color indexed="64"/>
      </top>
      <bottom/>
      <diagonal/>
    </border>
    <border>
      <left style="double">
        <color auto="1"/>
      </left>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style="thin">
        <color indexed="64"/>
      </right>
      <top style="thin">
        <color theme="0" tint="-0.34998626667073579"/>
      </top>
      <bottom/>
      <diagonal/>
    </border>
    <border>
      <left style="thin">
        <color indexed="64"/>
      </left>
      <right style="thin">
        <color indexed="64"/>
      </right>
      <top style="thin">
        <color theme="0" tint="-0.34998626667073579"/>
      </top>
      <bottom/>
      <diagonal/>
    </border>
    <border>
      <left style="thin">
        <color indexed="64"/>
      </left>
      <right style="thin">
        <color theme="0" tint="-0.34998626667073579"/>
      </right>
      <top style="thin">
        <color theme="0" tint="-0.34998626667073579"/>
      </top>
      <bottom/>
      <diagonal/>
    </border>
    <border>
      <left style="thin">
        <color theme="0" tint="-0.34998626667073579"/>
      </left>
      <right style="hair">
        <color indexed="64"/>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hair">
        <color theme="0" tint="-0.34998626667073579"/>
      </top>
      <bottom style="hair">
        <color theme="0" tint="-0.34998626667073579"/>
      </bottom>
      <diagonal/>
    </border>
    <border>
      <left style="hair">
        <color indexed="64"/>
      </left>
      <right style="thin">
        <color theme="0" tint="-0.34998626667073579"/>
      </right>
      <top/>
      <bottom/>
      <diagonal/>
    </border>
    <border>
      <left style="thin">
        <color theme="0" tint="-0.34998626667073579"/>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thin">
        <color theme="0" tint="-0.34998626667073579"/>
      </right>
      <top style="hair">
        <color theme="0" tint="-0.34998626667073579"/>
      </top>
      <bottom style="hair">
        <color theme="0" tint="-0.34998626667073579"/>
      </bottom>
      <diagonal/>
    </border>
    <border>
      <left style="thin">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thin">
        <color theme="0" tint="-0.34998626667073579"/>
      </right>
      <top style="hair">
        <color theme="0" tint="-0.34998626667073579"/>
      </top>
      <bottom style="hair">
        <color theme="0" tint="-0.34998626667073579"/>
      </bottom>
      <diagonal/>
    </border>
    <border>
      <left style="thin">
        <color theme="0" tint="-0.34998626667073579"/>
      </left>
      <right style="thin">
        <color theme="0" tint="-0.34998626667073579"/>
      </right>
      <top/>
      <bottom/>
      <diagonal/>
    </border>
    <border>
      <left style="thin">
        <color theme="0" tint="-0.34998626667073579"/>
      </left>
      <right style="hair">
        <color theme="0" tint="-0.34998626667073579"/>
      </right>
      <top/>
      <bottom style="hair">
        <color theme="0" tint="-0.34998626667073579"/>
      </bottom>
      <diagonal/>
    </border>
    <border>
      <left style="hair">
        <color theme="0" tint="-0.34998626667073579"/>
      </left>
      <right style="hair">
        <color theme="0" tint="-0.34998626667073579"/>
      </right>
      <top/>
      <bottom style="hair">
        <color theme="0" tint="-0.34998626667073579"/>
      </bottom>
      <diagonal/>
    </border>
    <border>
      <left style="hair">
        <color theme="0" tint="-0.34998626667073579"/>
      </left>
      <right style="thin">
        <color theme="0" tint="-0.34998626667073579"/>
      </right>
      <top/>
      <bottom style="hair">
        <color theme="0" tint="-0.34998626667073579"/>
      </bottom>
      <diagonal/>
    </border>
    <border>
      <left style="thin">
        <color theme="0" tint="-0.34998626667073579"/>
      </left>
      <right style="thin">
        <color theme="0" tint="-0.34998626667073579"/>
      </right>
      <top style="hair">
        <color theme="0" tint="-0.34998626667073579"/>
      </top>
      <bottom style="thin">
        <color theme="0" tint="-0.34998626667073579"/>
      </bottom>
      <diagonal/>
    </border>
    <border>
      <left style="thin">
        <color theme="0" tint="-0.34998626667073579"/>
      </left>
      <right style="hair">
        <color theme="0" tint="-0.34998626667073579"/>
      </right>
      <top style="hair">
        <color theme="0" tint="-0.34998626667073579"/>
      </top>
      <bottom style="thin">
        <color theme="0" tint="-0.34998626667073579"/>
      </bottom>
      <diagonal/>
    </border>
    <border>
      <left style="hair">
        <color theme="0" tint="-0.34998626667073579"/>
      </left>
      <right style="hair">
        <color theme="0" tint="-0.34998626667073579"/>
      </right>
      <top style="hair">
        <color theme="0" tint="-0.34998626667073579"/>
      </top>
      <bottom style="thin">
        <color theme="0" tint="-0.34998626667073579"/>
      </bottom>
      <diagonal/>
    </border>
    <border>
      <left style="hair">
        <color theme="0" tint="-0.34998626667073579"/>
      </left>
      <right style="thin">
        <color theme="0" tint="-0.34998626667073579"/>
      </right>
      <top style="hair">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hair">
        <color theme="0" tint="-0.34998626667073579"/>
      </bottom>
      <diagonal/>
    </border>
    <border>
      <left style="thin">
        <color theme="0" tint="-0.34998626667073579"/>
      </left>
      <right style="hair">
        <color theme="0" tint="-0.34998626667073579"/>
      </right>
      <top style="thin">
        <color theme="0" tint="-0.34998626667073579"/>
      </top>
      <bottom style="hair">
        <color theme="0" tint="-0.34998626667073579"/>
      </bottom>
      <diagonal/>
    </border>
    <border>
      <left style="hair">
        <color theme="0" tint="-0.34998626667073579"/>
      </left>
      <right style="hair">
        <color theme="0" tint="-0.34998626667073579"/>
      </right>
      <top style="thin">
        <color theme="0" tint="-0.34998626667073579"/>
      </top>
      <bottom style="hair">
        <color theme="0" tint="-0.34998626667073579"/>
      </bottom>
      <diagonal/>
    </border>
    <border>
      <left style="hair">
        <color theme="0" tint="-0.34998626667073579"/>
      </left>
      <right style="thin">
        <color theme="0" tint="-0.34998626667073579"/>
      </right>
      <top style="thin">
        <color theme="0" tint="-0.34998626667073579"/>
      </top>
      <bottom style="hair">
        <color theme="0" tint="-0.34998626667073579"/>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3">
    <xf numFmtId="0" fontId="0" fillId="0" borderId="0"/>
    <xf numFmtId="38" fontId="3" fillId="0" borderId="0" applyFont="0" applyFill="0" applyBorder="0" applyAlignment="0" applyProtection="0"/>
    <xf numFmtId="0" fontId="3" fillId="0" borderId="0"/>
  </cellStyleXfs>
  <cellXfs count="312">
    <xf numFmtId="0" fontId="0" fillId="0" borderId="0" xfId="0"/>
    <xf numFmtId="0" fontId="4" fillId="0" borderId="0" xfId="0" applyFont="1"/>
    <xf numFmtId="0" fontId="6" fillId="0" borderId="0" xfId="0" applyFont="1" applyAlignment="1">
      <alignment vertical="center"/>
    </xf>
    <xf numFmtId="0" fontId="10" fillId="0" borderId="0" xfId="0" applyFont="1"/>
    <xf numFmtId="0" fontId="0" fillId="0" borderId="0" xfId="0" applyAlignment="1">
      <alignment horizontal="center" vertical="center"/>
    </xf>
    <xf numFmtId="0" fontId="0" fillId="0" borderId="0" xfId="0" applyAlignment="1">
      <alignment vertical="center"/>
    </xf>
    <xf numFmtId="0" fontId="4" fillId="0" borderId="1" xfId="0" applyFont="1" applyBorder="1" applyAlignment="1">
      <alignment wrapText="1"/>
    </xf>
    <xf numFmtId="0" fontId="4" fillId="0" borderId="1" xfId="0" applyFont="1" applyBorder="1"/>
    <xf numFmtId="0" fontId="17" fillId="0" borderId="0" xfId="0" applyFont="1"/>
    <xf numFmtId="0" fontId="4" fillId="0" borderId="4" xfId="0" applyFont="1" applyBorder="1"/>
    <xf numFmtId="0" fontId="4" fillId="0" borderId="3" xfId="0" applyFont="1" applyBorder="1"/>
    <xf numFmtId="0" fontId="4" fillId="0" borderId="2" xfId="0" applyFont="1" applyBorder="1"/>
    <xf numFmtId="0" fontId="14" fillId="8" borderId="1" xfId="0" applyFont="1" applyFill="1" applyBorder="1" applyAlignment="1">
      <alignment horizontal="center"/>
    </xf>
    <xf numFmtId="0" fontId="4" fillId="0" borderId="50" xfId="0" applyFont="1" applyBorder="1" applyAlignment="1">
      <alignment vertical="center" wrapText="1"/>
    </xf>
    <xf numFmtId="0" fontId="4" fillId="0" borderId="48" xfId="0" applyFont="1" applyBorder="1" applyAlignment="1">
      <alignment vertical="center" wrapText="1"/>
    </xf>
    <xf numFmtId="0" fontId="4" fillId="0" borderId="6" xfId="0" applyFont="1" applyBorder="1" applyAlignment="1">
      <alignment vertical="center" wrapText="1"/>
    </xf>
    <xf numFmtId="0" fontId="4" fillId="8" borderId="31" xfId="0" applyFont="1" applyFill="1" applyBorder="1" applyAlignment="1">
      <alignment vertical="top" wrapText="1"/>
    </xf>
    <xf numFmtId="0" fontId="4" fillId="8" borderId="32" xfId="0" applyFont="1" applyFill="1" applyBorder="1" applyAlignment="1">
      <alignment vertical="top" wrapText="1"/>
    </xf>
    <xf numFmtId="0" fontId="4" fillId="0" borderId="24" xfId="0" applyFont="1" applyBorder="1" applyAlignment="1">
      <alignment horizontal="center"/>
    </xf>
    <xf numFmtId="0" fontId="4" fillId="0" borderId="26" xfId="0" applyFont="1" applyBorder="1" applyAlignment="1">
      <alignment horizontal="center"/>
    </xf>
    <xf numFmtId="0" fontId="4" fillId="0" borderId="25" xfId="0" applyFont="1" applyBorder="1" applyAlignment="1">
      <alignment horizontal="center"/>
    </xf>
    <xf numFmtId="0" fontId="4" fillId="8" borderId="27" xfId="0" applyFont="1" applyFill="1" applyBorder="1"/>
    <xf numFmtId="0" fontId="4" fillId="0" borderId="45" xfId="0" applyFont="1" applyBorder="1"/>
    <xf numFmtId="0" fontId="4" fillId="0" borderId="46" xfId="0" applyFont="1" applyBorder="1"/>
    <xf numFmtId="0" fontId="4" fillId="8" borderId="1" xfId="0" applyFont="1" applyFill="1" applyBorder="1"/>
    <xf numFmtId="0" fontId="0" fillId="0" borderId="0" xfId="2" applyFont="1" applyAlignment="1">
      <alignment vertical="center"/>
    </xf>
    <xf numFmtId="0" fontId="0" fillId="0" borderId="0" xfId="0" applyAlignment="1">
      <alignment wrapText="1"/>
    </xf>
    <xf numFmtId="0" fontId="0" fillId="0" borderId="56" xfId="0" applyBorder="1"/>
    <xf numFmtId="0" fontId="0" fillId="7" borderId="1" xfId="2" applyFont="1" applyFill="1" applyBorder="1" applyAlignment="1">
      <alignment vertical="center"/>
    </xf>
    <xf numFmtId="0" fontId="0" fillId="0" borderId="31" xfId="0" applyBorder="1"/>
    <xf numFmtId="0" fontId="0" fillId="4" borderId="31" xfId="0" applyFill="1" applyBorder="1"/>
    <xf numFmtId="0" fontId="0" fillId="3" borderId="31" xfId="0" applyFill="1" applyBorder="1"/>
    <xf numFmtId="0" fontId="4" fillId="4" borderId="31" xfId="0" applyFont="1" applyFill="1" applyBorder="1" applyAlignment="1">
      <alignment horizontal="left" vertical="center"/>
    </xf>
    <xf numFmtId="0" fontId="0" fillId="9" borderId="6" xfId="0" applyFill="1" applyBorder="1"/>
    <xf numFmtId="0" fontId="0" fillId="0" borderId="32" xfId="0" applyBorder="1"/>
    <xf numFmtId="0" fontId="0" fillId="0" borderId="27" xfId="0" applyBorder="1"/>
    <xf numFmtId="0" fontId="0" fillId="4" borderId="57" xfId="0" applyFill="1" applyBorder="1"/>
    <xf numFmtId="0" fontId="0" fillId="3" borderId="27" xfId="0" applyFill="1" applyBorder="1"/>
    <xf numFmtId="0" fontId="0" fillId="4" borderId="27" xfId="0" applyFill="1" applyBorder="1"/>
    <xf numFmtId="0" fontId="4" fillId="4" borderId="16" xfId="0" applyFont="1" applyFill="1" applyBorder="1" applyAlignment="1">
      <alignment horizontal="left" vertical="center"/>
    </xf>
    <xf numFmtId="0" fontId="0" fillId="9" borderId="42" xfId="0" applyFill="1" applyBorder="1"/>
    <xf numFmtId="0" fontId="0" fillId="0" borderId="42" xfId="0" applyBorder="1"/>
    <xf numFmtId="0" fontId="0" fillId="0" borderId="16" xfId="0" applyBorder="1"/>
    <xf numFmtId="0" fontId="0" fillId="0" borderId="5" xfId="0" applyBorder="1"/>
    <xf numFmtId="0" fontId="20" fillId="0" borderId="0" xfId="0" applyFont="1"/>
    <xf numFmtId="0" fontId="0" fillId="4" borderId="1" xfId="0" applyFill="1" applyBorder="1"/>
    <xf numFmtId="0" fontId="4" fillId="4" borderId="39" xfId="0" applyFont="1" applyFill="1" applyBorder="1" applyAlignment="1">
      <alignment horizontal="left" vertical="center"/>
    </xf>
    <xf numFmtId="0" fontId="10" fillId="4" borderId="58" xfId="0" applyFont="1" applyFill="1" applyBorder="1" applyAlignment="1">
      <alignment horizontal="left" vertical="center"/>
    </xf>
    <xf numFmtId="0" fontId="21" fillId="0" borderId="0" xfId="0" applyFont="1" applyAlignment="1">
      <alignment vertical="center"/>
    </xf>
    <xf numFmtId="0" fontId="22" fillId="0" borderId="0" xfId="0" applyFont="1"/>
    <xf numFmtId="0" fontId="4" fillId="11" borderId="7" xfId="0" applyFont="1" applyFill="1" applyBorder="1" applyAlignment="1">
      <alignment horizontal="center" vertical="center" wrapText="1"/>
    </xf>
    <xf numFmtId="0" fontId="0" fillId="11" borderId="1" xfId="0" applyFill="1" applyBorder="1" applyAlignment="1">
      <alignment horizontal="center" vertical="center" wrapText="1"/>
    </xf>
    <xf numFmtId="0" fontId="0" fillId="0" borderId="0" xfId="0" applyAlignment="1">
      <alignment vertical="center" wrapText="1"/>
    </xf>
    <xf numFmtId="0" fontId="4" fillId="0" borderId="31" xfId="0" applyFont="1" applyBorder="1" applyAlignment="1">
      <alignment horizontal="left" vertical="center"/>
    </xf>
    <xf numFmtId="0" fontId="0" fillId="0" borderId="31" xfId="0" applyBorder="1" applyAlignment="1">
      <alignment horizontal="center" vertical="center"/>
    </xf>
    <xf numFmtId="0" fontId="4" fillId="0" borderId="16" xfId="0" applyFont="1" applyBorder="1" applyAlignment="1">
      <alignment horizontal="left" vertical="center"/>
    </xf>
    <xf numFmtId="0" fontId="0" fillId="0" borderId="16" xfId="0" applyBorder="1" applyAlignment="1">
      <alignment horizontal="center" vertical="center"/>
    </xf>
    <xf numFmtId="0" fontId="4" fillId="0" borderId="58" xfId="0" applyFont="1" applyBorder="1" applyAlignment="1">
      <alignment horizontal="left" vertical="center"/>
    </xf>
    <xf numFmtId="0" fontId="0" fillId="0" borderId="27" xfId="0" applyBorder="1" applyAlignment="1">
      <alignment horizontal="center" vertical="center"/>
    </xf>
    <xf numFmtId="0" fontId="4" fillId="0" borderId="27" xfId="0" applyFont="1" applyBorder="1" applyAlignment="1">
      <alignment horizontal="left" vertical="center"/>
    </xf>
    <xf numFmtId="0" fontId="4" fillId="0" borderId="31" xfId="0" applyFont="1" applyBorder="1" applyAlignment="1">
      <alignment horizontal="left" vertical="center" wrapText="1"/>
    </xf>
    <xf numFmtId="0" fontId="4" fillId="0" borderId="27" xfId="0" applyFont="1" applyBorder="1" applyAlignment="1">
      <alignment horizontal="left" vertical="center" wrapText="1"/>
    </xf>
    <xf numFmtId="0" fontId="0" fillId="0" borderId="0" xfId="0" applyAlignment="1">
      <alignment horizontal="left"/>
    </xf>
    <xf numFmtId="0" fontId="0" fillId="0" borderId="0" xfId="0" applyFill="1"/>
    <xf numFmtId="0" fontId="4" fillId="12" borderId="45" xfId="0" applyFont="1" applyFill="1" applyBorder="1"/>
    <xf numFmtId="0" fontId="4" fillId="12" borderId="46" xfId="0" applyFont="1" applyFill="1" applyBorder="1"/>
    <xf numFmtId="0" fontId="4" fillId="12" borderId="53" xfId="0" applyFont="1" applyFill="1" applyBorder="1" applyAlignment="1">
      <alignment horizontal="center"/>
    </xf>
    <xf numFmtId="0" fontId="4" fillId="12" borderId="54" xfId="0" applyFont="1" applyFill="1" applyBorder="1" applyAlignment="1">
      <alignment horizontal="center"/>
    </xf>
    <xf numFmtId="0" fontId="4" fillId="12" borderId="55" xfId="0" applyFont="1" applyFill="1" applyBorder="1" applyAlignment="1">
      <alignment horizontal="center"/>
    </xf>
    <xf numFmtId="0" fontId="4" fillId="12" borderId="54" xfId="0" applyFont="1" applyFill="1" applyBorder="1"/>
    <xf numFmtId="0" fontId="4" fillId="12" borderId="3" xfId="0" applyFont="1" applyFill="1" applyBorder="1"/>
    <xf numFmtId="0" fontId="0" fillId="12" borderId="0" xfId="0" applyFill="1"/>
    <xf numFmtId="0" fontId="4" fillId="12" borderId="1" xfId="0" applyFont="1" applyFill="1" applyBorder="1"/>
    <xf numFmtId="0" fontId="4" fillId="8" borderId="1" xfId="0" applyFont="1" applyFill="1" applyBorder="1" applyAlignment="1">
      <alignment horizontal="center"/>
    </xf>
    <xf numFmtId="0" fontId="4" fillId="2" borderId="53" xfId="0" applyFont="1" applyFill="1" applyBorder="1" applyAlignment="1">
      <alignment horizontal="center"/>
    </xf>
    <xf numFmtId="0" fontId="4" fillId="2" borderId="54" xfId="0" applyFont="1" applyFill="1" applyBorder="1" applyAlignment="1">
      <alignment horizontal="center"/>
    </xf>
    <xf numFmtId="0" fontId="4" fillId="2" borderId="55" xfId="0" applyFont="1" applyFill="1" applyBorder="1" applyAlignment="1">
      <alignment horizontal="center"/>
    </xf>
    <xf numFmtId="0" fontId="4" fillId="2" borderId="45" xfId="0" applyFont="1" applyFill="1" applyBorder="1"/>
    <xf numFmtId="0" fontId="4" fillId="2" borderId="54" xfId="0" applyFont="1" applyFill="1" applyBorder="1"/>
    <xf numFmtId="0" fontId="4" fillId="2" borderId="3" xfId="0" applyFont="1" applyFill="1" applyBorder="1"/>
    <xf numFmtId="0" fontId="23" fillId="0" borderId="0" xfId="0" applyFont="1"/>
    <xf numFmtId="0" fontId="24" fillId="0" borderId="0" xfId="0" applyFont="1"/>
    <xf numFmtId="0" fontId="4" fillId="8" borderId="31" xfId="0" applyFont="1" applyFill="1" applyBorder="1" applyAlignment="1">
      <alignment horizontal="center" vertical="center" wrapText="1"/>
    </xf>
    <xf numFmtId="0" fontId="0" fillId="0" borderId="1" xfId="0" applyFill="1" applyBorder="1"/>
    <xf numFmtId="0" fontId="0" fillId="0" borderId="2" xfId="0" applyFill="1" applyBorder="1"/>
    <xf numFmtId="0" fontId="0" fillId="10" borderId="31" xfId="0" applyFill="1" applyBorder="1"/>
    <xf numFmtId="0" fontId="0" fillId="10" borderId="27" xfId="0" applyFill="1" applyBorder="1"/>
    <xf numFmtId="0" fontId="4" fillId="0" borderId="0" xfId="0" applyFont="1" applyProtection="1"/>
    <xf numFmtId="0" fontId="6" fillId="0" borderId="0" xfId="0" applyFont="1" applyAlignment="1" applyProtection="1">
      <alignment vertical="center"/>
    </xf>
    <xf numFmtId="0" fontId="6" fillId="2" borderId="0" xfId="0" applyFont="1" applyFill="1" applyAlignment="1" applyProtection="1">
      <alignment vertical="center"/>
    </xf>
    <xf numFmtId="0" fontId="7" fillId="2" borderId="0" xfId="0" applyFont="1" applyFill="1" applyAlignment="1" applyProtection="1">
      <alignment horizontal="left" vertical="center"/>
    </xf>
    <xf numFmtId="0" fontId="8" fillId="0" borderId="0" xfId="0" applyFont="1" applyAlignment="1" applyProtection="1">
      <alignment vertical="center"/>
    </xf>
    <xf numFmtId="0" fontId="4" fillId="3" borderId="1" xfId="0" applyFont="1" applyFill="1" applyBorder="1" applyProtection="1"/>
    <xf numFmtId="0" fontId="7" fillId="0" borderId="0" xfId="0" applyFont="1" applyAlignment="1" applyProtection="1">
      <alignment horizontal="left" vertical="center"/>
    </xf>
    <xf numFmtId="0" fontId="4" fillId="0" borderId="0" xfId="0" applyFont="1" applyAlignment="1" applyProtection="1">
      <alignment wrapText="1"/>
    </xf>
    <xf numFmtId="0" fontId="10" fillId="0" borderId="0" xfId="0" applyFont="1" applyProtection="1"/>
    <xf numFmtId="0" fontId="11" fillId="0" borderId="0" xfId="0" applyFont="1" applyAlignment="1" applyProtection="1">
      <alignment horizontal="left" vertical="center"/>
    </xf>
    <xf numFmtId="0" fontId="12" fillId="0" borderId="0" xfId="0" applyFont="1" applyAlignment="1" applyProtection="1">
      <alignment horizontal="left" vertical="center"/>
    </xf>
    <xf numFmtId="0" fontId="12" fillId="0" borderId="0" xfId="0" applyFont="1" applyAlignment="1" applyProtection="1">
      <alignment horizontal="center" vertical="center"/>
    </xf>
    <xf numFmtId="0" fontId="0" fillId="0" borderId="0" xfId="0" applyProtection="1"/>
    <xf numFmtId="0" fontId="13" fillId="2" borderId="0" xfId="0" applyFont="1" applyFill="1" applyAlignment="1" applyProtection="1">
      <alignment vertical="center"/>
    </xf>
    <xf numFmtId="0" fontId="10" fillId="2" borderId="0" xfId="0" applyFont="1" applyFill="1" applyAlignment="1" applyProtection="1">
      <alignment vertical="center"/>
    </xf>
    <xf numFmtId="0" fontId="10" fillId="0" borderId="0" xfId="0" applyFont="1" applyAlignment="1" applyProtection="1">
      <alignment vertical="center"/>
    </xf>
    <xf numFmtId="0" fontId="10" fillId="5" borderId="1" xfId="0" applyFont="1" applyFill="1" applyBorder="1" applyAlignment="1" applyProtection="1">
      <alignment vertical="center"/>
    </xf>
    <xf numFmtId="0" fontId="4" fillId="2" borderId="0" xfId="0" applyFont="1" applyFill="1" applyProtection="1"/>
    <xf numFmtId="0" fontId="15" fillId="0" borderId="0" xfId="0" applyFont="1" applyAlignment="1" applyProtection="1">
      <alignment vertical="center"/>
    </xf>
    <xf numFmtId="0" fontId="16" fillId="6" borderId="1" xfId="0" applyFont="1" applyFill="1" applyBorder="1" applyAlignment="1" applyProtection="1">
      <alignment vertical="center"/>
    </xf>
    <xf numFmtId="0" fontId="15" fillId="2" borderId="0" xfId="0" applyFont="1" applyFill="1" applyAlignment="1" applyProtection="1">
      <alignment vertical="center"/>
    </xf>
    <xf numFmtId="0" fontId="4" fillId="0" borderId="0" xfId="0" applyFont="1" applyAlignment="1" applyProtection="1">
      <alignment horizontal="center" vertical="center"/>
    </xf>
    <xf numFmtId="0" fontId="0" fillId="0" borderId="0" xfId="0" applyAlignment="1" applyProtection="1">
      <alignment horizontal="center" vertical="center"/>
    </xf>
    <xf numFmtId="0" fontId="12" fillId="2" borderId="8"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xf>
    <xf numFmtId="0" fontId="12" fillId="0" borderId="11" xfId="0" applyFont="1" applyBorder="1" applyAlignment="1" applyProtection="1">
      <alignment horizontal="center" vertical="center" wrapText="1"/>
    </xf>
    <xf numFmtId="0" fontId="12" fillId="0" borderId="12" xfId="0" applyFont="1" applyBorder="1" applyAlignment="1" applyProtection="1">
      <alignment horizontal="center" vertical="center"/>
    </xf>
    <xf numFmtId="0" fontId="4" fillId="2" borderId="11" xfId="0" applyFont="1" applyFill="1" applyBorder="1" applyAlignment="1" applyProtection="1">
      <alignment horizontal="center" vertical="center" wrapText="1"/>
    </xf>
    <xf numFmtId="0" fontId="4" fillId="0" borderId="13" xfId="0" applyFont="1" applyBorder="1" applyAlignment="1" applyProtection="1">
      <alignment horizontal="center" vertical="center" wrapText="1"/>
    </xf>
    <xf numFmtId="0" fontId="4" fillId="0" borderId="9"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4" fillId="0" borderId="0" xfId="0" applyFont="1" applyAlignment="1" applyProtection="1">
      <alignment vertical="center"/>
    </xf>
    <xf numFmtId="0" fontId="4" fillId="0" borderId="16"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9" xfId="0" applyFont="1" applyBorder="1" applyAlignment="1" applyProtection="1">
      <alignment horizontal="center" vertical="center" wrapText="1"/>
    </xf>
    <xf numFmtId="0" fontId="4" fillId="0" borderId="20" xfId="0" applyFont="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0" fillId="0" borderId="0" xfId="0" applyAlignment="1" applyProtection="1">
      <alignment vertical="center"/>
    </xf>
    <xf numFmtId="0" fontId="4" fillId="0" borderId="22" xfId="0" applyFont="1" applyBorder="1" applyAlignment="1" applyProtection="1">
      <alignment horizontal="center" vertical="top" wrapText="1"/>
    </xf>
    <xf numFmtId="0" fontId="4" fillId="0" borderId="23" xfId="0" applyFont="1" applyBorder="1" applyAlignment="1" applyProtection="1">
      <alignment horizontal="center" vertical="top" wrapText="1"/>
    </xf>
    <xf numFmtId="0" fontId="4" fillId="0" borderId="26"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23" xfId="0" applyFont="1" applyBorder="1" applyAlignment="1" applyProtection="1">
      <alignment horizontal="center" vertical="center"/>
    </xf>
    <xf numFmtId="0" fontId="4" fillId="6" borderId="23" xfId="0" applyFont="1" applyFill="1" applyBorder="1" applyAlignment="1" applyProtection="1">
      <alignment horizontal="center" vertical="center"/>
    </xf>
    <xf numFmtId="0" fontId="4" fillId="0" borderId="26" xfId="0" applyFont="1" applyBorder="1" applyAlignment="1" applyProtection="1">
      <alignment horizontal="center" vertical="top" wrapText="1"/>
    </xf>
    <xf numFmtId="0" fontId="4" fillId="0" borderId="25" xfId="0" applyFont="1" applyBorder="1" applyAlignment="1" applyProtection="1">
      <alignment horizontal="center" vertical="center"/>
    </xf>
    <xf numFmtId="0" fontId="4" fillId="0" borderId="30" xfId="0" applyFont="1" applyBorder="1" applyProtection="1"/>
    <xf numFmtId="0" fontId="7" fillId="2" borderId="0" xfId="0" applyFont="1" applyFill="1" applyAlignment="1" applyProtection="1">
      <alignment wrapText="1"/>
    </xf>
    <xf numFmtId="0" fontId="4" fillId="0" borderId="0" xfId="0" applyFont="1" applyAlignment="1" applyProtection="1">
      <alignment horizontal="left"/>
    </xf>
    <xf numFmtId="177" fontId="4" fillId="0" borderId="0" xfId="0" applyNumberFormat="1" applyFont="1" applyProtection="1"/>
    <xf numFmtId="0" fontId="7" fillId="0" borderId="0" xfId="0" applyFont="1" applyAlignment="1" applyProtection="1">
      <alignment wrapText="1"/>
    </xf>
    <xf numFmtId="0" fontId="7" fillId="6" borderId="9" xfId="0" applyFont="1" applyFill="1" applyBorder="1" applyAlignment="1">
      <alignment horizontal="center" vertical="center" wrapText="1"/>
    </xf>
    <xf numFmtId="0" fontId="12" fillId="0" borderId="0" xfId="0" applyFont="1" applyFill="1" applyAlignment="1" applyProtection="1">
      <alignment horizontal="left" vertical="center"/>
    </xf>
    <xf numFmtId="0" fontId="4" fillId="0" borderId="0" xfId="0" applyFont="1" applyFill="1" applyAlignment="1" applyProtection="1">
      <alignment wrapText="1"/>
    </xf>
    <xf numFmtId="0" fontId="10" fillId="0" borderId="0" xfId="0" applyFont="1" applyFill="1" applyProtection="1"/>
    <xf numFmtId="0" fontId="12" fillId="0" borderId="0" xfId="0" applyFont="1" applyFill="1" applyAlignment="1" applyProtection="1">
      <alignment horizontal="center" vertical="center"/>
    </xf>
    <xf numFmtId="0" fontId="25" fillId="13" borderId="1" xfId="0" applyFont="1" applyFill="1" applyBorder="1" applyAlignment="1">
      <alignment vertical="center" wrapText="1"/>
    </xf>
    <xf numFmtId="0" fontId="26" fillId="13" borderId="1" xfId="0" applyFont="1" applyFill="1" applyBorder="1" applyAlignment="1">
      <alignment vertical="center" wrapText="1"/>
    </xf>
    <xf numFmtId="0" fontId="0" fillId="7" borderId="7" xfId="2" applyFont="1" applyFill="1" applyBorder="1" applyAlignment="1">
      <alignment vertical="center"/>
    </xf>
    <xf numFmtId="49" fontId="27" fillId="12" borderId="32" xfId="1" applyNumberFormat="1" applyFont="1" applyFill="1" applyBorder="1" applyAlignment="1" applyProtection="1">
      <alignment horizontal="left" vertical="center" wrapText="1"/>
    </xf>
    <xf numFmtId="0" fontId="12" fillId="6" borderId="8" xfId="0" applyFont="1" applyFill="1" applyBorder="1" applyAlignment="1" applyProtection="1">
      <alignment horizontal="center" vertical="center" wrapText="1"/>
    </xf>
    <xf numFmtId="0" fontId="4" fillId="6" borderId="20" xfId="0" applyFont="1" applyFill="1" applyBorder="1" applyAlignment="1" applyProtection="1">
      <alignment horizontal="center" vertical="center" wrapText="1"/>
    </xf>
    <xf numFmtId="0" fontId="4" fillId="6" borderId="44" xfId="0" applyFont="1" applyFill="1" applyBorder="1" applyAlignment="1" applyProtection="1">
      <alignment horizontal="center" vertical="center"/>
    </xf>
    <xf numFmtId="0" fontId="4" fillId="0" borderId="59" xfId="0" applyFont="1" applyBorder="1" applyProtection="1"/>
    <xf numFmtId="0" fontId="4" fillId="0" borderId="59" xfId="0" applyFont="1" applyBorder="1" applyAlignment="1" applyProtection="1">
      <alignment horizontal="center" vertical="center"/>
    </xf>
    <xf numFmtId="0" fontId="4" fillId="0" borderId="59" xfId="0" applyFont="1" applyBorder="1" applyAlignment="1" applyProtection="1">
      <alignment vertical="center"/>
    </xf>
    <xf numFmtId="0" fontId="13" fillId="0" borderId="0" xfId="0" applyFont="1" applyAlignment="1" applyProtection="1">
      <alignment horizontal="right"/>
    </xf>
    <xf numFmtId="0" fontId="14" fillId="2" borderId="0" xfId="0" applyFont="1" applyFill="1" applyAlignment="1" applyProtection="1">
      <alignment vertical="center"/>
    </xf>
    <xf numFmtId="0" fontId="19" fillId="2" borderId="0" xfId="0" applyFont="1" applyFill="1" applyAlignment="1" applyProtection="1">
      <alignment vertical="center"/>
    </xf>
    <xf numFmtId="178" fontId="4" fillId="12" borderId="1" xfId="0" applyNumberFormat="1" applyFont="1" applyFill="1" applyBorder="1"/>
    <xf numFmtId="178" fontId="4" fillId="8" borderId="1" xfId="0" applyNumberFormat="1" applyFont="1" applyFill="1" applyBorder="1"/>
    <xf numFmtId="0" fontId="4" fillId="0" borderId="73" xfId="0" applyFont="1" applyBorder="1" applyAlignment="1" applyProtection="1">
      <alignment horizontal="center" vertical="center" wrapText="1"/>
    </xf>
    <xf numFmtId="0" fontId="4" fillId="0" borderId="74" xfId="0" applyFont="1" applyBorder="1" applyAlignment="1" applyProtection="1">
      <alignment horizontal="center" vertical="center" wrapText="1"/>
    </xf>
    <xf numFmtId="0" fontId="4" fillId="0" borderId="75" xfId="0" applyFont="1" applyBorder="1" applyAlignment="1" applyProtection="1">
      <alignment horizontal="center" vertical="center" wrapText="1"/>
    </xf>
    <xf numFmtId="0" fontId="4" fillId="0" borderId="76" xfId="0" applyFont="1" applyBorder="1" applyAlignment="1" applyProtection="1">
      <alignment horizontal="center" vertical="center" wrapText="1"/>
    </xf>
    <xf numFmtId="0" fontId="4" fillId="0" borderId="68" xfId="0" applyFont="1" applyBorder="1" applyAlignment="1" applyProtection="1">
      <alignment horizontal="center" vertical="center" wrapText="1"/>
    </xf>
    <xf numFmtId="0" fontId="4" fillId="0" borderId="77" xfId="0" applyFont="1" applyBorder="1" applyAlignment="1" applyProtection="1">
      <alignment horizontal="center" vertical="center" wrapText="1"/>
    </xf>
    <xf numFmtId="0" fontId="4" fillId="0" borderId="78" xfId="0" applyFont="1" applyBorder="1" applyAlignment="1" applyProtection="1">
      <alignment horizontal="center" vertical="center" wrapText="1"/>
    </xf>
    <xf numFmtId="0" fontId="4" fillId="0" borderId="79" xfId="0" applyFont="1" applyBorder="1" applyAlignment="1" applyProtection="1">
      <alignment horizontal="center" vertical="center" wrapText="1"/>
    </xf>
    <xf numFmtId="0" fontId="4" fillId="0" borderId="76" xfId="0" applyFont="1" applyBorder="1" applyAlignment="1" applyProtection="1">
      <alignment horizontal="center" vertical="center"/>
    </xf>
    <xf numFmtId="0" fontId="12" fillId="0" borderId="77" xfId="0" applyFont="1" applyBorder="1" applyAlignment="1" applyProtection="1">
      <alignment horizontal="center" vertical="center"/>
    </xf>
    <xf numFmtId="0" fontId="12" fillId="0" borderId="78" xfId="0" applyFont="1" applyBorder="1" applyAlignment="1" applyProtection="1">
      <alignment horizontal="center" vertical="center"/>
    </xf>
    <xf numFmtId="0" fontId="12" fillId="0" borderId="79" xfId="0" applyFont="1" applyBorder="1" applyAlignment="1" applyProtection="1">
      <alignment horizontal="center" vertical="center"/>
    </xf>
    <xf numFmtId="0" fontId="12" fillId="0" borderId="77" xfId="0" applyFont="1" applyBorder="1" applyAlignment="1" applyProtection="1">
      <alignment vertical="top" wrapText="1"/>
    </xf>
    <xf numFmtId="0" fontId="12" fillId="0" borderId="78" xfId="0" applyFont="1" applyBorder="1" applyAlignment="1" applyProtection="1">
      <alignment vertical="top" wrapText="1"/>
    </xf>
    <xf numFmtId="0" fontId="12" fillId="0" borderId="78" xfId="0" applyFont="1" applyBorder="1" applyAlignment="1" applyProtection="1">
      <alignment horizontal="center" vertical="top" wrapText="1"/>
    </xf>
    <xf numFmtId="0" fontId="12" fillId="0" borderId="79" xfId="0" applyFont="1" applyBorder="1" applyAlignment="1" applyProtection="1">
      <alignment horizontal="center" vertical="top" wrapText="1"/>
    </xf>
    <xf numFmtId="0" fontId="4" fillId="0" borderId="81" xfId="0" applyFont="1" applyBorder="1" applyAlignment="1" applyProtection="1">
      <alignment horizontal="center" vertical="center"/>
    </xf>
    <xf numFmtId="0" fontId="4" fillId="0" borderId="82" xfId="0" applyFont="1" applyBorder="1" applyAlignment="1" applyProtection="1">
      <alignment horizontal="center" vertical="center"/>
    </xf>
    <xf numFmtId="0" fontId="4" fillId="0" borderId="82" xfId="0" applyFont="1" applyBorder="1" applyAlignment="1" applyProtection="1">
      <alignment horizontal="center" vertical="top" wrapText="1"/>
    </xf>
    <xf numFmtId="0" fontId="4" fillId="0" borderId="83" xfId="0" applyFont="1" applyBorder="1" applyAlignment="1" applyProtection="1">
      <alignment horizontal="center" vertical="center"/>
    </xf>
    <xf numFmtId="0" fontId="4" fillId="0" borderId="81" xfId="0" applyFont="1" applyBorder="1" applyAlignment="1" applyProtection="1">
      <alignment horizontal="center" vertical="top" wrapText="1"/>
    </xf>
    <xf numFmtId="0" fontId="4" fillId="0" borderId="83" xfId="0" applyFont="1" applyBorder="1" applyAlignment="1" applyProtection="1">
      <alignment horizontal="center" vertical="top" wrapText="1"/>
    </xf>
    <xf numFmtId="0" fontId="10" fillId="14" borderId="88" xfId="0" applyFont="1" applyFill="1" applyBorder="1" applyAlignment="1" applyProtection="1">
      <alignment vertical="center"/>
    </xf>
    <xf numFmtId="0" fontId="4" fillId="4" borderId="88" xfId="0" applyFont="1" applyFill="1" applyBorder="1" applyAlignment="1" applyProtection="1">
      <alignment vertical="center"/>
    </xf>
    <xf numFmtId="0" fontId="16" fillId="7" borderId="88" xfId="0" applyFont="1" applyFill="1" applyBorder="1" applyAlignment="1" applyProtection="1">
      <alignment vertical="center"/>
    </xf>
    <xf numFmtId="0" fontId="4" fillId="0" borderId="7" xfId="0" applyFont="1" applyFill="1" applyBorder="1" applyAlignment="1">
      <alignment vertical="center"/>
    </xf>
    <xf numFmtId="0" fontId="0" fillId="0" borderId="7" xfId="0" applyFill="1" applyBorder="1" applyAlignment="1">
      <alignment horizontal="center" vertical="center"/>
    </xf>
    <xf numFmtId="0" fontId="4" fillId="0" borderId="27" xfId="0" applyFont="1" applyFill="1" applyBorder="1" applyAlignment="1">
      <alignment horizontal="left" vertical="center"/>
    </xf>
    <xf numFmtId="0" fontId="0" fillId="0" borderId="27" xfId="0" applyFill="1" applyBorder="1" applyAlignment="1">
      <alignment horizontal="center" vertical="center"/>
    </xf>
    <xf numFmtId="0" fontId="8" fillId="2" borderId="2" xfId="0" applyFont="1" applyFill="1" applyBorder="1" applyAlignment="1" applyProtection="1">
      <alignment horizontal="center" vertical="center"/>
    </xf>
    <xf numFmtId="0" fontId="8" fillId="2" borderId="1" xfId="0" applyFont="1" applyFill="1" applyBorder="1" applyAlignment="1" applyProtection="1">
      <alignment horizontal="center" vertical="center"/>
    </xf>
    <xf numFmtId="0" fontId="8" fillId="3" borderId="3" xfId="0" applyFont="1" applyFill="1" applyBorder="1" applyAlignment="1" applyProtection="1">
      <alignment horizontal="center" vertical="center"/>
    </xf>
    <xf numFmtId="0" fontId="28" fillId="3" borderId="2" xfId="0" applyFont="1" applyFill="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67" xfId="0" applyFont="1" applyBorder="1" applyAlignment="1" applyProtection="1">
      <alignment horizontal="center" vertical="center" wrapText="1"/>
    </xf>
    <xf numFmtId="0" fontId="27" fillId="12" borderId="31" xfId="0" applyFont="1" applyFill="1" applyBorder="1" applyAlignment="1" applyProtection="1">
      <alignment horizontal="center" vertical="center"/>
    </xf>
    <xf numFmtId="49" fontId="27" fillId="12" borderId="33" xfId="1" applyNumberFormat="1" applyFont="1" applyFill="1" applyBorder="1" applyAlignment="1" applyProtection="1">
      <alignment horizontal="left" vertical="center" wrapText="1"/>
    </xf>
    <xf numFmtId="49" fontId="27" fillId="12" borderId="34" xfId="1" applyNumberFormat="1" applyFont="1" applyFill="1" applyBorder="1" applyAlignment="1" applyProtection="1">
      <alignment horizontal="left" vertical="center" wrapText="1"/>
    </xf>
    <xf numFmtId="176" fontId="27" fillId="12" borderId="50" xfId="1" applyNumberFormat="1" applyFont="1" applyFill="1" applyBorder="1" applyAlignment="1" applyProtection="1">
      <alignment vertical="center" wrapText="1"/>
    </xf>
    <xf numFmtId="177" fontId="27" fillId="12" borderId="35" xfId="1" applyNumberFormat="1" applyFont="1" applyFill="1" applyBorder="1" applyAlignment="1" applyProtection="1">
      <alignment horizontal="right" vertical="center"/>
    </xf>
    <xf numFmtId="176" fontId="27" fillId="12" borderId="31" xfId="1" applyNumberFormat="1" applyFont="1" applyFill="1" applyBorder="1" applyAlignment="1" applyProtection="1">
      <alignment vertical="center" wrapText="1"/>
    </xf>
    <xf numFmtId="176" fontId="27" fillId="12" borderId="33" xfId="1" applyNumberFormat="1" applyFont="1" applyFill="1" applyBorder="1" applyAlignment="1" applyProtection="1">
      <alignment horizontal="left" vertical="center"/>
    </xf>
    <xf numFmtId="177" fontId="27" fillId="12" borderId="31" xfId="1" applyNumberFormat="1" applyFont="1" applyFill="1" applyBorder="1" applyAlignment="1" applyProtection="1">
      <alignment horizontal="right" vertical="center"/>
    </xf>
    <xf numFmtId="177" fontId="27" fillId="12" borderId="32" xfId="1" applyNumberFormat="1" applyFont="1" applyFill="1" applyBorder="1" applyAlignment="1" applyProtection="1">
      <alignment horizontal="right" vertical="center"/>
    </xf>
    <xf numFmtId="0" fontId="27" fillId="12" borderId="31" xfId="1" applyNumberFormat="1" applyFont="1" applyFill="1" applyBorder="1" applyAlignment="1" applyProtection="1">
      <alignment vertical="center" wrapText="1"/>
    </xf>
    <xf numFmtId="176" fontId="27" fillId="12" borderId="36" xfId="1" applyNumberFormat="1" applyFont="1" applyFill="1" applyBorder="1" applyAlignment="1" applyProtection="1">
      <alignment vertical="center" wrapText="1"/>
    </xf>
    <xf numFmtId="176" fontId="27" fillId="12" borderId="37" xfId="1" applyNumberFormat="1" applyFont="1" applyFill="1" applyBorder="1" applyAlignment="1" applyProtection="1">
      <alignment vertical="center" wrapText="1"/>
    </xf>
    <xf numFmtId="0" fontId="27" fillId="12" borderId="38" xfId="1" applyNumberFormat="1" applyFont="1" applyFill="1" applyBorder="1" applyAlignment="1" applyProtection="1">
      <alignment vertical="center"/>
    </xf>
    <xf numFmtId="176" fontId="27" fillId="12" borderId="36" xfId="1" applyNumberFormat="1" applyFont="1" applyFill="1" applyBorder="1" applyAlignment="1" applyProtection="1">
      <alignment horizontal="center" vertical="center"/>
    </xf>
    <xf numFmtId="0" fontId="27" fillId="5" borderId="16" xfId="0" applyFont="1" applyFill="1" applyBorder="1" applyAlignment="1" applyProtection="1">
      <alignment horizontal="center" vertical="center"/>
      <protection locked="0"/>
    </xf>
    <xf numFmtId="49" fontId="27" fillId="3" borderId="39" xfId="1" applyNumberFormat="1" applyFont="1" applyFill="1" applyBorder="1" applyAlignment="1" applyProtection="1">
      <alignment horizontal="left" vertical="center" wrapText="1"/>
      <protection locked="0"/>
    </xf>
    <xf numFmtId="49" fontId="27" fillId="5" borderId="17" xfId="1" applyNumberFormat="1" applyFont="1" applyFill="1" applyBorder="1" applyAlignment="1" applyProtection="1">
      <alignment horizontal="left" vertical="center" wrapText="1"/>
      <protection locked="0"/>
    </xf>
    <xf numFmtId="49" fontId="27" fillId="5" borderId="40" xfId="1" applyNumberFormat="1" applyFont="1" applyFill="1" applyBorder="1" applyAlignment="1" applyProtection="1">
      <alignment horizontal="left" vertical="center" wrapText="1"/>
      <protection locked="0"/>
    </xf>
    <xf numFmtId="176" fontId="27" fillId="3" borderId="17" xfId="1" applyNumberFormat="1" applyFont="1" applyFill="1" applyBorder="1" applyAlignment="1" applyProtection="1">
      <alignment vertical="center" wrapText="1"/>
      <protection locked="0"/>
    </xf>
    <xf numFmtId="177" fontId="27" fillId="3" borderId="41" xfId="1" applyNumberFormat="1" applyFont="1" applyFill="1" applyBorder="1" applyAlignment="1" applyProtection="1">
      <alignment horizontal="right" vertical="center"/>
      <protection locked="0"/>
    </xf>
    <xf numFmtId="176" fontId="27" fillId="3" borderId="16" xfId="1" applyNumberFormat="1" applyFont="1" applyFill="1" applyBorder="1" applyAlignment="1" applyProtection="1">
      <alignment vertical="center" wrapText="1"/>
      <protection locked="0"/>
    </xf>
    <xf numFmtId="176" fontId="27" fillId="3" borderId="17" xfId="1" applyNumberFormat="1" applyFont="1" applyFill="1" applyBorder="1" applyAlignment="1" applyProtection="1">
      <alignment horizontal="left" vertical="center"/>
      <protection locked="0"/>
    </xf>
    <xf numFmtId="177" fontId="27" fillId="3" borderId="16" xfId="1" applyNumberFormat="1" applyFont="1" applyFill="1" applyBorder="1" applyAlignment="1" applyProtection="1">
      <alignment horizontal="right" vertical="center"/>
      <protection locked="0"/>
    </xf>
    <xf numFmtId="177" fontId="27" fillId="6" borderId="39" xfId="1" applyNumberFormat="1" applyFont="1" applyFill="1" applyBorder="1" applyAlignment="1" applyProtection="1">
      <alignment horizontal="right" vertical="center"/>
    </xf>
    <xf numFmtId="0" fontId="27" fillId="3" borderId="16" xfId="1" applyNumberFormat="1" applyFont="1" applyFill="1" applyBorder="1" applyAlignment="1" applyProtection="1">
      <alignment vertical="center" wrapText="1"/>
      <protection locked="0"/>
    </xf>
    <xf numFmtId="176" fontId="27" fillId="3" borderId="20" xfId="1" applyNumberFormat="1" applyFont="1" applyFill="1" applyBorder="1" applyAlignment="1" applyProtection="1">
      <alignment vertical="center" wrapText="1"/>
      <protection locked="0"/>
    </xf>
    <xf numFmtId="176" fontId="27" fillId="3" borderId="21" xfId="1" applyNumberFormat="1" applyFont="1" applyFill="1" applyBorder="1" applyAlignment="1" applyProtection="1">
      <alignment vertical="center" wrapText="1"/>
      <protection locked="0"/>
    </xf>
    <xf numFmtId="0" fontId="27" fillId="3" borderId="18" xfId="1" applyNumberFormat="1" applyFont="1" applyFill="1" applyBorder="1" applyAlignment="1" applyProtection="1">
      <alignment vertical="center"/>
      <protection locked="0"/>
    </xf>
    <xf numFmtId="176" fontId="27" fillId="6" borderId="20" xfId="1" applyNumberFormat="1" applyFont="1" applyFill="1" applyBorder="1" applyAlignment="1" applyProtection="1">
      <alignment horizontal="center" vertical="center"/>
    </xf>
    <xf numFmtId="0" fontId="27" fillId="5" borderId="27" xfId="0" applyFont="1" applyFill="1" applyBorder="1" applyAlignment="1" applyProtection="1">
      <alignment horizontal="center" vertical="center"/>
      <protection locked="0"/>
    </xf>
    <xf numFmtId="49" fontId="27" fillId="3" borderId="42" xfId="1" applyNumberFormat="1" applyFont="1" applyFill="1" applyBorder="1" applyAlignment="1" applyProtection="1">
      <alignment horizontal="left" vertical="center" wrapText="1"/>
      <protection locked="0"/>
    </xf>
    <xf numFmtId="49" fontId="27" fillId="5" borderId="24" xfId="1" applyNumberFormat="1" applyFont="1" applyFill="1" applyBorder="1" applyAlignment="1" applyProtection="1">
      <alignment horizontal="left" vertical="center" wrapText="1"/>
      <protection locked="0"/>
    </xf>
    <xf numFmtId="49" fontId="27" fillId="5" borderId="43" xfId="1" applyNumberFormat="1" applyFont="1" applyFill="1" applyBorder="1" applyAlignment="1" applyProtection="1">
      <alignment horizontal="left" vertical="center" wrapText="1"/>
      <protection locked="0"/>
    </xf>
    <xf numFmtId="176" fontId="27" fillId="3" borderId="24" xfId="1" applyNumberFormat="1" applyFont="1" applyFill="1" applyBorder="1" applyAlignment="1" applyProtection="1">
      <alignment vertical="center" wrapText="1"/>
      <protection locked="0"/>
    </xf>
    <xf numFmtId="177" fontId="27" fillId="3" borderId="25" xfId="1" applyNumberFormat="1" applyFont="1" applyFill="1" applyBorder="1" applyAlignment="1" applyProtection="1">
      <alignment horizontal="right" vertical="center"/>
      <protection locked="0"/>
    </xf>
    <xf numFmtId="176" fontId="27" fillId="3" borderId="27" xfId="1" applyNumberFormat="1" applyFont="1" applyFill="1" applyBorder="1" applyAlignment="1" applyProtection="1">
      <alignment vertical="center" wrapText="1"/>
      <protection locked="0"/>
    </xf>
    <xf numFmtId="176" fontId="27" fillId="3" borderId="24" xfId="1" applyNumberFormat="1" applyFont="1" applyFill="1" applyBorder="1" applyAlignment="1" applyProtection="1">
      <alignment horizontal="left" vertical="center"/>
      <protection locked="0"/>
    </xf>
    <xf numFmtId="177" fontId="27" fillId="3" borderId="27" xfId="1" applyNumberFormat="1" applyFont="1" applyFill="1" applyBorder="1" applyAlignment="1" applyProtection="1">
      <alignment horizontal="right" vertical="center"/>
      <protection locked="0"/>
    </xf>
    <xf numFmtId="177" fontId="27" fillId="6" borderId="42" xfId="1" applyNumberFormat="1" applyFont="1" applyFill="1" applyBorder="1" applyAlignment="1" applyProtection="1">
      <alignment horizontal="right" vertical="center"/>
    </xf>
    <xf numFmtId="0" fontId="27" fillId="3" borderId="27" xfId="1" applyNumberFormat="1" applyFont="1" applyFill="1" applyBorder="1" applyAlignment="1" applyProtection="1">
      <alignment vertical="center" wrapText="1"/>
      <protection locked="0"/>
    </xf>
    <xf numFmtId="176" fontId="27" fillId="3" borderId="44" xfId="1" applyNumberFormat="1" applyFont="1" applyFill="1" applyBorder="1" applyAlignment="1" applyProtection="1">
      <alignment vertical="center" wrapText="1"/>
      <protection locked="0"/>
    </xf>
    <xf numFmtId="176" fontId="27" fillId="3" borderId="29" xfId="1" applyNumberFormat="1" applyFont="1" applyFill="1" applyBorder="1" applyAlignment="1" applyProtection="1">
      <alignment vertical="center" wrapText="1"/>
      <protection locked="0"/>
    </xf>
    <xf numFmtId="0" fontId="27" fillId="3" borderId="25" xfId="1" applyNumberFormat="1" applyFont="1" applyFill="1" applyBorder="1" applyAlignment="1" applyProtection="1">
      <alignment vertical="center"/>
      <protection locked="0"/>
    </xf>
    <xf numFmtId="176" fontId="27" fillId="6" borderId="44" xfId="1" applyNumberFormat="1" applyFont="1" applyFill="1" applyBorder="1" applyAlignment="1" applyProtection="1">
      <alignment horizontal="center" vertical="center"/>
    </xf>
    <xf numFmtId="49" fontId="27" fillId="12" borderId="85" xfId="1" applyNumberFormat="1" applyFont="1" applyFill="1" applyBorder="1" applyAlignment="1" applyProtection="1">
      <alignment horizontal="left" vertical="center" wrapText="1"/>
    </xf>
    <xf numFmtId="49" fontId="27" fillId="12" borderId="86" xfId="1" applyNumberFormat="1" applyFont="1" applyFill="1" applyBorder="1" applyAlignment="1" applyProtection="1">
      <alignment horizontal="left" vertical="center" wrapText="1"/>
    </xf>
    <xf numFmtId="49" fontId="27" fillId="12" borderId="87" xfId="1" applyNumberFormat="1" applyFont="1" applyFill="1" applyBorder="1" applyAlignment="1" applyProtection="1">
      <alignment horizontal="left" vertical="center" wrapText="1"/>
    </xf>
    <xf numFmtId="176" fontId="27" fillId="12" borderId="85" xfId="1" applyNumberFormat="1" applyFont="1" applyFill="1" applyBorder="1" applyAlignment="1" applyProtection="1">
      <alignment horizontal="right" vertical="center"/>
    </xf>
    <xf numFmtId="176" fontId="27" fillId="12" borderId="86" xfId="1" applyNumberFormat="1" applyFont="1" applyFill="1" applyBorder="1" applyAlignment="1" applyProtection="1">
      <alignment horizontal="right" vertical="center"/>
    </xf>
    <xf numFmtId="176" fontId="27" fillId="12" borderId="86" xfId="1" applyNumberFormat="1" applyFont="1" applyFill="1" applyBorder="1" applyAlignment="1" applyProtection="1">
      <alignment vertical="center" wrapText="1"/>
    </xf>
    <xf numFmtId="0" fontId="27" fillId="12" borderId="86" xfId="1" applyNumberFormat="1" applyFont="1" applyFill="1" applyBorder="1" applyAlignment="1" applyProtection="1">
      <alignment vertical="center" wrapText="1"/>
    </xf>
    <xf numFmtId="176" fontId="27" fillId="12" borderId="87" xfId="1" applyNumberFormat="1" applyFont="1" applyFill="1" applyBorder="1" applyAlignment="1" applyProtection="1">
      <alignment horizontal="right" vertical="center"/>
    </xf>
    <xf numFmtId="176" fontId="27" fillId="12" borderId="84" xfId="1" applyNumberFormat="1" applyFont="1" applyFill="1" applyBorder="1" applyAlignment="1" applyProtection="1">
      <alignment horizontal="right" vertical="center"/>
    </xf>
    <xf numFmtId="49" fontId="27" fillId="14" borderId="73" xfId="1" applyNumberFormat="1" applyFont="1" applyFill="1" applyBorder="1" applyAlignment="1" applyProtection="1">
      <alignment horizontal="left" vertical="center" wrapText="1"/>
      <protection locked="0"/>
    </xf>
    <xf numFmtId="49" fontId="27" fillId="14" borderId="74" xfId="1" applyNumberFormat="1" applyFont="1" applyFill="1" applyBorder="1" applyAlignment="1" applyProtection="1">
      <alignment horizontal="left" vertical="center" wrapText="1"/>
      <protection locked="0"/>
    </xf>
    <xf numFmtId="49" fontId="27" fillId="14" borderId="75" xfId="1" applyNumberFormat="1" applyFont="1" applyFill="1" applyBorder="1" applyAlignment="1" applyProtection="1">
      <alignment horizontal="left" vertical="center" wrapText="1"/>
      <protection locked="0"/>
    </xf>
    <xf numFmtId="176" fontId="27" fillId="7" borderId="73" xfId="1" applyNumberFormat="1" applyFont="1" applyFill="1" applyBorder="1" applyAlignment="1" applyProtection="1">
      <alignment horizontal="right" vertical="center"/>
      <protection locked="0"/>
    </xf>
    <xf numFmtId="176" fontId="27" fillId="7" borderId="74" xfId="1" applyNumberFormat="1" applyFont="1" applyFill="1" applyBorder="1" applyAlignment="1" applyProtection="1">
      <alignment horizontal="right" vertical="center"/>
      <protection locked="0"/>
    </xf>
    <xf numFmtId="176" fontId="27" fillId="4" borderId="74" xfId="1" applyNumberFormat="1" applyFont="1" applyFill="1" applyBorder="1" applyAlignment="1" applyProtection="1">
      <alignment vertical="center" wrapText="1"/>
      <protection locked="0"/>
    </xf>
    <xf numFmtId="0" fontId="27" fillId="14" borderId="74" xfId="1" applyNumberFormat="1" applyFont="1" applyFill="1" applyBorder="1" applyAlignment="1" applyProtection="1">
      <alignment vertical="center" wrapText="1"/>
      <protection locked="0"/>
    </xf>
    <xf numFmtId="176" fontId="27" fillId="7" borderId="75" xfId="1" applyNumberFormat="1" applyFont="1" applyFill="1" applyBorder="1" applyAlignment="1" applyProtection="1">
      <alignment horizontal="right" vertical="center"/>
      <protection locked="0"/>
    </xf>
    <xf numFmtId="176" fontId="27" fillId="7" borderId="68" xfId="1" applyNumberFormat="1" applyFont="1" applyFill="1" applyBorder="1" applyAlignment="1" applyProtection="1">
      <alignment horizontal="right" vertical="center"/>
      <protection locked="0"/>
    </xf>
    <xf numFmtId="49" fontId="27" fillId="14" borderId="81" xfId="1" applyNumberFormat="1" applyFont="1" applyFill="1" applyBorder="1" applyAlignment="1" applyProtection="1">
      <alignment horizontal="left" vertical="center" wrapText="1"/>
      <protection locked="0"/>
    </xf>
    <xf numFmtId="49" fontId="27" fillId="14" borderId="82" xfId="1" applyNumberFormat="1" applyFont="1" applyFill="1" applyBorder="1" applyAlignment="1" applyProtection="1">
      <alignment horizontal="left" vertical="center" wrapText="1"/>
      <protection locked="0"/>
    </xf>
    <xf numFmtId="49" fontId="27" fillId="14" borderId="83" xfId="1" applyNumberFormat="1" applyFont="1" applyFill="1" applyBorder="1" applyAlignment="1" applyProtection="1">
      <alignment horizontal="left" vertical="center" wrapText="1"/>
      <protection locked="0"/>
    </xf>
    <xf numFmtId="176" fontId="27" fillId="7" borderId="81" xfId="1" applyNumberFormat="1" applyFont="1" applyFill="1" applyBorder="1" applyAlignment="1" applyProtection="1">
      <alignment horizontal="right" vertical="center"/>
      <protection locked="0"/>
    </xf>
    <xf numFmtId="176" fontId="27" fillId="7" borderId="82" xfId="1" applyNumberFormat="1" applyFont="1" applyFill="1" applyBorder="1" applyAlignment="1" applyProtection="1">
      <alignment horizontal="right" vertical="center"/>
      <protection locked="0"/>
    </xf>
    <xf numFmtId="176" fontId="27" fillId="4" borderId="82" xfId="1" applyNumberFormat="1" applyFont="1" applyFill="1" applyBorder="1" applyAlignment="1" applyProtection="1">
      <alignment vertical="center" wrapText="1"/>
      <protection locked="0"/>
    </xf>
    <xf numFmtId="0" fontId="27" fillId="14" borderId="82" xfId="1" applyNumberFormat="1" applyFont="1" applyFill="1" applyBorder="1" applyAlignment="1" applyProtection="1">
      <alignment vertical="center" wrapText="1"/>
      <protection locked="0"/>
    </xf>
    <xf numFmtId="176" fontId="27" fillId="7" borderId="83" xfId="1" applyNumberFormat="1" applyFont="1" applyFill="1" applyBorder="1" applyAlignment="1" applyProtection="1">
      <alignment horizontal="right" vertical="center"/>
      <protection locked="0"/>
    </xf>
    <xf numFmtId="176" fontId="27" fillId="7" borderId="80" xfId="1" applyNumberFormat="1" applyFont="1" applyFill="1" applyBorder="1" applyAlignment="1" applyProtection="1">
      <alignment horizontal="right" vertical="center"/>
      <protection locked="0"/>
    </xf>
    <xf numFmtId="179" fontId="4" fillId="0" borderId="1" xfId="0" applyNumberFormat="1" applyFont="1" applyBorder="1"/>
    <xf numFmtId="180" fontId="4" fillId="0" borderId="1" xfId="0" applyNumberFormat="1" applyFont="1" applyBorder="1"/>
    <xf numFmtId="0" fontId="4" fillId="8" borderId="27" xfId="0" applyFont="1" applyFill="1" applyBorder="1" applyAlignment="1">
      <alignment horizontal="center"/>
    </xf>
    <xf numFmtId="0" fontId="8" fillId="0" borderId="63" xfId="0" applyFont="1" applyBorder="1" applyAlignment="1" applyProtection="1">
      <alignment horizontal="center" vertical="top" wrapText="1"/>
    </xf>
    <xf numFmtId="0" fontId="8" fillId="0" borderId="64" xfId="0" applyFont="1" applyBorder="1" applyAlignment="1" applyProtection="1">
      <alignment horizontal="center" vertical="top" wrapText="1"/>
    </xf>
    <xf numFmtId="0" fontId="8" fillId="0" borderId="65" xfId="0" applyFont="1" applyBorder="1" applyAlignment="1" applyProtection="1">
      <alignment horizontal="center" vertical="top" wrapText="1"/>
    </xf>
    <xf numFmtId="0" fontId="8" fillId="0" borderId="60" xfId="0" applyFont="1" applyBorder="1" applyAlignment="1" applyProtection="1">
      <alignment horizontal="center" vertical="center" wrapText="1"/>
    </xf>
    <xf numFmtId="0" fontId="8" fillId="0" borderId="61" xfId="0" applyFont="1" applyBorder="1" applyAlignment="1" applyProtection="1">
      <alignment horizontal="center" vertical="center" wrapText="1"/>
    </xf>
    <xf numFmtId="0" fontId="8" fillId="0" borderId="62" xfId="0" applyFont="1" applyBorder="1" applyAlignment="1" applyProtection="1">
      <alignment horizontal="center" vertical="center" wrapText="1"/>
    </xf>
    <xf numFmtId="0" fontId="4" fillId="0" borderId="17"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70" xfId="0" applyFont="1" applyBorder="1" applyAlignment="1" applyProtection="1">
      <alignment horizontal="center" vertical="center"/>
    </xf>
    <xf numFmtId="0" fontId="4" fillId="0" borderId="71" xfId="0" applyFont="1" applyBorder="1" applyAlignment="1" applyProtection="1">
      <alignment horizontal="center" vertical="center"/>
    </xf>
    <xf numFmtId="0" fontId="4" fillId="0" borderId="72" xfId="0" applyFont="1" applyBorder="1" applyAlignment="1" applyProtection="1">
      <alignment horizontal="center" vertical="center"/>
    </xf>
    <xf numFmtId="0" fontId="4" fillId="0" borderId="24" xfId="0" applyFont="1" applyBorder="1" applyAlignment="1" applyProtection="1">
      <alignment horizontal="center" vertical="center"/>
    </xf>
    <xf numFmtId="0" fontId="4" fillId="0" borderId="25" xfId="0" applyFont="1" applyBorder="1" applyAlignment="1" applyProtection="1">
      <alignment horizontal="center" vertical="center"/>
    </xf>
    <xf numFmtId="0" fontId="4" fillId="0" borderId="66"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69"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3" borderId="2" xfId="0" applyFont="1" applyFill="1" applyBorder="1" applyAlignment="1" applyProtection="1">
      <alignment horizontal="center" vertical="center" wrapText="1"/>
    </xf>
    <xf numFmtId="0" fontId="8" fillId="3" borderId="4" xfId="0" applyFont="1" applyFill="1" applyBorder="1" applyAlignment="1" applyProtection="1">
      <alignment horizontal="center" vertical="center" wrapText="1"/>
    </xf>
    <xf numFmtId="0" fontId="28" fillId="3" borderId="2" xfId="0" applyFont="1" applyFill="1" applyBorder="1" applyAlignment="1" applyProtection="1">
      <alignment horizontal="center" vertical="center" wrapText="1"/>
    </xf>
    <xf numFmtId="0" fontId="28" fillId="3" borderId="4" xfId="0" applyFont="1" applyFill="1" applyBorder="1" applyAlignment="1" applyProtection="1">
      <alignment horizontal="center" vertical="center" wrapText="1"/>
    </xf>
    <xf numFmtId="0" fontId="28" fillId="3" borderId="3" xfId="0" applyFont="1" applyFill="1" applyBorder="1" applyAlignment="1" applyProtection="1">
      <alignment horizontal="center" vertical="center" wrapText="1"/>
    </xf>
    <xf numFmtId="0" fontId="8" fillId="0" borderId="60" xfId="0" applyFont="1" applyBorder="1" applyAlignment="1" applyProtection="1">
      <alignment horizontal="center" vertical="top"/>
    </xf>
    <xf numFmtId="0" fontId="8" fillId="0" borderId="61" xfId="0" applyFont="1" applyBorder="1" applyAlignment="1" applyProtection="1">
      <alignment horizontal="center" vertical="top"/>
    </xf>
    <xf numFmtId="0" fontId="8" fillId="0" borderId="62" xfId="0" applyFont="1" applyBorder="1" applyAlignment="1" applyProtection="1">
      <alignment horizontal="center" vertical="top"/>
    </xf>
    <xf numFmtId="0" fontId="4" fillId="0" borderId="48" xfId="0" applyFont="1" applyBorder="1" applyAlignment="1">
      <alignment horizontal="center" vertical="top" wrapText="1"/>
    </xf>
    <xf numFmtId="0" fontId="4" fillId="0" borderId="28" xfId="0" applyFont="1" applyBorder="1" applyAlignment="1">
      <alignment horizontal="center" vertical="top" wrapText="1"/>
    </xf>
    <xf numFmtId="0" fontId="4" fillId="0" borderId="49" xfId="0" applyFont="1" applyBorder="1" applyAlignment="1">
      <alignment horizontal="center" vertical="top" wrapText="1"/>
    </xf>
    <xf numFmtId="0" fontId="4" fillId="0" borderId="52" xfId="0" applyFont="1" applyBorder="1" applyAlignment="1">
      <alignment horizontal="center" vertical="top" wrapText="1"/>
    </xf>
    <xf numFmtId="0" fontId="4" fillId="8" borderId="1" xfId="0" applyFont="1" applyFill="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7" xfId="0" applyFont="1" applyBorder="1" applyAlignment="1">
      <alignment horizontal="center" vertical="top" wrapText="1"/>
    </xf>
    <xf numFmtId="0" fontId="4" fillId="0" borderId="51" xfId="0" applyFont="1" applyBorder="1" applyAlignment="1">
      <alignment horizontal="center" vertical="top" wrapText="1"/>
    </xf>
    <xf numFmtId="0" fontId="4" fillId="0" borderId="7" xfId="0" applyFont="1" applyBorder="1" applyAlignment="1">
      <alignment horizontal="left" vertical="center" wrapText="1"/>
    </xf>
    <xf numFmtId="0" fontId="4" fillId="0" borderId="57" xfId="0" applyFont="1" applyBorder="1" applyAlignment="1">
      <alignment horizontal="left" vertical="center" wrapText="1"/>
    </xf>
    <xf numFmtId="0" fontId="4" fillId="0" borderId="23" xfId="0" applyFont="1" applyBorder="1" applyAlignment="1">
      <alignment horizontal="left" vertical="center" wrapText="1"/>
    </xf>
    <xf numFmtId="0" fontId="4" fillId="0" borderId="7" xfId="0" applyFont="1" applyBorder="1" applyAlignment="1">
      <alignment horizontal="left" vertical="center"/>
    </xf>
    <xf numFmtId="0" fontId="4" fillId="0" borderId="57" xfId="0" applyFont="1" applyBorder="1" applyAlignment="1">
      <alignment horizontal="left" vertical="center"/>
    </xf>
    <xf numFmtId="0" fontId="4" fillId="0" borderId="23" xfId="0" applyFont="1" applyBorder="1" applyAlignment="1">
      <alignment horizontal="left" vertical="center"/>
    </xf>
  </cellXfs>
  <cellStyles count="3">
    <cellStyle name="桁区切り 2" xfId="1" xr:uid="{00000000-0005-0000-0000-000000000000}"/>
    <cellStyle name="標準" xfId="0" builtinId="0"/>
    <cellStyle name="標準 3 2" xfId="2" xr:uid="{00000000-0005-0000-0000-000002000000}"/>
  </cellStyles>
  <dxfs count="3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EF2EC"/>
      <color rgb="FFF1F7ED"/>
      <color rgb="FFE3EFF9"/>
      <color rgb="FF0000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448310</xdr:colOff>
      <xdr:row>0</xdr:row>
      <xdr:rowOff>157480</xdr:rowOff>
    </xdr:from>
    <xdr:ext cx="2632075" cy="374650"/>
    <xdr:sp macro="" textlink="">
      <xdr:nvSpPr>
        <xdr:cNvPr id="2" name="吹き出し: 四角形 1">
          <a:extLst>
            <a:ext uri="{FF2B5EF4-FFF2-40B4-BE49-F238E27FC236}">
              <a16:creationId xmlns:a16="http://schemas.microsoft.com/office/drawing/2014/main" id="{282D3E90-6972-48EB-B9AB-B2278F12E227}"/>
            </a:ext>
          </a:extLst>
        </xdr:cNvPr>
        <xdr:cNvSpPr/>
      </xdr:nvSpPr>
      <xdr:spPr>
        <a:xfrm>
          <a:off x="448310" y="157480"/>
          <a:ext cx="2632075" cy="374650"/>
        </a:xfrm>
        <a:prstGeom prst="wedgeRectCallout">
          <a:avLst>
            <a:gd name="adj1" fmla="val -3377"/>
            <a:gd name="adj2" fmla="val 116317"/>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oAutofit/>
        </a:bodyPr>
        <a:lstStyle/>
        <a:p>
          <a:pPr algn="l"/>
          <a:r>
            <a:rPr kumimoji="1" lang="ja-JP" altLang="en-US" sz="1000">
              <a:solidFill>
                <a:sysClr val="windowText" lastClr="000000"/>
              </a:solidFill>
              <a:effectLst/>
              <a:latin typeface="+mn-ea"/>
              <a:ea typeface="+mn-ea"/>
              <a:cs typeface="+mn-cs"/>
            </a:rPr>
            <a:t>地公体配布時には非表示となるシートです。</a:t>
          </a:r>
          <a:endParaRPr kumimoji="1" lang="en-US" altLang="ja-JP" sz="1000">
            <a:solidFill>
              <a:schemeClr val="accent2"/>
            </a:solidFill>
            <a:effectLst/>
            <a:latin typeface="+mn-ea"/>
            <a:ea typeface="+mn-ea"/>
            <a:cs typeface="+mn-cs"/>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ERVER\project\2021\2119_&#25919;&#24220;&#23455;&#34892;&#35336;&#30011;\2-1.%20&#25919;&#24220;&#23455;&#34892;&#35336;&#30011;&#12398;&#23455;&#26045;&#29366;&#27841;&#35519;&#26619;\1.%20&#35519;&#26619;&#31080;&#31561;&#12398;&#20316;&#25104;\(4)&#35519;&#26619;&#31080;1_&#20837;&#21147;&#12501;&#12449;&#12452;&#12523;&#65288;2020&#24180;&#24230;&#23455;&#32318;&#35519;&#26619;&#6528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ox/&#22823;&#33251;&#23448;&#25151;_&#22320;&#22495;&#25919;&#31574;&#35506;/05_&#22320;&#22495;&#25919;&#31574;&#12521;&#12452;&#12531;/03&#12304;&#23567;&#20998;&#39006;&#12305;&#22865;&#32004;&#38306;&#20418;(28)/0309_&#23455;&#34892;&#35336;&#30011;&#31574;&#23450;&#12539;&#31649;&#29702;&#31561;&#25903;&#25588;&#12471;&#12473;&#12486;&#12512;(H29&#65374;&#26045;&#34892;&#29366;&#27841;&#35519;&#26619;&#65289;/0309-07_&#20196;&#21644;&#65300;&#24180;&#24230;&#65288;2022&#65289;/02_&#26989;&#21209;/04_&#26045;&#34892;&#29366;&#27841;&#35519;&#26619;&#38306;&#36899;/31_&#12473;&#12465;&#12472;&#12517;&#12540;&#12523;/&#35373;&#32622;&#22522;&#28310;&#12289;&#21028;&#23450;&#12484;&#12540;&#12523;&#26908;&#35342;&#12473;&#12465;&#12472;&#12517;&#12540;&#12523;&#26696;/220712_&#32207;&#12467;&#12531;&#12395;&#36865;&#20184;/&#33258;&#27835;&#20307;&#21521;&#12369;PV&#35373;&#32622;&#21487;&#33021;&#24615;&#21028;&#23450;&#12484;&#12540;&#12523;&#65288;&#26696;&#65289;_071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AVIDS\Guest\Box\&#22823;&#33251;&#23448;&#25151;_&#29872;&#22659;&#35336;&#30011;&#35506;\05_&#22320;&#22495;&#25919;&#31574;&#12521;&#12452;&#12531;\03&#12304;&#23567;&#20998;&#39006;&#12305;&#22865;&#32004;&#38306;&#20418;(28)\0309_&#23455;&#34892;&#35336;&#30011;&#31574;&#23450;&#12539;&#31649;&#29702;&#31561;&#25903;&#25588;&#12471;&#12473;&#12486;&#12512;(H29&#65374;&#26045;&#34892;&#29366;&#27841;&#35519;&#26619;&#65289;\0309-07_&#20196;&#21644;&#65300;&#24180;&#24230;&#65288;2022&#65289;\02_&#26989;&#21209;\04_&#26045;&#34892;&#29366;&#27841;&#35519;&#26619;&#38306;&#36899;\31_&#12473;&#12465;&#12472;&#12517;&#12540;&#12523;\&#35373;&#32622;&#22522;&#28310;&#12289;&#21028;&#23450;&#12484;&#12540;&#12523;&#26908;&#35342;&#12473;&#12465;&#12472;&#12517;&#12540;&#12523;&#26696;\220712_&#32207;&#12467;&#12531;&#12395;&#36865;&#20184;\&#33258;&#27835;&#20307;&#21521;&#12369;PV&#35373;&#32622;&#21487;&#33021;&#24615;&#21028;&#23450;&#12484;&#12540;&#12523;&#65288;&#26696;&#65289;_07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ード表"/>
      <sheetName val="電気事業者リスト"/>
      <sheetName val="調査票1-1"/>
      <sheetName val="調査票1-2"/>
      <sheetName val="調査票1-3"/>
      <sheetName val="参照リスト"/>
      <sheetName val="調査票1計"/>
    </sheetNames>
    <sheetDataSet>
      <sheetData sheetId="0" refreshError="1"/>
      <sheetData sheetId="1" refreshError="1"/>
      <sheetData sheetId="2" refreshError="1"/>
      <sheetData sheetId="3" refreshError="1"/>
      <sheetData sheetId="4" refreshError="1"/>
      <sheetData sheetId="5">
        <row r="6">
          <cell r="C6" t="str">
            <v>内閣官房</v>
          </cell>
          <cell r="O6" t="str">
            <v>4A</v>
          </cell>
        </row>
        <row r="7">
          <cell r="C7" t="str">
            <v>内閣法制局</v>
          </cell>
          <cell r="O7" t="str">
            <v>4B</v>
          </cell>
        </row>
        <row r="8">
          <cell r="C8" t="str">
            <v>人事院</v>
          </cell>
          <cell r="O8" t="str">
            <v>5A</v>
          </cell>
        </row>
        <row r="9">
          <cell r="C9" t="str">
            <v>内閣府</v>
          </cell>
          <cell r="O9" t="str">
            <v>5C</v>
          </cell>
        </row>
        <row r="10">
          <cell r="C10" t="str">
            <v>宮内庁</v>
          </cell>
          <cell r="O10" t="str">
            <v>6B</v>
          </cell>
        </row>
        <row r="11">
          <cell r="C11" t="str">
            <v>公正取引委員会</v>
          </cell>
          <cell r="O11" t="str">
            <v>6C</v>
          </cell>
        </row>
        <row r="12">
          <cell r="C12" t="str">
            <v>警察庁</v>
          </cell>
          <cell r="O12" t="str">
            <v>7C</v>
          </cell>
        </row>
        <row r="13">
          <cell r="C13" t="str">
            <v>金融庁</v>
          </cell>
          <cell r="O13" t="str">
            <v>12A</v>
          </cell>
        </row>
        <row r="14">
          <cell r="C14" t="str">
            <v>消費者庁</v>
          </cell>
          <cell r="O14" t="str">
            <v>13A</v>
          </cell>
        </row>
        <row r="15">
          <cell r="C15" t="str">
            <v>復興庁</v>
          </cell>
          <cell r="O15" t="str">
            <v>その他</v>
          </cell>
        </row>
        <row r="16">
          <cell r="C16" t="str">
            <v>総務省</v>
          </cell>
        </row>
        <row r="17">
          <cell r="C17" t="str">
            <v>法務省</v>
          </cell>
        </row>
        <row r="18">
          <cell r="C18" t="str">
            <v>外務省</v>
          </cell>
        </row>
        <row r="19">
          <cell r="C19" t="str">
            <v>財務省</v>
          </cell>
        </row>
        <row r="20">
          <cell r="C20" t="str">
            <v>文部科学省</v>
          </cell>
        </row>
        <row r="21">
          <cell r="C21" t="str">
            <v>厚生労働省</v>
          </cell>
        </row>
        <row r="22">
          <cell r="C22" t="str">
            <v>農林水産省</v>
          </cell>
        </row>
        <row r="23">
          <cell r="C23" t="str">
            <v>経済産業省</v>
          </cell>
        </row>
        <row r="24">
          <cell r="C24" t="str">
            <v>国土交通省</v>
          </cell>
        </row>
        <row r="25">
          <cell r="C25" t="str">
            <v>環境省</v>
          </cell>
        </row>
        <row r="26">
          <cell r="C26" t="str">
            <v>防衛省</v>
          </cell>
        </row>
        <row r="27">
          <cell r="C27" t="str">
            <v>会計検査院</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要領"/>
      <sheetName val="調査票"/>
      <sheetName val="判定シート(建築物)"/>
      <sheetName val="判定基準"/>
      <sheetName val="自治体向けの設置基準調整案0712"/>
      <sheetName val="調査項目と判定基準（作成中）"/>
      <sheetName val="参照シート"/>
    </sheetNames>
    <sheetDataSet>
      <sheetData sheetId="0"/>
      <sheetData sheetId="1"/>
      <sheetData sheetId="2">
        <row r="9">
          <cell r="O9" t="str">
            <v>C＋</v>
          </cell>
        </row>
      </sheetData>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要領"/>
      <sheetName val="調査票"/>
      <sheetName val="判定シート(建築物)"/>
      <sheetName val="判定基準"/>
      <sheetName val="自治体向けの設置基準調整案0712"/>
      <sheetName val="調査項目と判定基準（作成中）"/>
      <sheetName val="参照シート"/>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Z358"/>
  <sheetViews>
    <sheetView showGridLines="0" tabSelected="1" zoomScale="70" zoomScaleNormal="70" zoomScaleSheetLayoutView="70" workbookViewId="0">
      <pane xSplit="5" ySplit="8" topLeftCell="F9" activePane="bottomRight" state="frozen"/>
      <selection pane="topRight" activeCell="F1" sqref="F1"/>
      <selection pane="bottomLeft" activeCell="A9" sqref="A9"/>
      <selection pane="bottomRight"/>
    </sheetView>
  </sheetViews>
  <sheetFormatPr defaultColWidth="9" defaultRowHeight="15" x14ac:dyDescent="0.3"/>
  <cols>
    <col min="1" max="1" width="2.21875" style="87" customWidth="1"/>
    <col min="2" max="2" width="21.5546875" style="104" customWidth="1"/>
    <col min="3" max="3" width="16.44140625" style="104" customWidth="1"/>
    <col min="4" max="4" width="24.109375" style="138" customWidth="1"/>
    <col min="5" max="5" width="24.88671875" style="87" customWidth="1"/>
    <col min="6" max="6" width="24.44140625" style="87" customWidth="1"/>
    <col min="7" max="7" width="46.88671875" style="87" customWidth="1"/>
    <col min="8" max="8" width="17.6640625" style="87" customWidth="1"/>
    <col min="9" max="9" width="41.109375" style="94" customWidth="1"/>
    <col min="10" max="10" width="54.109375" style="139" customWidth="1"/>
    <col min="11" max="11" width="17.44140625" style="140" customWidth="1"/>
    <col min="12" max="12" width="15.109375" style="140" customWidth="1"/>
    <col min="13" max="13" width="44.109375" style="94" customWidth="1"/>
    <col min="14" max="14" width="17.33203125" style="87" customWidth="1"/>
    <col min="15" max="15" width="26.88671875" style="87" customWidth="1"/>
    <col min="16" max="16" width="17.6640625" style="87" customWidth="1"/>
    <col min="17" max="17" width="25.88671875" style="87" customWidth="1"/>
    <col min="18" max="18" width="17.6640625" style="87" customWidth="1"/>
    <col min="19" max="19" width="3.44140625" style="87" customWidth="1"/>
    <col min="20" max="20" width="5" style="87" customWidth="1"/>
    <col min="21" max="21" width="11.88671875" style="87" customWidth="1"/>
    <col min="22" max="22" width="15.6640625" style="87" customWidth="1"/>
    <col min="23" max="23" width="24.44140625" style="141" customWidth="1"/>
    <col min="24" max="26" width="16.77734375" style="87" customWidth="1"/>
    <col min="27" max="27" width="31.6640625" style="94" customWidth="1"/>
    <col min="28" max="28" width="25" style="87" customWidth="1"/>
    <col min="29" max="29" width="25.109375" style="94" customWidth="1"/>
    <col min="30" max="33" width="16.77734375" style="87" customWidth="1"/>
    <col min="34" max="34" width="20.44140625" style="87" customWidth="1"/>
    <col min="35" max="42" width="9" style="99"/>
    <col min="43" max="43" width="14.44140625" style="99" customWidth="1"/>
    <col min="44" max="52" width="9" style="99"/>
    <col min="53" max="16384" width="9" style="87"/>
  </cols>
  <sheetData>
    <row r="1" spans="1:52" ht="20.100000000000001" customHeight="1" x14ac:dyDescent="0.3">
      <c r="B1" s="88" t="s">
        <v>0</v>
      </c>
      <c r="C1" s="89"/>
      <c r="D1" s="90"/>
      <c r="E1" s="91"/>
      <c r="F1" s="92"/>
      <c r="G1" s="93" t="s">
        <v>1</v>
      </c>
      <c r="J1" s="95"/>
      <c r="K1" s="96"/>
      <c r="L1" s="97"/>
      <c r="M1" s="97"/>
      <c r="N1" s="97"/>
      <c r="O1" s="97"/>
      <c r="Q1" s="97"/>
      <c r="R1" s="157" t="s">
        <v>247</v>
      </c>
      <c r="S1" s="154"/>
      <c r="U1" s="89" t="s">
        <v>246</v>
      </c>
      <c r="W1" s="97"/>
      <c r="X1" s="97"/>
      <c r="Y1" s="97"/>
      <c r="Z1" s="97"/>
      <c r="AA1" s="97"/>
      <c r="AB1" s="97"/>
      <c r="AC1" s="97"/>
      <c r="AD1" s="185"/>
      <c r="AE1" s="93" t="s">
        <v>2</v>
      </c>
      <c r="AG1" s="99"/>
      <c r="AH1" s="99"/>
      <c r="AY1" s="87"/>
      <c r="AZ1" s="87"/>
    </row>
    <row r="2" spans="1:52" ht="20.100000000000001" customHeight="1" x14ac:dyDescent="0.3">
      <c r="B2" s="100" t="s">
        <v>3</v>
      </c>
      <c r="C2" s="101"/>
      <c r="D2" s="90"/>
      <c r="E2" s="102"/>
      <c r="F2" s="103"/>
      <c r="G2" s="93" t="s">
        <v>4</v>
      </c>
      <c r="J2" s="95"/>
      <c r="K2" s="97"/>
      <c r="L2" s="97"/>
      <c r="M2" s="97"/>
      <c r="N2" s="97"/>
      <c r="O2" s="97"/>
      <c r="P2" s="98"/>
      <c r="Q2" s="97"/>
      <c r="S2" s="154"/>
      <c r="U2" s="158" t="s">
        <v>248</v>
      </c>
      <c r="W2" s="97"/>
      <c r="X2" s="97"/>
      <c r="Y2" s="97"/>
      <c r="Z2" s="97"/>
      <c r="AA2" s="97"/>
      <c r="AB2" s="97"/>
      <c r="AC2" s="97"/>
      <c r="AD2" s="184"/>
      <c r="AE2" s="93" t="s">
        <v>5</v>
      </c>
      <c r="AG2" s="99"/>
      <c r="AH2" s="99"/>
      <c r="AY2" s="87"/>
      <c r="AZ2" s="87"/>
    </row>
    <row r="3" spans="1:52" ht="20.100000000000001" customHeight="1" x14ac:dyDescent="0.3">
      <c r="A3" s="104"/>
      <c r="C3" s="100"/>
      <c r="D3" s="90"/>
      <c r="E3" s="105"/>
      <c r="F3" s="106"/>
      <c r="G3" s="93" t="s">
        <v>6</v>
      </c>
      <c r="I3" s="144"/>
      <c r="J3" s="145"/>
      <c r="K3" s="143"/>
      <c r="L3" s="143"/>
      <c r="M3" s="143"/>
      <c r="N3" s="143"/>
      <c r="O3" s="143"/>
      <c r="P3" s="146"/>
      <c r="Q3" s="97"/>
      <c r="S3" s="154"/>
      <c r="U3" s="159" t="s">
        <v>259</v>
      </c>
      <c r="W3" s="97"/>
      <c r="X3" s="97"/>
      <c r="Y3" s="97"/>
      <c r="Z3" s="97"/>
      <c r="AA3" s="97"/>
      <c r="AB3" s="97"/>
      <c r="AC3" s="97"/>
      <c r="AD3" s="186"/>
      <c r="AE3" s="93" t="s">
        <v>7</v>
      </c>
      <c r="AG3" s="99"/>
      <c r="AH3" s="99"/>
      <c r="AY3" s="87"/>
      <c r="AZ3" s="87"/>
    </row>
    <row r="4" spans="1:52" ht="8.4" customHeight="1" x14ac:dyDescent="0.3">
      <c r="B4" s="107"/>
      <c r="C4" s="107"/>
      <c r="D4" s="107"/>
      <c r="E4" s="105"/>
      <c r="F4" s="105"/>
      <c r="I4" s="97"/>
      <c r="J4" s="87"/>
      <c r="K4" s="97"/>
      <c r="L4" s="97"/>
      <c r="M4" s="97"/>
      <c r="N4" s="97"/>
      <c r="O4" s="97"/>
      <c r="P4" s="98"/>
      <c r="Q4" s="97"/>
      <c r="R4" s="97"/>
      <c r="S4" s="154"/>
      <c r="U4" s="105"/>
      <c r="V4" s="105"/>
      <c r="W4" s="105"/>
      <c r="X4" s="97"/>
      <c r="Y4" s="97"/>
      <c r="Z4" s="97"/>
      <c r="AA4" s="97"/>
      <c r="AB4" s="97"/>
      <c r="AC4" s="97"/>
      <c r="AD4" s="97"/>
      <c r="AE4" s="97"/>
      <c r="AF4" s="97"/>
      <c r="AG4" s="97"/>
    </row>
    <row r="5" spans="1:52" s="108" customFormat="1" ht="37.200000000000003" x14ac:dyDescent="0.2">
      <c r="B5" s="191" t="s">
        <v>8</v>
      </c>
      <c r="C5" s="192" t="s">
        <v>9</v>
      </c>
      <c r="D5" s="193" t="s">
        <v>10</v>
      </c>
      <c r="E5" s="287" t="s">
        <v>11</v>
      </c>
      <c r="F5" s="288"/>
      <c r="G5" s="289" t="s">
        <v>256</v>
      </c>
      <c r="H5" s="290"/>
      <c r="I5" s="194" t="s">
        <v>12</v>
      </c>
      <c r="J5" s="194" t="s">
        <v>257</v>
      </c>
      <c r="K5" s="291" t="s">
        <v>13</v>
      </c>
      <c r="L5" s="292"/>
      <c r="M5" s="292"/>
      <c r="N5" s="289" t="s">
        <v>14</v>
      </c>
      <c r="O5" s="290"/>
      <c r="P5" s="291" t="s">
        <v>15</v>
      </c>
      <c r="Q5" s="293"/>
      <c r="R5" s="195" t="s">
        <v>252</v>
      </c>
      <c r="S5" s="155"/>
      <c r="U5" s="294" t="s">
        <v>16</v>
      </c>
      <c r="V5" s="295"/>
      <c r="W5" s="296"/>
      <c r="X5" s="271" t="s">
        <v>17</v>
      </c>
      <c r="Y5" s="272"/>
      <c r="Z5" s="272"/>
      <c r="AA5" s="272"/>
      <c r="AB5" s="272"/>
      <c r="AC5" s="272"/>
      <c r="AD5" s="273"/>
      <c r="AE5" s="274" t="s">
        <v>18</v>
      </c>
      <c r="AF5" s="275"/>
      <c r="AG5" s="276"/>
      <c r="AH5" s="196" t="s">
        <v>19</v>
      </c>
      <c r="AI5" s="109"/>
      <c r="AJ5" s="109"/>
      <c r="AK5" s="109"/>
      <c r="AL5" s="109"/>
      <c r="AM5" s="109"/>
      <c r="AN5" s="109"/>
      <c r="AO5" s="109"/>
      <c r="AP5" s="109"/>
      <c r="AQ5" s="109"/>
      <c r="AR5" s="109"/>
      <c r="AS5" s="109"/>
      <c r="AT5" s="109"/>
      <c r="AU5" s="109"/>
      <c r="AV5" s="109"/>
      <c r="AW5" s="109"/>
      <c r="AX5" s="109"/>
      <c r="AY5" s="109"/>
      <c r="AZ5" s="109"/>
    </row>
    <row r="6" spans="1:52" ht="48.6" x14ac:dyDescent="0.3">
      <c r="B6" s="110" t="s">
        <v>20</v>
      </c>
      <c r="C6" s="111" t="s">
        <v>21</v>
      </c>
      <c r="D6" s="112" t="s">
        <v>22</v>
      </c>
      <c r="E6" s="113" t="s">
        <v>23</v>
      </c>
      <c r="F6" s="114" t="s">
        <v>24</v>
      </c>
      <c r="G6" s="115" t="s">
        <v>25</v>
      </c>
      <c r="H6" s="116" t="s">
        <v>26</v>
      </c>
      <c r="I6" s="117" t="s">
        <v>27</v>
      </c>
      <c r="J6" s="118"/>
      <c r="K6" s="117" t="s">
        <v>28</v>
      </c>
      <c r="L6" s="142" t="s">
        <v>226</v>
      </c>
      <c r="M6" s="118" t="s">
        <v>29</v>
      </c>
      <c r="N6" s="118" t="s">
        <v>30</v>
      </c>
      <c r="O6" s="119" t="s">
        <v>31</v>
      </c>
      <c r="P6" s="118" t="s">
        <v>32</v>
      </c>
      <c r="Q6" s="120" t="s">
        <v>33</v>
      </c>
      <c r="R6" s="151"/>
      <c r="S6" s="154"/>
      <c r="U6" s="171" t="s">
        <v>34</v>
      </c>
      <c r="V6" s="172" t="s">
        <v>35</v>
      </c>
      <c r="W6" s="173" t="s">
        <v>36</v>
      </c>
      <c r="X6" s="174" t="s">
        <v>37</v>
      </c>
      <c r="Y6" s="175" t="s">
        <v>38</v>
      </c>
      <c r="Z6" s="175" t="s">
        <v>39</v>
      </c>
      <c r="AA6" s="176" t="s">
        <v>40</v>
      </c>
      <c r="AB6" s="176" t="s">
        <v>41</v>
      </c>
      <c r="AC6" s="176" t="s">
        <v>42</v>
      </c>
      <c r="AD6" s="177" t="s">
        <v>43</v>
      </c>
      <c r="AE6" s="167" t="s">
        <v>30</v>
      </c>
      <c r="AF6" s="168" t="s">
        <v>31</v>
      </c>
      <c r="AG6" s="169" t="s">
        <v>44</v>
      </c>
      <c r="AH6" s="165" t="s">
        <v>45</v>
      </c>
    </row>
    <row r="7" spans="1:52" s="121" customFormat="1" ht="34.200000000000003" customHeight="1" x14ac:dyDescent="0.2">
      <c r="B7" s="122" t="s">
        <v>46</v>
      </c>
      <c r="C7" s="122" t="s">
        <v>46</v>
      </c>
      <c r="D7" s="123" t="s">
        <v>47</v>
      </c>
      <c r="E7" s="277" t="s">
        <v>5</v>
      </c>
      <c r="F7" s="278"/>
      <c r="G7" s="123" t="s">
        <v>47</v>
      </c>
      <c r="H7" s="124" t="s">
        <v>48</v>
      </c>
      <c r="I7" s="125" t="s">
        <v>47</v>
      </c>
      <c r="J7" s="123" t="s">
        <v>47</v>
      </c>
      <c r="K7" s="122" t="s">
        <v>48</v>
      </c>
      <c r="L7" s="126" t="s">
        <v>49</v>
      </c>
      <c r="M7" s="123" t="s">
        <v>47</v>
      </c>
      <c r="N7" s="123" t="s">
        <v>47</v>
      </c>
      <c r="O7" s="124" t="s">
        <v>47</v>
      </c>
      <c r="P7" s="123" t="s">
        <v>47</v>
      </c>
      <c r="Q7" s="127" t="s">
        <v>50</v>
      </c>
      <c r="R7" s="152" t="s">
        <v>49</v>
      </c>
      <c r="S7" s="156"/>
      <c r="U7" s="279" t="s">
        <v>51</v>
      </c>
      <c r="V7" s="280"/>
      <c r="W7" s="281"/>
      <c r="X7" s="162" t="s">
        <v>52</v>
      </c>
      <c r="Y7" s="163" t="s">
        <v>52</v>
      </c>
      <c r="Z7" s="163" t="s">
        <v>52</v>
      </c>
      <c r="AA7" s="163" t="s">
        <v>53</v>
      </c>
      <c r="AB7" s="163" t="s">
        <v>5</v>
      </c>
      <c r="AC7" s="163" t="s">
        <v>53</v>
      </c>
      <c r="AD7" s="164" t="s">
        <v>52</v>
      </c>
      <c r="AE7" s="162" t="s">
        <v>52</v>
      </c>
      <c r="AF7" s="163" t="s">
        <v>52</v>
      </c>
      <c r="AG7" s="164" t="s">
        <v>52</v>
      </c>
      <c r="AH7" s="166" t="s">
        <v>7</v>
      </c>
      <c r="AN7" s="99"/>
      <c r="AO7" s="128"/>
      <c r="AP7" s="128"/>
      <c r="AQ7" s="128"/>
      <c r="AR7" s="128"/>
      <c r="AS7" s="128"/>
      <c r="AT7" s="128"/>
      <c r="AU7" s="128"/>
      <c r="AV7" s="128"/>
      <c r="AW7" s="128"/>
      <c r="AX7" s="128"/>
      <c r="AY7" s="128"/>
      <c r="AZ7" s="128"/>
    </row>
    <row r="8" spans="1:52" x14ac:dyDescent="0.3">
      <c r="B8" s="129" t="s">
        <v>54</v>
      </c>
      <c r="C8" s="130" t="s">
        <v>54</v>
      </c>
      <c r="D8" s="129" t="s">
        <v>54</v>
      </c>
      <c r="E8" s="282" t="s">
        <v>54</v>
      </c>
      <c r="F8" s="283"/>
      <c r="G8" s="129" t="s">
        <v>54</v>
      </c>
      <c r="H8" s="131" t="s">
        <v>55</v>
      </c>
      <c r="I8" s="130" t="s">
        <v>54</v>
      </c>
      <c r="J8" s="132" t="s">
        <v>49</v>
      </c>
      <c r="K8" s="133" t="s">
        <v>56</v>
      </c>
      <c r="L8" s="134" t="s">
        <v>55</v>
      </c>
      <c r="M8" s="132" t="s">
        <v>49</v>
      </c>
      <c r="N8" s="129" t="s">
        <v>54</v>
      </c>
      <c r="O8" s="135" t="s">
        <v>49</v>
      </c>
      <c r="P8" s="132" t="s">
        <v>49</v>
      </c>
      <c r="Q8" s="136" t="s">
        <v>49</v>
      </c>
      <c r="R8" s="153" t="s">
        <v>49</v>
      </c>
      <c r="S8" s="154"/>
      <c r="U8" s="284" t="s">
        <v>54</v>
      </c>
      <c r="V8" s="285"/>
      <c r="W8" s="286"/>
      <c r="X8" s="178" t="s">
        <v>57</v>
      </c>
      <c r="Y8" s="179" t="s">
        <v>58</v>
      </c>
      <c r="Z8" s="179" t="s">
        <v>56</v>
      </c>
      <c r="AA8" s="180" t="s">
        <v>54</v>
      </c>
      <c r="AB8" s="180" t="s">
        <v>49</v>
      </c>
      <c r="AC8" s="180" t="s">
        <v>54</v>
      </c>
      <c r="AD8" s="181" t="s">
        <v>59</v>
      </c>
      <c r="AE8" s="182" t="s">
        <v>54</v>
      </c>
      <c r="AF8" s="180" t="s">
        <v>49</v>
      </c>
      <c r="AG8" s="183" t="s">
        <v>254</v>
      </c>
      <c r="AH8" s="170" t="s">
        <v>55</v>
      </c>
    </row>
    <row r="9" spans="1:52" ht="30" customHeight="1" x14ac:dyDescent="0.3">
      <c r="A9" s="137"/>
      <c r="B9" s="197" t="s">
        <v>60</v>
      </c>
      <c r="C9" s="197" t="s">
        <v>61</v>
      </c>
      <c r="D9" s="150" t="s">
        <v>147</v>
      </c>
      <c r="E9" s="198" t="s">
        <v>63</v>
      </c>
      <c r="F9" s="199" t="s">
        <v>64</v>
      </c>
      <c r="G9" s="200" t="s">
        <v>143</v>
      </c>
      <c r="H9" s="201">
        <v>20</v>
      </c>
      <c r="I9" s="202" t="s">
        <v>66</v>
      </c>
      <c r="J9" s="203" t="s">
        <v>67</v>
      </c>
      <c r="K9" s="204">
        <v>40</v>
      </c>
      <c r="L9" s="205">
        <f>IF(K9="","",IF(K9&gt;=8,K9/8,0))</f>
        <v>5</v>
      </c>
      <c r="M9" s="206" t="s">
        <v>253</v>
      </c>
      <c r="N9" s="207" t="s">
        <v>69</v>
      </c>
      <c r="O9" s="208" t="s">
        <v>70</v>
      </c>
      <c r="P9" s="207" t="s">
        <v>71</v>
      </c>
      <c r="Q9" s="209" t="s">
        <v>72</v>
      </c>
      <c r="R9" s="210" t="str">
        <f>'判定シート(建築物)'!$O9</f>
        <v>×</v>
      </c>
      <c r="S9" s="154"/>
      <c r="U9" s="241" t="s">
        <v>249</v>
      </c>
      <c r="V9" s="242" t="s">
        <v>250</v>
      </c>
      <c r="W9" s="243" t="s">
        <v>251</v>
      </c>
      <c r="X9" s="244">
        <v>2010</v>
      </c>
      <c r="Y9" s="245">
        <v>3</v>
      </c>
      <c r="Z9" s="245">
        <v>300</v>
      </c>
      <c r="AA9" s="246" t="s">
        <v>73</v>
      </c>
      <c r="AB9" s="247"/>
      <c r="AC9" s="246" t="s">
        <v>74</v>
      </c>
      <c r="AD9" s="248">
        <v>12</v>
      </c>
      <c r="AE9" s="244" t="s">
        <v>255</v>
      </c>
      <c r="AF9" s="245">
        <v>250</v>
      </c>
      <c r="AG9" s="248">
        <v>12</v>
      </c>
      <c r="AH9" s="249">
        <v>10</v>
      </c>
    </row>
    <row r="10" spans="1:52" ht="30" customHeight="1" x14ac:dyDescent="0.3">
      <c r="B10" s="211"/>
      <c r="C10" s="211"/>
      <c r="D10" s="212"/>
      <c r="E10" s="213"/>
      <c r="F10" s="214"/>
      <c r="G10" s="215"/>
      <c r="H10" s="216"/>
      <c r="I10" s="217"/>
      <c r="J10" s="218"/>
      <c r="K10" s="219"/>
      <c r="L10" s="220" t="str">
        <f t="shared" ref="L10:L73" si="0">IF(K10="","",IF(K10&gt;=8,K10/8,0))</f>
        <v/>
      </c>
      <c r="M10" s="221"/>
      <c r="N10" s="222"/>
      <c r="O10" s="223"/>
      <c r="P10" s="222"/>
      <c r="Q10" s="224"/>
      <c r="R10" s="225" t="str">
        <f>'判定シート(建築物)'!$O10</f>
        <v/>
      </c>
      <c r="S10" s="154"/>
      <c r="U10" s="250"/>
      <c r="V10" s="251"/>
      <c r="W10" s="252"/>
      <c r="X10" s="253"/>
      <c r="Y10" s="254"/>
      <c r="Z10" s="254"/>
      <c r="AA10" s="255"/>
      <c r="AB10" s="256"/>
      <c r="AC10" s="255"/>
      <c r="AD10" s="257"/>
      <c r="AE10" s="253"/>
      <c r="AF10" s="254"/>
      <c r="AG10" s="257"/>
      <c r="AH10" s="258"/>
    </row>
    <row r="11" spans="1:52" ht="30" customHeight="1" x14ac:dyDescent="0.3">
      <c r="B11" s="211"/>
      <c r="C11" s="211"/>
      <c r="D11" s="212"/>
      <c r="E11" s="213"/>
      <c r="F11" s="214"/>
      <c r="G11" s="215"/>
      <c r="H11" s="216"/>
      <c r="I11" s="217"/>
      <c r="J11" s="218"/>
      <c r="K11" s="219"/>
      <c r="L11" s="220" t="str">
        <f t="shared" si="0"/>
        <v/>
      </c>
      <c r="M11" s="221"/>
      <c r="N11" s="222"/>
      <c r="O11" s="223"/>
      <c r="P11" s="222"/>
      <c r="Q11" s="224"/>
      <c r="R11" s="225" t="str">
        <f>'判定シート(建築物)'!$O11</f>
        <v/>
      </c>
      <c r="S11" s="154"/>
      <c r="U11" s="250"/>
      <c r="V11" s="251"/>
      <c r="W11" s="252"/>
      <c r="X11" s="253"/>
      <c r="Y11" s="254"/>
      <c r="Z11" s="254"/>
      <c r="AA11" s="255"/>
      <c r="AB11" s="256"/>
      <c r="AC11" s="255"/>
      <c r="AD11" s="257"/>
      <c r="AE11" s="253"/>
      <c r="AF11" s="254"/>
      <c r="AG11" s="257"/>
      <c r="AH11" s="258"/>
    </row>
    <row r="12" spans="1:52" ht="30" customHeight="1" x14ac:dyDescent="0.3">
      <c r="B12" s="211"/>
      <c r="C12" s="211"/>
      <c r="D12" s="212"/>
      <c r="E12" s="213"/>
      <c r="F12" s="214"/>
      <c r="G12" s="215"/>
      <c r="H12" s="216"/>
      <c r="I12" s="217"/>
      <c r="J12" s="218"/>
      <c r="K12" s="219"/>
      <c r="L12" s="220" t="str">
        <f t="shared" si="0"/>
        <v/>
      </c>
      <c r="M12" s="221"/>
      <c r="N12" s="222"/>
      <c r="O12" s="223"/>
      <c r="P12" s="222"/>
      <c r="Q12" s="224"/>
      <c r="R12" s="225" t="str">
        <f>'判定シート(建築物)'!$O12</f>
        <v/>
      </c>
      <c r="S12" s="154"/>
      <c r="U12" s="250"/>
      <c r="V12" s="251"/>
      <c r="W12" s="252"/>
      <c r="X12" s="253"/>
      <c r="Y12" s="254"/>
      <c r="Z12" s="254"/>
      <c r="AA12" s="255"/>
      <c r="AB12" s="256"/>
      <c r="AC12" s="255"/>
      <c r="AD12" s="257"/>
      <c r="AE12" s="253"/>
      <c r="AF12" s="254"/>
      <c r="AG12" s="257"/>
      <c r="AH12" s="258"/>
    </row>
    <row r="13" spans="1:52" ht="30" customHeight="1" x14ac:dyDescent="0.3">
      <c r="B13" s="211"/>
      <c r="C13" s="211"/>
      <c r="D13" s="212"/>
      <c r="E13" s="213"/>
      <c r="F13" s="214"/>
      <c r="G13" s="215"/>
      <c r="H13" s="216"/>
      <c r="I13" s="217"/>
      <c r="J13" s="218"/>
      <c r="K13" s="219"/>
      <c r="L13" s="220" t="str">
        <f t="shared" si="0"/>
        <v/>
      </c>
      <c r="M13" s="221"/>
      <c r="N13" s="222"/>
      <c r="O13" s="223"/>
      <c r="P13" s="222"/>
      <c r="Q13" s="224"/>
      <c r="R13" s="225" t="str">
        <f>'判定シート(建築物)'!$O13</f>
        <v/>
      </c>
      <c r="S13" s="154"/>
      <c r="U13" s="250"/>
      <c r="V13" s="251"/>
      <c r="W13" s="252"/>
      <c r="X13" s="253"/>
      <c r="Y13" s="254"/>
      <c r="Z13" s="254"/>
      <c r="AA13" s="255"/>
      <c r="AB13" s="256"/>
      <c r="AC13" s="255"/>
      <c r="AD13" s="257"/>
      <c r="AE13" s="253"/>
      <c r="AF13" s="254"/>
      <c r="AG13" s="257"/>
      <c r="AH13" s="258"/>
    </row>
    <row r="14" spans="1:52" ht="30" customHeight="1" x14ac:dyDescent="0.3">
      <c r="B14" s="211"/>
      <c r="C14" s="211"/>
      <c r="D14" s="212"/>
      <c r="E14" s="213"/>
      <c r="F14" s="214"/>
      <c r="G14" s="215"/>
      <c r="H14" s="216"/>
      <c r="I14" s="217"/>
      <c r="J14" s="218"/>
      <c r="K14" s="219"/>
      <c r="L14" s="220" t="str">
        <f t="shared" si="0"/>
        <v/>
      </c>
      <c r="M14" s="221"/>
      <c r="N14" s="222"/>
      <c r="O14" s="223"/>
      <c r="P14" s="222"/>
      <c r="Q14" s="224"/>
      <c r="R14" s="225" t="str">
        <f>'判定シート(建築物)'!$O14</f>
        <v/>
      </c>
      <c r="S14" s="154"/>
      <c r="U14" s="250"/>
      <c r="V14" s="251"/>
      <c r="W14" s="252"/>
      <c r="X14" s="253"/>
      <c r="Y14" s="254"/>
      <c r="Z14" s="254"/>
      <c r="AA14" s="255"/>
      <c r="AB14" s="256"/>
      <c r="AC14" s="255"/>
      <c r="AD14" s="257"/>
      <c r="AE14" s="253"/>
      <c r="AF14" s="254"/>
      <c r="AG14" s="257"/>
      <c r="AH14" s="258"/>
    </row>
    <row r="15" spans="1:52" ht="30" customHeight="1" x14ac:dyDescent="0.3">
      <c r="B15" s="211"/>
      <c r="C15" s="211"/>
      <c r="D15" s="212"/>
      <c r="E15" s="213"/>
      <c r="F15" s="214"/>
      <c r="G15" s="215"/>
      <c r="H15" s="216"/>
      <c r="I15" s="217"/>
      <c r="J15" s="218"/>
      <c r="K15" s="219"/>
      <c r="L15" s="220" t="str">
        <f t="shared" si="0"/>
        <v/>
      </c>
      <c r="M15" s="221"/>
      <c r="N15" s="222"/>
      <c r="O15" s="223"/>
      <c r="P15" s="222"/>
      <c r="Q15" s="224"/>
      <c r="R15" s="225" t="str">
        <f>'判定シート(建築物)'!$O15</f>
        <v/>
      </c>
      <c r="S15" s="154"/>
      <c r="U15" s="250"/>
      <c r="V15" s="251"/>
      <c r="W15" s="252"/>
      <c r="X15" s="253"/>
      <c r="Y15" s="254"/>
      <c r="Z15" s="254"/>
      <c r="AA15" s="255"/>
      <c r="AB15" s="256"/>
      <c r="AC15" s="255"/>
      <c r="AD15" s="257"/>
      <c r="AE15" s="253"/>
      <c r="AF15" s="254"/>
      <c r="AG15" s="257"/>
      <c r="AH15" s="258"/>
    </row>
    <row r="16" spans="1:52" ht="30" customHeight="1" x14ac:dyDescent="0.3">
      <c r="B16" s="211"/>
      <c r="C16" s="211"/>
      <c r="D16" s="212"/>
      <c r="E16" s="213"/>
      <c r="F16" s="214"/>
      <c r="G16" s="215"/>
      <c r="H16" s="216"/>
      <c r="I16" s="217"/>
      <c r="J16" s="218"/>
      <c r="K16" s="219"/>
      <c r="L16" s="220" t="str">
        <f t="shared" si="0"/>
        <v/>
      </c>
      <c r="M16" s="221"/>
      <c r="N16" s="222"/>
      <c r="O16" s="223"/>
      <c r="P16" s="222"/>
      <c r="Q16" s="224"/>
      <c r="R16" s="225" t="str">
        <f>'判定シート(建築物)'!$O16</f>
        <v/>
      </c>
      <c r="S16" s="154"/>
      <c r="U16" s="250"/>
      <c r="V16" s="251"/>
      <c r="W16" s="252"/>
      <c r="X16" s="253"/>
      <c r="Y16" s="254"/>
      <c r="Z16" s="254"/>
      <c r="AA16" s="255"/>
      <c r="AB16" s="256"/>
      <c r="AC16" s="255"/>
      <c r="AD16" s="257"/>
      <c r="AE16" s="253"/>
      <c r="AF16" s="254"/>
      <c r="AG16" s="257"/>
      <c r="AH16" s="258"/>
    </row>
    <row r="17" spans="2:34" ht="30" customHeight="1" x14ac:dyDescent="0.3">
      <c r="B17" s="211"/>
      <c r="C17" s="211"/>
      <c r="D17" s="212"/>
      <c r="E17" s="213"/>
      <c r="F17" s="214"/>
      <c r="G17" s="215"/>
      <c r="H17" s="216"/>
      <c r="I17" s="217"/>
      <c r="J17" s="218"/>
      <c r="K17" s="219"/>
      <c r="L17" s="220" t="str">
        <f t="shared" si="0"/>
        <v/>
      </c>
      <c r="M17" s="221"/>
      <c r="N17" s="222"/>
      <c r="O17" s="223"/>
      <c r="P17" s="222"/>
      <c r="Q17" s="224"/>
      <c r="R17" s="225" t="str">
        <f>'判定シート(建築物)'!$O17</f>
        <v/>
      </c>
      <c r="S17" s="154"/>
      <c r="U17" s="250"/>
      <c r="V17" s="251"/>
      <c r="W17" s="252"/>
      <c r="X17" s="253"/>
      <c r="Y17" s="254"/>
      <c r="Z17" s="254"/>
      <c r="AA17" s="255"/>
      <c r="AB17" s="256"/>
      <c r="AC17" s="255"/>
      <c r="AD17" s="257"/>
      <c r="AE17" s="253"/>
      <c r="AF17" s="254"/>
      <c r="AG17" s="257"/>
      <c r="AH17" s="258"/>
    </row>
    <row r="18" spans="2:34" ht="30" customHeight="1" x14ac:dyDescent="0.3">
      <c r="B18" s="211"/>
      <c r="C18" s="211"/>
      <c r="D18" s="212"/>
      <c r="E18" s="213"/>
      <c r="F18" s="214"/>
      <c r="G18" s="215"/>
      <c r="H18" s="216"/>
      <c r="I18" s="217"/>
      <c r="J18" s="218"/>
      <c r="K18" s="219"/>
      <c r="L18" s="220" t="str">
        <f t="shared" si="0"/>
        <v/>
      </c>
      <c r="M18" s="221"/>
      <c r="N18" s="222"/>
      <c r="O18" s="223"/>
      <c r="P18" s="222"/>
      <c r="Q18" s="224"/>
      <c r="R18" s="225" t="str">
        <f>'判定シート(建築物)'!$O18</f>
        <v/>
      </c>
      <c r="S18" s="154"/>
      <c r="U18" s="250"/>
      <c r="V18" s="251"/>
      <c r="W18" s="252"/>
      <c r="X18" s="253"/>
      <c r="Y18" s="254"/>
      <c r="Z18" s="254"/>
      <c r="AA18" s="255"/>
      <c r="AB18" s="256"/>
      <c r="AC18" s="255"/>
      <c r="AD18" s="257"/>
      <c r="AE18" s="253"/>
      <c r="AF18" s="254"/>
      <c r="AG18" s="257"/>
      <c r="AH18" s="258"/>
    </row>
    <row r="19" spans="2:34" ht="30" customHeight="1" x14ac:dyDescent="0.3">
      <c r="B19" s="211"/>
      <c r="C19" s="211"/>
      <c r="D19" s="212"/>
      <c r="E19" s="213"/>
      <c r="F19" s="214"/>
      <c r="G19" s="215"/>
      <c r="H19" s="216"/>
      <c r="I19" s="217"/>
      <c r="J19" s="218"/>
      <c r="K19" s="219"/>
      <c r="L19" s="220" t="str">
        <f t="shared" si="0"/>
        <v/>
      </c>
      <c r="M19" s="221"/>
      <c r="N19" s="222"/>
      <c r="O19" s="223"/>
      <c r="P19" s="222"/>
      <c r="Q19" s="224"/>
      <c r="R19" s="225" t="str">
        <f>'判定シート(建築物)'!$O19</f>
        <v/>
      </c>
      <c r="S19" s="154"/>
      <c r="U19" s="250"/>
      <c r="V19" s="251"/>
      <c r="W19" s="252"/>
      <c r="X19" s="253"/>
      <c r="Y19" s="254"/>
      <c r="Z19" s="254"/>
      <c r="AA19" s="255"/>
      <c r="AB19" s="256"/>
      <c r="AC19" s="255"/>
      <c r="AD19" s="257"/>
      <c r="AE19" s="253"/>
      <c r="AF19" s="254"/>
      <c r="AG19" s="257"/>
      <c r="AH19" s="258"/>
    </row>
    <row r="20" spans="2:34" ht="30" customHeight="1" x14ac:dyDescent="0.3">
      <c r="B20" s="211"/>
      <c r="C20" s="211"/>
      <c r="D20" s="212"/>
      <c r="E20" s="213"/>
      <c r="F20" s="214"/>
      <c r="G20" s="215"/>
      <c r="H20" s="216"/>
      <c r="I20" s="217"/>
      <c r="J20" s="218"/>
      <c r="K20" s="219"/>
      <c r="L20" s="220" t="str">
        <f t="shared" si="0"/>
        <v/>
      </c>
      <c r="M20" s="221"/>
      <c r="N20" s="222"/>
      <c r="O20" s="223"/>
      <c r="P20" s="222"/>
      <c r="Q20" s="224"/>
      <c r="R20" s="225" t="str">
        <f>'判定シート(建築物)'!$O20</f>
        <v/>
      </c>
      <c r="S20" s="154"/>
      <c r="U20" s="250"/>
      <c r="V20" s="251"/>
      <c r="W20" s="252"/>
      <c r="X20" s="253"/>
      <c r="Y20" s="254"/>
      <c r="Z20" s="254"/>
      <c r="AA20" s="255"/>
      <c r="AB20" s="256"/>
      <c r="AC20" s="255"/>
      <c r="AD20" s="257"/>
      <c r="AE20" s="253"/>
      <c r="AF20" s="254"/>
      <c r="AG20" s="257"/>
      <c r="AH20" s="258"/>
    </row>
    <row r="21" spans="2:34" ht="30" customHeight="1" x14ac:dyDescent="0.3">
      <c r="B21" s="211"/>
      <c r="C21" s="211"/>
      <c r="D21" s="212"/>
      <c r="E21" s="213"/>
      <c r="F21" s="214"/>
      <c r="G21" s="215"/>
      <c r="H21" s="216"/>
      <c r="I21" s="217"/>
      <c r="J21" s="218"/>
      <c r="K21" s="219"/>
      <c r="L21" s="220" t="str">
        <f t="shared" si="0"/>
        <v/>
      </c>
      <c r="M21" s="221"/>
      <c r="N21" s="222"/>
      <c r="O21" s="223"/>
      <c r="P21" s="222"/>
      <c r="Q21" s="224"/>
      <c r="R21" s="225" t="str">
        <f>'判定シート(建築物)'!$O21</f>
        <v/>
      </c>
      <c r="S21" s="154"/>
      <c r="U21" s="250"/>
      <c r="V21" s="251"/>
      <c r="W21" s="252"/>
      <c r="X21" s="253"/>
      <c r="Y21" s="254"/>
      <c r="Z21" s="254"/>
      <c r="AA21" s="255"/>
      <c r="AB21" s="256"/>
      <c r="AC21" s="255"/>
      <c r="AD21" s="257"/>
      <c r="AE21" s="253"/>
      <c r="AF21" s="254"/>
      <c r="AG21" s="257"/>
      <c r="AH21" s="258"/>
    </row>
    <row r="22" spans="2:34" ht="30" customHeight="1" x14ac:dyDescent="0.3">
      <c r="B22" s="211"/>
      <c r="C22" s="211"/>
      <c r="D22" s="212"/>
      <c r="E22" s="213"/>
      <c r="F22" s="214"/>
      <c r="G22" s="215"/>
      <c r="H22" s="216"/>
      <c r="I22" s="217"/>
      <c r="J22" s="218"/>
      <c r="K22" s="219"/>
      <c r="L22" s="220" t="str">
        <f t="shared" si="0"/>
        <v/>
      </c>
      <c r="M22" s="221"/>
      <c r="N22" s="222"/>
      <c r="O22" s="223"/>
      <c r="P22" s="222"/>
      <c r="Q22" s="224"/>
      <c r="R22" s="225" t="str">
        <f>'判定シート(建築物)'!$O22</f>
        <v/>
      </c>
      <c r="S22" s="154"/>
      <c r="U22" s="250"/>
      <c r="V22" s="251"/>
      <c r="W22" s="252"/>
      <c r="X22" s="253"/>
      <c r="Y22" s="254"/>
      <c r="Z22" s="254"/>
      <c r="AA22" s="255"/>
      <c r="AB22" s="256"/>
      <c r="AC22" s="255"/>
      <c r="AD22" s="257"/>
      <c r="AE22" s="253"/>
      <c r="AF22" s="254"/>
      <c r="AG22" s="257"/>
      <c r="AH22" s="258"/>
    </row>
    <row r="23" spans="2:34" ht="30" customHeight="1" x14ac:dyDescent="0.3">
      <c r="B23" s="211"/>
      <c r="C23" s="211"/>
      <c r="D23" s="212"/>
      <c r="E23" s="213"/>
      <c r="F23" s="214"/>
      <c r="G23" s="215"/>
      <c r="H23" s="216"/>
      <c r="I23" s="217"/>
      <c r="J23" s="218"/>
      <c r="K23" s="219"/>
      <c r="L23" s="220" t="str">
        <f t="shared" si="0"/>
        <v/>
      </c>
      <c r="M23" s="221"/>
      <c r="N23" s="222"/>
      <c r="O23" s="223"/>
      <c r="P23" s="222"/>
      <c r="Q23" s="224"/>
      <c r="R23" s="225" t="str">
        <f>'判定シート(建築物)'!$O23</f>
        <v/>
      </c>
      <c r="S23" s="154"/>
      <c r="U23" s="250"/>
      <c r="V23" s="251"/>
      <c r="W23" s="252"/>
      <c r="X23" s="253"/>
      <c r="Y23" s="254"/>
      <c r="Z23" s="254"/>
      <c r="AA23" s="255"/>
      <c r="AB23" s="256"/>
      <c r="AC23" s="255"/>
      <c r="AD23" s="257"/>
      <c r="AE23" s="253"/>
      <c r="AF23" s="254"/>
      <c r="AG23" s="257"/>
      <c r="AH23" s="258"/>
    </row>
    <row r="24" spans="2:34" ht="30" customHeight="1" x14ac:dyDescent="0.3">
      <c r="B24" s="211"/>
      <c r="C24" s="211"/>
      <c r="D24" s="212"/>
      <c r="E24" s="213"/>
      <c r="F24" s="214"/>
      <c r="G24" s="215"/>
      <c r="H24" s="216"/>
      <c r="I24" s="217"/>
      <c r="J24" s="218"/>
      <c r="K24" s="219"/>
      <c r="L24" s="220" t="str">
        <f t="shared" si="0"/>
        <v/>
      </c>
      <c r="M24" s="221"/>
      <c r="N24" s="222"/>
      <c r="O24" s="223"/>
      <c r="P24" s="222"/>
      <c r="Q24" s="224"/>
      <c r="R24" s="225" t="str">
        <f>'判定シート(建築物)'!$O24</f>
        <v/>
      </c>
      <c r="S24" s="154"/>
      <c r="U24" s="250"/>
      <c r="V24" s="251"/>
      <c r="W24" s="252"/>
      <c r="X24" s="253"/>
      <c r="Y24" s="254"/>
      <c r="Z24" s="254"/>
      <c r="AA24" s="255"/>
      <c r="AB24" s="256"/>
      <c r="AC24" s="255"/>
      <c r="AD24" s="257"/>
      <c r="AE24" s="253"/>
      <c r="AF24" s="254"/>
      <c r="AG24" s="257"/>
      <c r="AH24" s="258"/>
    </row>
    <row r="25" spans="2:34" ht="30" customHeight="1" x14ac:dyDescent="0.3">
      <c r="B25" s="211"/>
      <c r="C25" s="211"/>
      <c r="D25" s="212"/>
      <c r="E25" s="213"/>
      <c r="F25" s="214"/>
      <c r="G25" s="215"/>
      <c r="H25" s="216"/>
      <c r="I25" s="217"/>
      <c r="J25" s="218"/>
      <c r="K25" s="219"/>
      <c r="L25" s="220" t="str">
        <f t="shared" si="0"/>
        <v/>
      </c>
      <c r="M25" s="221"/>
      <c r="N25" s="222"/>
      <c r="O25" s="223"/>
      <c r="P25" s="222"/>
      <c r="Q25" s="224"/>
      <c r="R25" s="225" t="str">
        <f>'判定シート(建築物)'!$O25</f>
        <v/>
      </c>
      <c r="S25" s="154"/>
      <c r="U25" s="250"/>
      <c r="V25" s="251"/>
      <c r="W25" s="252"/>
      <c r="X25" s="253"/>
      <c r="Y25" s="254"/>
      <c r="Z25" s="254"/>
      <c r="AA25" s="255"/>
      <c r="AB25" s="256"/>
      <c r="AC25" s="255"/>
      <c r="AD25" s="257"/>
      <c r="AE25" s="253"/>
      <c r="AF25" s="254"/>
      <c r="AG25" s="257"/>
      <c r="AH25" s="258"/>
    </row>
    <row r="26" spans="2:34" ht="30" customHeight="1" x14ac:dyDescent="0.3">
      <c r="B26" s="211"/>
      <c r="C26" s="211"/>
      <c r="D26" s="212"/>
      <c r="E26" s="213"/>
      <c r="F26" s="214"/>
      <c r="G26" s="215"/>
      <c r="H26" s="216"/>
      <c r="I26" s="217"/>
      <c r="J26" s="218"/>
      <c r="K26" s="219"/>
      <c r="L26" s="220" t="str">
        <f t="shared" si="0"/>
        <v/>
      </c>
      <c r="M26" s="221"/>
      <c r="N26" s="222"/>
      <c r="O26" s="223"/>
      <c r="P26" s="222"/>
      <c r="Q26" s="224"/>
      <c r="R26" s="225" t="str">
        <f>'判定シート(建築物)'!$O26</f>
        <v/>
      </c>
      <c r="S26" s="154"/>
      <c r="U26" s="250"/>
      <c r="V26" s="251"/>
      <c r="W26" s="252"/>
      <c r="X26" s="253"/>
      <c r="Y26" s="254"/>
      <c r="Z26" s="254"/>
      <c r="AA26" s="255"/>
      <c r="AB26" s="256"/>
      <c r="AC26" s="255"/>
      <c r="AD26" s="257"/>
      <c r="AE26" s="253"/>
      <c r="AF26" s="254"/>
      <c r="AG26" s="257"/>
      <c r="AH26" s="258"/>
    </row>
    <row r="27" spans="2:34" ht="30" customHeight="1" x14ac:dyDescent="0.3">
      <c r="B27" s="211"/>
      <c r="C27" s="211"/>
      <c r="D27" s="212"/>
      <c r="E27" s="213"/>
      <c r="F27" s="214"/>
      <c r="G27" s="215"/>
      <c r="H27" s="216"/>
      <c r="I27" s="217"/>
      <c r="J27" s="218"/>
      <c r="K27" s="219"/>
      <c r="L27" s="220" t="str">
        <f t="shared" si="0"/>
        <v/>
      </c>
      <c r="M27" s="221"/>
      <c r="N27" s="222"/>
      <c r="O27" s="223"/>
      <c r="P27" s="222"/>
      <c r="Q27" s="224"/>
      <c r="R27" s="225" t="str">
        <f>'判定シート(建築物)'!$O27</f>
        <v/>
      </c>
      <c r="S27" s="154"/>
      <c r="U27" s="250"/>
      <c r="V27" s="251"/>
      <c r="W27" s="252"/>
      <c r="X27" s="253"/>
      <c r="Y27" s="254"/>
      <c r="Z27" s="254"/>
      <c r="AA27" s="255"/>
      <c r="AB27" s="256"/>
      <c r="AC27" s="255"/>
      <c r="AD27" s="257"/>
      <c r="AE27" s="253"/>
      <c r="AF27" s="254"/>
      <c r="AG27" s="257"/>
      <c r="AH27" s="258"/>
    </row>
    <row r="28" spans="2:34" ht="30" customHeight="1" x14ac:dyDescent="0.3">
      <c r="B28" s="211"/>
      <c r="C28" s="211"/>
      <c r="D28" s="212"/>
      <c r="E28" s="213"/>
      <c r="F28" s="214"/>
      <c r="G28" s="215"/>
      <c r="H28" s="216"/>
      <c r="I28" s="217"/>
      <c r="J28" s="218"/>
      <c r="K28" s="219"/>
      <c r="L28" s="220" t="str">
        <f t="shared" si="0"/>
        <v/>
      </c>
      <c r="M28" s="221"/>
      <c r="N28" s="222"/>
      <c r="O28" s="223"/>
      <c r="P28" s="222"/>
      <c r="Q28" s="224"/>
      <c r="R28" s="225" t="str">
        <f>'判定シート(建築物)'!$O28</f>
        <v/>
      </c>
      <c r="S28" s="154"/>
      <c r="U28" s="250"/>
      <c r="V28" s="251"/>
      <c r="W28" s="252"/>
      <c r="X28" s="253"/>
      <c r="Y28" s="254"/>
      <c r="Z28" s="254"/>
      <c r="AA28" s="255"/>
      <c r="AB28" s="256"/>
      <c r="AC28" s="255"/>
      <c r="AD28" s="257"/>
      <c r="AE28" s="253"/>
      <c r="AF28" s="254"/>
      <c r="AG28" s="257"/>
      <c r="AH28" s="258"/>
    </row>
    <row r="29" spans="2:34" ht="30" customHeight="1" x14ac:dyDescent="0.3">
      <c r="B29" s="211"/>
      <c r="C29" s="211"/>
      <c r="D29" s="212"/>
      <c r="E29" s="213"/>
      <c r="F29" s="214"/>
      <c r="G29" s="215"/>
      <c r="H29" s="216"/>
      <c r="I29" s="217"/>
      <c r="J29" s="218"/>
      <c r="K29" s="219"/>
      <c r="L29" s="220" t="str">
        <f t="shared" si="0"/>
        <v/>
      </c>
      <c r="M29" s="221"/>
      <c r="N29" s="222"/>
      <c r="O29" s="223"/>
      <c r="P29" s="222"/>
      <c r="Q29" s="224"/>
      <c r="R29" s="225" t="str">
        <f>'判定シート(建築物)'!$O29</f>
        <v/>
      </c>
      <c r="S29" s="154"/>
      <c r="U29" s="250"/>
      <c r="V29" s="251"/>
      <c r="W29" s="252"/>
      <c r="X29" s="253"/>
      <c r="Y29" s="254"/>
      <c r="Z29" s="254"/>
      <c r="AA29" s="255"/>
      <c r="AB29" s="256"/>
      <c r="AC29" s="255"/>
      <c r="AD29" s="257"/>
      <c r="AE29" s="253"/>
      <c r="AF29" s="254"/>
      <c r="AG29" s="257"/>
      <c r="AH29" s="258"/>
    </row>
    <row r="30" spans="2:34" ht="30" customHeight="1" x14ac:dyDescent="0.3">
      <c r="B30" s="211"/>
      <c r="C30" s="211"/>
      <c r="D30" s="212"/>
      <c r="E30" s="213"/>
      <c r="F30" s="214"/>
      <c r="G30" s="215"/>
      <c r="H30" s="216"/>
      <c r="I30" s="217"/>
      <c r="J30" s="218"/>
      <c r="K30" s="219"/>
      <c r="L30" s="220" t="str">
        <f t="shared" si="0"/>
        <v/>
      </c>
      <c r="M30" s="221"/>
      <c r="N30" s="222"/>
      <c r="O30" s="223"/>
      <c r="P30" s="222"/>
      <c r="Q30" s="224"/>
      <c r="R30" s="225" t="str">
        <f>'判定シート(建築物)'!$O30</f>
        <v/>
      </c>
      <c r="S30" s="154"/>
      <c r="U30" s="250"/>
      <c r="V30" s="251"/>
      <c r="W30" s="252"/>
      <c r="X30" s="253"/>
      <c r="Y30" s="254"/>
      <c r="Z30" s="254"/>
      <c r="AA30" s="255"/>
      <c r="AB30" s="256"/>
      <c r="AC30" s="255"/>
      <c r="AD30" s="257"/>
      <c r="AE30" s="253"/>
      <c r="AF30" s="254"/>
      <c r="AG30" s="257"/>
      <c r="AH30" s="258"/>
    </row>
    <row r="31" spans="2:34" ht="30" customHeight="1" x14ac:dyDescent="0.3">
      <c r="B31" s="211"/>
      <c r="C31" s="211"/>
      <c r="D31" s="212"/>
      <c r="E31" s="213"/>
      <c r="F31" s="214"/>
      <c r="G31" s="215"/>
      <c r="H31" s="216"/>
      <c r="I31" s="217"/>
      <c r="J31" s="218"/>
      <c r="K31" s="219"/>
      <c r="L31" s="220" t="str">
        <f t="shared" si="0"/>
        <v/>
      </c>
      <c r="M31" s="221"/>
      <c r="N31" s="222"/>
      <c r="O31" s="223"/>
      <c r="P31" s="222"/>
      <c r="Q31" s="224"/>
      <c r="R31" s="225" t="str">
        <f>'判定シート(建築物)'!$O31</f>
        <v/>
      </c>
      <c r="S31" s="154"/>
      <c r="U31" s="250"/>
      <c r="V31" s="251"/>
      <c r="W31" s="252"/>
      <c r="X31" s="253"/>
      <c r="Y31" s="254"/>
      <c r="Z31" s="254"/>
      <c r="AA31" s="255"/>
      <c r="AB31" s="256"/>
      <c r="AC31" s="255"/>
      <c r="AD31" s="257"/>
      <c r="AE31" s="253"/>
      <c r="AF31" s="254"/>
      <c r="AG31" s="257"/>
      <c r="AH31" s="258"/>
    </row>
    <row r="32" spans="2:34" ht="30" customHeight="1" x14ac:dyDescent="0.3">
      <c r="B32" s="211"/>
      <c r="C32" s="211"/>
      <c r="D32" s="212"/>
      <c r="E32" s="213"/>
      <c r="F32" s="214"/>
      <c r="G32" s="215"/>
      <c r="H32" s="216"/>
      <c r="I32" s="217"/>
      <c r="J32" s="218"/>
      <c r="K32" s="219"/>
      <c r="L32" s="220" t="str">
        <f t="shared" si="0"/>
        <v/>
      </c>
      <c r="M32" s="221"/>
      <c r="N32" s="222"/>
      <c r="O32" s="223"/>
      <c r="P32" s="222"/>
      <c r="Q32" s="224"/>
      <c r="R32" s="225" t="str">
        <f>'判定シート(建築物)'!$O32</f>
        <v/>
      </c>
      <c r="S32" s="154"/>
      <c r="U32" s="250"/>
      <c r="V32" s="251"/>
      <c r="W32" s="252"/>
      <c r="X32" s="253"/>
      <c r="Y32" s="254"/>
      <c r="Z32" s="254"/>
      <c r="AA32" s="255"/>
      <c r="AB32" s="256"/>
      <c r="AC32" s="255"/>
      <c r="AD32" s="257"/>
      <c r="AE32" s="253"/>
      <c r="AF32" s="254"/>
      <c r="AG32" s="257"/>
      <c r="AH32" s="258"/>
    </row>
    <row r="33" spans="2:34" ht="30" customHeight="1" x14ac:dyDescent="0.3">
      <c r="B33" s="211"/>
      <c r="C33" s="211"/>
      <c r="D33" s="212"/>
      <c r="E33" s="213"/>
      <c r="F33" s="214"/>
      <c r="G33" s="215"/>
      <c r="H33" s="216"/>
      <c r="I33" s="217"/>
      <c r="J33" s="218"/>
      <c r="K33" s="219"/>
      <c r="L33" s="220" t="str">
        <f t="shared" si="0"/>
        <v/>
      </c>
      <c r="M33" s="221"/>
      <c r="N33" s="222"/>
      <c r="O33" s="223"/>
      <c r="P33" s="222"/>
      <c r="Q33" s="224"/>
      <c r="R33" s="225" t="str">
        <f>'判定シート(建築物)'!$O33</f>
        <v/>
      </c>
      <c r="S33" s="154"/>
      <c r="U33" s="250"/>
      <c r="V33" s="251"/>
      <c r="W33" s="252"/>
      <c r="X33" s="253"/>
      <c r="Y33" s="254"/>
      <c r="Z33" s="254"/>
      <c r="AA33" s="255"/>
      <c r="AB33" s="256"/>
      <c r="AC33" s="255"/>
      <c r="AD33" s="257"/>
      <c r="AE33" s="253"/>
      <c r="AF33" s="254"/>
      <c r="AG33" s="257"/>
      <c r="AH33" s="258"/>
    </row>
    <row r="34" spans="2:34" ht="30" customHeight="1" x14ac:dyDescent="0.3">
      <c r="B34" s="211"/>
      <c r="C34" s="211"/>
      <c r="D34" s="212"/>
      <c r="E34" s="213"/>
      <c r="F34" s="214"/>
      <c r="G34" s="215"/>
      <c r="H34" s="216"/>
      <c r="I34" s="217"/>
      <c r="J34" s="218"/>
      <c r="K34" s="219"/>
      <c r="L34" s="220" t="str">
        <f t="shared" si="0"/>
        <v/>
      </c>
      <c r="M34" s="221"/>
      <c r="N34" s="222"/>
      <c r="O34" s="223"/>
      <c r="P34" s="222"/>
      <c r="Q34" s="224"/>
      <c r="R34" s="225" t="str">
        <f>'判定シート(建築物)'!$O34</f>
        <v/>
      </c>
      <c r="S34" s="154"/>
      <c r="U34" s="250"/>
      <c r="V34" s="251"/>
      <c r="W34" s="252"/>
      <c r="X34" s="253"/>
      <c r="Y34" s="254"/>
      <c r="Z34" s="254"/>
      <c r="AA34" s="255"/>
      <c r="AB34" s="256"/>
      <c r="AC34" s="255"/>
      <c r="AD34" s="257"/>
      <c r="AE34" s="253"/>
      <c r="AF34" s="254"/>
      <c r="AG34" s="257"/>
      <c r="AH34" s="258"/>
    </row>
    <row r="35" spans="2:34" ht="30" customHeight="1" x14ac:dyDescent="0.3">
      <c r="B35" s="211"/>
      <c r="C35" s="211"/>
      <c r="D35" s="212"/>
      <c r="E35" s="213"/>
      <c r="F35" s="214"/>
      <c r="G35" s="215"/>
      <c r="H35" s="216"/>
      <c r="I35" s="217"/>
      <c r="J35" s="218"/>
      <c r="K35" s="219"/>
      <c r="L35" s="220" t="str">
        <f t="shared" si="0"/>
        <v/>
      </c>
      <c r="M35" s="221"/>
      <c r="N35" s="222"/>
      <c r="O35" s="223"/>
      <c r="P35" s="222"/>
      <c r="Q35" s="224"/>
      <c r="R35" s="225" t="str">
        <f>'判定シート(建築物)'!$O35</f>
        <v/>
      </c>
      <c r="S35" s="154"/>
      <c r="U35" s="250"/>
      <c r="V35" s="251"/>
      <c r="W35" s="252"/>
      <c r="X35" s="253"/>
      <c r="Y35" s="254"/>
      <c r="Z35" s="254"/>
      <c r="AA35" s="255"/>
      <c r="AB35" s="256"/>
      <c r="AC35" s="255"/>
      <c r="AD35" s="257"/>
      <c r="AE35" s="253"/>
      <c r="AF35" s="254"/>
      <c r="AG35" s="257"/>
      <c r="AH35" s="258"/>
    </row>
    <row r="36" spans="2:34" ht="30" customHeight="1" x14ac:dyDescent="0.3">
      <c r="B36" s="211"/>
      <c r="C36" s="211"/>
      <c r="D36" s="212"/>
      <c r="E36" s="213"/>
      <c r="F36" s="214"/>
      <c r="G36" s="215"/>
      <c r="H36" s="216"/>
      <c r="I36" s="217"/>
      <c r="J36" s="218"/>
      <c r="K36" s="219"/>
      <c r="L36" s="220" t="str">
        <f t="shared" si="0"/>
        <v/>
      </c>
      <c r="M36" s="221"/>
      <c r="N36" s="222"/>
      <c r="O36" s="223"/>
      <c r="P36" s="222"/>
      <c r="Q36" s="224"/>
      <c r="R36" s="225" t="str">
        <f>'判定シート(建築物)'!$O36</f>
        <v/>
      </c>
      <c r="S36" s="154"/>
      <c r="U36" s="250"/>
      <c r="V36" s="251"/>
      <c r="W36" s="252"/>
      <c r="X36" s="253"/>
      <c r="Y36" s="254"/>
      <c r="Z36" s="254"/>
      <c r="AA36" s="255"/>
      <c r="AB36" s="256"/>
      <c r="AC36" s="255"/>
      <c r="AD36" s="257"/>
      <c r="AE36" s="253"/>
      <c r="AF36" s="254"/>
      <c r="AG36" s="257"/>
      <c r="AH36" s="258"/>
    </row>
    <row r="37" spans="2:34" ht="30" customHeight="1" x14ac:dyDescent="0.3">
      <c r="B37" s="211"/>
      <c r="C37" s="211"/>
      <c r="D37" s="212"/>
      <c r="E37" s="213"/>
      <c r="F37" s="214"/>
      <c r="G37" s="215"/>
      <c r="H37" s="216"/>
      <c r="I37" s="217"/>
      <c r="J37" s="218"/>
      <c r="K37" s="219"/>
      <c r="L37" s="220" t="str">
        <f t="shared" si="0"/>
        <v/>
      </c>
      <c r="M37" s="221"/>
      <c r="N37" s="222"/>
      <c r="O37" s="223"/>
      <c r="P37" s="222"/>
      <c r="Q37" s="224"/>
      <c r="R37" s="225" t="str">
        <f>'判定シート(建築物)'!$O37</f>
        <v/>
      </c>
      <c r="S37" s="154"/>
      <c r="U37" s="250"/>
      <c r="V37" s="251"/>
      <c r="W37" s="252"/>
      <c r="X37" s="253"/>
      <c r="Y37" s="254"/>
      <c r="Z37" s="254"/>
      <c r="AA37" s="255"/>
      <c r="AB37" s="256"/>
      <c r="AC37" s="255"/>
      <c r="AD37" s="257"/>
      <c r="AE37" s="253"/>
      <c r="AF37" s="254"/>
      <c r="AG37" s="257"/>
      <c r="AH37" s="258"/>
    </row>
    <row r="38" spans="2:34" ht="30" customHeight="1" x14ac:dyDescent="0.3">
      <c r="B38" s="211"/>
      <c r="C38" s="211"/>
      <c r="D38" s="212"/>
      <c r="E38" s="213"/>
      <c r="F38" s="214"/>
      <c r="G38" s="215"/>
      <c r="H38" s="216"/>
      <c r="I38" s="217"/>
      <c r="J38" s="218"/>
      <c r="K38" s="219"/>
      <c r="L38" s="220" t="str">
        <f t="shared" si="0"/>
        <v/>
      </c>
      <c r="M38" s="221"/>
      <c r="N38" s="222"/>
      <c r="O38" s="223"/>
      <c r="P38" s="222"/>
      <c r="Q38" s="224"/>
      <c r="R38" s="225" t="str">
        <f>'判定シート(建築物)'!$O38</f>
        <v/>
      </c>
      <c r="S38" s="154"/>
      <c r="U38" s="250"/>
      <c r="V38" s="251"/>
      <c r="W38" s="252"/>
      <c r="X38" s="253"/>
      <c r="Y38" s="254"/>
      <c r="Z38" s="254"/>
      <c r="AA38" s="255"/>
      <c r="AB38" s="256"/>
      <c r="AC38" s="255"/>
      <c r="AD38" s="257"/>
      <c r="AE38" s="253"/>
      <c r="AF38" s="254"/>
      <c r="AG38" s="257"/>
      <c r="AH38" s="258"/>
    </row>
    <row r="39" spans="2:34" ht="30" customHeight="1" x14ac:dyDescent="0.3">
      <c r="B39" s="211"/>
      <c r="C39" s="211"/>
      <c r="D39" s="212"/>
      <c r="E39" s="213"/>
      <c r="F39" s="214"/>
      <c r="G39" s="215"/>
      <c r="H39" s="216"/>
      <c r="I39" s="217"/>
      <c r="J39" s="218"/>
      <c r="K39" s="219"/>
      <c r="L39" s="220" t="str">
        <f t="shared" si="0"/>
        <v/>
      </c>
      <c r="M39" s="221"/>
      <c r="N39" s="222"/>
      <c r="O39" s="223"/>
      <c r="P39" s="222"/>
      <c r="Q39" s="224"/>
      <c r="R39" s="225" t="str">
        <f>'判定シート(建築物)'!$O39</f>
        <v/>
      </c>
      <c r="S39" s="154"/>
      <c r="U39" s="250"/>
      <c r="V39" s="251"/>
      <c r="W39" s="252"/>
      <c r="X39" s="253"/>
      <c r="Y39" s="254"/>
      <c r="Z39" s="254"/>
      <c r="AA39" s="255"/>
      <c r="AB39" s="256"/>
      <c r="AC39" s="255"/>
      <c r="AD39" s="257"/>
      <c r="AE39" s="253"/>
      <c r="AF39" s="254"/>
      <c r="AG39" s="257"/>
      <c r="AH39" s="258"/>
    </row>
    <row r="40" spans="2:34" ht="30" customHeight="1" x14ac:dyDescent="0.3">
      <c r="B40" s="211"/>
      <c r="C40" s="211"/>
      <c r="D40" s="212"/>
      <c r="E40" s="213"/>
      <c r="F40" s="214"/>
      <c r="G40" s="215"/>
      <c r="H40" s="216"/>
      <c r="I40" s="217"/>
      <c r="J40" s="218"/>
      <c r="K40" s="219"/>
      <c r="L40" s="220" t="str">
        <f t="shared" si="0"/>
        <v/>
      </c>
      <c r="M40" s="221"/>
      <c r="N40" s="222"/>
      <c r="O40" s="223"/>
      <c r="P40" s="222"/>
      <c r="Q40" s="224"/>
      <c r="R40" s="225" t="str">
        <f>'判定シート(建築物)'!$O40</f>
        <v/>
      </c>
      <c r="S40" s="154"/>
      <c r="U40" s="250"/>
      <c r="V40" s="251"/>
      <c r="W40" s="252"/>
      <c r="X40" s="253"/>
      <c r="Y40" s="254"/>
      <c r="Z40" s="254"/>
      <c r="AA40" s="255"/>
      <c r="AB40" s="256"/>
      <c r="AC40" s="255"/>
      <c r="AD40" s="257"/>
      <c r="AE40" s="253"/>
      <c r="AF40" s="254"/>
      <c r="AG40" s="257"/>
      <c r="AH40" s="258"/>
    </row>
    <row r="41" spans="2:34" ht="30" customHeight="1" x14ac:dyDescent="0.3">
      <c r="B41" s="211"/>
      <c r="C41" s="211"/>
      <c r="D41" s="212"/>
      <c r="E41" s="213"/>
      <c r="F41" s="214"/>
      <c r="G41" s="215"/>
      <c r="H41" s="216"/>
      <c r="I41" s="217"/>
      <c r="J41" s="218"/>
      <c r="K41" s="219"/>
      <c r="L41" s="220" t="str">
        <f t="shared" si="0"/>
        <v/>
      </c>
      <c r="M41" s="221"/>
      <c r="N41" s="222"/>
      <c r="O41" s="223"/>
      <c r="P41" s="222"/>
      <c r="Q41" s="224"/>
      <c r="R41" s="225" t="str">
        <f>'判定シート(建築物)'!$O41</f>
        <v/>
      </c>
      <c r="S41" s="154"/>
      <c r="U41" s="250"/>
      <c r="V41" s="251"/>
      <c r="W41" s="252"/>
      <c r="X41" s="253"/>
      <c r="Y41" s="254"/>
      <c r="Z41" s="254"/>
      <c r="AA41" s="255"/>
      <c r="AB41" s="256"/>
      <c r="AC41" s="255"/>
      <c r="AD41" s="257"/>
      <c r="AE41" s="253"/>
      <c r="AF41" s="254"/>
      <c r="AG41" s="257"/>
      <c r="AH41" s="258"/>
    </row>
    <row r="42" spans="2:34" ht="30" customHeight="1" x14ac:dyDescent="0.3">
      <c r="B42" s="211"/>
      <c r="C42" s="211"/>
      <c r="D42" s="212"/>
      <c r="E42" s="213"/>
      <c r="F42" s="214"/>
      <c r="G42" s="215"/>
      <c r="H42" s="216"/>
      <c r="I42" s="217"/>
      <c r="J42" s="218"/>
      <c r="K42" s="219"/>
      <c r="L42" s="220" t="str">
        <f t="shared" si="0"/>
        <v/>
      </c>
      <c r="M42" s="221"/>
      <c r="N42" s="222"/>
      <c r="O42" s="223"/>
      <c r="P42" s="222"/>
      <c r="Q42" s="224"/>
      <c r="R42" s="225" t="str">
        <f>'判定シート(建築物)'!$O42</f>
        <v/>
      </c>
      <c r="S42" s="154"/>
      <c r="U42" s="250"/>
      <c r="V42" s="251"/>
      <c r="W42" s="252"/>
      <c r="X42" s="253"/>
      <c r="Y42" s="254"/>
      <c r="Z42" s="254"/>
      <c r="AA42" s="255"/>
      <c r="AB42" s="256"/>
      <c r="AC42" s="255"/>
      <c r="AD42" s="257"/>
      <c r="AE42" s="253"/>
      <c r="AF42" s="254"/>
      <c r="AG42" s="257"/>
      <c r="AH42" s="258"/>
    </row>
    <row r="43" spans="2:34" ht="30" customHeight="1" x14ac:dyDescent="0.3">
      <c r="B43" s="211"/>
      <c r="C43" s="211"/>
      <c r="D43" s="212"/>
      <c r="E43" s="213"/>
      <c r="F43" s="214"/>
      <c r="G43" s="215"/>
      <c r="H43" s="216"/>
      <c r="I43" s="217"/>
      <c r="J43" s="218"/>
      <c r="K43" s="219"/>
      <c r="L43" s="220" t="str">
        <f t="shared" si="0"/>
        <v/>
      </c>
      <c r="M43" s="221"/>
      <c r="N43" s="222"/>
      <c r="O43" s="223"/>
      <c r="P43" s="222"/>
      <c r="Q43" s="224"/>
      <c r="R43" s="225" t="str">
        <f>'判定シート(建築物)'!$O43</f>
        <v/>
      </c>
      <c r="S43" s="154"/>
      <c r="U43" s="250"/>
      <c r="V43" s="251"/>
      <c r="W43" s="252"/>
      <c r="X43" s="253"/>
      <c r="Y43" s="254"/>
      <c r="Z43" s="254"/>
      <c r="AA43" s="255"/>
      <c r="AB43" s="256"/>
      <c r="AC43" s="255"/>
      <c r="AD43" s="257"/>
      <c r="AE43" s="253"/>
      <c r="AF43" s="254"/>
      <c r="AG43" s="257"/>
      <c r="AH43" s="258"/>
    </row>
    <row r="44" spans="2:34" ht="30" customHeight="1" x14ac:dyDescent="0.3">
      <c r="B44" s="211"/>
      <c r="C44" s="211"/>
      <c r="D44" s="212"/>
      <c r="E44" s="213"/>
      <c r="F44" s="214"/>
      <c r="G44" s="215"/>
      <c r="H44" s="216"/>
      <c r="I44" s="217"/>
      <c r="J44" s="218"/>
      <c r="K44" s="219"/>
      <c r="L44" s="220" t="str">
        <f t="shared" si="0"/>
        <v/>
      </c>
      <c r="M44" s="221"/>
      <c r="N44" s="222"/>
      <c r="O44" s="223"/>
      <c r="P44" s="222"/>
      <c r="Q44" s="224"/>
      <c r="R44" s="225" t="str">
        <f>'判定シート(建築物)'!$O44</f>
        <v/>
      </c>
      <c r="S44" s="154"/>
      <c r="U44" s="250"/>
      <c r="V44" s="251"/>
      <c r="W44" s="252"/>
      <c r="X44" s="253"/>
      <c r="Y44" s="254"/>
      <c r="Z44" s="254"/>
      <c r="AA44" s="255"/>
      <c r="AB44" s="256"/>
      <c r="AC44" s="255"/>
      <c r="AD44" s="257"/>
      <c r="AE44" s="253"/>
      <c r="AF44" s="254"/>
      <c r="AG44" s="257"/>
      <c r="AH44" s="258"/>
    </row>
    <row r="45" spans="2:34" ht="30" customHeight="1" x14ac:dyDescent="0.3">
      <c r="B45" s="211"/>
      <c r="C45" s="211"/>
      <c r="D45" s="212"/>
      <c r="E45" s="213"/>
      <c r="F45" s="214"/>
      <c r="G45" s="215"/>
      <c r="H45" s="216"/>
      <c r="I45" s="217"/>
      <c r="J45" s="218"/>
      <c r="K45" s="219"/>
      <c r="L45" s="220" t="str">
        <f t="shared" si="0"/>
        <v/>
      </c>
      <c r="M45" s="221"/>
      <c r="N45" s="222"/>
      <c r="O45" s="223"/>
      <c r="P45" s="222"/>
      <c r="Q45" s="224"/>
      <c r="R45" s="225" t="str">
        <f>'判定シート(建築物)'!$O45</f>
        <v/>
      </c>
      <c r="S45" s="154"/>
      <c r="U45" s="250"/>
      <c r="V45" s="251"/>
      <c r="W45" s="252"/>
      <c r="X45" s="253"/>
      <c r="Y45" s="254"/>
      <c r="Z45" s="254"/>
      <c r="AA45" s="255"/>
      <c r="AB45" s="256"/>
      <c r="AC45" s="255"/>
      <c r="AD45" s="257"/>
      <c r="AE45" s="253"/>
      <c r="AF45" s="254"/>
      <c r="AG45" s="257"/>
      <c r="AH45" s="258"/>
    </row>
    <row r="46" spans="2:34" ht="30" customHeight="1" x14ac:dyDescent="0.3">
      <c r="B46" s="211"/>
      <c r="C46" s="211"/>
      <c r="D46" s="212"/>
      <c r="E46" s="213"/>
      <c r="F46" s="214"/>
      <c r="G46" s="215"/>
      <c r="H46" s="216"/>
      <c r="I46" s="217"/>
      <c r="J46" s="218"/>
      <c r="K46" s="219"/>
      <c r="L46" s="220" t="str">
        <f t="shared" si="0"/>
        <v/>
      </c>
      <c r="M46" s="221"/>
      <c r="N46" s="222"/>
      <c r="O46" s="223"/>
      <c r="P46" s="222"/>
      <c r="Q46" s="224"/>
      <c r="R46" s="225" t="str">
        <f>'判定シート(建築物)'!$O46</f>
        <v/>
      </c>
      <c r="S46" s="154"/>
      <c r="U46" s="250"/>
      <c r="V46" s="251"/>
      <c r="W46" s="252"/>
      <c r="X46" s="253"/>
      <c r="Y46" s="254"/>
      <c r="Z46" s="254"/>
      <c r="AA46" s="255"/>
      <c r="AB46" s="256"/>
      <c r="AC46" s="255"/>
      <c r="AD46" s="257"/>
      <c r="AE46" s="253"/>
      <c r="AF46" s="254"/>
      <c r="AG46" s="257"/>
      <c r="AH46" s="258"/>
    </row>
    <row r="47" spans="2:34" ht="30" customHeight="1" x14ac:dyDescent="0.3">
      <c r="B47" s="211"/>
      <c r="C47" s="211"/>
      <c r="D47" s="212"/>
      <c r="E47" s="213"/>
      <c r="F47" s="214"/>
      <c r="G47" s="215"/>
      <c r="H47" s="216"/>
      <c r="I47" s="217"/>
      <c r="J47" s="218"/>
      <c r="K47" s="219"/>
      <c r="L47" s="220" t="str">
        <f t="shared" si="0"/>
        <v/>
      </c>
      <c r="M47" s="221"/>
      <c r="N47" s="222"/>
      <c r="O47" s="223"/>
      <c r="P47" s="222"/>
      <c r="Q47" s="224"/>
      <c r="R47" s="225" t="str">
        <f>'判定シート(建築物)'!$O47</f>
        <v/>
      </c>
      <c r="S47" s="154"/>
      <c r="U47" s="250"/>
      <c r="V47" s="251"/>
      <c r="W47" s="252"/>
      <c r="X47" s="253"/>
      <c r="Y47" s="254"/>
      <c r="Z47" s="254"/>
      <c r="AA47" s="255"/>
      <c r="AB47" s="256"/>
      <c r="AC47" s="255"/>
      <c r="AD47" s="257"/>
      <c r="AE47" s="253"/>
      <c r="AF47" s="254"/>
      <c r="AG47" s="257"/>
      <c r="AH47" s="258"/>
    </row>
    <row r="48" spans="2:34" ht="30" customHeight="1" x14ac:dyDescent="0.3">
      <c r="B48" s="211"/>
      <c r="C48" s="211"/>
      <c r="D48" s="212"/>
      <c r="E48" s="213"/>
      <c r="F48" s="214"/>
      <c r="G48" s="215"/>
      <c r="H48" s="216"/>
      <c r="I48" s="217"/>
      <c r="J48" s="218"/>
      <c r="K48" s="219"/>
      <c r="L48" s="220" t="str">
        <f t="shared" si="0"/>
        <v/>
      </c>
      <c r="M48" s="221"/>
      <c r="N48" s="222"/>
      <c r="O48" s="223"/>
      <c r="P48" s="222"/>
      <c r="Q48" s="224"/>
      <c r="R48" s="225" t="str">
        <f>'判定シート(建築物)'!$O48</f>
        <v/>
      </c>
      <c r="S48" s="154"/>
      <c r="U48" s="250"/>
      <c r="V48" s="251"/>
      <c r="W48" s="252"/>
      <c r="X48" s="253"/>
      <c r="Y48" s="254"/>
      <c r="Z48" s="254"/>
      <c r="AA48" s="255"/>
      <c r="AB48" s="256"/>
      <c r="AC48" s="255"/>
      <c r="AD48" s="257"/>
      <c r="AE48" s="253"/>
      <c r="AF48" s="254"/>
      <c r="AG48" s="257"/>
      <c r="AH48" s="258"/>
    </row>
    <row r="49" spans="2:34" ht="30" customHeight="1" x14ac:dyDescent="0.3">
      <c r="B49" s="211"/>
      <c r="C49" s="211"/>
      <c r="D49" s="212"/>
      <c r="E49" s="213"/>
      <c r="F49" s="214"/>
      <c r="G49" s="215"/>
      <c r="H49" s="216"/>
      <c r="I49" s="217"/>
      <c r="J49" s="218"/>
      <c r="K49" s="219"/>
      <c r="L49" s="220" t="str">
        <f t="shared" si="0"/>
        <v/>
      </c>
      <c r="M49" s="221"/>
      <c r="N49" s="222"/>
      <c r="O49" s="223"/>
      <c r="P49" s="222"/>
      <c r="Q49" s="224"/>
      <c r="R49" s="225" t="str">
        <f>'判定シート(建築物)'!$O49</f>
        <v/>
      </c>
      <c r="S49" s="154"/>
      <c r="U49" s="250"/>
      <c r="V49" s="251"/>
      <c r="W49" s="252"/>
      <c r="X49" s="253"/>
      <c r="Y49" s="254"/>
      <c r="Z49" s="254"/>
      <c r="AA49" s="255"/>
      <c r="AB49" s="256"/>
      <c r="AC49" s="255"/>
      <c r="AD49" s="257"/>
      <c r="AE49" s="253"/>
      <c r="AF49" s="254"/>
      <c r="AG49" s="257"/>
      <c r="AH49" s="258"/>
    </row>
    <row r="50" spans="2:34" ht="30" customHeight="1" x14ac:dyDescent="0.3">
      <c r="B50" s="211"/>
      <c r="C50" s="211"/>
      <c r="D50" s="212"/>
      <c r="E50" s="213"/>
      <c r="F50" s="214"/>
      <c r="G50" s="215"/>
      <c r="H50" s="216"/>
      <c r="I50" s="217"/>
      <c r="J50" s="218"/>
      <c r="K50" s="219"/>
      <c r="L50" s="220" t="str">
        <f t="shared" si="0"/>
        <v/>
      </c>
      <c r="M50" s="221"/>
      <c r="N50" s="222"/>
      <c r="O50" s="223"/>
      <c r="P50" s="222"/>
      <c r="Q50" s="224"/>
      <c r="R50" s="225" t="str">
        <f>'判定シート(建築物)'!$O50</f>
        <v/>
      </c>
      <c r="S50" s="154"/>
      <c r="U50" s="250"/>
      <c r="V50" s="251"/>
      <c r="W50" s="252"/>
      <c r="X50" s="253"/>
      <c r="Y50" s="254"/>
      <c r="Z50" s="254"/>
      <c r="AA50" s="255"/>
      <c r="AB50" s="256"/>
      <c r="AC50" s="255"/>
      <c r="AD50" s="257"/>
      <c r="AE50" s="253"/>
      <c r="AF50" s="254"/>
      <c r="AG50" s="257"/>
      <c r="AH50" s="258"/>
    </row>
    <row r="51" spans="2:34" ht="30" customHeight="1" x14ac:dyDescent="0.3">
      <c r="B51" s="211"/>
      <c r="C51" s="211"/>
      <c r="D51" s="212"/>
      <c r="E51" s="213"/>
      <c r="F51" s="214"/>
      <c r="G51" s="215"/>
      <c r="H51" s="216"/>
      <c r="I51" s="217"/>
      <c r="J51" s="218"/>
      <c r="K51" s="219"/>
      <c r="L51" s="220" t="str">
        <f t="shared" si="0"/>
        <v/>
      </c>
      <c r="M51" s="221"/>
      <c r="N51" s="222"/>
      <c r="O51" s="223"/>
      <c r="P51" s="222"/>
      <c r="Q51" s="224"/>
      <c r="R51" s="225" t="str">
        <f>'判定シート(建築物)'!$O51</f>
        <v/>
      </c>
      <c r="S51" s="154"/>
      <c r="U51" s="250"/>
      <c r="V51" s="251"/>
      <c r="W51" s="252"/>
      <c r="X51" s="253"/>
      <c r="Y51" s="254"/>
      <c r="Z51" s="254"/>
      <c r="AA51" s="255"/>
      <c r="AB51" s="256"/>
      <c r="AC51" s="255"/>
      <c r="AD51" s="257"/>
      <c r="AE51" s="253"/>
      <c r="AF51" s="254"/>
      <c r="AG51" s="257"/>
      <c r="AH51" s="258"/>
    </row>
    <row r="52" spans="2:34" ht="30" customHeight="1" x14ac:dyDescent="0.3">
      <c r="B52" s="211"/>
      <c r="C52" s="211"/>
      <c r="D52" s="212"/>
      <c r="E52" s="213"/>
      <c r="F52" s="214"/>
      <c r="G52" s="215"/>
      <c r="H52" s="216"/>
      <c r="I52" s="217"/>
      <c r="J52" s="218"/>
      <c r="K52" s="219"/>
      <c r="L52" s="220" t="str">
        <f t="shared" si="0"/>
        <v/>
      </c>
      <c r="M52" s="221"/>
      <c r="N52" s="222"/>
      <c r="O52" s="223"/>
      <c r="P52" s="222"/>
      <c r="Q52" s="224"/>
      <c r="R52" s="225" t="str">
        <f>'判定シート(建築物)'!$O52</f>
        <v/>
      </c>
      <c r="S52" s="154"/>
      <c r="U52" s="250"/>
      <c r="V52" s="251"/>
      <c r="W52" s="252"/>
      <c r="X52" s="253"/>
      <c r="Y52" s="254"/>
      <c r="Z52" s="254"/>
      <c r="AA52" s="255"/>
      <c r="AB52" s="256"/>
      <c r="AC52" s="255"/>
      <c r="AD52" s="257"/>
      <c r="AE52" s="253"/>
      <c r="AF52" s="254"/>
      <c r="AG52" s="257"/>
      <c r="AH52" s="258"/>
    </row>
    <row r="53" spans="2:34" ht="30" customHeight="1" x14ac:dyDescent="0.3">
      <c r="B53" s="211"/>
      <c r="C53" s="211"/>
      <c r="D53" s="212"/>
      <c r="E53" s="213"/>
      <c r="F53" s="214"/>
      <c r="G53" s="215"/>
      <c r="H53" s="216"/>
      <c r="I53" s="217"/>
      <c r="J53" s="218"/>
      <c r="K53" s="219"/>
      <c r="L53" s="220" t="str">
        <f t="shared" si="0"/>
        <v/>
      </c>
      <c r="M53" s="221"/>
      <c r="N53" s="222"/>
      <c r="O53" s="223"/>
      <c r="P53" s="222"/>
      <c r="Q53" s="224"/>
      <c r="R53" s="225" t="str">
        <f>'判定シート(建築物)'!$O53</f>
        <v/>
      </c>
      <c r="S53" s="154"/>
      <c r="U53" s="250"/>
      <c r="V53" s="251"/>
      <c r="W53" s="252"/>
      <c r="X53" s="253"/>
      <c r="Y53" s="254"/>
      <c r="Z53" s="254"/>
      <c r="AA53" s="255"/>
      <c r="AB53" s="256"/>
      <c r="AC53" s="255"/>
      <c r="AD53" s="257"/>
      <c r="AE53" s="253"/>
      <c r="AF53" s="254"/>
      <c r="AG53" s="257"/>
      <c r="AH53" s="258"/>
    </row>
    <row r="54" spans="2:34" ht="30" customHeight="1" x14ac:dyDescent="0.3">
      <c r="B54" s="211"/>
      <c r="C54" s="211"/>
      <c r="D54" s="212"/>
      <c r="E54" s="213"/>
      <c r="F54" s="214"/>
      <c r="G54" s="215"/>
      <c r="H54" s="216"/>
      <c r="I54" s="217"/>
      <c r="J54" s="218"/>
      <c r="K54" s="219"/>
      <c r="L54" s="220" t="str">
        <f t="shared" si="0"/>
        <v/>
      </c>
      <c r="M54" s="221"/>
      <c r="N54" s="222"/>
      <c r="O54" s="223"/>
      <c r="P54" s="222"/>
      <c r="Q54" s="224"/>
      <c r="R54" s="225" t="str">
        <f>'判定シート(建築物)'!$O54</f>
        <v/>
      </c>
      <c r="S54" s="154"/>
      <c r="U54" s="250"/>
      <c r="V54" s="251"/>
      <c r="W54" s="252"/>
      <c r="X54" s="253"/>
      <c r="Y54" s="254"/>
      <c r="Z54" s="254"/>
      <c r="AA54" s="255"/>
      <c r="AB54" s="256"/>
      <c r="AC54" s="255"/>
      <c r="AD54" s="257"/>
      <c r="AE54" s="253"/>
      <c r="AF54" s="254"/>
      <c r="AG54" s="257"/>
      <c r="AH54" s="258"/>
    </row>
    <row r="55" spans="2:34" ht="30" customHeight="1" x14ac:dyDescent="0.3">
      <c r="B55" s="211"/>
      <c r="C55" s="211"/>
      <c r="D55" s="212"/>
      <c r="E55" s="213"/>
      <c r="F55" s="214"/>
      <c r="G55" s="215"/>
      <c r="H55" s="216"/>
      <c r="I55" s="217"/>
      <c r="J55" s="218"/>
      <c r="K55" s="219"/>
      <c r="L55" s="220" t="str">
        <f t="shared" si="0"/>
        <v/>
      </c>
      <c r="M55" s="221"/>
      <c r="N55" s="222"/>
      <c r="O55" s="223"/>
      <c r="P55" s="222"/>
      <c r="Q55" s="224"/>
      <c r="R55" s="225" t="str">
        <f>'判定シート(建築物)'!$O55</f>
        <v/>
      </c>
      <c r="S55" s="154"/>
      <c r="U55" s="250"/>
      <c r="V55" s="251"/>
      <c r="W55" s="252"/>
      <c r="X55" s="253"/>
      <c r="Y55" s="254"/>
      <c r="Z55" s="254"/>
      <c r="AA55" s="255"/>
      <c r="AB55" s="256"/>
      <c r="AC55" s="255"/>
      <c r="AD55" s="257"/>
      <c r="AE55" s="253"/>
      <c r="AF55" s="254"/>
      <c r="AG55" s="257"/>
      <c r="AH55" s="258"/>
    </row>
    <row r="56" spans="2:34" ht="30" customHeight="1" x14ac:dyDescent="0.3">
      <c r="B56" s="211"/>
      <c r="C56" s="211"/>
      <c r="D56" s="212"/>
      <c r="E56" s="213"/>
      <c r="F56" s="214"/>
      <c r="G56" s="215"/>
      <c r="H56" s="216"/>
      <c r="I56" s="217"/>
      <c r="J56" s="218"/>
      <c r="K56" s="219"/>
      <c r="L56" s="220" t="str">
        <f t="shared" si="0"/>
        <v/>
      </c>
      <c r="M56" s="221"/>
      <c r="N56" s="222"/>
      <c r="O56" s="223"/>
      <c r="P56" s="222"/>
      <c r="Q56" s="224"/>
      <c r="R56" s="225" t="str">
        <f>'判定シート(建築物)'!$O56</f>
        <v/>
      </c>
      <c r="S56" s="154"/>
      <c r="U56" s="250"/>
      <c r="V56" s="251"/>
      <c r="W56" s="252"/>
      <c r="X56" s="253"/>
      <c r="Y56" s="254"/>
      <c r="Z56" s="254"/>
      <c r="AA56" s="255"/>
      <c r="AB56" s="256"/>
      <c r="AC56" s="255"/>
      <c r="AD56" s="257"/>
      <c r="AE56" s="253"/>
      <c r="AF56" s="254"/>
      <c r="AG56" s="257"/>
      <c r="AH56" s="258"/>
    </row>
    <row r="57" spans="2:34" ht="30" customHeight="1" x14ac:dyDescent="0.3">
      <c r="B57" s="211"/>
      <c r="C57" s="211"/>
      <c r="D57" s="212"/>
      <c r="E57" s="213"/>
      <c r="F57" s="214"/>
      <c r="G57" s="215"/>
      <c r="H57" s="216"/>
      <c r="I57" s="217"/>
      <c r="J57" s="218"/>
      <c r="K57" s="219"/>
      <c r="L57" s="220" t="str">
        <f t="shared" si="0"/>
        <v/>
      </c>
      <c r="M57" s="221"/>
      <c r="N57" s="222"/>
      <c r="O57" s="223"/>
      <c r="P57" s="222"/>
      <c r="Q57" s="224"/>
      <c r="R57" s="225" t="str">
        <f>'判定シート(建築物)'!$O57</f>
        <v/>
      </c>
      <c r="S57" s="154"/>
      <c r="U57" s="250"/>
      <c r="V57" s="251"/>
      <c r="W57" s="252"/>
      <c r="X57" s="253"/>
      <c r="Y57" s="254"/>
      <c r="Z57" s="254"/>
      <c r="AA57" s="255"/>
      <c r="AB57" s="256"/>
      <c r="AC57" s="255"/>
      <c r="AD57" s="257"/>
      <c r="AE57" s="253"/>
      <c r="AF57" s="254"/>
      <c r="AG57" s="257"/>
      <c r="AH57" s="258"/>
    </row>
    <row r="58" spans="2:34" ht="30" customHeight="1" x14ac:dyDescent="0.3">
      <c r="B58" s="211"/>
      <c r="C58" s="211"/>
      <c r="D58" s="212"/>
      <c r="E58" s="213"/>
      <c r="F58" s="214"/>
      <c r="G58" s="215"/>
      <c r="H58" s="216"/>
      <c r="I58" s="217"/>
      <c r="J58" s="218"/>
      <c r="K58" s="219"/>
      <c r="L58" s="220" t="str">
        <f t="shared" si="0"/>
        <v/>
      </c>
      <c r="M58" s="221"/>
      <c r="N58" s="222"/>
      <c r="O58" s="223"/>
      <c r="P58" s="222"/>
      <c r="Q58" s="224"/>
      <c r="R58" s="225" t="str">
        <f>'判定シート(建築物)'!$O58</f>
        <v/>
      </c>
      <c r="S58" s="154"/>
      <c r="U58" s="250"/>
      <c r="V58" s="251"/>
      <c r="W58" s="252"/>
      <c r="X58" s="253"/>
      <c r="Y58" s="254"/>
      <c r="Z58" s="254"/>
      <c r="AA58" s="255"/>
      <c r="AB58" s="256"/>
      <c r="AC58" s="255"/>
      <c r="AD58" s="257"/>
      <c r="AE58" s="253"/>
      <c r="AF58" s="254"/>
      <c r="AG58" s="257"/>
      <c r="AH58" s="258"/>
    </row>
    <row r="59" spans="2:34" ht="30" customHeight="1" x14ac:dyDescent="0.3">
      <c r="B59" s="211"/>
      <c r="C59" s="211"/>
      <c r="D59" s="212"/>
      <c r="E59" s="213"/>
      <c r="F59" s="214"/>
      <c r="G59" s="215"/>
      <c r="H59" s="216"/>
      <c r="I59" s="217"/>
      <c r="J59" s="218"/>
      <c r="K59" s="219"/>
      <c r="L59" s="220" t="str">
        <f t="shared" si="0"/>
        <v/>
      </c>
      <c r="M59" s="221"/>
      <c r="N59" s="222"/>
      <c r="O59" s="223"/>
      <c r="P59" s="222"/>
      <c r="Q59" s="224"/>
      <c r="R59" s="225" t="str">
        <f>'判定シート(建築物)'!$O59</f>
        <v/>
      </c>
      <c r="S59" s="154"/>
      <c r="U59" s="250"/>
      <c r="V59" s="251"/>
      <c r="W59" s="252"/>
      <c r="X59" s="253"/>
      <c r="Y59" s="254"/>
      <c r="Z59" s="254"/>
      <c r="AA59" s="255"/>
      <c r="AB59" s="256"/>
      <c r="AC59" s="255"/>
      <c r="AD59" s="257"/>
      <c r="AE59" s="253"/>
      <c r="AF59" s="254"/>
      <c r="AG59" s="257"/>
      <c r="AH59" s="258"/>
    </row>
    <row r="60" spans="2:34" ht="30" customHeight="1" x14ac:dyDescent="0.3">
      <c r="B60" s="211"/>
      <c r="C60" s="211"/>
      <c r="D60" s="212"/>
      <c r="E60" s="213"/>
      <c r="F60" s="214"/>
      <c r="G60" s="215"/>
      <c r="H60" s="216"/>
      <c r="I60" s="217"/>
      <c r="J60" s="218"/>
      <c r="K60" s="219"/>
      <c r="L60" s="220" t="str">
        <f t="shared" si="0"/>
        <v/>
      </c>
      <c r="M60" s="221"/>
      <c r="N60" s="222"/>
      <c r="O60" s="223"/>
      <c r="P60" s="222"/>
      <c r="Q60" s="224"/>
      <c r="R60" s="225" t="str">
        <f>'判定シート(建築物)'!$O60</f>
        <v/>
      </c>
      <c r="S60" s="154"/>
      <c r="U60" s="250"/>
      <c r="V60" s="251"/>
      <c r="W60" s="252"/>
      <c r="X60" s="253"/>
      <c r="Y60" s="254"/>
      <c r="Z60" s="254"/>
      <c r="AA60" s="255"/>
      <c r="AB60" s="256"/>
      <c r="AC60" s="255"/>
      <c r="AD60" s="257"/>
      <c r="AE60" s="253"/>
      <c r="AF60" s="254"/>
      <c r="AG60" s="257"/>
      <c r="AH60" s="258"/>
    </row>
    <row r="61" spans="2:34" ht="30" customHeight="1" x14ac:dyDescent="0.3">
      <c r="B61" s="211"/>
      <c r="C61" s="211"/>
      <c r="D61" s="212"/>
      <c r="E61" s="213"/>
      <c r="F61" s="214"/>
      <c r="G61" s="215"/>
      <c r="H61" s="216"/>
      <c r="I61" s="217"/>
      <c r="J61" s="218"/>
      <c r="K61" s="219"/>
      <c r="L61" s="220" t="str">
        <f t="shared" si="0"/>
        <v/>
      </c>
      <c r="M61" s="221"/>
      <c r="N61" s="222"/>
      <c r="O61" s="223"/>
      <c r="P61" s="222"/>
      <c r="Q61" s="224"/>
      <c r="R61" s="225" t="str">
        <f>'判定シート(建築物)'!$O61</f>
        <v/>
      </c>
      <c r="S61" s="154"/>
      <c r="U61" s="250"/>
      <c r="V61" s="251"/>
      <c r="W61" s="252"/>
      <c r="X61" s="253"/>
      <c r="Y61" s="254"/>
      <c r="Z61" s="254"/>
      <c r="AA61" s="255"/>
      <c r="AB61" s="256"/>
      <c r="AC61" s="255"/>
      <c r="AD61" s="257"/>
      <c r="AE61" s="253"/>
      <c r="AF61" s="254"/>
      <c r="AG61" s="257"/>
      <c r="AH61" s="258"/>
    </row>
    <row r="62" spans="2:34" ht="30" customHeight="1" x14ac:dyDescent="0.3">
      <c r="B62" s="211"/>
      <c r="C62" s="211"/>
      <c r="D62" s="212"/>
      <c r="E62" s="213"/>
      <c r="F62" s="214"/>
      <c r="G62" s="215"/>
      <c r="H62" s="216"/>
      <c r="I62" s="217"/>
      <c r="J62" s="218"/>
      <c r="K62" s="219"/>
      <c r="L62" s="220" t="str">
        <f t="shared" si="0"/>
        <v/>
      </c>
      <c r="M62" s="221"/>
      <c r="N62" s="222"/>
      <c r="O62" s="223"/>
      <c r="P62" s="222"/>
      <c r="Q62" s="224"/>
      <c r="R62" s="225" t="str">
        <f>'判定シート(建築物)'!$O62</f>
        <v/>
      </c>
      <c r="S62" s="154"/>
      <c r="U62" s="250"/>
      <c r="V62" s="251"/>
      <c r="W62" s="252"/>
      <c r="X62" s="253"/>
      <c r="Y62" s="254"/>
      <c r="Z62" s="254"/>
      <c r="AA62" s="255"/>
      <c r="AB62" s="256"/>
      <c r="AC62" s="255"/>
      <c r="AD62" s="257"/>
      <c r="AE62" s="253"/>
      <c r="AF62" s="254"/>
      <c r="AG62" s="257"/>
      <c r="AH62" s="258"/>
    </row>
    <row r="63" spans="2:34" ht="30" customHeight="1" x14ac:dyDescent="0.3">
      <c r="B63" s="211"/>
      <c r="C63" s="211"/>
      <c r="D63" s="212"/>
      <c r="E63" s="213"/>
      <c r="F63" s="214"/>
      <c r="G63" s="215"/>
      <c r="H63" s="216"/>
      <c r="I63" s="217"/>
      <c r="J63" s="218"/>
      <c r="K63" s="219"/>
      <c r="L63" s="220" t="str">
        <f t="shared" si="0"/>
        <v/>
      </c>
      <c r="M63" s="221"/>
      <c r="N63" s="222"/>
      <c r="O63" s="223"/>
      <c r="P63" s="222"/>
      <c r="Q63" s="224"/>
      <c r="R63" s="225" t="str">
        <f>'判定シート(建築物)'!$O63</f>
        <v/>
      </c>
      <c r="S63" s="154"/>
      <c r="U63" s="250"/>
      <c r="V63" s="251"/>
      <c r="W63" s="252"/>
      <c r="X63" s="253"/>
      <c r="Y63" s="254"/>
      <c r="Z63" s="254"/>
      <c r="AA63" s="255"/>
      <c r="AB63" s="256"/>
      <c r="AC63" s="255"/>
      <c r="AD63" s="257"/>
      <c r="AE63" s="253"/>
      <c r="AF63" s="254"/>
      <c r="AG63" s="257"/>
      <c r="AH63" s="258"/>
    </row>
    <row r="64" spans="2:34" ht="30" customHeight="1" x14ac:dyDescent="0.3">
      <c r="B64" s="211"/>
      <c r="C64" s="211"/>
      <c r="D64" s="212"/>
      <c r="E64" s="213"/>
      <c r="F64" s="214"/>
      <c r="G64" s="215"/>
      <c r="H64" s="216"/>
      <c r="I64" s="217"/>
      <c r="J64" s="218"/>
      <c r="K64" s="219"/>
      <c r="L64" s="220" t="str">
        <f t="shared" si="0"/>
        <v/>
      </c>
      <c r="M64" s="221"/>
      <c r="N64" s="222"/>
      <c r="O64" s="223"/>
      <c r="P64" s="222"/>
      <c r="Q64" s="224"/>
      <c r="R64" s="225" t="str">
        <f>'判定シート(建築物)'!$O64</f>
        <v/>
      </c>
      <c r="S64" s="154"/>
      <c r="U64" s="250"/>
      <c r="V64" s="251"/>
      <c r="W64" s="252"/>
      <c r="X64" s="253"/>
      <c r="Y64" s="254"/>
      <c r="Z64" s="254"/>
      <c r="AA64" s="255"/>
      <c r="AB64" s="256"/>
      <c r="AC64" s="255"/>
      <c r="AD64" s="257"/>
      <c r="AE64" s="253"/>
      <c r="AF64" s="254"/>
      <c r="AG64" s="257"/>
      <c r="AH64" s="258"/>
    </row>
    <row r="65" spans="2:34" ht="30" customHeight="1" x14ac:dyDescent="0.3">
      <c r="B65" s="211"/>
      <c r="C65" s="211"/>
      <c r="D65" s="212"/>
      <c r="E65" s="213"/>
      <c r="F65" s="214"/>
      <c r="G65" s="215"/>
      <c r="H65" s="216"/>
      <c r="I65" s="217"/>
      <c r="J65" s="218"/>
      <c r="K65" s="219"/>
      <c r="L65" s="220" t="str">
        <f t="shared" si="0"/>
        <v/>
      </c>
      <c r="M65" s="221"/>
      <c r="N65" s="222"/>
      <c r="O65" s="223"/>
      <c r="P65" s="222"/>
      <c r="Q65" s="224"/>
      <c r="R65" s="225" t="str">
        <f>'判定シート(建築物)'!$O65</f>
        <v/>
      </c>
      <c r="S65" s="154"/>
      <c r="U65" s="250"/>
      <c r="V65" s="251"/>
      <c r="W65" s="252"/>
      <c r="X65" s="253"/>
      <c r="Y65" s="254"/>
      <c r="Z65" s="254"/>
      <c r="AA65" s="255"/>
      <c r="AB65" s="256"/>
      <c r="AC65" s="255"/>
      <c r="AD65" s="257"/>
      <c r="AE65" s="253"/>
      <c r="AF65" s="254"/>
      <c r="AG65" s="257"/>
      <c r="AH65" s="258"/>
    </row>
    <row r="66" spans="2:34" ht="30" customHeight="1" x14ac:dyDescent="0.3">
      <c r="B66" s="211"/>
      <c r="C66" s="211"/>
      <c r="D66" s="212"/>
      <c r="E66" s="213"/>
      <c r="F66" s="214"/>
      <c r="G66" s="215"/>
      <c r="H66" s="216"/>
      <c r="I66" s="217"/>
      <c r="J66" s="218"/>
      <c r="K66" s="219"/>
      <c r="L66" s="220" t="str">
        <f t="shared" si="0"/>
        <v/>
      </c>
      <c r="M66" s="221"/>
      <c r="N66" s="222"/>
      <c r="O66" s="223"/>
      <c r="P66" s="222"/>
      <c r="Q66" s="224"/>
      <c r="R66" s="225" t="str">
        <f>'判定シート(建築物)'!$O66</f>
        <v/>
      </c>
      <c r="S66" s="154"/>
      <c r="U66" s="250"/>
      <c r="V66" s="251"/>
      <c r="W66" s="252"/>
      <c r="X66" s="253"/>
      <c r="Y66" s="254"/>
      <c r="Z66" s="254"/>
      <c r="AA66" s="255"/>
      <c r="AB66" s="256"/>
      <c r="AC66" s="255"/>
      <c r="AD66" s="257"/>
      <c r="AE66" s="253"/>
      <c r="AF66" s="254"/>
      <c r="AG66" s="257"/>
      <c r="AH66" s="258"/>
    </row>
    <row r="67" spans="2:34" ht="30" customHeight="1" x14ac:dyDescent="0.3">
      <c r="B67" s="211"/>
      <c r="C67" s="211"/>
      <c r="D67" s="212"/>
      <c r="E67" s="213"/>
      <c r="F67" s="214"/>
      <c r="G67" s="215"/>
      <c r="H67" s="216"/>
      <c r="I67" s="217"/>
      <c r="J67" s="218"/>
      <c r="K67" s="219"/>
      <c r="L67" s="220" t="str">
        <f t="shared" si="0"/>
        <v/>
      </c>
      <c r="M67" s="221"/>
      <c r="N67" s="222"/>
      <c r="O67" s="223"/>
      <c r="P67" s="222"/>
      <c r="Q67" s="224"/>
      <c r="R67" s="225" t="str">
        <f>'判定シート(建築物)'!$O67</f>
        <v/>
      </c>
      <c r="S67" s="154"/>
      <c r="U67" s="250"/>
      <c r="V67" s="251"/>
      <c r="W67" s="252"/>
      <c r="X67" s="253"/>
      <c r="Y67" s="254"/>
      <c r="Z67" s="254"/>
      <c r="AA67" s="255"/>
      <c r="AB67" s="256"/>
      <c r="AC67" s="255"/>
      <c r="AD67" s="257"/>
      <c r="AE67" s="253"/>
      <c r="AF67" s="254"/>
      <c r="AG67" s="257"/>
      <c r="AH67" s="258"/>
    </row>
    <row r="68" spans="2:34" ht="30" customHeight="1" x14ac:dyDescent="0.3">
      <c r="B68" s="211"/>
      <c r="C68" s="211"/>
      <c r="D68" s="212"/>
      <c r="E68" s="213"/>
      <c r="F68" s="214"/>
      <c r="G68" s="215"/>
      <c r="H68" s="216"/>
      <c r="I68" s="217"/>
      <c r="J68" s="218"/>
      <c r="K68" s="219"/>
      <c r="L68" s="220" t="str">
        <f t="shared" si="0"/>
        <v/>
      </c>
      <c r="M68" s="221"/>
      <c r="N68" s="222"/>
      <c r="O68" s="223"/>
      <c r="P68" s="222"/>
      <c r="Q68" s="224"/>
      <c r="R68" s="225" t="str">
        <f>'判定シート(建築物)'!$O68</f>
        <v/>
      </c>
      <c r="S68" s="154"/>
      <c r="U68" s="250"/>
      <c r="V68" s="251"/>
      <c r="W68" s="252"/>
      <c r="X68" s="253"/>
      <c r="Y68" s="254"/>
      <c r="Z68" s="254"/>
      <c r="AA68" s="255"/>
      <c r="AB68" s="256"/>
      <c r="AC68" s="255"/>
      <c r="AD68" s="257"/>
      <c r="AE68" s="253"/>
      <c r="AF68" s="254"/>
      <c r="AG68" s="257"/>
      <c r="AH68" s="258"/>
    </row>
    <row r="69" spans="2:34" ht="30" customHeight="1" x14ac:dyDescent="0.3">
      <c r="B69" s="211"/>
      <c r="C69" s="211"/>
      <c r="D69" s="212"/>
      <c r="E69" s="213"/>
      <c r="F69" s="214"/>
      <c r="G69" s="215"/>
      <c r="H69" s="216"/>
      <c r="I69" s="217"/>
      <c r="J69" s="218"/>
      <c r="K69" s="219"/>
      <c r="L69" s="220" t="str">
        <f t="shared" si="0"/>
        <v/>
      </c>
      <c r="M69" s="221"/>
      <c r="N69" s="222"/>
      <c r="O69" s="223"/>
      <c r="P69" s="222"/>
      <c r="Q69" s="224"/>
      <c r="R69" s="225" t="str">
        <f>'判定シート(建築物)'!$O69</f>
        <v/>
      </c>
      <c r="S69" s="154"/>
      <c r="U69" s="250"/>
      <c r="V69" s="251"/>
      <c r="W69" s="252"/>
      <c r="X69" s="253"/>
      <c r="Y69" s="254"/>
      <c r="Z69" s="254"/>
      <c r="AA69" s="255"/>
      <c r="AB69" s="256"/>
      <c r="AC69" s="255"/>
      <c r="AD69" s="257"/>
      <c r="AE69" s="253"/>
      <c r="AF69" s="254"/>
      <c r="AG69" s="257"/>
      <c r="AH69" s="258"/>
    </row>
    <row r="70" spans="2:34" ht="30" customHeight="1" x14ac:dyDescent="0.3">
      <c r="B70" s="211"/>
      <c r="C70" s="211"/>
      <c r="D70" s="212"/>
      <c r="E70" s="213"/>
      <c r="F70" s="214"/>
      <c r="G70" s="215"/>
      <c r="H70" s="216"/>
      <c r="I70" s="217"/>
      <c r="J70" s="218"/>
      <c r="K70" s="219"/>
      <c r="L70" s="220" t="str">
        <f t="shared" si="0"/>
        <v/>
      </c>
      <c r="M70" s="221"/>
      <c r="N70" s="222"/>
      <c r="O70" s="223"/>
      <c r="P70" s="222"/>
      <c r="Q70" s="224"/>
      <c r="R70" s="225" t="str">
        <f>'判定シート(建築物)'!$O70</f>
        <v/>
      </c>
      <c r="S70" s="154"/>
      <c r="U70" s="250"/>
      <c r="V70" s="251"/>
      <c r="W70" s="252"/>
      <c r="X70" s="253"/>
      <c r="Y70" s="254"/>
      <c r="Z70" s="254"/>
      <c r="AA70" s="255"/>
      <c r="AB70" s="256"/>
      <c r="AC70" s="255"/>
      <c r="AD70" s="257"/>
      <c r="AE70" s="253"/>
      <c r="AF70" s="254"/>
      <c r="AG70" s="257"/>
      <c r="AH70" s="258"/>
    </row>
    <row r="71" spans="2:34" ht="30" customHeight="1" x14ac:dyDescent="0.3">
      <c r="B71" s="211"/>
      <c r="C71" s="211"/>
      <c r="D71" s="212"/>
      <c r="E71" s="213"/>
      <c r="F71" s="214"/>
      <c r="G71" s="215"/>
      <c r="H71" s="216"/>
      <c r="I71" s="217"/>
      <c r="J71" s="218"/>
      <c r="K71" s="219"/>
      <c r="L71" s="220" t="str">
        <f t="shared" si="0"/>
        <v/>
      </c>
      <c r="M71" s="221"/>
      <c r="N71" s="222"/>
      <c r="O71" s="223"/>
      <c r="P71" s="222"/>
      <c r="Q71" s="224"/>
      <c r="R71" s="225" t="str">
        <f>'判定シート(建築物)'!$O71</f>
        <v/>
      </c>
      <c r="S71" s="154"/>
      <c r="U71" s="250"/>
      <c r="V71" s="251"/>
      <c r="W71" s="252"/>
      <c r="X71" s="253"/>
      <c r="Y71" s="254"/>
      <c r="Z71" s="254"/>
      <c r="AA71" s="255"/>
      <c r="AB71" s="256"/>
      <c r="AC71" s="255"/>
      <c r="AD71" s="257"/>
      <c r="AE71" s="253"/>
      <c r="AF71" s="254"/>
      <c r="AG71" s="257"/>
      <c r="AH71" s="258"/>
    </row>
    <row r="72" spans="2:34" ht="30" customHeight="1" x14ac:dyDescent="0.3">
      <c r="B72" s="211"/>
      <c r="C72" s="211"/>
      <c r="D72" s="212"/>
      <c r="E72" s="213"/>
      <c r="F72" s="214"/>
      <c r="G72" s="215"/>
      <c r="H72" s="216"/>
      <c r="I72" s="217"/>
      <c r="J72" s="218"/>
      <c r="K72" s="219"/>
      <c r="L72" s="220" t="str">
        <f t="shared" si="0"/>
        <v/>
      </c>
      <c r="M72" s="221"/>
      <c r="N72" s="222"/>
      <c r="O72" s="223"/>
      <c r="P72" s="222"/>
      <c r="Q72" s="224"/>
      <c r="R72" s="225" t="str">
        <f>'判定シート(建築物)'!$O72</f>
        <v/>
      </c>
      <c r="S72" s="154"/>
      <c r="U72" s="250"/>
      <c r="V72" s="251"/>
      <c r="W72" s="252"/>
      <c r="X72" s="253"/>
      <c r="Y72" s="254"/>
      <c r="Z72" s="254"/>
      <c r="AA72" s="255"/>
      <c r="AB72" s="256"/>
      <c r="AC72" s="255"/>
      <c r="AD72" s="257"/>
      <c r="AE72" s="253"/>
      <c r="AF72" s="254"/>
      <c r="AG72" s="257"/>
      <c r="AH72" s="258"/>
    </row>
    <row r="73" spans="2:34" ht="30" customHeight="1" x14ac:dyDescent="0.3">
      <c r="B73" s="211"/>
      <c r="C73" s="211"/>
      <c r="D73" s="212"/>
      <c r="E73" s="213"/>
      <c r="F73" s="214"/>
      <c r="G73" s="215"/>
      <c r="H73" s="216"/>
      <c r="I73" s="217"/>
      <c r="J73" s="218"/>
      <c r="K73" s="219"/>
      <c r="L73" s="220" t="str">
        <f t="shared" si="0"/>
        <v/>
      </c>
      <c r="M73" s="221"/>
      <c r="N73" s="222"/>
      <c r="O73" s="223"/>
      <c r="P73" s="222"/>
      <c r="Q73" s="224"/>
      <c r="R73" s="225" t="str">
        <f>'判定シート(建築物)'!$O73</f>
        <v/>
      </c>
      <c r="S73" s="154"/>
      <c r="U73" s="250"/>
      <c r="V73" s="251"/>
      <c r="W73" s="252"/>
      <c r="X73" s="253"/>
      <c r="Y73" s="254"/>
      <c r="Z73" s="254"/>
      <c r="AA73" s="255"/>
      <c r="AB73" s="256"/>
      <c r="AC73" s="255"/>
      <c r="AD73" s="257"/>
      <c r="AE73" s="253"/>
      <c r="AF73" s="254"/>
      <c r="AG73" s="257"/>
      <c r="AH73" s="258"/>
    </row>
    <row r="74" spans="2:34" ht="30" customHeight="1" x14ac:dyDescent="0.3">
      <c r="B74" s="211"/>
      <c r="C74" s="211"/>
      <c r="D74" s="212"/>
      <c r="E74" s="213"/>
      <c r="F74" s="214"/>
      <c r="G74" s="215"/>
      <c r="H74" s="216"/>
      <c r="I74" s="217"/>
      <c r="J74" s="218"/>
      <c r="K74" s="219"/>
      <c r="L74" s="220" t="str">
        <f t="shared" ref="L74:L137" si="1">IF(K74="","",IF(K74&gt;=8,K74/8,0))</f>
        <v/>
      </c>
      <c r="M74" s="221"/>
      <c r="N74" s="222"/>
      <c r="O74" s="223"/>
      <c r="P74" s="222"/>
      <c r="Q74" s="224"/>
      <c r="R74" s="225" t="str">
        <f>'判定シート(建築物)'!$O74</f>
        <v/>
      </c>
      <c r="S74" s="154"/>
      <c r="U74" s="250"/>
      <c r="V74" s="251"/>
      <c r="W74" s="252"/>
      <c r="X74" s="253"/>
      <c r="Y74" s="254"/>
      <c r="Z74" s="254"/>
      <c r="AA74" s="255"/>
      <c r="AB74" s="256"/>
      <c r="AC74" s="255"/>
      <c r="AD74" s="257"/>
      <c r="AE74" s="253"/>
      <c r="AF74" s="254"/>
      <c r="AG74" s="257"/>
      <c r="AH74" s="258"/>
    </row>
    <row r="75" spans="2:34" ht="30" customHeight="1" x14ac:dyDescent="0.3">
      <c r="B75" s="211"/>
      <c r="C75" s="211"/>
      <c r="D75" s="212"/>
      <c r="E75" s="213"/>
      <c r="F75" s="214"/>
      <c r="G75" s="215"/>
      <c r="H75" s="216"/>
      <c r="I75" s="217"/>
      <c r="J75" s="218"/>
      <c r="K75" s="219"/>
      <c r="L75" s="220" t="str">
        <f t="shared" si="1"/>
        <v/>
      </c>
      <c r="M75" s="221"/>
      <c r="N75" s="222"/>
      <c r="O75" s="223"/>
      <c r="P75" s="222"/>
      <c r="Q75" s="224"/>
      <c r="R75" s="225" t="str">
        <f>'判定シート(建築物)'!$O75</f>
        <v/>
      </c>
      <c r="S75" s="154"/>
      <c r="U75" s="250"/>
      <c r="V75" s="251"/>
      <c r="W75" s="252"/>
      <c r="X75" s="253"/>
      <c r="Y75" s="254"/>
      <c r="Z75" s="254"/>
      <c r="AA75" s="255"/>
      <c r="AB75" s="256"/>
      <c r="AC75" s="255"/>
      <c r="AD75" s="257"/>
      <c r="AE75" s="253"/>
      <c r="AF75" s="254"/>
      <c r="AG75" s="257"/>
      <c r="AH75" s="258"/>
    </row>
    <row r="76" spans="2:34" ht="30" customHeight="1" x14ac:dyDescent="0.3">
      <c r="B76" s="211"/>
      <c r="C76" s="211"/>
      <c r="D76" s="212"/>
      <c r="E76" s="213"/>
      <c r="F76" s="214"/>
      <c r="G76" s="215"/>
      <c r="H76" s="216"/>
      <c r="I76" s="217"/>
      <c r="J76" s="218"/>
      <c r="K76" s="219"/>
      <c r="L76" s="220" t="str">
        <f t="shared" si="1"/>
        <v/>
      </c>
      <c r="M76" s="221"/>
      <c r="N76" s="222"/>
      <c r="O76" s="223"/>
      <c r="P76" s="222"/>
      <c r="Q76" s="224"/>
      <c r="R76" s="225" t="str">
        <f>'判定シート(建築物)'!$O76</f>
        <v/>
      </c>
      <c r="S76" s="154"/>
      <c r="U76" s="250"/>
      <c r="V76" s="251"/>
      <c r="W76" s="252"/>
      <c r="X76" s="253"/>
      <c r="Y76" s="254"/>
      <c r="Z76" s="254"/>
      <c r="AA76" s="255"/>
      <c r="AB76" s="256"/>
      <c r="AC76" s="255"/>
      <c r="AD76" s="257"/>
      <c r="AE76" s="253"/>
      <c r="AF76" s="254"/>
      <c r="AG76" s="257"/>
      <c r="AH76" s="258"/>
    </row>
    <row r="77" spans="2:34" ht="30" customHeight="1" x14ac:dyDescent="0.3">
      <c r="B77" s="211"/>
      <c r="C77" s="211"/>
      <c r="D77" s="212"/>
      <c r="E77" s="213"/>
      <c r="F77" s="214"/>
      <c r="G77" s="215"/>
      <c r="H77" s="216"/>
      <c r="I77" s="217"/>
      <c r="J77" s="218"/>
      <c r="K77" s="219"/>
      <c r="L77" s="220" t="str">
        <f t="shared" si="1"/>
        <v/>
      </c>
      <c r="M77" s="221"/>
      <c r="N77" s="222"/>
      <c r="O77" s="223"/>
      <c r="P77" s="222"/>
      <c r="Q77" s="224"/>
      <c r="R77" s="225" t="str">
        <f>'判定シート(建築物)'!$O77</f>
        <v/>
      </c>
      <c r="S77" s="154"/>
      <c r="U77" s="250"/>
      <c r="V77" s="251"/>
      <c r="W77" s="252"/>
      <c r="X77" s="253"/>
      <c r="Y77" s="254"/>
      <c r="Z77" s="254"/>
      <c r="AA77" s="255"/>
      <c r="AB77" s="256"/>
      <c r="AC77" s="255"/>
      <c r="AD77" s="257"/>
      <c r="AE77" s="253"/>
      <c r="AF77" s="254"/>
      <c r="AG77" s="257"/>
      <c r="AH77" s="258"/>
    </row>
    <row r="78" spans="2:34" ht="30" customHeight="1" x14ac:dyDescent="0.3">
      <c r="B78" s="211"/>
      <c r="C78" s="211"/>
      <c r="D78" s="212"/>
      <c r="E78" s="213"/>
      <c r="F78" s="214"/>
      <c r="G78" s="215"/>
      <c r="H78" s="216"/>
      <c r="I78" s="217"/>
      <c r="J78" s="218"/>
      <c r="K78" s="219"/>
      <c r="L78" s="220" t="str">
        <f t="shared" si="1"/>
        <v/>
      </c>
      <c r="M78" s="221"/>
      <c r="N78" s="222"/>
      <c r="O78" s="223"/>
      <c r="P78" s="222"/>
      <c r="Q78" s="224"/>
      <c r="R78" s="225" t="str">
        <f>'判定シート(建築物)'!$O78</f>
        <v/>
      </c>
      <c r="S78" s="154"/>
      <c r="U78" s="250"/>
      <c r="V78" s="251"/>
      <c r="W78" s="252"/>
      <c r="X78" s="253"/>
      <c r="Y78" s="254"/>
      <c r="Z78" s="254"/>
      <c r="AA78" s="255"/>
      <c r="AB78" s="256"/>
      <c r="AC78" s="255"/>
      <c r="AD78" s="257"/>
      <c r="AE78" s="253"/>
      <c r="AF78" s="254"/>
      <c r="AG78" s="257"/>
      <c r="AH78" s="258"/>
    </row>
    <row r="79" spans="2:34" ht="30" customHeight="1" x14ac:dyDescent="0.3">
      <c r="B79" s="211"/>
      <c r="C79" s="211"/>
      <c r="D79" s="212"/>
      <c r="E79" s="213"/>
      <c r="F79" s="214"/>
      <c r="G79" s="215"/>
      <c r="H79" s="216"/>
      <c r="I79" s="217"/>
      <c r="J79" s="218"/>
      <c r="K79" s="219"/>
      <c r="L79" s="220" t="str">
        <f t="shared" si="1"/>
        <v/>
      </c>
      <c r="M79" s="221"/>
      <c r="N79" s="222"/>
      <c r="O79" s="223"/>
      <c r="P79" s="222"/>
      <c r="Q79" s="224"/>
      <c r="R79" s="225" t="str">
        <f>'判定シート(建築物)'!$O79</f>
        <v/>
      </c>
      <c r="S79" s="154"/>
      <c r="U79" s="250"/>
      <c r="V79" s="251"/>
      <c r="W79" s="252"/>
      <c r="X79" s="253"/>
      <c r="Y79" s="254"/>
      <c r="Z79" s="254"/>
      <c r="AA79" s="255"/>
      <c r="AB79" s="256"/>
      <c r="AC79" s="255"/>
      <c r="AD79" s="257"/>
      <c r="AE79" s="253"/>
      <c r="AF79" s="254"/>
      <c r="AG79" s="257"/>
      <c r="AH79" s="258"/>
    </row>
    <row r="80" spans="2:34" ht="30" customHeight="1" x14ac:dyDescent="0.3">
      <c r="B80" s="211"/>
      <c r="C80" s="211"/>
      <c r="D80" s="212"/>
      <c r="E80" s="213"/>
      <c r="F80" s="214"/>
      <c r="G80" s="215"/>
      <c r="H80" s="216"/>
      <c r="I80" s="217"/>
      <c r="J80" s="218"/>
      <c r="K80" s="219"/>
      <c r="L80" s="220" t="str">
        <f t="shared" si="1"/>
        <v/>
      </c>
      <c r="M80" s="221"/>
      <c r="N80" s="222"/>
      <c r="O80" s="223"/>
      <c r="P80" s="222"/>
      <c r="Q80" s="224"/>
      <c r="R80" s="225" t="str">
        <f>'判定シート(建築物)'!$O80</f>
        <v/>
      </c>
      <c r="S80" s="154"/>
      <c r="U80" s="250"/>
      <c r="V80" s="251"/>
      <c r="W80" s="252"/>
      <c r="X80" s="253"/>
      <c r="Y80" s="254"/>
      <c r="Z80" s="254"/>
      <c r="AA80" s="255"/>
      <c r="AB80" s="256"/>
      <c r="AC80" s="255"/>
      <c r="AD80" s="257"/>
      <c r="AE80" s="253"/>
      <c r="AF80" s="254"/>
      <c r="AG80" s="257"/>
      <c r="AH80" s="258"/>
    </row>
    <row r="81" spans="2:34" ht="30" customHeight="1" x14ac:dyDescent="0.3">
      <c r="B81" s="211"/>
      <c r="C81" s="211"/>
      <c r="D81" s="212"/>
      <c r="E81" s="213"/>
      <c r="F81" s="214"/>
      <c r="G81" s="215"/>
      <c r="H81" s="216"/>
      <c r="I81" s="217"/>
      <c r="J81" s="218"/>
      <c r="K81" s="219"/>
      <c r="L81" s="220" t="str">
        <f t="shared" si="1"/>
        <v/>
      </c>
      <c r="M81" s="221"/>
      <c r="N81" s="222"/>
      <c r="O81" s="223"/>
      <c r="P81" s="222"/>
      <c r="Q81" s="224"/>
      <c r="R81" s="225" t="str">
        <f>'判定シート(建築物)'!$O81</f>
        <v/>
      </c>
      <c r="S81" s="154"/>
      <c r="U81" s="250"/>
      <c r="V81" s="251"/>
      <c r="W81" s="252"/>
      <c r="X81" s="253"/>
      <c r="Y81" s="254"/>
      <c r="Z81" s="254"/>
      <c r="AA81" s="255"/>
      <c r="AB81" s="256"/>
      <c r="AC81" s="255"/>
      <c r="AD81" s="257"/>
      <c r="AE81" s="253"/>
      <c r="AF81" s="254"/>
      <c r="AG81" s="257"/>
      <c r="AH81" s="258"/>
    </row>
    <row r="82" spans="2:34" ht="30" customHeight="1" x14ac:dyDescent="0.3">
      <c r="B82" s="211"/>
      <c r="C82" s="211"/>
      <c r="D82" s="212"/>
      <c r="E82" s="213"/>
      <c r="F82" s="214"/>
      <c r="G82" s="215"/>
      <c r="H82" s="216"/>
      <c r="I82" s="217"/>
      <c r="J82" s="218"/>
      <c r="K82" s="219"/>
      <c r="L82" s="220" t="str">
        <f t="shared" si="1"/>
        <v/>
      </c>
      <c r="M82" s="221"/>
      <c r="N82" s="222"/>
      <c r="O82" s="223"/>
      <c r="P82" s="222"/>
      <c r="Q82" s="224"/>
      <c r="R82" s="225" t="str">
        <f>'判定シート(建築物)'!$O82</f>
        <v/>
      </c>
      <c r="S82" s="154"/>
      <c r="U82" s="250"/>
      <c r="V82" s="251"/>
      <c r="W82" s="252"/>
      <c r="X82" s="253"/>
      <c r="Y82" s="254"/>
      <c r="Z82" s="254"/>
      <c r="AA82" s="255"/>
      <c r="AB82" s="256"/>
      <c r="AC82" s="255"/>
      <c r="AD82" s="257"/>
      <c r="AE82" s="253"/>
      <c r="AF82" s="254"/>
      <c r="AG82" s="257"/>
      <c r="AH82" s="258"/>
    </row>
    <row r="83" spans="2:34" ht="30" customHeight="1" x14ac:dyDescent="0.3">
      <c r="B83" s="211"/>
      <c r="C83" s="211"/>
      <c r="D83" s="212"/>
      <c r="E83" s="213"/>
      <c r="F83" s="214"/>
      <c r="G83" s="215"/>
      <c r="H83" s="216"/>
      <c r="I83" s="217"/>
      <c r="J83" s="218"/>
      <c r="K83" s="219"/>
      <c r="L83" s="220" t="str">
        <f t="shared" si="1"/>
        <v/>
      </c>
      <c r="M83" s="221"/>
      <c r="N83" s="222"/>
      <c r="O83" s="223"/>
      <c r="P83" s="222"/>
      <c r="Q83" s="224"/>
      <c r="R83" s="225" t="str">
        <f>'判定シート(建築物)'!$O83</f>
        <v/>
      </c>
      <c r="S83" s="154"/>
      <c r="U83" s="250"/>
      <c r="V83" s="251"/>
      <c r="W83" s="252"/>
      <c r="X83" s="253"/>
      <c r="Y83" s="254"/>
      <c r="Z83" s="254"/>
      <c r="AA83" s="255"/>
      <c r="AB83" s="256"/>
      <c r="AC83" s="255"/>
      <c r="AD83" s="257"/>
      <c r="AE83" s="253"/>
      <c r="AF83" s="254"/>
      <c r="AG83" s="257"/>
      <c r="AH83" s="258"/>
    </row>
    <row r="84" spans="2:34" ht="30" customHeight="1" x14ac:dyDescent="0.3">
      <c r="B84" s="211"/>
      <c r="C84" s="211"/>
      <c r="D84" s="212"/>
      <c r="E84" s="213"/>
      <c r="F84" s="214"/>
      <c r="G84" s="215"/>
      <c r="H84" s="216"/>
      <c r="I84" s="217"/>
      <c r="J84" s="218"/>
      <c r="K84" s="219"/>
      <c r="L84" s="220" t="str">
        <f t="shared" si="1"/>
        <v/>
      </c>
      <c r="M84" s="221"/>
      <c r="N84" s="222"/>
      <c r="O84" s="223"/>
      <c r="P84" s="222"/>
      <c r="Q84" s="224"/>
      <c r="R84" s="225" t="str">
        <f>'判定シート(建築物)'!$O84</f>
        <v/>
      </c>
      <c r="S84" s="154"/>
      <c r="U84" s="250"/>
      <c r="V84" s="251"/>
      <c r="W84" s="252"/>
      <c r="X84" s="253"/>
      <c r="Y84" s="254"/>
      <c r="Z84" s="254"/>
      <c r="AA84" s="255"/>
      <c r="AB84" s="256"/>
      <c r="AC84" s="255"/>
      <c r="AD84" s="257"/>
      <c r="AE84" s="253"/>
      <c r="AF84" s="254"/>
      <c r="AG84" s="257"/>
      <c r="AH84" s="258"/>
    </row>
    <row r="85" spans="2:34" ht="30" customHeight="1" x14ac:dyDescent="0.3">
      <c r="B85" s="211"/>
      <c r="C85" s="211"/>
      <c r="D85" s="212"/>
      <c r="E85" s="213"/>
      <c r="F85" s="214"/>
      <c r="G85" s="215"/>
      <c r="H85" s="216"/>
      <c r="I85" s="217"/>
      <c r="J85" s="218"/>
      <c r="K85" s="219"/>
      <c r="L85" s="220" t="str">
        <f t="shared" si="1"/>
        <v/>
      </c>
      <c r="M85" s="221"/>
      <c r="N85" s="222"/>
      <c r="O85" s="223"/>
      <c r="P85" s="222"/>
      <c r="Q85" s="224"/>
      <c r="R85" s="225" t="str">
        <f>'判定シート(建築物)'!$O85</f>
        <v/>
      </c>
      <c r="S85" s="154"/>
      <c r="U85" s="250"/>
      <c r="V85" s="251"/>
      <c r="W85" s="252"/>
      <c r="X85" s="253"/>
      <c r="Y85" s="254"/>
      <c r="Z85" s="254"/>
      <c r="AA85" s="255"/>
      <c r="AB85" s="256"/>
      <c r="AC85" s="255"/>
      <c r="AD85" s="257"/>
      <c r="AE85" s="253"/>
      <c r="AF85" s="254"/>
      <c r="AG85" s="257"/>
      <c r="AH85" s="258"/>
    </row>
    <row r="86" spans="2:34" ht="30" customHeight="1" x14ac:dyDescent="0.3">
      <c r="B86" s="211"/>
      <c r="C86" s="211"/>
      <c r="D86" s="212"/>
      <c r="E86" s="213"/>
      <c r="F86" s="214"/>
      <c r="G86" s="215"/>
      <c r="H86" s="216"/>
      <c r="I86" s="217"/>
      <c r="J86" s="218"/>
      <c r="K86" s="219"/>
      <c r="L86" s="220" t="str">
        <f t="shared" si="1"/>
        <v/>
      </c>
      <c r="M86" s="221"/>
      <c r="N86" s="222"/>
      <c r="O86" s="223"/>
      <c r="P86" s="222"/>
      <c r="Q86" s="224"/>
      <c r="R86" s="225" t="str">
        <f>'判定シート(建築物)'!$O86</f>
        <v/>
      </c>
      <c r="S86" s="154"/>
      <c r="U86" s="250"/>
      <c r="V86" s="251"/>
      <c r="W86" s="252"/>
      <c r="X86" s="253"/>
      <c r="Y86" s="254"/>
      <c r="Z86" s="254"/>
      <c r="AA86" s="255"/>
      <c r="AB86" s="256"/>
      <c r="AC86" s="255"/>
      <c r="AD86" s="257"/>
      <c r="AE86" s="253"/>
      <c r="AF86" s="254"/>
      <c r="AG86" s="257"/>
      <c r="AH86" s="258"/>
    </row>
    <row r="87" spans="2:34" ht="30" customHeight="1" x14ac:dyDescent="0.3">
      <c r="B87" s="211"/>
      <c r="C87" s="211"/>
      <c r="D87" s="212"/>
      <c r="E87" s="213"/>
      <c r="F87" s="214"/>
      <c r="G87" s="215"/>
      <c r="H87" s="216"/>
      <c r="I87" s="217"/>
      <c r="J87" s="218"/>
      <c r="K87" s="219"/>
      <c r="L87" s="220" t="str">
        <f t="shared" si="1"/>
        <v/>
      </c>
      <c r="M87" s="221"/>
      <c r="N87" s="222"/>
      <c r="O87" s="223"/>
      <c r="P87" s="222"/>
      <c r="Q87" s="224"/>
      <c r="R87" s="225" t="str">
        <f>'判定シート(建築物)'!$O87</f>
        <v/>
      </c>
      <c r="S87" s="154"/>
      <c r="U87" s="250"/>
      <c r="V87" s="251"/>
      <c r="W87" s="252"/>
      <c r="X87" s="253"/>
      <c r="Y87" s="254"/>
      <c r="Z87" s="254"/>
      <c r="AA87" s="255"/>
      <c r="AB87" s="256"/>
      <c r="AC87" s="255"/>
      <c r="AD87" s="257"/>
      <c r="AE87" s="253"/>
      <c r="AF87" s="254"/>
      <c r="AG87" s="257"/>
      <c r="AH87" s="258"/>
    </row>
    <row r="88" spans="2:34" ht="30" customHeight="1" x14ac:dyDescent="0.3">
      <c r="B88" s="211"/>
      <c r="C88" s="211"/>
      <c r="D88" s="212"/>
      <c r="E88" s="213"/>
      <c r="F88" s="214"/>
      <c r="G88" s="215"/>
      <c r="H88" s="216"/>
      <c r="I88" s="217"/>
      <c r="J88" s="218"/>
      <c r="K88" s="219"/>
      <c r="L88" s="220" t="str">
        <f t="shared" si="1"/>
        <v/>
      </c>
      <c r="M88" s="221"/>
      <c r="N88" s="222"/>
      <c r="O88" s="223"/>
      <c r="P88" s="222"/>
      <c r="Q88" s="224"/>
      <c r="R88" s="225" t="str">
        <f>'判定シート(建築物)'!$O88</f>
        <v/>
      </c>
      <c r="S88" s="154"/>
      <c r="U88" s="250"/>
      <c r="V88" s="251"/>
      <c r="W88" s="252"/>
      <c r="X88" s="253"/>
      <c r="Y88" s="254"/>
      <c r="Z88" s="254"/>
      <c r="AA88" s="255"/>
      <c r="AB88" s="256"/>
      <c r="AC88" s="255"/>
      <c r="AD88" s="257"/>
      <c r="AE88" s="253"/>
      <c r="AF88" s="254"/>
      <c r="AG88" s="257"/>
      <c r="AH88" s="258"/>
    </row>
    <row r="89" spans="2:34" ht="30" customHeight="1" x14ac:dyDescent="0.3">
      <c r="B89" s="211"/>
      <c r="C89" s="211"/>
      <c r="D89" s="212"/>
      <c r="E89" s="213"/>
      <c r="F89" s="214"/>
      <c r="G89" s="215"/>
      <c r="H89" s="216"/>
      <c r="I89" s="217"/>
      <c r="J89" s="218"/>
      <c r="K89" s="219"/>
      <c r="L89" s="220" t="str">
        <f t="shared" si="1"/>
        <v/>
      </c>
      <c r="M89" s="221"/>
      <c r="N89" s="222"/>
      <c r="O89" s="223"/>
      <c r="P89" s="222"/>
      <c r="Q89" s="224"/>
      <c r="R89" s="225" t="str">
        <f>'判定シート(建築物)'!$O89</f>
        <v/>
      </c>
      <c r="S89" s="154"/>
      <c r="U89" s="250"/>
      <c r="V89" s="251"/>
      <c r="W89" s="252"/>
      <c r="X89" s="253"/>
      <c r="Y89" s="254"/>
      <c r="Z89" s="254"/>
      <c r="AA89" s="255"/>
      <c r="AB89" s="256"/>
      <c r="AC89" s="255"/>
      <c r="AD89" s="257"/>
      <c r="AE89" s="253"/>
      <c r="AF89" s="254"/>
      <c r="AG89" s="257"/>
      <c r="AH89" s="258"/>
    </row>
    <row r="90" spans="2:34" ht="30" customHeight="1" x14ac:dyDescent="0.3">
      <c r="B90" s="211"/>
      <c r="C90" s="211"/>
      <c r="D90" s="212"/>
      <c r="E90" s="213"/>
      <c r="F90" s="214"/>
      <c r="G90" s="215"/>
      <c r="H90" s="216"/>
      <c r="I90" s="217"/>
      <c r="J90" s="218"/>
      <c r="K90" s="219"/>
      <c r="L90" s="220" t="str">
        <f t="shared" si="1"/>
        <v/>
      </c>
      <c r="M90" s="221"/>
      <c r="N90" s="222"/>
      <c r="O90" s="223"/>
      <c r="P90" s="222"/>
      <c r="Q90" s="224"/>
      <c r="R90" s="225" t="str">
        <f>'判定シート(建築物)'!$O90</f>
        <v/>
      </c>
      <c r="S90" s="154"/>
      <c r="U90" s="250"/>
      <c r="V90" s="251"/>
      <c r="W90" s="252"/>
      <c r="X90" s="253"/>
      <c r="Y90" s="254"/>
      <c r="Z90" s="254"/>
      <c r="AA90" s="255"/>
      <c r="AB90" s="256"/>
      <c r="AC90" s="255"/>
      <c r="AD90" s="257"/>
      <c r="AE90" s="253"/>
      <c r="AF90" s="254"/>
      <c r="AG90" s="257"/>
      <c r="AH90" s="258"/>
    </row>
    <row r="91" spans="2:34" ht="30" customHeight="1" x14ac:dyDescent="0.3">
      <c r="B91" s="211"/>
      <c r="C91" s="211"/>
      <c r="D91" s="212"/>
      <c r="E91" s="213"/>
      <c r="F91" s="214"/>
      <c r="G91" s="215"/>
      <c r="H91" s="216"/>
      <c r="I91" s="217"/>
      <c r="J91" s="218"/>
      <c r="K91" s="219"/>
      <c r="L91" s="220" t="str">
        <f t="shared" si="1"/>
        <v/>
      </c>
      <c r="M91" s="221"/>
      <c r="N91" s="222"/>
      <c r="O91" s="223"/>
      <c r="P91" s="222"/>
      <c r="Q91" s="224"/>
      <c r="R91" s="225" t="str">
        <f>'判定シート(建築物)'!$O91</f>
        <v/>
      </c>
      <c r="S91" s="154"/>
      <c r="U91" s="250"/>
      <c r="V91" s="251"/>
      <c r="W91" s="252"/>
      <c r="X91" s="253"/>
      <c r="Y91" s="254"/>
      <c r="Z91" s="254"/>
      <c r="AA91" s="255"/>
      <c r="AB91" s="256"/>
      <c r="AC91" s="255"/>
      <c r="AD91" s="257"/>
      <c r="AE91" s="253"/>
      <c r="AF91" s="254"/>
      <c r="AG91" s="257"/>
      <c r="AH91" s="258"/>
    </row>
    <row r="92" spans="2:34" ht="30" customHeight="1" x14ac:dyDescent="0.3">
      <c r="B92" s="211"/>
      <c r="C92" s="211"/>
      <c r="D92" s="212"/>
      <c r="E92" s="213"/>
      <c r="F92" s="214"/>
      <c r="G92" s="215"/>
      <c r="H92" s="216"/>
      <c r="I92" s="217"/>
      <c r="J92" s="218"/>
      <c r="K92" s="219"/>
      <c r="L92" s="220" t="str">
        <f t="shared" si="1"/>
        <v/>
      </c>
      <c r="M92" s="221"/>
      <c r="N92" s="222"/>
      <c r="O92" s="223"/>
      <c r="P92" s="222"/>
      <c r="Q92" s="224"/>
      <c r="R92" s="225" t="str">
        <f>'判定シート(建築物)'!$O92</f>
        <v/>
      </c>
      <c r="S92" s="154"/>
      <c r="U92" s="250"/>
      <c r="V92" s="251"/>
      <c r="W92" s="252"/>
      <c r="X92" s="253"/>
      <c r="Y92" s="254"/>
      <c r="Z92" s="254"/>
      <c r="AA92" s="255"/>
      <c r="AB92" s="256"/>
      <c r="AC92" s="255"/>
      <c r="AD92" s="257"/>
      <c r="AE92" s="253"/>
      <c r="AF92" s="254"/>
      <c r="AG92" s="257"/>
      <c r="AH92" s="258"/>
    </row>
    <row r="93" spans="2:34" ht="30" customHeight="1" x14ac:dyDescent="0.3">
      <c r="B93" s="211"/>
      <c r="C93" s="211"/>
      <c r="D93" s="212"/>
      <c r="E93" s="213"/>
      <c r="F93" s="214"/>
      <c r="G93" s="215"/>
      <c r="H93" s="216"/>
      <c r="I93" s="217"/>
      <c r="J93" s="218"/>
      <c r="K93" s="219"/>
      <c r="L93" s="220" t="str">
        <f t="shared" si="1"/>
        <v/>
      </c>
      <c r="M93" s="221"/>
      <c r="N93" s="222"/>
      <c r="O93" s="223"/>
      <c r="P93" s="222"/>
      <c r="Q93" s="224"/>
      <c r="R93" s="225" t="str">
        <f>'判定シート(建築物)'!$O93</f>
        <v/>
      </c>
      <c r="S93" s="154"/>
      <c r="U93" s="250"/>
      <c r="V93" s="251"/>
      <c r="W93" s="252"/>
      <c r="X93" s="253"/>
      <c r="Y93" s="254"/>
      <c r="Z93" s="254"/>
      <c r="AA93" s="255"/>
      <c r="AB93" s="256"/>
      <c r="AC93" s="255"/>
      <c r="AD93" s="257"/>
      <c r="AE93" s="253"/>
      <c r="AF93" s="254"/>
      <c r="AG93" s="257"/>
      <c r="AH93" s="258"/>
    </row>
    <row r="94" spans="2:34" ht="30" customHeight="1" x14ac:dyDescent="0.3">
      <c r="B94" s="211"/>
      <c r="C94" s="211"/>
      <c r="D94" s="212"/>
      <c r="E94" s="213"/>
      <c r="F94" s="214"/>
      <c r="G94" s="215"/>
      <c r="H94" s="216"/>
      <c r="I94" s="217"/>
      <c r="J94" s="218"/>
      <c r="K94" s="219"/>
      <c r="L94" s="220" t="str">
        <f t="shared" si="1"/>
        <v/>
      </c>
      <c r="M94" s="221"/>
      <c r="N94" s="222"/>
      <c r="O94" s="223"/>
      <c r="P94" s="222"/>
      <c r="Q94" s="224"/>
      <c r="R94" s="225" t="str">
        <f>'判定シート(建築物)'!$O94</f>
        <v/>
      </c>
      <c r="S94" s="154"/>
      <c r="U94" s="250"/>
      <c r="V94" s="251"/>
      <c r="W94" s="252"/>
      <c r="X94" s="253"/>
      <c r="Y94" s="254"/>
      <c r="Z94" s="254"/>
      <c r="AA94" s="255"/>
      <c r="AB94" s="256"/>
      <c r="AC94" s="255"/>
      <c r="AD94" s="257"/>
      <c r="AE94" s="253"/>
      <c r="AF94" s="254"/>
      <c r="AG94" s="257"/>
      <c r="AH94" s="258"/>
    </row>
    <row r="95" spans="2:34" ht="30" customHeight="1" x14ac:dyDescent="0.3">
      <c r="B95" s="211"/>
      <c r="C95" s="211"/>
      <c r="D95" s="212"/>
      <c r="E95" s="213"/>
      <c r="F95" s="214"/>
      <c r="G95" s="215"/>
      <c r="H95" s="216"/>
      <c r="I95" s="217"/>
      <c r="J95" s="218"/>
      <c r="K95" s="219"/>
      <c r="L95" s="220" t="str">
        <f t="shared" si="1"/>
        <v/>
      </c>
      <c r="M95" s="221"/>
      <c r="N95" s="222"/>
      <c r="O95" s="223"/>
      <c r="P95" s="222"/>
      <c r="Q95" s="224"/>
      <c r="R95" s="225" t="str">
        <f>'判定シート(建築物)'!$O95</f>
        <v/>
      </c>
      <c r="S95" s="154"/>
      <c r="U95" s="250"/>
      <c r="V95" s="251"/>
      <c r="W95" s="252"/>
      <c r="X95" s="253"/>
      <c r="Y95" s="254"/>
      <c r="Z95" s="254"/>
      <c r="AA95" s="255"/>
      <c r="AB95" s="256"/>
      <c r="AC95" s="255"/>
      <c r="AD95" s="257"/>
      <c r="AE95" s="253"/>
      <c r="AF95" s="254"/>
      <c r="AG95" s="257"/>
      <c r="AH95" s="258"/>
    </row>
    <row r="96" spans="2:34" ht="30" customHeight="1" x14ac:dyDescent="0.3">
      <c r="B96" s="211"/>
      <c r="C96" s="211"/>
      <c r="D96" s="212"/>
      <c r="E96" s="213"/>
      <c r="F96" s="214"/>
      <c r="G96" s="215"/>
      <c r="H96" s="216"/>
      <c r="I96" s="217"/>
      <c r="J96" s="218"/>
      <c r="K96" s="219"/>
      <c r="L96" s="220" t="str">
        <f t="shared" si="1"/>
        <v/>
      </c>
      <c r="M96" s="221"/>
      <c r="N96" s="222"/>
      <c r="O96" s="223"/>
      <c r="P96" s="222"/>
      <c r="Q96" s="224"/>
      <c r="R96" s="225" t="str">
        <f>'判定シート(建築物)'!$O96</f>
        <v/>
      </c>
      <c r="S96" s="154"/>
      <c r="U96" s="250"/>
      <c r="V96" s="251"/>
      <c r="W96" s="252"/>
      <c r="X96" s="253"/>
      <c r="Y96" s="254"/>
      <c r="Z96" s="254"/>
      <c r="AA96" s="255"/>
      <c r="AB96" s="256"/>
      <c r="AC96" s="255"/>
      <c r="AD96" s="257"/>
      <c r="AE96" s="253"/>
      <c r="AF96" s="254"/>
      <c r="AG96" s="257"/>
      <c r="AH96" s="258"/>
    </row>
    <row r="97" spans="2:34" ht="30" customHeight="1" x14ac:dyDescent="0.3">
      <c r="B97" s="211"/>
      <c r="C97" s="211"/>
      <c r="D97" s="212"/>
      <c r="E97" s="213"/>
      <c r="F97" s="214"/>
      <c r="G97" s="215"/>
      <c r="H97" s="216"/>
      <c r="I97" s="217"/>
      <c r="J97" s="218"/>
      <c r="K97" s="219"/>
      <c r="L97" s="220" t="str">
        <f t="shared" si="1"/>
        <v/>
      </c>
      <c r="M97" s="221"/>
      <c r="N97" s="222"/>
      <c r="O97" s="223"/>
      <c r="P97" s="222"/>
      <c r="Q97" s="224"/>
      <c r="R97" s="225" t="str">
        <f>'判定シート(建築物)'!$O97</f>
        <v/>
      </c>
      <c r="S97" s="154"/>
      <c r="U97" s="250"/>
      <c r="V97" s="251"/>
      <c r="W97" s="252"/>
      <c r="X97" s="253"/>
      <c r="Y97" s="254"/>
      <c r="Z97" s="254"/>
      <c r="AA97" s="255"/>
      <c r="AB97" s="256"/>
      <c r="AC97" s="255"/>
      <c r="AD97" s="257"/>
      <c r="AE97" s="253"/>
      <c r="AF97" s="254"/>
      <c r="AG97" s="257"/>
      <c r="AH97" s="258"/>
    </row>
    <row r="98" spans="2:34" ht="30" customHeight="1" x14ac:dyDescent="0.3">
      <c r="B98" s="211"/>
      <c r="C98" s="211"/>
      <c r="D98" s="212"/>
      <c r="E98" s="213"/>
      <c r="F98" s="214"/>
      <c r="G98" s="215"/>
      <c r="H98" s="216"/>
      <c r="I98" s="217"/>
      <c r="J98" s="218"/>
      <c r="K98" s="219"/>
      <c r="L98" s="220" t="str">
        <f t="shared" si="1"/>
        <v/>
      </c>
      <c r="M98" s="221"/>
      <c r="N98" s="222"/>
      <c r="O98" s="223"/>
      <c r="P98" s="222"/>
      <c r="Q98" s="224"/>
      <c r="R98" s="225" t="str">
        <f>'判定シート(建築物)'!$O98</f>
        <v/>
      </c>
      <c r="S98" s="154"/>
      <c r="U98" s="250"/>
      <c r="V98" s="251"/>
      <c r="W98" s="252"/>
      <c r="X98" s="253"/>
      <c r="Y98" s="254"/>
      <c r="Z98" s="254"/>
      <c r="AA98" s="255"/>
      <c r="AB98" s="256"/>
      <c r="AC98" s="255"/>
      <c r="AD98" s="257"/>
      <c r="AE98" s="253"/>
      <c r="AF98" s="254"/>
      <c r="AG98" s="257"/>
      <c r="AH98" s="258"/>
    </row>
    <row r="99" spans="2:34" ht="30" customHeight="1" x14ac:dyDescent="0.3">
      <c r="B99" s="211"/>
      <c r="C99" s="211"/>
      <c r="D99" s="212"/>
      <c r="E99" s="213"/>
      <c r="F99" s="214"/>
      <c r="G99" s="215"/>
      <c r="H99" s="216"/>
      <c r="I99" s="217"/>
      <c r="J99" s="218"/>
      <c r="K99" s="219"/>
      <c r="L99" s="220" t="str">
        <f t="shared" si="1"/>
        <v/>
      </c>
      <c r="M99" s="221"/>
      <c r="N99" s="222"/>
      <c r="O99" s="223"/>
      <c r="P99" s="222"/>
      <c r="Q99" s="224"/>
      <c r="R99" s="225" t="str">
        <f>'判定シート(建築物)'!$O99</f>
        <v/>
      </c>
      <c r="S99" s="154"/>
      <c r="U99" s="250"/>
      <c r="V99" s="251"/>
      <c r="W99" s="252"/>
      <c r="X99" s="253"/>
      <c r="Y99" s="254"/>
      <c r="Z99" s="254"/>
      <c r="AA99" s="255"/>
      <c r="AB99" s="256"/>
      <c r="AC99" s="255"/>
      <c r="AD99" s="257"/>
      <c r="AE99" s="253"/>
      <c r="AF99" s="254"/>
      <c r="AG99" s="257"/>
      <c r="AH99" s="258"/>
    </row>
    <row r="100" spans="2:34" ht="30" customHeight="1" x14ac:dyDescent="0.3">
      <c r="B100" s="211"/>
      <c r="C100" s="211"/>
      <c r="D100" s="212"/>
      <c r="E100" s="213"/>
      <c r="F100" s="214"/>
      <c r="G100" s="215"/>
      <c r="H100" s="216"/>
      <c r="I100" s="217"/>
      <c r="J100" s="218"/>
      <c r="K100" s="219"/>
      <c r="L100" s="220" t="str">
        <f t="shared" si="1"/>
        <v/>
      </c>
      <c r="M100" s="221"/>
      <c r="N100" s="222"/>
      <c r="O100" s="223"/>
      <c r="P100" s="222"/>
      <c r="Q100" s="224"/>
      <c r="R100" s="225" t="str">
        <f>'判定シート(建築物)'!$O100</f>
        <v/>
      </c>
      <c r="S100" s="154"/>
      <c r="U100" s="250"/>
      <c r="V100" s="251"/>
      <c r="W100" s="252"/>
      <c r="X100" s="253"/>
      <c r="Y100" s="254"/>
      <c r="Z100" s="254"/>
      <c r="AA100" s="255"/>
      <c r="AB100" s="256"/>
      <c r="AC100" s="255"/>
      <c r="AD100" s="257"/>
      <c r="AE100" s="253"/>
      <c r="AF100" s="254"/>
      <c r="AG100" s="257"/>
      <c r="AH100" s="258"/>
    </row>
    <row r="101" spans="2:34" ht="30" customHeight="1" x14ac:dyDescent="0.3">
      <c r="B101" s="211"/>
      <c r="C101" s="211"/>
      <c r="D101" s="212"/>
      <c r="E101" s="213"/>
      <c r="F101" s="214"/>
      <c r="G101" s="215"/>
      <c r="H101" s="216"/>
      <c r="I101" s="217"/>
      <c r="J101" s="218"/>
      <c r="K101" s="219"/>
      <c r="L101" s="220" t="str">
        <f t="shared" si="1"/>
        <v/>
      </c>
      <c r="M101" s="221"/>
      <c r="N101" s="222"/>
      <c r="O101" s="223"/>
      <c r="P101" s="222"/>
      <c r="Q101" s="224"/>
      <c r="R101" s="225" t="str">
        <f>'判定シート(建築物)'!$O101</f>
        <v/>
      </c>
      <c r="S101" s="154"/>
      <c r="U101" s="250"/>
      <c r="V101" s="251"/>
      <c r="W101" s="252"/>
      <c r="X101" s="253"/>
      <c r="Y101" s="254"/>
      <c r="Z101" s="254"/>
      <c r="AA101" s="255"/>
      <c r="AB101" s="256"/>
      <c r="AC101" s="255"/>
      <c r="AD101" s="257"/>
      <c r="AE101" s="253"/>
      <c r="AF101" s="254"/>
      <c r="AG101" s="257"/>
      <c r="AH101" s="258"/>
    </row>
    <row r="102" spans="2:34" ht="30" customHeight="1" x14ac:dyDescent="0.3">
      <c r="B102" s="211"/>
      <c r="C102" s="211"/>
      <c r="D102" s="212"/>
      <c r="E102" s="213"/>
      <c r="F102" s="214"/>
      <c r="G102" s="215"/>
      <c r="H102" s="216"/>
      <c r="I102" s="217"/>
      <c r="J102" s="218"/>
      <c r="K102" s="219"/>
      <c r="L102" s="220" t="str">
        <f t="shared" si="1"/>
        <v/>
      </c>
      <c r="M102" s="221"/>
      <c r="N102" s="222"/>
      <c r="O102" s="223"/>
      <c r="P102" s="222"/>
      <c r="Q102" s="224"/>
      <c r="R102" s="225" t="str">
        <f>'判定シート(建築物)'!$O102</f>
        <v/>
      </c>
      <c r="S102" s="154"/>
      <c r="U102" s="250"/>
      <c r="V102" s="251"/>
      <c r="W102" s="252"/>
      <c r="X102" s="253"/>
      <c r="Y102" s="254"/>
      <c r="Z102" s="254"/>
      <c r="AA102" s="255"/>
      <c r="AB102" s="256"/>
      <c r="AC102" s="255"/>
      <c r="AD102" s="257"/>
      <c r="AE102" s="253"/>
      <c r="AF102" s="254"/>
      <c r="AG102" s="257"/>
      <c r="AH102" s="258"/>
    </row>
    <row r="103" spans="2:34" ht="30" customHeight="1" x14ac:dyDescent="0.3">
      <c r="B103" s="211"/>
      <c r="C103" s="211"/>
      <c r="D103" s="212"/>
      <c r="E103" s="213"/>
      <c r="F103" s="214"/>
      <c r="G103" s="215"/>
      <c r="H103" s="216"/>
      <c r="I103" s="217"/>
      <c r="J103" s="218"/>
      <c r="K103" s="219"/>
      <c r="L103" s="220" t="str">
        <f t="shared" si="1"/>
        <v/>
      </c>
      <c r="M103" s="221"/>
      <c r="N103" s="222"/>
      <c r="O103" s="223"/>
      <c r="P103" s="222"/>
      <c r="Q103" s="224"/>
      <c r="R103" s="225" t="str">
        <f>'判定シート(建築物)'!$O103</f>
        <v/>
      </c>
      <c r="S103" s="154"/>
      <c r="U103" s="250"/>
      <c r="V103" s="251"/>
      <c r="W103" s="252"/>
      <c r="X103" s="253"/>
      <c r="Y103" s="254"/>
      <c r="Z103" s="254"/>
      <c r="AA103" s="255"/>
      <c r="AB103" s="256"/>
      <c r="AC103" s="255"/>
      <c r="AD103" s="257"/>
      <c r="AE103" s="253"/>
      <c r="AF103" s="254"/>
      <c r="AG103" s="257"/>
      <c r="AH103" s="258"/>
    </row>
    <row r="104" spans="2:34" ht="30" customHeight="1" x14ac:dyDescent="0.3">
      <c r="B104" s="211"/>
      <c r="C104" s="211"/>
      <c r="D104" s="212"/>
      <c r="E104" s="213"/>
      <c r="F104" s="214"/>
      <c r="G104" s="215"/>
      <c r="H104" s="216"/>
      <c r="I104" s="217"/>
      <c r="J104" s="218"/>
      <c r="K104" s="219"/>
      <c r="L104" s="220" t="str">
        <f t="shared" si="1"/>
        <v/>
      </c>
      <c r="M104" s="221"/>
      <c r="N104" s="222"/>
      <c r="O104" s="223"/>
      <c r="P104" s="222"/>
      <c r="Q104" s="224"/>
      <c r="R104" s="225" t="str">
        <f>'判定シート(建築物)'!$O104</f>
        <v/>
      </c>
      <c r="S104" s="154"/>
      <c r="U104" s="250"/>
      <c r="V104" s="251"/>
      <c r="W104" s="252"/>
      <c r="X104" s="253"/>
      <c r="Y104" s="254"/>
      <c r="Z104" s="254"/>
      <c r="AA104" s="255"/>
      <c r="AB104" s="256"/>
      <c r="AC104" s="255"/>
      <c r="AD104" s="257"/>
      <c r="AE104" s="253"/>
      <c r="AF104" s="254"/>
      <c r="AG104" s="257"/>
      <c r="AH104" s="258"/>
    </row>
    <row r="105" spans="2:34" ht="30" customHeight="1" x14ac:dyDescent="0.3">
      <c r="B105" s="211"/>
      <c r="C105" s="211"/>
      <c r="D105" s="212"/>
      <c r="E105" s="213"/>
      <c r="F105" s="214"/>
      <c r="G105" s="215"/>
      <c r="H105" s="216"/>
      <c r="I105" s="217"/>
      <c r="J105" s="218"/>
      <c r="K105" s="219"/>
      <c r="L105" s="220" t="str">
        <f t="shared" si="1"/>
        <v/>
      </c>
      <c r="M105" s="221"/>
      <c r="N105" s="222"/>
      <c r="O105" s="223"/>
      <c r="P105" s="222"/>
      <c r="Q105" s="224"/>
      <c r="R105" s="225" t="str">
        <f>'判定シート(建築物)'!$O105</f>
        <v/>
      </c>
      <c r="S105" s="154"/>
      <c r="U105" s="250"/>
      <c r="V105" s="251"/>
      <c r="W105" s="252"/>
      <c r="X105" s="253"/>
      <c r="Y105" s="254"/>
      <c r="Z105" s="254"/>
      <c r="AA105" s="255"/>
      <c r="AB105" s="256"/>
      <c r="AC105" s="255"/>
      <c r="AD105" s="257"/>
      <c r="AE105" s="253"/>
      <c r="AF105" s="254"/>
      <c r="AG105" s="257"/>
      <c r="AH105" s="258"/>
    </row>
    <row r="106" spans="2:34" ht="30" customHeight="1" x14ac:dyDescent="0.3">
      <c r="B106" s="211"/>
      <c r="C106" s="211"/>
      <c r="D106" s="212"/>
      <c r="E106" s="213"/>
      <c r="F106" s="214"/>
      <c r="G106" s="215"/>
      <c r="H106" s="216"/>
      <c r="I106" s="217"/>
      <c r="J106" s="218"/>
      <c r="K106" s="219"/>
      <c r="L106" s="220" t="str">
        <f t="shared" si="1"/>
        <v/>
      </c>
      <c r="M106" s="221"/>
      <c r="N106" s="222"/>
      <c r="O106" s="223"/>
      <c r="P106" s="222"/>
      <c r="Q106" s="224"/>
      <c r="R106" s="225" t="str">
        <f>'判定シート(建築物)'!$O106</f>
        <v/>
      </c>
      <c r="S106" s="154"/>
      <c r="U106" s="250"/>
      <c r="V106" s="251"/>
      <c r="W106" s="252"/>
      <c r="X106" s="253"/>
      <c r="Y106" s="254"/>
      <c r="Z106" s="254"/>
      <c r="AA106" s="255"/>
      <c r="AB106" s="256"/>
      <c r="AC106" s="255"/>
      <c r="AD106" s="257"/>
      <c r="AE106" s="253"/>
      <c r="AF106" s="254"/>
      <c r="AG106" s="257"/>
      <c r="AH106" s="258"/>
    </row>
    <row r="107" spans="2:34" ht="30" customHeight="1" x14ac:dyDescent="0.3">
      <c r="B107" s="211"/>
      <c r="C107" s="211"/>
      <c r="D107" s="212"/>
      <c r="E107" s="213"/>
      <c r="F107" s="214"/>
      <c r="G107" s="215"/>
      <c r="H107" s="216"/>
      <c r="I107" s="217"/>
      <c r="J107" s="218"/>
      <c r="K107" s="219"/>
      <c r="L107" s="220" t="str">
        <f t="shared" si="1"/>
        <v/>
      </c>
      <c r="M107" s="221"/>
      <c r="N107" s="222"/>
      <c r="O107" s="223"/>
      <c r="P107" s="222"/>
      <c r="Q107" s="224"/>
      <c r="R107" s="225" t="str">
        <f>'判定シート(建築物)'!$O107</f>
        <v/>
      </c>
      <c r="S107" s="154"/>
      <c r="U107" s="250"/>
      <c r="V107" s="251"/>
      <c r="W107" s="252"/>
      <c r="X107" s="253"/>
      <c r="Y107" s="254"/>
      <c r="Z107" s="254"/>
      <c r="AA107" s="255"/>
      <c r="AB107" s="256"/>
      <c r="AC107" s="255"/>
      <c r="AD107" s="257"/>
      <c r="AE107" s="253"/>
      <c r="AF107" s="254"/>
      <c r="AG107" s="257"/>
      <c r="AH107" s="258"/>
    </row>
    <row r="108" spans="2:34" ht="30" customHeight="1" x14ac:dyDescent="0.3">
      <c r="B108" s="211"/>
      <c r="C108" s="211"/>
      <c r="D108" s="212"/>
      <c r="E108" s="213"/>
      <c r="F108" s="214"/>
      <c r="G108" s="215"/>
      <c r="H108" s="216"/>
      <c r="I108" s="217"/>
      <c r="J108" s="218"/>
      <c r="K108" s="219"/>
      <c r="L108" s="220" t="str">
        <f t="shared" si="1"/>
        <v/>
      </c>
      <c r="M108" s="221"/>
      <c r="N108" s="222"/>
      <c r="O108" s="223"/>
      <c r="P108" s="222"/>
      <c r="Q108" s="224"/>
      <c r="R108" s="225" t="str">
        <f>'判定シート(建築物)'!$O108</f>
        <v/>
      </c>
      <c r="S108" s="154"/>
      <c r="U108" s="250"/>
      <c r="V108" s="251"/>
      <c r="W108" s="252"/>
      <c r="X108" s="253"/>
      <c r="Y108" s="254"/>
      <c r="Z108" s="254"/>
      <c r="AA108" s="255"/>
      <c r="AB108" s="256"/>
      <c r="AC108" s="255"/>
      <c r="AD108" s="257"/>
      <c r="AE108" s="253"/>
      <c r="AF108" s="254"/>
      <c r="AG108" s="257"/>
      <c r="AH108" s="258"/>
    </row>
    <row r="109" spans="2:34" ht="30" customHeight="1" x14ac:dyDescent="0.3">
      <c r="B109" s="211"/>
      <c r="C109" s="211"/>
      <c r="D109" s="212"/>
      <c r="E109" s="213"/>
      <c r="F109" s="214"/>
      <c r="G109" s="215"/>
      <c r="H109" s="216"/>
      <c r="I109" s="217"/>
      <c r="J109" s="218"/>
      <c r="K109" s="219"/>
      <c r="L109" s="220" t="str">
        <f t="shared" si="1"/>
        <v/>
      </c>
      <c r="M109" s="221"/>
      <c r="N109" s="222"/>
      <c r="O109" s="223"/>
      <c r="P109" s="222"/>
      <c r="Q109" s="224"/>
      <c r="R109" s="225" t="str">
        <f>'判定シート(建築物)'!$O109</f>
        <v/>
      </c>
      <c r="S109" s="154"/>
      <c r="U109" s="250"/>
      <c r="V109" s="251"/>
      <c r="W109" s="252"/>
      <c r="X109" s="253"/>
      <c r="Y109" s="254"/>
      <c r="Z109" s="254"/>
      <c r="AA109" s="255"/>
      <c r="AB109" s="256"/>
      <c r="AC109" s="255"/>
      <c r="AD109" s="257"/>
      <c r="AE109" s="253"/>
      <c r="AF109" s="254"/>
      <c r="AG109" s="257"/>
      <c r="AH109" s="258"/>
    </row>
    <row r="110" spans="2:34" ht="30" customHeight="1" x14ac:dyDescent="0.3">
      <c r="B110" s="211"/>
      <c r="C110" s="211"/>
      <c r="D110" s="212"/>
      <c r="E110" s="213"/>
      <c r="F110" s="214"/>
      <c r="G110" s="215"/>
      <c r="H110" s="216"/>
      <c r="I110" s="217"/>
      <c r="J110" s="218"/>
      <c r="K110" s="219"/>
      <c r="L110" s="220" t="str">
        <f t="shared" si="1"/>
        <v/>
      </c>
      <c r="M110" s="221"/>
      <c r="N110" s="222"/>
      <c r="O110" s="223"/>
      <c r="P110" s="222"/>
      <c r="Q110" s="224"/>
      <c r="R110" s="225" t="str">
        <f>'判定シート(建築物)'!$O110</f>
        <v/>
      </c>
      <c r="S110" s="154"/>
      <c r="U110" s="250"/>
      <c r="V110" s="251"/>
      <c r="W110" s="252"/>
      <c r="X110" s="253"/>
      <c r="Y110" s="254"/>
      <c r="Z110" s="254"/>
      <c r="AA110" s="255"/>
      <c r="AB110" s="256"/>
      <c r="AC110" s="255"/>
      <c r="AD110" s="257"/>
      <c r="AE110" s="253"/>
      <c r="AF110" s="254"/>
      <c r="AG110" s="257"/>
      <c r="AH110" s="258"/>
    </row>
    <row r="111" spans="2:34" ht="30" customHeight="1" x14ac:dyDescent="0.3">
      <c r="B111" s="211"/>
      <c r="C111" s="211"/>
      <c r="D111" s="212"/>
      <c r="E111" s="213"/>
      <c r="F111" s="214"/>
      <c r="G111" s="215"/>
      <c r="H111" s="216"/>
      <c r="I111" s="217"/>
      <c r="J111" s="218"/>
      <c r="K111" s="219"/>
      <c r="L111" s="220" t="str">
        <f t="shared" si="1"/>
        <v/>
      </c>
      <c r="M111" s="221"/>
      <c r="N111" s="222"/>
      <c r="O111" s="223"/>
      <c r="P111" s="222"/>
      <c r="Q111" s="224"/>
      <c r="R111" s="225" t="str">
        <f>'判定シート(建築物)'!$O111</f>
        <v/>
      </c>
      <c r="S111" s="154"/>
      <c r="U111" s="250"/>
      <c r="V111" s="251"/>
      <c r="W111" s="252"/>
      <c r="X111" s="253"/>
      <c r="Y111" s="254"/>
      <c r="Z111" s="254"/>
      <c r="AA111" s="255"/>
      <c r="AB111" s="256"/>
      <c r="AC111" s="255"/>
      <c r="AD111" s="257"/>
      <c r="AE111" s="253"/>
      <c r="AF111" s="254"/>
      <c r="AG111" s="257"/>
      <c r="AH111" s="258"/>
    </row>
    <row r="112" spans="2:34" ht="30" customHeight="1" x14ac:dyDescent="0.3">
      <c r="B112" s="211"/>
      <c r="C112" s="211"/>
      <c r="D112" s="212"/>
      <c r="E112" s="213"/>
      <c r="F112" s="214"/>
      <c r="G112" s="215"/>
      <c r="H112" s="216"/>
      <c r="I112" s="217"/>
      <c r="J112" s="218"/>
      <c r="K112" s="219"/>
      <c r="L112" s="220" t="str">
        <f t="shared" si="1"/>
        <v/>
      </c>
      <c r="M112" s="221"/>
      <c r="N112" s="222"/>
      <c r="O112" s="223"/>
      <c r="P112" s="222"/>
      <c r="Q112" s="224"/>
      <c r="R112" s="225" t="str">
        <f>'判定シート(建築物)'!$O112</f>
        <v/>
      </c>
      <c r="S112" s="154"/>
      <c r="U112" s="250"/>
      <c r="V112" s="251"/>
      <c r="W112" s="252"/>
      <c r="X112" s="253"/>
      <c r="Y112" s="254"/>
      <c r="Z112" s="254"/>
      <c r="AA112" s="255"/>
      <c r="AB112" s="256"/>
      <c r="AC112" s="255"/>
      <c r="AD112" s="257"/>
      <c r="AE112" s="253"/>
      <c r="AF112" s="254"/>
      <c r="AG112" s="257"/>
      <c r="AH112" s="258"/>
    </row>
    <row r="113" spans="2:34" ht="30" customHeight="1" x14ac:dyDescent="0.3">
      <c r="B113" s="211"/>
      <c r="C113" s="211"/>
      <c r="D113" s="212"/>
      <c r="E113" s="213"/>
      <c r="F113" s="214"/>
      <c r="G113" s="215"/>
      <c r="H113" s="216"/>
      <c r="I113" s="217"/>
      <c r="J113" s="218"/>
      <c r="K113" s="219"/>
      <c r="L113" s="220" t="str">
        <f t="shared" si="1"/>
        <v/>
      </c>
      <c r="M113" s="221"/>
      <c r="N113" s="222"/>
      <c r="O113" s="223"/>
      <c r="P113" s="222"/>
      <c r="Q113" s="224"/>
      <c r="R113" s="225" t="str">
        <f>'判定シート(建築物)'!$O113</f>
        <v/>
      </c>
      <c r="S113" s="154"/>
      <c r="U113" s="250"/>
      <c r="V113" s="251"/>
      <c r="W113" s="252"/>
      <c r="X113" s="253"/>
      <c r="Y113" s="254"/>
      <c r="Z113" s="254"/>
      <c r="AA113" s="255"/>
      <c r="AB113" s="256"/>
      <c r="AC113" s="255"/>
      <c r="AD113" s="257"/>
      <c r="AE113" s="253"/>
      <c r="AF113" s="254"/>
      <c r="AG113" s="257"/>
      <c r="AH113" s="258"/>
    </row>
    <row r="114" spans="2:34" ht="30" customHeight="1" x14ac:dyDescent="0.3">
      <c r="B114" s="211"/>
      <c r="C114" s="211"/>
      <c r="D114" s="212"/>
      <c r="E114" s="213"/>
      <c r="F114" s="214"/>
      <c r="G114" s="215"/>
      <c r="H114" s="216"/>
      <c r="I114" s="217"/>
      <c r="J114" s="218"/>
      <c r="K114" s="219"/>
      <c r="L114" s="220" t="str">
        <f t="shared" si="1"/>
        <v/>
      </c>
      <c r="M114" s="221"/>
      <c r="N114" s="222"/>
      <c r="O114" s="223"/>
      <c r="P114" s="222"/>
      <c r="Q114" s="224"/>
      <c r="R114" s="225" t="str">
        <f>'判定シート(建築物)'!$O114</f>
        <v/>
      </c>
      <c r="S114" s="154"/>
      <c r="U114" s="250"/>
      <c r="V114" s="251"/>
      <c r="W114" s="252"/>
      <c r="X114" s="253"/>
      <c r="Y114" s="254"/>
      <c r="Z114" s="254"/>
      <c r="AA114" s="255"/>
      <c r="AB114" s="256"/>
      <c r="AC114" s="255"/>
      <c r="AD114" s="257"/>
      <c r="AE114" s="253"/>
      <c r="AF114" s="254"/>
      <c r="AG114" s="257"/>
      <c r="AH114" s="258"/>
    </row>
    <row r="115" spans="2:34" ht="30" customHeight="1" x14ac:dyDescent="0.3">
      <c r="B115" s="211"/>
      <c r="C115" s="211"/>
      <c r="D115" s="212"/>
      <c r="E115" s="213"/>
      <c r="F115" s="214"/>
      <c r="G115" s="215"/>
      <c r="H115" s="216"/>
      <c r="I115" s="217"/>
      <c r="J115" s="218"/>
      <c r="K115" s="219"/>
      <c r="L115" s="220" t="str">
        <f t="shared" si="1"/>
        <v/>
      </c>
      <c r="M115" s="221"/>
      <c r="N115" s="222"/>
      <c r="O115" s="223"/>
      <c r="P115" s="222"/>
      <c r="Q115" s="224"/>
      <c r="R115" s="225" t="str">
        <f>'判定シート(建築物)'!$O115</f>
        <v/>
      </c>
      <c r="S115" s="154"/>
      <c r="U115" s="250"/>
      <c r="V115" s="251"/>
      <c r="W115" s="252"/>
      <c r="X115" s="253"/>
      <c r="Y115" s="254"/>
      <c r="Z115" s="254"/>
      <c r="AA115" s="255"/>
      <c r="AB115" s="256"/>
      <c r="AC115" s="255"/>
      <c r="AD115" s="257"/>
      <c r="AE115" s="253"/>
      <c r="AF115" s="254"/>
      <c r="AG115" s="257"/>
      <c r="AH115" s="258"/>
    </row>
    <row r="116" spans="2:34" ht="30" customHeight="1" x14ac:dyDescent="0.3">
      <c r="B116" s="211"/>
      <c r="C116" s="211"/>
      <c r="D116" s="212"/>
      <c r="E116" s="213"/>
      <c r="F116" s="214"/>
      <c r="G116" s="215"/>
      <c r="H116" s="216"/>
      <c r="I116" s="217"/>
      <c r="J116" s="218"/>
      <c r="K116" s="219"/>
      <c r="L116" s="220" t="str">
        <f t="shared" si="1"/>
        <v/>
      </c>
      <c r="M116" s="221"/>
      <c r="N116" s="222"/>
      <c r="O116" s="223"/>
      <c r="P116" s="222"/>
      <c r="Q116" s="224"/>
      <c r="R116" s="225" t="str">
        <f>'判定シート(建築物)'!$O116</f>
        <v/>
      </c>
      <c r="S116" s="154"/>
      <c r="U116" s="250"/>
      <c r="V116" s="251"/>
      <c r="W116" s="252"/>
      <c r="X116" s="253"/>
      <c r="Y116" s="254"/>
      <c r="Z116" s="254"/>
      <c r="AA116" s="255"/>
      <c r="AB116" s="256"/>
      <c r="AC116" s="255"/>
      <c r="AD116" s="257"/>
      <c r="AE116" s="253"/>
      <c r="AF116" s="254"/>
      <c r="AG116" s="257"/>
      <c r="AH116" s="258"/>
    </row>
    <row r="117" spans="2:34" ht="30" customHeight="1" x14ac:dyDescent="0.3">
      <c r="B117" s="211"/>
      <c r="C117" s="211"/>
      <c r="D117" s="212"/>
      <c r="E117" s="213"/>
      <c r="F117" s="214"/>
      <c r="G117" s="215"/>
      <c r="H117" s="216"/>
      <c r="I117" s="217"/>
      <c r="J117" s="218"/>
      <c r="K117" s="219"/>
      <c r="L117" s="220" t="str">
        <f t="shared" si="1"/>
        <v/>
      </c>
      <c r="M117" s="221"/>
      <c r="N117" s="222"/>
      <c r="O117" s="223"/>
      <c r="P117" s="222"/>
      <c r="Q117" s="224"/>
      <c r="R117" s="225" t="str">
        <f>'判定シート(建築物)'!$O117</f>
        <v/>
      </c>
      <c r="S117" s="154"/>
      <c r="U117" s="250"/>
      <c r="V117" s="251"/>
      <c r="W117" s="252"/>
      <c r="X117" s="253"/>
      <c r="Y117" s="254"/>
      <c r="Z117" s="254"/>
      <c r="AA117" s="255"/>
      <c r="AB117" s="256"/>
      <c r="AC117" s="255"/>
      <c r="AD117" s="257"/>
      <c r="AE117" s="253"/>
      <c r="AF117" s="254"/>
      <c r="AG117" s="257"/>
      <c r="AH117" s="258"/>
    </row>
    <row r="118" spans="2:34" ht="30" customHeight="1" x14ac:dyDescent="0.3">
      <c r="B118" s="211"/>
      <c r="C118" s="211"/>
      <c r="D118" s="212"/>
      <c r="E118" s="213"/>
      <c r="F118" s="214"/>
      <c r="G118" s="215"/>
      <c r="H118" s="216"/>
      <c r="I118" s="217"/>
      <c r="J118" s="218"/>
      <c r="K118" s="219"/>
      <c r="L118" s="220" t="str">
        <f t="shared" si="1"/>
        <v/>
      </c>
      <c r="M118" s="221"/>
      <c r="N118" s="222"/>
      <c r="O118" s="223"/>
      <c r="P118" s="222"/>
      <c r="Q118" s="224"/>
      <c r="R118" s="225" t="str">
        <f>'判定シート(建築物)'!$O118</f>
        <v/>
      </c>
      <c r="S118" s="154"/>
      <c r="U118" s="250"/>
      <c r="V118" s="251"/>
      <c r="W118" s="252"/>
      <c r="X118" s="253"/>
      <c r="Y118" s="254"/>
      <c r="Z118" s="254"/>
      <c r="AA118" s="255"/>
      <c r="AB118" s="256"/>
      <c r="AC118" s="255"/>
      <c r="AD118" s="257"/>
      <c r="AE118" s="253"/>
      <c r="AF118" s="254"/>
      <c r="AG118" s="257"/>
      <c r="AH118" s="258"/>
    </row>
    <row r="119" spans="2:34" ht="30" customHeight="1" x14ac:dyDescent="0.3">
      <c r="B119" s="211"/>
      <c r="C119" s="211"/>
      <c r="D119" s="212"/>
      <c r="E119" s="213"/>
      <c r="F119" s="214"/>
      <c r="G119" s="215"/>
      <c r="H119" s="216"/>
      <c r="I119" s="217"/>
      <c r="J119" s="218"/>
      <c r="K119" s="219"/>
      <c r="L119" s="220" t="str">
        <f t="shared" si="1"/>
        <v/>
      </c>
      <c r="M119" s="221"/>
      <c r="N119" s="222"/>
      <c r="O119" s="223"/>
      <c r="P119" s="222"/>
      <c r="Q119" s="224"/>
      <c r="R119" s="225" t="str">
        <f>'判定シート(建築物)'!$O119</f>
        <v/>
      </c>
      <c r="S119" s="154"/>
      <c r="U119" s="250"/>
      <c r="V119" s="251"/>
      <c r="W119" s="252"/>
      <c r="X119" s="253"/>
      <c r="Y119" s="254"/>
      <c r="Z119" s="254"/>
      <c r="AA119" s="255"/>
      <c r="AB119" s="256"/>
      <c r="AC119" s="255"/>
      <c r="AD119" s="257"/>
      <c r="AE119" s="253"/>
      <c r="AF119" s="254"/>
      <c r="AG119" s="257"/>
      <c r="AH119" s="258"/>
    </row>
    <row r="120" spans="2:34" ht="30" customHeight="1" x14ac:dyDescent="0.3">
      <c r="B120" s="211"/>
      <c r="C120" s="211"/>
      <c r="D120" s="212"/>
      <c r="E120" s="213"/>
      <c r="F120" s="214"/>
      <c r="G120" s="215"/>
      <c r="H120" s="216"/>
      <c r="I120" s="217"/>
      <c r="J120" s="218"/>
      <c r="K120" s="219"/>
      <c r="L120" s="220" t="str">
        <f t="shared" si="1"/>
        <v/>
      </c>
      <c r="M120" s="221"/>
      <c r="N120" s="222"/>
      <c r="O120" s="223"/>
      <c r="P120" s="222"/>
      <c r="Q120" s="224"/>
      <c r="R120" s="225" t="str">
        <f>'判定シート(建築物)'!$O120</f>
        <v/>
      </c>
      <c r="S120" s="154"/>
      <c r="U120" s="250"/>
      <c r="V120" s="251"/>
      <c r="W120" s="252"/>
      <c r="X120" s="253"/>
      <c r="Y120" s="254"/>
      <c r="Z120" s="254"/>
      <c r="AA120" s="255"/>
      <c r="AB120" s="256"/>
      <c r="AC120" s="255"/>
      <c r="AD120" s="257"/>
      <c r="AE120" s="253"/>
      <c r="AF120" s="254"/>
      <c r="AG120" s="257"/>
      <c r="AH120" s="258"/>
    </row>
    <row r="121" spans="2:34" ht="30" customHeight="1" x14ac:dyDescent="0.3">
      <c r="B121" s="211"/>
      <c r="C121" s="211"/>
      <c r="D121" s="212"/>
      <c r="E121" s="213"/>
      <c r="F121" s="214"/>
      <c r="G121" s="215"/>
      <c r="H121" s="216"/>
      <c r="I121" s="217"/>
      <c r="J121" s="218"/>
      <c r="K121" s="219"/>
      <c r="L121" s="220" t="str">
        <f t="shared" si="1"/>
        <v/>
      </c>
      <c r="M121" s="221"/>
      <c r="N121" s="222"/>
      <c r="O121" s="223"/>
      <c r="P121" s="222"/>
      <c r="Q121" s="224"/>
      <c r="R121" s="225" t="str">
        <f>'判定シート(建築物)'!$O121</f>
        <v/>
      </c>
      <c r="S121" s="154"/>
      <c r="U121" s="250"/>
      <c r="V121" s="251"/>
      <c r="W121" s="252"/>
      <c r="X121" s="253"/>
      <c r="Y121" s="254"/>
      <c r="Z121" s="254"/>
      <c r="AA121" s="255"/>
      <c r="AB121" s="256"/>
      <c r="AC121" s="255"/>
      <c r="AD121" s="257"/>
      <c r="AE121" s="253"/>
      <c r="AF121" s="254"/>
      <c r="AG121" s="257"/>
      <c r="AH121" s="258"/>
    </row>
    <row r="122" spans="2:34" ht="30" customHeight="1" x14ac:dyDescent="0.3">
      <c r="B122" s="211"/>
      <c r="C122" s="211"/>
      <c r="D122" s="212"/>
      <c r="E122" s="213"/>
      <c r="F122" s="214"/>
      <c r="G122" s="215"/>
      <c r="H122" s="216"/>
      <c r="I122" s="217"/>
      <c r="J122" s="218"/>
      <c r="K122" s="219"/>
      <c r="L122" s="220" t="str">
        <f t="shared" si="1"/>
        <v/>
      </c>
      <c r="M122" s="221"/>
      <c r="N122" s="222"/>
      <c r="O122" s="223"/>
      <c r="P122" s="222"/>
      <c r="Q122" s="224"/>
      <c r="R122" s="225" t="str">
        <f>'判定シート(建築物)'!$O122</f>
        <v/>
      </c>
      <c r="S122" s="154"/>
      <c r="U122" s="250"/>
      <c r="V122" s="251"/>
      <c r="W122" s="252"/>
      <c r="X122" s="253"/>
      <c r="Y122" s="254"/>
      <c r="Z122" s="254"/>
      <c r="AA122" s="255"/>
      <c r="AB122" s="256"/>
      <c r="AC122" s="255"/>
      <c r="AD122" s="257"/>
      <c r="AE122" s="253"/>
      <c r="AF122" s="254"/>
      <c r="AG122" s="257"/>
      <c r="AH122" s="258"/>
    </row>
    <row r="123" spans="2:34" ht="30" customHeight="1" x14ac:dyDescent="0.3">
      <c r="B123" s="211"/>
      <c r="C123" s="211"/>
      <c r="D123" s="212"/>
      <c r="E123" s="213"/>
      <c r="F123" s="214"/>
      <c r="G123" s="215"/>
      <c r="H123" s="216"/>
      <c r="I123" s="217"/>
      <c r="J123" s="218"/>
      <c r="K123" s="219"/>
      <c r="L123" s="220" t="str">
        <f t="shared" si="1"/>
        <v/>
      </c>
      <c r="M123" s="221"/>
      <c r="N123" s="222"/>
      <c r="O123" s="223"/>
      <c r="P123" s="222"/>
      <c r="Q123" s="224"/>
      <c r="R123" s="225" t="str">
        <f>'判定シート(建築物)'!$O123</f>
        <v/>
      </c>
      <c r="S123" s="154"/>
      <c r="U123" s="250"/>
      <c r="V123" s="251"/>
      <c r="W123" s="252"/>
      <c r="X123" s="253"/>
      <c r="Y123" s="254"/>
      <c r="Z123" s="254"/>
      <c r="AA123" s="255"/>
      <c r="AB123" s="256"/>
      <c r="AC123" s="255"/>
      <c r="AD123" s="257"/>
      <c r="AE123" s="253"/>
      <c r="AF123" s="254"/>
      <c r="AG123" s="257"/>
      <c r="AH123" s="258"/>
    </row>
    <row r="124" spans="2:34" ht="30" customHeight="1" x14ac:dyDescent="0.3">
      <c r="B124" s="211"/>
      <c r="C124" s="211"/>
      <c r="D124" s="212"/>
      <c r="E124" s="213"/>
      <c r="F124" s="214"/>
      <c r="G124" s="215"/>
      <c r="H124" s="216"/>
      <c r="I124" s="217"/>
      <c r="J124" s="218"/>
      <c r="K124" s="219"/>
      <c r="L124" s="220" t="str">
        <f t="shared" si="1"/>
        <v/>
      </c>
      <c r="M124" s="221"/>
      <c r="N124" s="222"/>
      <c r="O124" s="223"/>
      <c r="P124" s="222"/>
      <c r="Q124" s="224"/>
      <c r="R124" s="225" t="str">
        <f>'判定シート(建築物)'!$O124</f>
        <v/>
      </c>
      <c r="S124" s="154"/>
      <c r="U124" s="250"/>
      <c r="V124" s="251"/>
      <c r="W124" s="252"/>
      <c r="X124" s="253"/>
      <c r="Y124" s="254"/>
      <c r="Z124" s="254"/>
      <c r="AA124" s="255"/>
      <c r="AB124" s="256"/>
      <c r="AC124" s="255"/>
      <c r="AD124" s="257"/>
      <c r="AE124" s="253"/>
      <c r="AF124" s="254"/>
      <c r="AG124" s="257"/>
      <c r="AH124" s="258"/>
    </row>
    <row r="125" spans="2:34" ht="30" customHeight="1" x14ac:dyDescent="0.3">
      <c r="B125" s="211"/>
      <c r="C125" s="211"/>
      <c r="D125" s="212"/>
      <c r="E125" s="213"/>
      <c r="F125" s="214"/>
      <c r="G125" s="215"/>
      <c r="H125" s="216"/>
      <c r="I125" s="217"/>
      <c r="J125" s="218"/>
      <c r="K125" s="219"/>
      <c r="L125" s="220" t="str">
        <f t="shared" si="1"/>
        <v/>
      </c>
      <c r="M125" s="221"/>
      <c r="N125" s="222"/>
      <c r="O125" s="223"/>
      <c r="P125" s="222"/>
      <c r="Q125" s="224"/>
      <c r="R125" s="225" t="str">
        <f>'判定シート(建築物)'!$O125</f>
        <v/>
      </c>
      <c r="S125" s="154"/>
      <c r="U125" s="250"/>
      <c r="V125" s="251"/>
      <c r="W125" s="252"/>
      <c r="X125" s="253"/>
      <c r="Y125" s="254"/>
      <c r="Z125" s="254"/>
      <c r="AA125" s="255"/>
      <c r="AB125" s="256"/>
      <c r="AC125" s="255"/>
      <c r="AD125" s="257"/>
      <c r="AE125" s="253"/>
      <c r="AF125" s="254"/>
      <c r="AG125" s="257"/>
      <c r="AH125" s="258"/>
    </row>
    <row r="126" spans="2:34" ht="30" customHeight="1" x14ac:dyDescent="0.3">
      <c r="B126" s="211"/>
      <c r="C126" s="211"/>
      <c r="D126" s="212"/>
      <c r="E126" s="213"/>
      <c r="F126" s="214"/>
      <c r="G126" s="215"/>
      <c r="H126" s="216"/>
      <c r="I126" s="217"/>
      <c r="J126" s="218"/>
      <c r="K126" s="219"/>
      <c r="L126" s="220" t="str">
        <f t="shared" si="1"/>
        <v/>
      </c>
      <c r="M126" s="221"/>
      <c r="N126" s="222"/>
      <c r="O126" s="223"/>
      <c r="P126" s="222"/>
      <c r="Q126" s="224"/>
      <c r="R126" s="225" t="str">
        <f>'判定シート(建築物)'!$O126</f>
        <v/>
      </c>
      <c r="S126" s="154"/>
      <c r="U126" s="250"/>
      <c r="V126" s="251"/>
      <c r="W126" s="252"/>
      <c r="X126" s="253"/>
      <c r="Y126" s="254"/>
      <c r="Z126" s="254"/>
      <c r="AA126" s="255"/>
      <c r="AB126" s="256"/>
      <c r="AC126" s="255"/>
      <c r="AD126" s="257"/>
      <c r="AE126" s="253"/>
      <c r="AF126" s="254"/>
      <c r="AG126" s="257"/>
      <c r="AH126" s="258"/>
    </row>
    <row r="127" spans="2:34" ht="30" customHeight="1" x14ac:dyDescent="0.3">
      <c r="B127" s="211"/>
      <c r="C127" s="211"/>
      <c r="D127" s="212"/>
      <c r="E127" s="213"/>
      <c r="F127" s="214"/>
      <c r="G127" s="215"/>
      <c r="H127" s="216"/>
      <c r="I127" s="217"/>
      <c r="J127" s="218"/>
      <c r="K127" s="219"/>
      <c r="L127" s="220" t="str">
        <f t="shared" si="1"/>
        <v/>
      </c>
      <c r="M127" s="221"/>
      <c r="N127" s="222"/>
      <c r="O127" s="223"/>
      <c r="P127" s="222"/>
      <c r="Q127" s="224"/>
      <c r="R127" s="225" t="str">
        <f>'判定シート(建築物)'!$O127</f>
        <v/>
      </c>
      <c r="S127" s="154"/>
      <c r="U127" s="250"/>
      <c r="V127" s="251"/>
      <c r="W127" s="252"/>
      <c r="X127" s="253"/>
      <c r="Y127" s="254"/>
      <c r="Z127" s="254"/>
      <c r="AA127" s="255"/>
      <c r="AB127" s="256"/>
      <c r="AC127" s="255"/>
      <c r="AD127" s="257"/>
      <c r="AE127" s="253"/>
      <c r="AF127" s="254"/>
      <c r="AG127" s="257"/>
      <c r="AH127" s="258"/>
    </row>
    <row r="128" spans="2:34" ht="30" customHeight="1" x14ac:dyDescent="0.3">
      <c r="B128" s="211"/>
      <c r="C128" s="211"/>
      <c r="D128" s="212"/>
      <c r="E128" s="213"/>
      <c r="F128" s="214"/>
      <c r="G128" s="215"/>
      <c r="H128" s="216"/>
      <c r="I128" s="217"/>
      <c r="J128" s="218"/>
      <c r="K128" s="219"/>
      <c r="L128" s="220" t="str">
        <f t="shared" si="1"/>
        <v/>
      </c>
      <c r="M128" s="221"/>
      <c r="N128" s="222"/>
      <c r="O128" s="223"/>
      <c r="P128" s="222"/>
      <c r="Q128" s="224"/>
      <c r="R128" s="225" t="str">
        <f>'判定シート(建築物)'!$O128</f>
        <v/>
      </c>
      <c r="S128" s="154"/>
      <c r="U128" s="250"/>
      <c r="V128" s="251"/>
      <c r="W128" s="252"/>
      <c r="X128" s="253"/>
      <c r="Y128" s="254"/>
      <c r="Z128" s="254"/>
      <c r="AA128" s="255"/>
      <c r="AB128" s="256"/>
      <c r="AC128" s="255"/>
      <c r="AD128" s="257"/>
      <c r="AE128" s="253"/>
      <c r="AF128" s="254"/>
      <c r="AG128" s="257"/>
      <c r="AH128" s="258"/>
    </row>
    <row r="129" spans="2:34" ht="30" customHeight="1" x14ac:dyDescent="0.3">
      <c r="B129" s="211"/>
      <c r="C129" s="211"/>
      <c r="D129" s="212"/>
      <c r="E129" s="213"/>
      <c r="F129" s="214"/>
      <c r="G129" s="215"/>
      <c r="H129" s="216"/>
      <c r="I129" s="217"/>
      <c r="J129" s="218"/>
      <c r="K129" s="219"/>
      <c r="L129" s="220" t="str">
        <f t="shared" si="1"/>
        <v/>
      </c>
      <c r="M129" s="221"/>
      <c r="N129" s="222"/>
      <c r="O129" s="223"/>
      <c r="P129" s="222"/>
      <c r="Q129" s="224"/>
      <c r="R129" s="225" t="str">
        <f>'判定シート(建築物)'!$O129</f>
        <v/>
      </c>
      <c r="S129" s="154"/>
      <c r="U129" s="250"/>
      <c r="V129" s="251"/>
      <c r="W129" s="252"/>
      <c r="X129" s="253"/>
      <c r="Y129" s="254"/>
      <c r="Z129" s="254"/>
      <c r="AA129" s="255"/>
      <c r="AB129" s="256"/>
      <c r="AC129" s="255"/>
      <c r="AD129" s="257"/>
      <c r="AE129" s="253"/>
      <c r="AF129" s="254"/>
      <c r="AG129" s="257"/>
      <c r="AH129" s="258"/>
    </row>
    <row r="130" spans="2:34" ht="30" customHeight="1" x14ac:dyDescent="0.3">
      <c r="B130" s="211"/>
      <c r="C130" s="211"/>
      <c r="D130" s="212"/>
      <c r="E130" s="213"/>
      <c r="F130" s="214"/>
      <c r="G130" s="215"/>
      <c r="H130" s="216"/>
      <c r="I130" s="217"/>
      <c r="J130" s="218"/>
      <c r="K130" s="219"/>
      <c r="L130" s="220" t="str">
        <f t="shared" si="1"/>
        <v/>
      </c>
      <c r="M130" s="221"/>
      <c r="N130" s="222"/>
      <c r="O130" s="223"/>
      <c r="P130" s="222"/>
      <c r="Q130" s="224"/>
      <c r="R130" s="225" t="str">
        <f>'判定シート(建築物)'!$O130</f>
        <v/>
      </c>
      <c r="S130" s="154"/>
      <c r="U130" s="250"/>
      <c r="V130" s="251"/>
      <c r="W130" s="252"/>
      <c r="X130" s="253"/>
      <c r="Y130" s="254"/>
      <c r="Z130" s="254"/>
      <c r="AA130" s="255"/>
      <c r="AB130" s="256"/>
      <c r="AC130" s="255"/>
      <c r="AD130" s="257"/>
      <c r="AE130" s="253"/>
      <c r="AF130" s="254"/>
      <c r="AG130" s="257"/>
      <c r="AH130" s="258"/>
    </row>
    <row r="131" spans="2:34" ht="30" customHeight="1" x14ac:dyDescent="0.3">
      <c r="B131" s="211"/>
      <c r="C131" s="211"/>
      <c r="D131" s="212"/>
      <c r="E131" s="213"/>
      <c r="F131" s="214"/>
      <c r="G131" s="215"/>
      <c r="H131" s="216"/>
      <c r="I131" s="217"/>
      <c r="J131" s="218"/>
      <c r="K131" s="219"/>
      <c r="L131" s="220" t="str">
        <f t="shared" si="1"/>
        <v/>
      </c>
      <c r="M131" s="221"/>
      <c r="N131" s="222"/>
      <c r="O131" s="223"/>
      <c r="P131" s="222"/>
      <c r="Q131" s="224"/>
      <c r="R131" s="225" t="str">
        <f>'判定シート(建築物)'!$O131</f>
        <v/>
      </c>
      <c r="S131" s="154"/>
      <c r="U131" s="250"/>
      <c r="V131" s="251"/>
      <c r="W131" s="252"/>
      <c r="X131" s="253"/>
      <c r="Y131" s="254"/>
      <c r="Z131" s="254"/>
      <c r="AA131" s="255"/>
      <c r="AB131" s="256"/>
      <c r="AC131" s="255"/>
      <c r="AD131" s="257"/>
      <c r="AE131" s="253"/>
      <c r="AF131" s="254"/>
      <c r="AG131" s="257"/>
      <c r="AH131" s="258"/>
    </row>
    <row r="132" spans="2:34" ht="30" customHeight="1" x14ac:dyDescent="0.3">
      <c r="B132" s="211"/>
      <c r="C132" s="211"/>
      <c r="D132" s="212"/>
      <c r="E132" s="213"/>
      <c r="F132" s="214"/>
      <c r="G132" s="215"/>
      <c r="H132" s="216"/>
      <c r="I132" s="217"/>
      <c r="J132" s="218"/>
      <c r="K132" s="219"/>
      <c r="L132" s="220" t="str">
        <f t="shared" si="1"/>
        <v/>
      </c>
      <c r="M132" s="221"/>
      <c r="N132" s="222"/>
      <c r="O132" s="223"/>
      <c r="P132" s="222"/>
      <c r="Q132" s="224"/>
      <c r="R132" s="225" t="str">
        <f>'判定シート(建築物)'!$O132</f>
        <v/>
      </c>
      <c r="S132" s="154"/>
      <c r="U132" s="250"/>
      <c r="V132" s="251"/>
      <c r="W132" s="252"/>
      <c r="X132" s="253"/>
      <c r="Y132" s="254"/>
      <c r="Z132" s="254"/>
      <c r="AA132" s="255"/>
      <c r="AB132" s="256"/>
      <c r="AC132" s="255"/>
      <c r="AD132" s="257"/>
      <c r="AE132" s="253"/>
      <c r="AF132" s="254"/>
      <c r="AG132" s="257"/>
      <c r="AH132" s="258"/>
    </row>
    <row r="133" spans="2:34" ht="30" customHeight="1" x14ac:dyDescent="0.3">
      <c r="B133" s="211"/>
      <c r="C133" s="211"/>
      <c r="D133" s="212"/>
      <c r="E133" s="213"/>
      <c r="F133" s="214"/>
      <c r="G133" s="215"/>
      <c r="H133" s="216"/>
      <c r="I133" s="217"/>
      <c r="J133" s="218"/>
      <c r="K133" s="219"/>
      <c r="L133" s="220" t="str">
        <f t="shared" si="1"/>
        <v/>
      </c>
      <c r="M133" s="221"/>
      <c r="N133" s="222"/>
      <c r="O133" s="223"/>
      <c r="P133" s="222"/>
      <c r="Q133" s="224"/>
      <c r="R133" s="225" t="str">
        <f>'判定シート(建築物)'!$O133</f>
        <v/>
      </c>
      <c r="S133" s="154"/>
      <c r="U133" s="250"/>
      <c r="V133" s="251"/>
      <c r="W133" s="252"/>
      <c r="X133" s="253"/>
      <c r="Y133" s="254"/>
      <c r="Z133" s="254"/>
      <c r="AA133" s="255"/>
      <c r="AB133" s="256"/>
      <c r="AC133" s="255"/>
      <c r="AD133" s="257"/>
      <c r="AE133" s="253"/>
      <c r="AF133" s="254"/>
      <c r="AG133" s="257"/>
      <c r="AH133" s="258"/>
    </row>
    <row r="134" spans="2:34" ht="30" customHeight="1" x14ac:dyDescent="0.3">
      <c r="B134" s="211"/>
      <c r="C134" s="211"/>
      <c r="D134" s="212"/>
      <c r="E134" s="213"/>
      <c r="F134" s="214"/>
      <c r="G134" s="215"/>
      <c r="H134" s="216"/>
      <c r="I134" s="217"/>
      <c r="J134" s="218"/>
      <c r="K134" s="219"/>
      <c r="L134" s="220" t="str">
        <f t="shared" si="1"/>
        <v/>
      </c>
      <c r="M134" s="221"/>
      <c r="N134" s="222"/>
      <c r="O134" s="223"/>
      <c r="P134" s="222"/>
      <c r="Q134" s="224"/>
      <c r="R134" s="225" t="str">
        <f>'判定シート(建築物)'!$O134</f>
        <v/>
      </c>
      <c r="S134" s="154"/>
      <c r="U134" s="250"/>
      <c r="V134" s="251"/>
      <c r="W134" s="252"/>
      <c r="X134" s="253"/>
      <c r="Y134" s="254"/>
      <c r="Z134" s="254"/>
      <c r="AA134" s="255"/>
      <c r="AB134" s="256"/>
      <c r="AC134" s="255"/>
      <c r="AD134" s="257"/>
      <c r="AE134" s="253"/>
      <c r="AF134" s="254"/>
      <c r="AG134" s="257"/>
      <c r="AH134" s="258"/>
    </row>
    <row r="135" spans="2:34" ht="30" customHeight="1" x14ac:dyDescent="0.3">
      <c r="B135" s="211"/>
      <c r="C135" s="211"/>
      <c r="D135" s="212"/>
      <c r="E135" s="213"/>
      <c r="F135" s="214"/>
      <c r="G135" s="215"/>
      <c r="H135" s="216"/>
      <c r="I135" s="217"/>
      <c r="J135" s="218"/>
      <c r="K135" s="219"/>
      <c r="L135" s="220" t="str">
        <f t="shared" si="1"/>
        <v/>
      </c>
      <c r="M135" s="221"/>
      <c r="N135" s="222"/>
      <c r="O135" s="223"/>
      <c r="P135" s="222"/>
      <c r="Q135" s="224"/>
      <c r="R135" s="225" t="str">
        <f>'判定シート(建築物)'!$O135</f>
        <v/>
      </c>
      <c r="S135" s="154"/>
      <c r="U135" s="250"/>
      <c r="V135" s="251"/>
      <c r="W135" s="252"/>
      <c r="X135" s="253"/>
      <c r="Y135" s="254"/>
      <c r="Z135" s="254"/>
      <c r="AA135" s="255"/>
      <c r="AB135" s="256"/>
      <c r="AC135" s="255"/>
      <c r="AD135" s="257"/>
      <c r="AE135" s="253"/>
      <c r="AF135" s="254"/>
      <c r="AG135" s="257"/>
      <c r="AH135" s="258"/>
    </row>
    <row r="136" spans="2:34" ht="30" customHeight="1" x14ac:dyDescent="0.3">
      <c r="B136" s="211"/>
      <c r="C136" s="211"/>
      <c r="D136" s="212"/>
      <c r="E136" s="213"/>
      <c r="F136" s="214"/>
      <c r="G136" s="215"/>
      <c r="H136" s="216"/>
      <c r="I136" s="217"/>
      <c r="J136" s="218"/>
      <c r="K136" s="219"/>
      <c r="L136" s="220" t="str">
        <f t="shared" si="1"/>
        <v/>
      </c>
      <c r="M136" s="221"/>
      <c r="N136" s="222"/>
      <c r="O136" s="223"/>
      <c r="P136" s="222"/>
      <c r="Q136" s="224"/>
      <c r="R136" s="225" t="str">
        <f>'判定シート(建築物)'!$O136</f>
        <v/>
      </c>
      <c r="S136" s="154"/>
      <c r="U136" s="250"/>
      <c r="V136" s="251"/>
      <c r="W136" s="252"/>
      <c r="X136" s="253"/>
      <c r="Y136" s="254"/>
      <c r="Z136" s="254"/>
      <c r="AA136" s="255"/>
      <c r="AB136" s="256"/>
      <c r="AC136" s="255"/>
      <c r="AD136" s="257"/>
      <c r="AE136" s="253"/>
      <c r="AF136" s="254"/>
      <c r="AG136" s="257"/>
      <c r="AH136" s="258"/>
    </row>
    <row r="137" spans="2:34" ht="30" customHeight="1" x14ac:dyDescent="0.3">
      <c r="B137" s="211"/>
      <c r="C137" s="211"/>
      <c r="D137" s="212"/>
      <c r="E137" s="213"/>
      <c r="F137" s="214"/>
      <c r="G137" s="215"/>
      <c r="H137" s="216"/>
      <c r="I137" s="217"/>
      <c r="J137" s="218"/>
      <c r="K137" s="219"/>
      <c r="L137" s="220" t="str">
        <f t="shared" si="1"/>
        <v/>
      </c>
      <c r="M137" s="221"/>
      <c r="N137" s="222"/>
      <c r="O137" s="223"/>
      <c r="P137" s="222"/>
      <c r="Q137" s="224"/>
      <c r="R137" s="225" t="str">
        <f>'判定シート(建築物)'!$O137</f>
        <v/>
      </c>
      <c r="S137" s="154"/>
      <c r="U137" s="250"/>
      <c r="V137" s="251"/>
      <c r="W137" s="252"/>
      <c r="X137" s="253"/>
      <c r="Y137" s="254"/>
      <c r="Z137" s="254"/>
      <c r="AA137" s="255"/>
      <c r="AB137" s="256"/>
      <c r="AC137" s="255"/>
      <c r="AD137" s="257"/>
      <c r="AE137" s="253"/>
      <c r="AF137" s="254"/>
      <c r="AG137" s="257"/>
      <c r="AH137" s="258"/>
    </row>
    <row r="138" spans="2:34" ht="30" customHeight="1" x14ac:dyDescent="0.3">
      <c r="B138" s="211"/>
      <c r="C138" s="211"/>
      <c r="D138" s="212"/>
      <c r="E138" s="213"/>
      <c r="F138" s="214"/>
      <c r="G138" s="215"/>
      <c r="H138" s="216"/>
      <c r="I138" s="217"/>
      <c r="J138" s="218"/>
      <c r="K138" s="219"/>
      <c r="L138" s="220" t="str">
        <f t="shared" ref="L138:L201" si="2">IF(K138="","",IF(K138&gt;=8,K138/8,0))</f>
        <v/>
      </c>
      <c r="M138" s="221"/>
      <c r="N138" s="222"/>
      <c r="O138" s="223"/>
      <c r="P138" s="222"/>
      <c r="Q138" s="224"/>
      <c r="R138" s="225" t="str">
        <f>'判定シート(建築物)'!$O138</f>
        <v/>
      </c>
      <c r="S138" s="154"/>
      <c r="U138" s="250"/>
      <c r="V138" s="251"/>
      <c r="W138" s="252"/>
      <c r="X138" s="253"/>
      <c r="Y138" s="254"/>
      <c r="Z138" s="254"/>
      <c r="AA138" s="255"/>
      <c r="AB138" s="256"/>
      <c r="AC138" s="255"/>
      <c r="AD138" s="257"/>
      <c r="AE138" s="253"/>
      <c r="AF138" s="254"/>
      <c r="AG138" s="257"/>
      <c r="AH138" s="258"/>
    </row>
    <row r="139" spans="2:34" ht="30" customHeight="1" x14ac:dyDescent="0.3">
      <c r="B139" s="211"/>
      <c r="C139" s="211"/>
      <c r="D139" s="212"/>
      <c r="E139" s="213"/>
      <c r="F139" s="214"/>
      <c r="G139" s="215"/>
      <c r="H139" s="216"/>
      <c r="I139" s="217"/>
      <c r="J139" s="218"/>
      <c r="K139" s="219"/>
      <c r="L139" s="220" t="str">
        <f t="shared" si="2"/>
        <v/>
      </c>
      <c r="M139" s="221"/>
      <c r="N139" s="222"/>
      <c r="O139" s="223"/>
      <c r="P139" s="222"/>
      <c r="Q139" s="224"/>
      <c r="R139" s="225" t="str">
        <f>'判定シート(建築物)'!$O139</f>
        <v/>
      </c>
      <c r="S139" s="154"/>
      <c r="U139" s="250"/>
      <c r="V139" s="251"/>
      <c r="W139" s="252"/>
      <c r="X139" s="253"/>
      <c r="Y139" s="254"/>
      <c r="Z139" s="254"/>
      <c r="AA139" s="255"/>
      <c r="AB139" s="256"/>
      <c r="AC139" s="255"/>
      <c r="AD139" s="257"/>
      <c r="AE139" s="253"/>
      <c r="AF139" s="254"/>
      <c r="AG139" s="257"/>
      <c r="AH139" s="258"/>
    </row>
    <row r="140" spans="2:34" ht="30" customHeight="1" x14ac:dyDescent="0.3">
      <c r="B140" s="211"/>
      <c r="C140" s="211"/>
      <c r="D140" s="212"/>
      <c r="E140" s="213"/>
      <c r="F140" s="214"/>
      <c r="G140" s="215"/>
      <c r="H140" s="216"/>
      <c r="I140" s="217"/>
      <c r="J140" s="218"/>
      <c r="K140" s="219"/>
      <c r="L140" s="220" t="str">
        <f t="shared" si="2"/>
        <v/>
      </c>
      <c r="M140" s="221"/>
      <c r="N140" s="222"/>
      <c r="O140" s="223"/>
      <c r="P140" s="222"/>
      <c r="Q140" s="224"/>
      <c r="R140" s="225" t="str">
        <f>'判定シート(建築物)'!$O140</f>
        <v/>
      </c>
      <c r="S140" s="154"/>
      <c r="U140" s="250"/>
      <c r="V140" s="251"/>
      <c r="W140" s="252"/>
      <c r="X140" s="253"/>
      <c r="Y140" s="254"/>
      <c r="Z140" s="254"/>
      <c r="AA140" s="255"/>
      <c r="AB140" s="256"/>
      <c r="AC140" s="255"/>
      <c r="AD140" s="257"/>
      <c r="AE140" s="253"/>
      <c r="AF140" s="254"/>
      <c r="AG140" s="257"/>
      <c r="AH140" s="258"/>
    </row>
    <row r="141" spans="2:34" ht="30" customHeight="1" x14ac:dyDescent="0.3">
      <c r="B141" s="211"/>
      <c r="C141" s="211"/>
      <c r="D141" s="212"/>
      <c r="E141" s="213"/>
      <c r="F141" s="214"/>
      <c r="G141" s="215"/>
      <c r="H141" s="216"/>
      <c r="I141" s="217"/>
      <c r="J141" s="218"/>
      <c r="K141" s="219"/>
      <c r="L141" s="220" t="str">
        <f t="shared" si="2"/>
        <v/>
      </c>
      <c r="M141" s="221"/>
      <c r="N141" s="222"/>
      <c r="O141" s="223"/>
      <c r="P141" s="222"/>
      <c r="Q141" s="224"/>
      <c r="R141" s="225" t="str">
        <f>'判定シート(建築物)'!$O141</f>
        <v/>
      </c>
      <c r="S141" s="154"/>
      <c r="U141" s="250"/>
      <c r="V141" s="251"/>
      <c r="W141" s="252"/>
      <c r="X141" s="253"/>
      <c r="Y141" s="254"/>
      <c r="Z141" s="254"/>
      <c r="AA141" s="255"/>
      <c r="AB141" s="256"/>
      <c r="AC141" s="255"/>
      <c r="AD141" s="257"/>
      <c r="AE141" s="253"/>
      <c r="AF141" s="254"/>
      <c r="AG141" s="257"/>
      <c r="AH141" s="258"/>
    </row>
    <row r="142" spans="2:34" ht="30" customHeight="1" x14ac:dyDescent="0.3">
      <c r="B142" s="211"/>
      <c r="C142" s="211"/>
      <c r="D142" s="212"/>
      <c r="E142" s="213"/>
      <c r="F142" s="214"/>
      <c r="G142" s="215"/>
      <c r="H142" s="216"/>
      <c r="I142" s="217"/>
      <c r="J142" s="218"/>
      <c r="K142" s="219"/>
      <c r="L142" s="220" t="str">
        <f t="shared" si="2"/>
        <v/>
      </c>
      <c r="M142" s="221"/>
      <c r="N142" s="222"/>
      <c r="O142" s="223"/>
      <c r="P142" s="222"/>
      <c r="Q142" s="224"/>
      <c r="R142" s="225" t="str">
        <f>'判定シート(建築物)'!$O142</f>
        <v/>
      </c>
      <c r="S142" s="154"/>
      <c r="U142" s="250"/>
      <c r="V142" s="251"/>
      <c r="W142" s="252"/>
      <c r="X142" s="253"/>
      <c r="Y142" s="254"/>
      <c r="Z142" s="254"/>
      <c r="AA142" s="255"/>
      <c r="AB142" s="256"/>
      <c r="AC142" s="255"/>
      <c r="AD142" s="257"/>
      <c r="AE142" s="253"/>
      <c r="AF142" s="254"/>
      <c r="AG142" s="257"/>
      <c r="AH142" s="258"/>
    </row>
    <row r="143" spans="2:34" ht="30" customHeight="1" x14ac:dyDescent="0.3">
      <c r="B143" s="211"/>
      <c r="C143" s="211"/>
      <c r="D143" s="212"/>
      <c r="E143" s="213"/>
      <c r="F143" s="214"/>
      <c r="G143" s="215"/>
      <c r="H143" s="216"/>
      <c r="I143" s="217"/>
      <c r="J143" s="218"/>
      <c r="K143" s="219"/>
      <c r="L143" s="220" t="str">
        <f t="shared" si="2"/>
        <v/>
      </c>
      <c r="M143" s="221"/>
      <c r="N143" s="222"/>
      <c r="O143" s="223"/>
      <c r="P143" s="222"/>
      <c r="Q143" s="224"/>
      <c r="R143" s="225" t="str">
        <f>'判定シート(建築物)'!$O143</f>
        <v/>
      </c>
      <c r="S143" s="154"/>
      <c r="U143" s="250"/>
      <c r="V143" s="251"/>
      <c r="W143" s="252"/>
      <c r="X143" s="253"/>
      <c r="Y143" s="254"/>
      <c r="Z143" s="254"/>
      <c r="AA143" s="255"/>
      <c r="AB143" s="256"/>
      <c r="AC143" s="255"/>
      <c r="AD143" s="257"/>
      <c r="AE143" s="253"/>
      <c r="AF143" s="254"/>
      <c r="AG143" s="257"/>
      <c r="AH143" s="258"/>
    </row>
    <row r="144" spans="2:34" ht="30" customHeight="1" x14ac:dyDescent="0.3">
      <c r="B144" s="211"/>
      <c r="C144" s="211"/>
      <c r="D144" s="212"/>
      <c r="E144" s="213"/>
      <c r="F144" s="214"/>
      <c r="G144" s="215"/>
      <c r="H144" s="216"/>
      <c r="I144" s="217"/>
      <c r="J144" s="218"/>
      <c r="K144" s="219"/>
      <c r="L144" s="220" t="str">
        <f t="shared" si="2"/>
        <v/>
      </c>
      <c r="M144" s="221"/>
      <c r="N144" s="222"/>
      <c r="O144" s="223"/>
      <c r="P144" s="222"/>
      <c r="Q144" s="224"/>
      <c r="R144" s="225" t="str">
        <f>'判定シート(建築物)'!$O144</f>
        <v/>
      </c>
      <c r="S144" s="154"/>
      <c r="U144" s="250"/>
      <c r="V144" s="251"/>
      <c r="W144" s="252"/>
      <c r="X144" s="253"/>
      <c r="Y144" s="254"/>
      <c r="Z144" s="254"/>
      <c r="AA144" s="255"/>
      <c r="AB144" s="256"/>
      <c r="AC144" s="255"/>
      <c r="AD144" s="257"/>
      <c r="AE144" s="253"/>
      <c r="AF144" s="254"/>
      <c r="AG144" s="257"/>
      <c r="AH144" s="258"/>
    </row>
    <row r="145" spans="2:34" ht="30" customHeight="1" x14ac:dyDescent="0.3">
      <c r="B145" s="211"/>
      <c r="C145" s="211"/>
      <c r="D145" s="212"/>
      <c r="E145" s="213"/>
      <c r="F145" s="214"/>
      <c r="G145" s="215"/>
      <c r="H145" s="216"/>
      <c r="I145" s="217"/>
      <c r="J145" s="218"/>
      <c r="K145" s="219"/>
      <c r="L145" s="220" t="str">
        <f t="shared" si="2"/>
        <v/>
      </c>
      <c r="M145" s="221"/>
      <c r="N145" s="222"/>
      <c r="O145" s="223"/>
      <c r="P145" s="222"/>
      <c r="Q145" s="224"/>
      <c r="R145" s="225" t="str">
        <f>'判定シート(建築物)'!$O145</f>
        <v/>
      </c>
      <c r="S145" s="154"/>
      <c r="U145" s="250"/>
      <c r="V145" s="251"/>
      <c r="W145" s="252"/>
      <c r="X145" s="253"/>
      <c r="Y145" s="254"/>
      <c r="Z145" s="254"/>
      <c r="AA145" s="255"/>
      <c r="AB145" s="256"/>
      <c r="AC145" s="255"/>
      <c r="AD145" s="257"/>
      <c r="AE145" s="253"/>
      <c r="AF145" s="254"/>
      <c r="AG145" s="257"/>
      <c r="AH145" s="258"/>
    </row>
    <row r="146" spans="2:34" ht="30" customHeight="1" x14ac:dyDescent="0.3">
      <c r="B146" s="211"/>
      <c r="C146" s="211"/>
      <c r="D146" s="212"/>
      <c r="E146" s="213"/>
      <c r="F146" s="214"/>
      <c r="G146" s="215"/>
      <c r="H146" s="216"/>
      <c r="I146" s="217"/>
      <c r="J146" s="218"/>
      <c r="K146" s="219"/>
      <c r="L146" s="220" t="str">
        <f t="shared" si="2"/>
        <v/>
      </c>
      <c r="M146" s="221"/>
      <c r="N146" s="222"/>
      <c r="O146" s="223"/>
      <c r="P146" s="222"/>
      <c r="Q146" s="224"/>
      <c r="R146" s="225" t="str">
        <f>'判定シート(建築物)'!$O146</f>
        <v/>
      </c>
      <c r="S146" s="154"/>
      <c r="U146" s="250"/>
      <c r="V146" s="251"/>
      <c r="W146" s="252"/>
      <c r="X146" s="253"/>
      <c r="Y146" s="254"/>
      <c r="Z146" s="254"/>
      <c r="AA146" s="255"/>
      <c r="AB146" s="256"/>
      <c r="AC146" s="255"/>
      <c r="AD146" s="257"/>
      <c r="AE146" s="253"/>
      <c r="AF146" s="254"/>
      <c r="AG146" s="257"/>
      <c r="AH146" s="258"/>
    </row>
    <row r="147" spans="2:34" ht="30" customHeight="1" x14ac:dyDescent="0.3">
      <c r="B147" s="211"/>
      <c r="C147" s="211"/>
      <c r="D147" s="212"/>
      <c r="E147" s="213"/>
      <c r="F147" s="214"/>
      <c r="G147" s="215"/>
      <c r="H147" s="216"/>
      <c r="I147" s="217"/>
      <c r="J147" s="218"/>
      <c r="K147" s="219"/>
      <c r="L147" s="220" t="str">
        <f t="shared" si="2"/>
        <v/>
      </c>
      <c r="M147" s="221"/>
      <c r="N147" s="222"/>
      <c r="O147" s="223"/>
      <c r="P147" s="222"/>
      <c r="Q147" s="224"/>
      <c r="R147" s="225" t="str">
        <f>'判定シート(建築物)'!$O147</f>
        <v/>
      </c>
      <c r="S147" s="154"/>
      <c r="U147" s="250"/>
      <c r="V147" s="251"/>
      <c r="W147" s="252"/>
      <c r="X147" s="253"/>
      <c r="Y147" s="254"/>
      <c r="Z147" s="254"/>
      <c r="AA147" s="255"/>
      <c r="AB147" s="256"/>
      <c r="AC147" s="255"/>
      <c r="AD147" s="257"/>
      <c r="AE147" s="253"/>
      <c r="AF147" s="254"/>
      <c r="AG147" s="257"/>
      <c r="AH147" s="258"/>
    </row>
    <row r="148" spans="2:34" ht="30" customHeight="1" x14ac:dyDescent="0.3">
      <c r="B148" s="211"/>
      <c r="C148" s="211"/>
      <c r="D148" s="212"/>
      <c r="E148" s="213"/>
      <c r="F148" s="214"/>
      <c r="G148" s="215"/>
      <c r="H148" s="216"/>
      <c r="I148" s="217"/>
      <c r="J148" s="218"/>
      <c r="K148" s="219"/>
      <c r="L148" s="220" t="str">
        <f t="shared" si="2"/>
        <v/>
      </c>
      <c r="M148" s="221"/>
      <c r="N148" s="222"/>
      <c r="O148" s="223"/>
      <c r="P148" s="222"/>
      <c r="Q148" s="224"/>
      <c r="R148" s="225" t="str">
        <f>'判定シート(建築物)'!$O148</f>
        <v/>
      </c>
      <c r="S148" s="154"/>
      <c r="U148" s="250"/>
      <c r="V148" s="251"/>
      <c r="W148" s="252"/>
      <c r="X148" s="253"/>
      <c r="Y148" s="254"/>
      <c r="Z148" s="254"/>
      <c r="AA148" s="255"/>
      <c r="AB148" s="256"/>
      <c r="AC148" s="255"/>
      <c r="AD148" s="257"/>
      <c r="AE148" s="253"/>
      <c r="AF148" s="254"/>
      <c r="AG148" s="257"/>
      <c r="AH148" s="258"/>
    </row>
    <row r="149" spans="2:34" ht="30" customHeight="1" x14ac:dyDescent="0.3">
      <c r="B149" s="211"/>
      <c r="C149" s="211"/>
      <c r="D149" s="212"/>
      <c r="E149" s="213"/>
      <c r="F149" s="214"/>
      <c r="G149" s="215"/>
      <c r="H149" s="216"/>
      <c r="I149" s="217"/>
      <c r="J149" s="218"/>
      <c r="K149" s="219"/>
      <c r="L149" s="220" t="str">
        <f t="shared" si="2"/>
        <v/>
      </c>
      <c r="M149" s="221"/>
      <c r="N149" s="222"/>
      <c r="O149" s="223"/>
      <c r="P149" s="222"/>
      <c r="Q149" s="224"/>
      <c r="R149" s="225" t="str">
        <f>'判定シート(建築物)'!$O149</f>
        <v/>
      </c>
      <c r="S149" s="154"/>
      <c r="U149" s="250"/>
      <c r="V149" s="251"/>
      <c r="W149" s="252"/>
      <c r="X149" s="253"/>
      <c r="Y149" s="254"/>
      <c r="Z149" s="254"/>
      <c r="AA149" s="255"/>
      <c r="AB149" s="256"/>
      <c r="AC149" s="255"/>
      <c r="AD149" s="257"/>
      <c r="AE149" s="253"/>
      <c r="AF149" s="254"/>
      <c r="AG149" s="257"/>
      <c r="AH149" s="258"/>
    </row>
    <row r="150" spans="2:34" ht="30" customHeight="1" x14ac:dyDescent="0.3">
      <c r="B150" s="211"/>
      <c r="C150" s="211"/>
      <c r="D150" s="212"/>
      <c r="E150" s="213"/>
      <c r="F150" s="214"/>
      <c r="G150" s="215"/>
      <c r="H150" s="216"/>
      <c r="I150" s="217"/>
      <c r="J150" s="218"/>
      <c r="K150" s="219"/>
      <c r="L150" s="220" t="str">
        <f t="shared" si="2"/>
        <v/>
      </c>
      <c r="M150" s="221"/>
      <c r="N150" s="222"/>
      <c r="O150" s="223"/>
      <c r="P150" s="222"/>
      <c r="Q150" s="224"/>
      <c r="R150" s="225" t="str">
        <f>'判定シート(建築物)'!$O150</f>
        <v/>
      </c>
      <c r="S150" s="154"/>
      <c r="U150" s="250"/>
      <c r="V150" s="251"/>
      <c r="W150" s="252"/>
      <c r="X150" s="253"/>
      <c r="Y150" s="254"/>
      <c r="Z150" s="254"/>
      <c r="AA150" s="255"/>
      <c r="AB150" s="256"/>
      <c r="AC150" s="255"/>
      <c r="AD150" s="257"/>
      <c r="AE150" s="253"/>
      <c r="AF150" s="254"/>
      <c r="AG150" s="257"/>
      <c r="AH150" s="258"/>
    </row>
    <row r="151" spans="2:34" ht="30" customHeight="1" x14ac:dyDescent="0.3">
      <c r="B151" s="211"/>
      <c r="C151" s="211"/>
      <c r="D151" s="212"/>
      <c r="E151" s="213"/>
      <c r="F151" s="214"/>
      <c r="G151" s="215"/>
      <c r="H151" s="216"/>
      <c r="I151" s="217"/>
      <c r="J151" s="218"/>
      <c r="K151" s="219"/>
      <c r="L151" s="220" t="str">
        <f t="shared" si="2"/>
        <v/>
      </c>
      <c r="M151" s="221"/>
      <c r="N151" s="222"/>
      <c r="O151" s="223"/>
      <c r="P151" s="222"/>
      <c r="Q151" s="224"/>
      <c r="R151" s="225" t="str">
        <f>'判定シート(建築物)'!$O151</f>
        <v/>
      </c>
      <c r="S151" s="154"/>
      <c r="U151" s="250"/>
      <c r="V151" s="251"/>
      <c r="W151" s="252"/>
      <c r="X151" s="253"/>
      <c r="Y151" s="254"/>
      <c r="Z151" s="254"/>
      <c r="AA151" s="255"/>
      <c r="AB151" s="256"/>
      <c r="AC151" s="255"/>
      <c r="AD151" s="257"/>
      <c r="AE151" s="253"/>
      <c r="AF151" s="254"/>
      <c r="AG151" s="257"/>
      <c r="AH151" s="258"/>
    </row>
    <row r="152" spans="2:34" ht="30" customHeight="1" x14ac:dyDescent="0.3">
      <c r="B152" s="211"/>
      <c r="C152" s="211"/>
      <c r="D152" s="212"/>
      <c r="E152" s="213"/>
      <c r="F152" s="214"/>
      <c r="G152" s="215"/>
      <c r="H152" s="216"/>
      <c r="I152" s="217"/>
      <c r="J152" s="218"/>
      <c r="K152" s="219"/>
      <c r="L152" s="220" t="str">
        <f t="shared" si="2"/>
        <v/>
      </c>
      <c r="M152" s="221"/>
      <c r="N152" s="222"/>
      <c r="O152" s="223"/>
      <c r="P152" s="222"/>
      <c r="Q152" s="224"/>
      <c r="R152" s="225" t="str">
        <f>'判定シート(建築物)'!$O152</f>
        <v/>
      </c>
      <c r="S152" s="154"/>
      <c r="U152" s="250"/>
      <c r="V152" s="251"/>
      <c r="W152" s="252"/>
      <c r="X152" s="253"/>
      <c r="Y152" s="254"/>
      <c r="Z152" s="254"/>
      <c r="AA152" s="255"/>
      <c r="AB152" s="256"/>
      <c r="AC152" s="255"/>
      <c r="AD152" s="257"/>
      <c r="AE152" s="253"/>
      <c r="AF152" s="254"/>
      <c r="AG152" s="257"/>
      <c r="AH152" s="258"/>
    </row>
    <row r="153" spans="2:34" ht="30" customHeight="1" x14ac:dyDescent="0.3">
      <c r="B153" s="211"/>
      <c r="C153" s="211"/>
      <c r="D153" s="212"/>
      <c r="E153" s="213"/>
      <c r="F153" s="214"/>
      <c r="G153" s="215"/>
      <c r="H153" s="216"/>
      <c r="I153" s="217"/>
      <c r="J153" s="218"/>
      <c r="K153" s="219"/>
      <c r="L153" s="220" t="str">
        <f t="shared" si="2"/>
        <v/>
      </c>
      <c r="M153" s="221"/>
      <c r="N153" s="222"/>
      <c r="O153" s="223"/>
      <c r="P153" s="222"/>
      <c r="Q153" s="224"/>
      <c r="R153" s="225" t="str">
        <f>'判定シート(建築物)'!$O153</f>
        <v/>
      </c>
      <c r="S153" s="154"/>
      <c r="U153" s="250"/>
      <c r="V153" s="251"/>
      <c r="W153" s="252"/>
      <c r="X153" s="253"/>
      <c r="Y153" s="254"/>
      <c r="Z153" s="254"/>
      <c r="AA153" s="255"/>
      <c r="AB153" s="256"/>
      <c r="AC153" s="255"/>
      <c r="AD153" s="257"/>
      <c r="AE153" s="253"/>
      <c r="AF153" s="254"/>
      <c r="AG153" s="257"/>
      <c r="AH153" s="258"/>
    </row>
    <row r="154" spans="2:34" ht="30" customHeight="1" x14ac:dyDescent="0.3">
      <c r="B154" s="211"/>
      <c r="C154" s="211"/>
      <c r="D154" s="212"/>
      <c r="E154" s="213"/>
      <c r="F154" s="214"/>
      <c r="G154" s="215"/>
      <c r="H154" s="216"/>
      <c r="I154" s="217"/>
      <c r="J154" s="218"/>
      <c r="K154" s="219"/>
      <c r="L154" s="220" t="str">
        <f t="shared" si="2"/>
        <v/>
      </c>
      <c r="M154" s="221"/>
      <c r="N154" s="222"/>
      <c r="O154" s="223"/>
      <c r="P154" s="222"/>
      <c r="Q154" s="224"/>
      <c r="R154" s="225" t="str">
        <f>'判定シート(建築物)'!$O154</f>
        <v/>
      </c>
      <c r="S154" s="154"/>
      <c r="U154" s="250"/>
      <c r="V154" s="251"/>
      <c r="W154" s="252"/>
      <c r="X154" s="253"/>
      <c r="Y154" s="254"/>
      <c r="Z154" s="254"/>
      <c r="AA154" s="255"/>
      <c r="AB154" s="256"/>
      <c r="AC154" s="255"/>
      <c r="AD154" s="257"/>
      <c r="AE154" s="253"/>
      <c r="AF154" s="254"/>
      <c r="AG154" s="257"/>
      <c r="AH154" s="258"/>
    </row>
    <row r="155" spans="2:34" ht="30" customHeight="1" x14ac:dyDescent="0.3">
      <c r="B155" s="211"/>
      <c r="C155" s="211"/>
      <c r="D155" s="212"/>
      <c r="E155" s="213"/>
      <c r="F155" s="214"/>
      <c r="G155" s="215"/>
      <c r="H155" s="216"/>
      <c r="I155" s="217"/>
      <c r="J155" s="218"/>
      <c r="K155" s="219"/>
      <c r="L155" s="220" t="str">
        <f t="shared" si="2"/>
        <v/>
      </c>
      <c r="M155" s="221"/>
      <c r="N155" s="222"/>
      <c r="O155" s="223"/>
      <c r="P155" s="222"/>
      <c r="Q155" s="224"/>
      <c r="R155" s="225" t="str">
        <f>'判定シート(建築物)'!$O155</f>
        <v/>
      </c>
      <c r="S155" s="154"/>
      <c r="U155" s="250"/>
      <c r="V155" s="251"/>
      <c r="W155" s="252"/>
      <c r="X155" s="253"/>
      <c r="Y155" s="254"/>
      <c r="Z155" s="254"/>
      <c r="AA155" s="255"/>
      <c r="AB155" s="256"/>
      <c r="AC155" s="255"/>
      <c r="AD155" s="257"/>
      <c r="AE155" s="253"/>
      <c r="AF155" s="254"/>
      <c r="AG155" s="257"/>
      <c r="AH155" s="258"/>
    </row>
    <row r="156" spans="2:34" ht="30" customHeight="1" x14ac:dyDescent="0.3">
      <c r="B156" s="211"/>
      <c r="C156" s="211"/>
      <c r="D156" s="212"/>
      <c r="E156" s="213"/>
      <c r="F156" s="214"/>
      <c r="G156" s="215"/>
      <c r="H156" s="216"/>
      <c r="I156" s="217"/>
      <c r="J156" s="218"/>
      <c r="K156" s="219"/>
      <c r="L156" s="220" t="str">
        <f t="shared" si="2"/>
        <v/>
      </c>
      <c r="M156" s="221"/>
      <c r="N156" s="222"/>
      <c r="O156" s="223"/>
      <c r="P156" s="222"/>
      <c r="Q156" s="224"/>
      <c r="R156" s="225" t="str">
        <f>'判定シート(建築物)'!$O156</f>
        <v/>
      </c>
      <c r="S156" s="154"/>
      <c r="U156" s="250"/>
      <c r="V156" s="251"/>
      <c r="W156" s="252"/>
      <c r="X156" s="253"/>
      <c r="Y156" s="254"/>
      <c r="Z156" s="254"/>
      <c r="AA156" s="255"/>
      <c r="AB156" s="256"/>
      <c r="AC156" s="255"/>
      <c r="AD156" s="257"/>
      <c r="AE156" s="253"/>
      <c r="AF156" s="254"/>
      <c r="AG156" s="257"/>
      <c r="AH156" s="258"/>
    </row>
    <row r="157" spans="2:34" ht="30" customHeight="1" x14ac:dyDescent="0.3">
      <c r="B157" s="211"/>
      <c r="C157" s="211"/>
      <c r="D157" s="212"/>
      <c r="E157" s="213"/>
      <c r="F157" s="214"/>
      <c r="G157" s="215"/>
      <c r="H157" s="216"/>
      <c r="I157" s="217"/>
      <c r="J157" s="218"/>
      <c r="K157" s="219"/>
      <c r="L157" s="220" t="str">
        <f t="shared" si="2"/>
        <v/>
      </c>
      <c r="M157" s="221"/>
      <c r="N157" s="222"/>
      <c r="O157" s="223"/>
      <c r="P157" s="222"/>
      <c r="Q157" s="224"/>
      <c r="R157" s="225" t="str">
        <f>'判定シート(建築物)'!$O157</f>
        <v/>
      </c>
      <c r="S157" s="154"/>
      <c r="U157" s="250"/>
      <c r="V157" s="251"/>
      <c r="W157" s="252"/>
      <c r="X157" s="253"/>
      <c r="Y157" s="254"/>
      <c r="Z157" s="254"/>
      <c r="AA157" s="255"/>
      <c r="AB157" s="256"/>
      <c r="AC157" s="255"/>
      <c r="AD157" s="257"/>
      <c r="AE157" s="253"/>
      <c r="AF157" s="254"/>
      <c r="AG157" s="257"/>
      <c r="AH157" s="258"/>
    </row>
    <row r="158" spans="2:34" ht="30" customHeight="1" x14ac:dyDescent="0.3">
      <c r="B158" s="211"/>
      <c r="C158" s="211"/>
      <c r="D158" s="212"/>
      <c r="E158" s="213"/>
      <c r="F158" s="214"/>
      <c r="G158" s="215"/>
      <c r="H158" s="216"/>
      <c r="I158" s="217"/>
      <c r="J158" s="218"/>
      <c r="K158" s="219"/>
      <c r="L158" s="220" t="str">
        <f t="shared" si="2"/>
        <v/>
      </c>
      <c r="M158" s="221"/>
      <c r="N158" s="222"/>
      <c r="O158" s="223"/>
      <c r="P158" s="222"/>
      <c r="Q158" s="224"/>
      <c r="R158" s="225" t="str">
        <f>'判定シート(建築物)'!$O158</f>
        <v/>
      </c>
      <c r="S158" s="154"/>
      <c r="U158" s="250"/>
      <c r="V158" s="251"/>
      <c r="W158" s="252"/>
      <c r="X158" s="253"/>
      <c r="Y158" s="254"/>
      <c r="Z158" s="254"/>
      <c r="AA158" s="255"/>
      <c r="AB158" s="256"/>
      <c r="AC158" s="255"/>
      <c r="AD158" s="257"/>
      <c r="AE158" s="253"/>
      <c r="AF158" s="254"/>
      <c r="AG158" s="257"/>
      <c r="AH158" s="258"/>
    </row>
    <row r="159" spans="2:34" ht="30" customHeight="1" x14ac:dyDescent="0.3">
      <c r="B159" s="211"/>
      <c r="C159" s="211"/>
      <c r="D159" s="212"/>
      <c r="E159" s="213"/>
      <c r="F159" s="214"/>
      <c r="G159" s="215"/>
      <c r="H159" s="216"/>
      <c r="I159" s="217"/>
      <c r="J159" s="218"/>
      <c r="K159" s="219"/>
      <c r="L159" s="220" t="str">
        <f t="shared" si="2"/>
        <v/>
      </c>
      <c r="M159" s="221"/>
      <c r="N159" s="222"/>
      <c r="O159" s="223"/>
      <c r="P159" s="222"/>
      <c r="Q159" s="224"/>
      <c r="R159" s="225" t="str">
        <f>'判定シート(建築物)'!$O159</f>
        <v/>
      </c>
      <c r="S159" s="154"/>
      <c r="U159" s="250"/>
      <c r="V159" s="251"/>
      <c r="W159" s="252"/>
      <c r="X159" s="253"/>
      <c r="Y159" s="254"/>
      <c r="Z159" s="254"/>
      <c r="AA159" s="255"/>
      <c r="AB159" s="256"/>
      <c r="AC159" s="255"/>
      <c r="AD159" s="257"/>
      <c r="AE159" s="253"/>
      <c r="AF159" s="254"/>
      <c r="AG159" s="257"/>
      <c r="AH159" s="258"/>
    </row>
    <row r="160" spans="2:34" ht="30" customHeight="1" x14ac:dyDescent="0.3">
      <c r="B160" s="211"/>
      <c r="C160" s="211"/>
      <c r="D160" s="212"/>
      <c r="E160" s="213"/>
      <c r="F160" s="214"/>
      <c r="G160" s="215"/>
      <c r="H160" s="216"/>
      <c r="I160" s="217"/>
      <c r="J160" s="218"/>
      <c r="K160" s="219"/>
      <c r="L160" s="220" t="str">
        <f t="shared" si="2"/>
        <v/>
      </c>
      <c r="M160" s="221"/>
      <c r="N160" s="222"/>
      <c r="O160" s="223"/>
      <c r="P160" s="222"/>
      <c r="Q160" s="224"/>
      <c r="R160" s="225" t="str">
        <f>'判定シート(建築物)'!$O160</f>
        <v/>
      </c>
      <c r="S160" s="154"/>
      <c r="U160" s="250"/>
      <c r="V160" s="251"/>
      <c r="W160" s="252"/>
      <c r="X160" s="253"/>
      <c r="Y160" s="254"/>
      <c r="Z160" s="254"/>
      <c r="AA160" s="255"/>
      <c r="AB160" s="256"/>
      <c r="AC160" s="255"/>
      <c r="AD160" s="257"/>
      <c r="AE160" s="253"/>
      <c r="AF160" s="254"/>
      <c r="AG160" s="257"/>
      <c r="AH160" s="258"/>
    </row>
    <row r="161" spans="2:34" ht="30" customHeight="1" x14ac:dyDescent="0.3">
      <c r="B161" s="211"/>
      <c r="C161" s="211"/>
      <c r="D161" s="212"/>
      <c r="E161" s="213"/>
      <c r="F161" s="214"/>
      <c r="G161" s="215"/>
      <c r="H161" s="216"/>
      <c r="I161" s="217"/>
      <c r="J161" s="218"/>
      <c r="K161" s="219"/>
      <c r="L161" s="220" t="str">
        <f t="shared" si="2"/>
        <v/>
      </c>
      <c r="M161" s="221"/>
      <c r="N161" s="222"/>
      <c r="O161" s="223"/>
      <c r="P161" s="222"/>
      <c r="Q161" s="224"/>
      <c r="R161" s="225" t="str">
        <f>'判定シート(建築物)'!$O161</f>
        <v/>
      </c>
      <c r="S161" s="154"/>
      <c r="U161" s="250"/>
      <c r="V161" s="251"/>
      <c r="W161" s="252"/>
      <c r="X161" s="253"/>
      <c r="Y161" s="254"/>
      <c r="Z161" s="254"/>
      <c r="AA161" s="255"/>
      <c r="AB161" s="256"/>
      <c r="AC161" s="255"/>
      <c r="AD161" s="257"/>
      <c r="AE161" s="253"/>
      <c r="AF161" s="254"/>
      <c r="AG161" s="257"/>
      <c r="AH161" s="258"/>
    </row>
    <row r="162" spans="2:34" ht="30" customHeight="1" x14ac:dyDescent="0.3">
      <c r="B162" s="211"/>
      <c r="C162" s="211"/>
      <c r="D162" s="212"/>
      <c r="E162" s="213"/>
      <c r="F162" s="214"/>
      <c r="G162" s="215"/>
      <c r="H162" s="216"/>
      <c r="I162" s="217"/>
      <c r="J162" s="218"/>
      <c r="K162" s="219"/>
      <c r="L162" s="220" t="str">
        <f t="shared" si="2"/>
        <v/>
      </c>
      <c r="M162" s="221"/>
      <c r="N162" s="222"/>
      <c r="O162" s="223"/>
      <c r="P162" s="222"/>
      <c r="Q162" s="224"/>
      <c r="R162" s="225" t="str">
        <f>'判定シート(建築物)'!$O162</f>
        <v/>
      </c>
      <c r="S162" s="154"/>
      <c r="U162" s="250"/>
      <c r="V162" s="251"/>
      <c r="W162" s="252"/>
      <c r="X162" s="253"/>
      <c r="Y162" s="254"/>
      <c r="Z162" s="254"/>
      <c r="AA162" s="255"/>
      <c r="AB162" s="256"/>
      <c r="AC162" s="255"/>
      <c r="AD162" s="257"/>
      <c r="AE162" s="253"/>
      <c r="AF162" s="254"/>
      <c r="AG162" s="257"/>
      <c r="AH162" s="258"/>
    </row>
    <row r="163" spans="2:34" ht="30" customHeight="1" x14ac:dyDescent="0.3">
      <c r="B163" s="211"/>
      <c r="C163" s="211"/>
      <c r="D163" s="212"/>
      <c r="E163" s="213"/>
      <c r="F163" s="214"/>
      <c r="G163" s="215"/>
      <c r="H163" s="216"/>
      <c r="I163" s="217"/>
      <c r="J163" s="218"/>
      <c r="K163" s="219"/>
      <c r="L163" s="220" t="str">
        <f t="shared" si="2"/>
        <v/>
      </c>
      <c r="M163" s="221"/>
      <c r="N163" s="222"/>
      <c r="O163" s="223"/>
      <c r="P163" s="222"/>
      <c r="Q163" s="224"/>
      <c r="R163" s="225" t="str">
        <f>'判定シート(建築物)'!$O163</f>
        <v/>
      </c>
      <c r="S163" s="154"/>
      <c r="U163" s="250"/>
      <c r="V163" s="251"/>
      <c r="W163" s="252"/>
      <c r="X163" s="253"/>
      <c r="Y163" s="254"/>
      <c r="Z163" s="254"/>
      <c r="AA163" s="255"/>
      <c r="AB163" s="256"/>
      <c r="AC163" s="255"/>
      <c r="AD163" s="257"/>
      <c r="AE163" s="253"/>
      <c r="AF163" s="254"/>
      <c r="AG163" s="257"/>
      <c r="AH163" s="258"/>
    </row>
    <row r="164" spans="2:34" ht="30" customHeight="1" x14ac:dyDescent="0.3">
      <c r="B164" s="211"/>
      <c r="C164" s="211"/>
      <c r="D164" s="212"/>
      <c r="E164" s="213"/>
      <c r="F164" s="214"/>
      <c r="G164" s="215"/>
      <c r="H164" s="216"/>
      <c r="I164" s="217"/>
      <c r="J164" s="218"/>
      <c r="K164" s="219"/>
      <c r="L164" s="220" t="str">
        <f t="shared" si="2"/>
        <v/>
      </c>
      <c r="M164" s="221"/>
      <c r="N164" s="222"/>
      <c r="O164" s="223"/>
      <c r="P164" s="222"/>
      <c r="Q164" s="224"/>
      <c r="R164" s="225" t="str">
        <f>'判定シート(建築物)'!$O164</f>
        <v/>
      </c>
      <c r="S164" s="154"/>
      <c r="U164" s="250"/>
      <c r="V164" s="251"/>
      <c r="W164" s="252"/>
      <c r="X164" s="253"/>
      <c r="Y164" s="254"/>
      <c r="Z164" s="254"/>
      <c r="AA164" s="255"/>
      <c r="AB164" s="256"/>
      <c r="AC164" s="255"/>
      <c r="AD164" s="257"/>
      <c r="AE164" s="253"/>
      <c r="AF164" s="254"/>
      <c r="AG164" s="257"/>
      <c r="AH164" s="258"/>
    </row>
    <row r="165" spans="2:34" ht="30" customHeight="1" x14ac:dyDescent="0.3">
      <c r="B165" s="211"/>
      <c r="C165" s="211"/>
      <c r="D165" s="212"/>
      <c r="E165" s="213"/>
      <c r="F165" s="214"/>
      <c r="G165" s="215"/>
      <c r="H165" s="216"/>
      <c r="I165" s="217"/>
      <c r="J165" s="218"/>
      <c r="K165" s="219"/>
      <c r="L165" s="220" t="str">
        <f t="shared" si="2"/>
        <v/>
      </c>
      <c r="M165" s="221"/>
      <c r="N165" s="222"/>
      <c r="O165" s="223"/>
      <c r="P165" s="222"/>
      <c r="Q165" s="224"/>
      <c r="R165" s="225" t="str">
        <f>'判定シート(建築物)'!$O165</f>
        <v/>
      </c>
      <c r="S165" s="154"/>
      <c r="U165" s="250"/>
      <c r="V165" s="251"/>
      <c r="W165" s="252"/>
      <c r="X165" s="253"/>
      <c r="Y165" s="254"/>
      <c r="Z165" s="254"/>
      <c r="AA165" s="255"/>
      <c r="AB165" s="256"/>
      <c r="AC165" s="255"/>
      <c r="AD165" s="257"/>
      <c r="AE165" s="253"/>
      <c r="AF165" s="254"/>
      <c r="AG165" s="257"/>
      <c r="AH165" s="258"/>
    </row>
    <row r="166" spans="2:34" ht="30" customHeight="1" x14ac:dyDescent="0.3">
      <c r="B166" s="211"/>
      <c r="C166" s="211"/>
      <c r="D166" s="212"/>
      <c r="E166" s="213"/>
      <c r="F166" s="214"/>
      <c r="G166" s="215"/>
      <c r="H166" s="216"/>
      <c r="I166" s="217"/>
      <c r="J166" s="218"/>
      <c r="K166" s="219"/>
      <c r="L166" s="220" t="str">
        <f t="shared" si="2"/>
        <v/>
      </c>
      <c r="M166" s="221"/>
      <c r="N166" s="222"/>
      <c r="O166" s="223"/>
      <c r="P166" s="222"/>
      <c r="Q166" s="224"/>
      <c r="R166" s="225" t="str">
        <f>'判定シート(建築物)'!$O166</f>
        <v/>
      </c>
      <c r="S166" s="154"/>
      <c r="U166" s="250"/>
      <c r="V166" s="251"/>
      <c r="W166" s="252"/>
      <c r="X166" s="253"/>
      <c r="Y166" s="254"/>
      <c r="Z166" s="254"/>
      <c r="AA166" s="255"/>
      <c r="AB166" s="256"/>
      <c r="AC166" s="255"/>
      <c r="AD166" s="257"/>
      <c r="AE166" s="253"/>
      <c r="AF166" s="254"/>
      <c r="AG166" s="257"/>
      <c r="AH166" s="258"/>
    </row>
    <row r="167" spans="2:34" ht="30" customHeight="1" x14ac:dyDescent="0.3">
      <c r="B167" s="211"/>
      <c r="C167" s="211"/>
      <c r="D167" s="212"/>
      <c r="E167" s="213"/>
      <c r="F167" s="214"/>
      <c r="G167" s="215"/>
      <c r="H167" s="216"/>
      <c r="I167" s="217"/>
      <c r="J167" s="218"/>
      <c r="K167" s="219"/>
      <c r="L167" s="220" t="str">
        <f t="shared" si="2"/>
        <v/>
      </c>
      <c r="M167" s="221"/>
      <c r="N167" s="222"/>
      <c r="O167" s="223"/>
      <c r="P167" s="222"/>
      <c r="Q167" s="224"/>
      <c r="R167" s="225" t="str">
        <f>'判定シート(建築物)'!$O167</f>
        <v/>
      </c>
      <c r="S167" s="154"/>
      <c r="U167" s="250"/>
      <c r="V167" s="251"/>
      <c r="W167" s="252"/>
      <c r="X167" s="253"/>
      <c r="Y167" s="254"/>
      <c r="Z167" s="254"/>
      <c r="AA167" s="255"/>
      <c r="AB167" s="256"/>
      <c r="AC167" s="255"/>
      <c r="AD167" s="257"/>
      <c r="AE167" s="253"/>
      <c r="AF167" s="254"/>
      <c r="AG167" s="257"/>
      <c r="AH167" s="258"/>
    </row>
    <row r="168" spans="2:34" ht="30" customHeight="1" x14ac:dyDescent="0.3">
      <c r="B168" s="211"/>
      <c r="C168" s="211"/>
      <c r="D168" s="212"/>
      <c r="E168" s="213"/>
      <c r="F168" s="214"/>
      <c r="G168" s="215"/>
      <c r="H168" s="216"/>
      <c r="I168" s="217"/>
      <c r="J168" s="218"/>
      <c r="K168" s="219"/>
      <c r="L168" s="220" t="str">
        <f t="shared" si="2"/>
        <v/>
      </c>
      <c r="M168" s="221"/>
      <c r="N168" s="222"/>
      <c r="O168" s="223"/>
      <c r="P168" s="222"/>
      <c r="Q168" s="224"/>
      <c r="R168" s="225" t="str">
        <f>'判定シート(建築物)'!$O168</f>
        <v/>
      </c>
      <c r="S168" s="154"/>
      <c r="U168" s="250"/>
      <c r="V168" s="251"/>
      <c r="W168" s="252"/>
      <c r="X168" s="253"/>
      <c r="Y168" s="254"/>
      <c r="Z168" s="254"/>
      <c r="AA168" s="255"/>
      <c r="AB168" s="256"/>
      <c r="AC168" s="255"/>
      <c r="AD168" s="257"/>
      <c r="AE168" s="253"/>
      <c r="AF168" s="254"/>
      <c r="AG168" s="257"/>
      <c r="AH168" s="258"/>
    </row>
    <row r="169" spans="2:34" ht="30" customHeight="1" x14ac:dyDescent="0.3">
      <c r="B169" s="211"/>
      <c r="C169" s="211"/>
      <c r="D169" s="212"/>
      <c r="E169" s="213"/>
      <c r="F169" s="214"/>
      <c r="G169" s="215"/>
      <c r="H169" s="216"/>
      <c r="I169" s="217"/>
      <c r="J169" s="218"/>
      <c r="K169" s="219"/>
      <c r="L169" s="220" t="str">
        <f t="shared" si="2"/>
        <v/>
      </c>
      <c r="M169" s="221"/>
      <c r="N169" s="222"/>
      <c r="O169" s="223"/>
      <c r="P169" s="222"/>
      <c r="Q169" s="224"/>
      <c r="R169" s="225" t="str">
        <f>'判定シート(建築物)'!$O169</f>
        <v/>
      </c>
      <c r="S169" s="154"/>
      <c r="U169" s="250"/>
      <c r="V169" s="251"/>
      <c r="W169" s="252"/>
      <c r="X169" s="253"/>
      <c r="Y169" s="254"/>
      <c r="Z169" s="254"/>
      <c r="AA169" s="255"/>
      <c r="AB169" s="256"/>
      <c r="AC169" s="255"/>
      <c r="AD169" s="257"/>
      <c r="AE169" s="253"/>
      <c r="AF169" s="254"/>
      <c r="AG169" s="257"/>
      <c r="AH169" s="258"/>
    </row>
    <row r="170" spans="2:34" ht="30" customHeight="1" x14ac:dyDescent="0.3">
      <c r="B170" s="211"/>
      <c r="C170" s="211"/>
      <c r="D170" s="212"/>
      <c r="E170" s="213"/>
      <c r="F170" s="214"/>
      <c r="G170" s="215"/>
      <c r="H170" s="216"/>
      <c r="I170" s="217"/>
      <c r="J170" s="218"/>
      <c r="K170" s="219"/>
      <c r="L170" s="220" t="str">
        <f t="shared" si="2"/>
        <v/>
      </c>
      <c r="M170" s="221"/>
      <c r="N170" s="222"/>
      <c r="O170" s="223"/>
      <c r="P170" s="222"/>
      <c r="Q170" s="224"/>
      <c r="R170" s="225" t="str">
        <f>'判定シート(建築物)'!$O170</f>
        <v/>
      </c>
      <c r="S170" s="154"/>
      <c r="U170" s="250"/>
      <c r="V170" s="251"/>
      <c r="W170" s="252"/>
      <c r="X170" s="253"/>
      <c r="Y170" s="254"/>
      <c r="Z170" s="254"/>
      <c r="AA170" s="255"/>
      <c r="AB170" s="256"/>
      <c r="AC170" s="255"/>
      <c r="AD170" s="257"/>
      <c r="AE170" s="253"/>
      <c r="AF170" s="254"/>
      <c r="AG170" s="257"/>
      <c r="AH170" s="258"/>
    </row>
    <row r="171" spans="2:34" ht="30" customHeight="1" x14ac:dyDescent="0.3">
      <c r="B171" s="211"/>
      <c r="C171" s="211"/>
      <c r="D171" s="212"/>
      <c r="E171" s="213"/>
      <c r="F171" s="214"/>
      <c r="G171" s="215"/>
      <c r="H171" s="216"/>
      <c r="I171" s="217"/>
      <c r="J171" s="218"/>
      <c r="K171" s="219"/>
      <c r="L171" s="220" t="str">
        <f t="shared" si="2"/>
        <v/>
      </c>
      <c r="M171" s="221"/>
      <c r="N171" s="222"/>
      <c r="O171" s="223"/>
      <c r="P171" s="222"/>
      <c r="Q171" s="224"/>
      <c r="R171" s="225" t="str">
        <f>'判定シート(建築物)'!$O171</f>
        <v/>
      </c>
      <c r="S171" s="154"/>
      <c r="U171" s="250"/>
      <c r="V171" s="251"/>
      <c r="W171" s="252"/>
      <c r="X171" s="253"/>
      <c r="Y171" s="254"/>
      <c r="Z171" s="254"/>
      <c r="AA171" s="255"/>
      <c r="AB171" s="256"/>
      <c r="AC171" s="255"/>
      <c r="AD171" s="257"/>
      <c r="AE171" s="253"/>
      <c r="AF171" s="254"/>
      <c r="AG171" s="257"/>
      <c r="AH171" s="258"/>
    </row>
    <row r="172" spans="2:34" ht="30" customHeight="1" x14ac:dyDescent="0.3">
      <c r="B172" s="211"/>
      <c r="C172" s="211"/>
      <c r="D172" s="212"/>
      <c r="E172" s="213"/>
      <c r="F172" s="214"/>
      <c r="G172" s="215"/>
      <c r="H172" s="216"/>
      <c r="I172" s="217"/>
      <c r="J172" s="218"/>
      <c r="K172" s="219"/>
      <c r="L172" s="220" t="str">
        <f t="shared" si="2"/>
        <v/>
      </c>
      <c r="M172" s="221"/>
      <c r="N172" s="222"/>
      <c r="O172" s="223"/>
      <c r="P172" s="222"/>
      <c r="Q172" s="224"/>
      <c r="R172" s="225" t="str">
        <f>'判定シート(建築物)'!$O172</f>
        <v/>
      </c>
      <c r="S172" s="154"/>
      <c r="U172" s="250"/>
      <c r="V172" s="251"/>
      <c r="W172" s="252"/>
      <c r="X172" s="253"/>
      <c r="Y172" s="254"/>
      <c r="Z172" s="254"/>
      <c r="AA172" s="255"/>
      <c r="AB172" s="256"/>
      <c r="AC172" s="255"/>
      <c r="AD172" s="257"/>
      <c r="AE172" s="253"/>
      <c r="AF172" s="254"/>
      <c r="AG172" s="257"/>
      <c r="AH172" s="258"/>
    </row>
    <row r="173" spans="2:34" ht="30" customHeight="1" x14ac:dyDescent="0.3">
      <c r="B173" s="211"/>
      <c r="C173" s="211"/>
      <c r="D173" s="212"/>
      <c r="E173" s="213"/>
      <c r="F173" s="214"/>
      <c r="G173" s="215"/>
      <c r="H173" s="216"/>
      <c r="I173" s="217"/>
      <c r="J173" s="218"/>
      <c r="K173" s="219"/>
      <c r="L173" s="220" t="str">
        <f t="shared" si="2"/>
        <v/>
      </c>
      <c r="M173" s="221"/>
      <c r="N173" s="222"/>
      <c r="O173" s="223"/>
      <c r="P173" s="222"/>
      <c r="Q173" s="224"/>
      <c r="R173" s="225" t="str">
        <f>'判定シート(建築物)'!$O173</f>
        <v/>
      </c>
      <c r="S173" s="154"/>
      <c r="U173" s="250"/>
      <c r="V173" s="251"/>
      <c r="W173" s="252"/>
      <c r="X173" s="253"/>
      <c r="Y173" s="254"/>
      <c r="Z173" s="254"/>
      <c r="AA173" s="255"/>
      <c r="AB173" s="256"/>
      <c r="AC173" s="255"/>
      <c r="AD173" s="257"/>
      <c r="AE173" s="253"/>
      <c r="AF173" s="254"/>
      <c r="AG173" s="257"/>
      <c r="AH173" s="258"/>
    </row>
    <row r="174" spans="2:34" ht="30" customHeight="1" x14ac:dyDescent="0.3">
      <c r="B174" s="211"/>
      <c r="C174" s="211"/>
      <c r="D174" s="212"/>
      <c r="E174" s="213"/>
      <c r="F174" s="214"/>
      <c r="G174" s="215"/>
      <c r="H174" s="216"/>
      <c r="I174" s="217"/>
      <c r="J174" s="218"/>
      <c r="K174" s="219"/>
      <c r="L174" s="220" t="str">
        <f t="shared" si="2"/>
        <v/>
      </c>
      <c r="M174" s="221"/>
      <c r="N174" s="222"/>
      <c r="O174" s="223"/>
      <c r="P174" s="222"/>
      <c r="Q174" s="224"/>
      <c r="R174" s="225" t="str">
        <f>'判定シート(建築物)'!$O174</f>
        <v/>
      </c>
      <c r="S174" s="154"/>
      <c r="U174" s="250"/>
      <c r="V174" s="251"/>
      <c r="W174" s="252"/>
      <c r="X174" s="253"/>
      <c r="Y174" s="254"/>
      <c r="Z174" s="254"/>
      <c r="AA174" s="255"/>
      <c r="AB174" s="256"/>
      <c r="AC174" s="255"/>
      <c r="AD174" s="257"/>
      <c r="AE174" s="253"/>
      <c r="AF174" s="254"/>
      <c r="AG174" s="257"/>
      <c r="AH174" s="258"/>
    </row>
    <row r="175" spans="2:34" ht="30" customHeight="1" x14ac:dyDescent="0.3">
      <c r="B175" s="211"/>
      <c r="C175" s="211"/>
      <c r="D175" s="212"/>
      <c r="E175" s="213"/>
      <c r="F175" s="214"/>
      <c r="G175" s="215"/>
      <c r="H175" s="216"/>
      <c r="I175" s="217"/>
      <c r="J175" s="218"/>
      <c r="K175" s="219"/>
      <c r="L175" s="220" t="str">
        <f t="shared" si="2"/>
        <v/>
      </c>
      <c r="M175" s="221"/>
      <c r="N175" s="222"/>
      <c r="O175" s="223"/>
      <c r="P175" s="222"/>
      <c r="Q175" s="224"/>
      <c r="R175" s="225" t="str">
        <f>'判定シート(建築物)'!$O175</f>
        <v/>
      </c>
      <c r="S175" s="154"/>
      <c r="U175" s="250"/>
      <c r="V175" s="251"/>
      <c r="W175" s="252"/>
      <c r="X175" s="253"/>
      <c r="Y175" s="254"/>
      <c r="Z175" s="254"/>
      <c r="AA175" s="255"/>
      <c r="AB175" s="256"/>
      <c r="AC175" s="255"/>
      <c r="AD175" s="257"/>
      <c r="AE175" s="253"/>
      <c r="AF175" s="254"/>
      <c r="AG175" s="257"/>
      <c r="AH175" s="258"/>
    </row>
    <row r="176" spans="2:34" ht="30" customHeight="1" x14ac:dyDescent="0.3">
      <c r="B176" s="211"/>
      <c r="C176" s="211"/>
      <c r="D176" s="212"/>
      <c r="E176" s="213"/>
      <c r="F176" s="214"/>
      <c r="G176" s="215"/>
      <c r="H176" s="216"/>
      <c r="I176" s="217"/>
      <c r="J176" s="218"/>
      <c r="K176" s="219"/>
      <c r="L176" s="220" t="str">
        <f t="shared" si="2"/>
        <v/>
      </c>
      <c r="M176" s="221"/>
      <c r="N176" s="222"/>
      <c r="O176" s="223"/>
      <c r="P176" s="222"/>
      <c r="Q176" s="224"/>
      <c r="R176" s="225" t="str">
        <f>'判定シート(建築物)'!$O176</f>
        <v/>
      </c>
      <c r="S176" s="154"/>
      <c r="U176" s="250"/>
      <c r="V176" s="251"/>
      <c r="W176" s="252"/>
      <c r="X176" s="253"/>
      <c r="Y176" s="254"/>
      <c r="Z176" s="254"/>
      <c r="AA176" s="255"/>
      <c r="AB176" s="256"/>
      <c r="AC176" s="255"/>
      <c r="AD176" s="257"/>
      <c r="AE176" s="253"/>
      <c r="AF176" s="254"/>
      <c r="AG176" s="257"/>
      <c r="AH176" s="258"/>
    </row>
    <row r="177" spans="2:34" ht="30" customHeight="1" x14ac:dyDescent="0.3">
      <c r="B177" s="211"/>
      <c r="C177" s="211"/>
      <c r="D177" s="212"/>
      <c r="E177" s="213"/>
      <c r="F177" s="214"/>
      <c r="G177" s="215"/>
      <c r="H177" s="216"/>
      <c r="I177" s="217"/>
      <c r="J177" s="218"/>
      <c r="K177" s="219"/>
      <c r="L177" s="220" t="str">
        <f t="shared" si="2"/>
        <v/>
      </c>
      <c r="M177" s="221"/>
      <c r="N177" s="222"/>
      <c r="O177" s="223"/>
      <c r="P177" s="222"/>
      <c r="Q177" s="224"/>
      <c r="R177" s="225" t="str">
        <f>'判定シート(建築物)'!$O177</f>
        <v/>
      </c>
      <c r="S177" s="154"/>
      <c r="U177" s="250"/>
      <c r="V177" s="251"/>
      <c r="W177" s="252"/>
      <c r="X177" s="253"/>
      <c r="Y177" s="254"/>
      <c r="Z177" s="254"/>
      <c r="AA177" s="255"/>
      <c r="AB177" s="256"/>
      <c r="AC177" s="255"/>
      <c r="AD177" s="257"/>
      <c r="AE177" s="253"/>
      <c r="AF177" s="254"/>
      <c r="AG177" s="257"/>
      <c r="AH177" s="258"/>
    </row>
    <row r="178" spans="2:34" ht="30" customHeight="1" x14ac:dyDescent="0.3">
      <c r="B178" s="211"/>
      <c r="C178" s="211"/>
      <c r="D178" s="212"/>
      <c r="E178" s="213"/>
      <c r="F178" s="214"/>
      <c r="G178" s="215"/>
      <c r="H178" s="216"/>
      <c r="I178" s="217"/>
      <c r="J178" s="218"/>
      <c r="K178" s="219"/>
      <c r="L178" s="220" t="str">
        <f t="shared" si="2"/>
        <v/>
      </c>
      <c r="M178" s="221"/>
      <c r="N178" s="222"/>
      <c r="O178" s="223"/>
      <c r="P178" s="222"/>
      <c r="Q178" s="224"/>
      <c r="R178" s="225" t="str">
        <f>'判定シート(建築物)'!$O178</f>
        <v/>
      </c>
      <c r="S178" s="154"/>
      <c r="U178" s="250"/>
      <c r="V178" s="251"/>
      <c r="W178" s="252"/>
      <c r="X178" s="253"/>
      <c r="Y178" s="254"/>
      <c r="Z178" s="254"/>
      <c r="AA178" s="255"/>
      <c r="AB178" s="256"/>
      <c r="AC178" s="255"/>
      <c r="AD178" s="257"/>
      <c r="AE178" s="253"/>
      <c r="AF178" s="254"/>
      <c r="AG178" s="257"/>
      <c r="AH178" s="258"/>
    </row>
    <row r="179" spans="2:34" ht="30" customHeight="1" x14ac:dyDescent="0.3">
      <c r="B179" s="211"/>
      <c r="C179" s="211"/>
      <c r="D179" s="212"/>
      <c r="E179" s="213"/>
      <c r="F179" s="214"/>
      <c r="G179" s="215"/>
      <c r="H179" s="216"/>
      <c r="I179" s="217"/>
      <c r="J179" s="218"/>
      <c r="K179" s="219"/>
      <c r="L179" s="220" t="str">
        <f t="shared" si="2"/>
        <v/>
      </c>
      <c r="M179" s="221"/>
      <c r="N179" s="222"/>
      <c r="O179" s="223"/>
      <c r="P179" s="222"/>
      <c r="Q179" s="224"/>
      <c r="R179" s="225" t="str">
        <f>'判定シート(建築物)'!$O179</f>
        <v/>
      </c>
      <c r="S179" s="154"/>
      <c r="U179" s="250"/>
      <c r="V179" s="251"/>
      <c r="W179" s="252"/>
      <c r="X179" s="253"/>
      <c r="Y179" s="254"/>
      <c r="Z179" s="254"/>
      <c r="AA179" s="255"/>
      <c r="AB179" s="256"/>
      <c r="AC179" s="255"/>
      <c r="AD179" s="257"/>
      <c r="AE179" s="253"/>
      <c r="AF179" s="254"/>
      <c r="AG179" s="257"/>
      <c r="AH179" s="258"/>
    </row>
    <row r="180" spans="2:34" ht="30" customHeight="1" x14ac:dyDescent="0.3">
      <c r="B180" s="211"/>
      <c r="C180" s="211"/>
      <c r="D180" s="212"/>
      <c r="E180" s="213"/>
      <c r="F180" s="214"/>
      <c r="G180" s="215"/>
      <c r="H180" s="216"/>
      <c r="I180" s="217"/>
      <c r="J180" s="218"/>
      <c r="K180" s="219"/>
      <c r="L180" s="220" t="str">
        <f t="shared" si="2"/>
        <v/>
      </c>
      <c r="M180" s="221"/>
      <c r="N180" s="222"/>
      <c r="O180" s="223"/>
      <c r="P180" s="222"/>
      <c r="Q180" s="224"/>
      <c r="R180" s="225" t="str">
        <f>'判定シート(建築物)'!$O180</f>
        <v/>
      </c>
      <c r="S180" s="154"/>
      <c r="U180" s="250"/>
      <c r="V180" s="251"/>
      <c r="W180" s="252"/>
      <c r="X180" s="253"/>
      <c r="Y180" s="254"/>
      <c r="Z180" s="254"/>
      <c r="AA180" s="255"/>
      <c r="AB180" s="256"/>
      <c r="AC180" s="255"/>
      <c r="AD180" s="257"/>
      <c r="AE180" s="253"/>
      <c r="AF180" s="254"/>
      <c r="AG180" s="257"/>
      <c r="AH180" s="258"/>
    </row>
    <row r="181" spans="2:34" ht="30" customHeight="1" x14ac:dyDescent="0.3">
      <c r="B181" s="211"/>
      <c r="C181" s="211"/>
      <c r="D181" s="212"/>
      <c r="E181" s="213"/>
      <c r="F181" s="214"/>
      <c r="G181" s="215"/>
      <c r="H181" s="216"/>
      <c r="I181" s="217"/>
      <c r="J181" s="218"/>
      <c r="K181" s="219"/>
      <c r="L181" s="220" t="str">
        <f t="shared" si="2"/>
        <v/>
      </c>
      <c r="M181" s="221"/>
      <c r="N181" s="222"/>
      <c r="O181" s="223"/>
      <c r="P181" s="222"/>
      <c r="Q181" s="224"/>
      <c r="R181" s="225" t="str">
        <f>'判定シート(建築物)'!$O181</f>
        <v/>
      </c>
      <c r="S181" s="154"/>
      <c r="U181" s="250"/>
      <c r="V181" s="251"/>
      <c r="W181" s="252"/>
      <c r="X181" s="253"/>
      <c r="Y181" s="254"/>
      <c r="Z181" s="254"/>
      <c r="AA181" s="255"/>
      <c r="AB181" s="256"/>
      <c r="AC181" s="255"/>
      <c r="AD181" s="257"/>
      <c r="AE181" s="253"/>
      <c r="AF181" s="254"/>
      <c r="AG181" s="257"/>
      <c r="AH181" s="258"/>
    </row>
    <row r="182" spans="2:34" ht="30" customHeight="1" x14ac:dyDescent="0.3">
      <c r="B182" s="211"/>
      <c r="C182" s="211"/>
      <c r="D182" s="212"/>
      <c r="E182" s="213"/>
      <c r="F182" s="214"/>
      <c r="G182" s="215"/>
      <c r="H182" s="216"/>
      <c r="I182" s="217"/>
      <c r="J182" s="218"/>
      <c r="K182" s="219"/>
      <c r="L182" s="220" t="str">
        <f t="shared" si="2"/>
        <v/>
      </c>
      <c r="M182" s="221"/>
      <c r="N182" s="222"/>
      <c r="O182" s="223"/>
      <c r="P182" s="222"/>
      <c r="Q182" s="224"/>
      <c r="R182" s="225" t="str">
        <f>'判定シート(建築物)'!$O182</f>
        <v/>
      </c>
      <c r="S182" s="154"/>
      <c r="U182" s="250"/>
      <c r="V182" s="251"/>
      <c r="W182" s="252"/>
      <c r="X182" s="253"/>
      <c r="Y182" s="254"/>
      <c r="Z182" s="254"/>
      <c r="AA182" s="255"/>
      <c r="AB182" s="256"/>
      <c r="AC182" s="255"/>
      <c r="AD182" s="257"/>
      <c r="AE182" s="253"/>
      <c r="AF182" s="254"/>
      <c r="AG182" s="257"/>
      <c r="AH182" s="258"/>
    </row>
    <row r="183" spans="2:34" ht="30" customHeight="1" x14ac:dyDescent="0.3">
      <c r="B183" s="211"/>
      <c r="C183" s="211"/>
      <c r="D183" s="212"/>
      <c r="E183" s="213"/>
      <c r="F183" s="214"/>
      <c r="G183" s="215"/>
      <c r="H183" s="216"/>
      <c r="I183" s="217"/>
      <c r="J183" s="218"/>
      <c r="K183" s="219"/>
      <c r="L183" s="220" t="str">
        <f t="shared" si="2"/>
        <v/>
      </c>
      <c r="M183" s="221"/>
      <c r="N183" s="222"/>
      <c r="O183" s="223"/>
      <c r="P183" s="222"/>
      <c r="Q183" s="224"/>
      <c r="R183" s="225" t="str">
        <f>'判定シート(建築物)'!$O183</f>
        <v/>
      </c>
      <c r="S183" s="154"/>
      <c r="U183" s="250"/>
      <c r="V183" s="251"/>
      <c r="W183" s="252"/>
      <c r="X183" s="253"/>
      <c r="Y183" s="254"/>
      <c r="Z183" s="254"/>
      <c r="AA183" s="255"/>
      <c r="AB183" s="256"/>
      <c r="AC183" s="255"/>
      <c r="AD183" s="257"/>
      <c r="AE183" s="253"/>
      <c r="AF183" s="254"/>
      <c r="AG183" s="257"/>
      <c r="AH183" s="258"/>
    </row>
    <row r="184" spans="2:34" ht="30" customHeight="1" x14ac:dyDescent="0.3">
      <c r="B184" s="211"/>
      <c r="C184" s="211"/>
      <c r="D184" s="212"/>
      <c r="E184" s="213"/>
      <c r="F184" s="214"/>
      <c r="G184" s="215"/>
      <c r="H184" s="216"/>
      <c r="I184" s="217"/>
      <c r="J184" s="218"/>
      <c r="K184" s="219"/>
      <c r="L184" s="220" t="str">
        <f t="shared" si="2"/>
        <v/>
      </c>
      <c r="M184" s="221"/>
      <c r="N184" s="222"/>
      <c r="O184" s="223"/>
      <c r="P184" s="222"/>
      <c r="Q184" s="224"/>
      <c r="R184" s="225" t="str">
        <f>'判定シート(建築物)'!$O184</f>
        <v/>
      </c>
      <c r="S184" s="154"/>
      <c r="U184" s="250"/>
      <c r="V184" s="251"/>
      <c r="W184" s="252"/>
      <c r="X184" s="253"/>
      <c r="Y184" s="254"/>
      <c r="Z184" s="254"/>
      <c r="AA184" s="255"/>
      <c r="AB184" s="256"/>
      <c r="AC184" s="255"/>
      <c r="AD184" s="257"/>
      <c r="AE184" s="253"/>
      <c r="AF184" s="254"/>
      <c r="AG184" s="257"/>
      <c r="AH184" s="258"/>
    </row>
    <row r="185" spans="2:34" ht="30" customHeight="1" x14ac:dyDescent="0.3">
      <c r="B185" s="211"/>
      <c r="C185" s="211"/>
      <c r="D185" s="212"/>
      <c r="E185" s="213"/>
      <c r="F185" s="214"/>
      <c r="G185" s="215"/>
      <c r="H185" s="216"/>
      <c r="I185" s="217"/>
      <c r="J185" s="218"/>
      <c r="K185" s="219"/>
      <c r="L185" s="220" t="str">
        <f t="shared" si="2"/>
        <v/>
      </c>
      <c r="M185" s="221"/>
      <c r="N185" s="222"/>
      <c r="O185" s="223"/>
      <c r="P185" s="222"/>
      <c r="Q185" s="224"/>
      <c r="R185" s="225" t="str">
        <f>'判定シート(建築物)'!$O185</f>
        <v/>
      </c>
      <c r="S185" s="154"/>
      <c r="U185" s="250"/>
      <c r="V185" s="251"/>
      <c r="W185" s="252"/>
      <c r="X185" s="253"/>
      <c r="Y185" s="254"/>
      <c r="Z185" s="254"/>
      <c r="AA185" s="255"/>
      <c r="AB185" s="256"/>
      <c r="AC185" s="255"/>
      <c r="AD185" s="257"/>
      <c r="AE185" s="253"/>
      <c r="AF185" s="254"/>
      <c r="AG185" s="257"/>
      <c r="AH185" s="258"/>
    </row>
    <row r="186" spans="2:34" ht="30" customHeight="1" x14ac:dyDescent="0.3">
      <c r="B186" s="211"/>
      <c r="C186" s="211"/>
      <c r="D186" s="212"/>
      <c r="E186" s="213"/>
      <c r="F186" s="214"/>
      <c r="G186" s="215"/>
      <c r="H186" s="216"/>
      <c r="I186" s="217"/>
      <c r="J186" s="218"/>
      <c r="K186" s="219"/>
      <c r="L186" s="220" t="str">
        <f t="shared" si="2"/>
        <v/>
      </c>
      <c r="M186" s="221"/>
      <c r="N186" s="222"/>
      <c r="O186" s="223"/>
      <c r="P186" s="222"/>
      <c r="Q186" s="224"/>
      <c r="R186" s="225" t="str">
        <f>'判定シート(建築物)'!$O186</f>
        <v/>
      </c>
      <c r="S186" s="154"/>
      <c r="U186" s="250"/>
      <c r="V186" s="251"/>
      <c r="W186" s="252"/>
      <c r="X186" s="253"/>
      <c r="Y186" s="254"/>
      <c r="Z186" s="254"/>
      <c r="AA186" s="255"/>
      <c r="AB186" s="256"/>
      <c r="AC186" s="255"/>
      <c r="AD186" s="257"/>
      <c r="AE186" s="253"/>
      <c r="AF186" s="254"/>
      <c r="AG186" s="257"/>
      <c r="AH186" s="258"/>
    </row>
    <row r="187" spans="2:34" ht="30" customHeight="1" x14ac:dyDescent="0.3">
      <c r="B187" s="211"/>
      <c r="C187" s="211"/>
      <c r="D187" s="212"/>
      <c r="E187" s="213"/>
      <c r="F187" s="214"/>
      <c r="G187" s="215"/>
      <c r="H187" s="216"/>
      <c r="I187" s="217"/>
      <c r="J187" s="218"/>
      <c r="K187" s="219"/>
      <c r="L187" s="220" t="str">
        <f t="shared" si="2"/>
        <v/>
      </c>
      <c r="M187" s="221"/>
      <c r="N187" s="222"/>
      <c r="O187" s="223"/>
      <c r="P187" s="222"/>
      <c r="Q187" s="224"/>
      <c r="R187" s="225" t="str">
        <f>'判定シート(建築物)'!$O187</f>
        <v/>
      </c>
      <c r="S187" s="154"/>
      <c r="U187" s="250"/>
      <c r="V187" s="251"/>
      <c r="W187" s="252"/>
      <c r="X187" s="253"/>
      <c r="Y187" s="254"/>
      <c r="Z187" s="254"/>
      <c r="AA187" s="255"/>
      <c r="AB187" s="256"/>
      <c r="AC187" s="255"/>
      <c r="AD187" s="257"/>
      <c r="AE187" s="253"/>
      <c r="AF187" s="254"/>
      <c r="AG187" s="257"/>
      <c r="AH187" s="258"/>
    </row>
    <row r="188" spans="2:34" ht="30" customHeight="1" x14ac:dyDescent="0.3">
      <c r="B188" s="211"/>
      <c r="C188" s="211"/>
      <c r="D188" s="212"/>
      <c r="E188" s="213"/>
      <c r="F188" s="214"/>
      <c r="G188" s="215"/>
      <c r="H188" s="216"/>
      <c r="I188" s="217"/>
      <c r="J188" s="218"/>
      <c r="K188" s="219"/>
      <c r="L188" s="220" t="str">
        <f t="shared" si="2"/>
        <v/>
      </c>
      <c r="M188" s="221"/>
      <c r="N188" s="222"/>
      <c r="O188" s="223"/>
      <c r="P188" s="222"/>
      <c r="Q188" s="224"/>
      <c r="R188" s="225" t="str">
        <f>'判定シート(建築物)'!$O188</f>
        <v/>
      </c>
      <c r="S188" s="154"/>
      <c r="U188" s="250"/>
      <c r="V188" s="251"/>
      <c r="W188" s="252"/>
      <c r="X188" s="253"/>
      <c r="Y188" s="254"/>
      <c r="Z188" s="254"/>
      <c r="AA188" s="255"/>
      <c r="AB188" s="256"/>
      <c r="AC188" s="255"/>
      <c r="AD188" s="257"/>
      <c r="AE188" s="253"/>
      <c r="AF188" s="254"/>
      <c r="AG188" s="257"/>
      <c r="AH188" s="258"/>
    </row>
    <row r="189" spans="2:34" ht="30" customHeight="1" x14ac:dyDescent="0.3">
      <c r="B189" s="211"/>
      <c r="C189" s="211"/>
      <c r="D189" s="212"/>
      <c r="E189" s="213"/>
      <c r="F189" s="214"/>
      <c r="G189" s="215"/>
      <c r="H189" s="216"/>
      <c r="I189" s="217"/>
      <c r="J189" s="218"/>
      <c r="K189" s="219"/>
      <c r="L189" s="220" t="str">
        <f t="shared" si="2"/>
        <v/>
      </c>
      <c r="M189" s="221"/>
      <c r="N189" s="222"/>
      <c r="O189" s="223"/>
      <c r="P189" s="222"/>
      <c r="Q189" s="224"/>
      <c r="R189" s="225" t="str">
        <f>'判定シート(建築物)'!$O189</f>
        <v/>
      </c>
      <c r="S189" s="154"/>
      <c r="U189" s="250"/>
      <c r="V189" s="251"/>
      <c r="W189" s="252"/>
      <c r="X189" s="253"/>
      <c r="Y189" s="254"/>
      <c r="Z189" s="254"/>
      <c r="AA189" s="255"/>
      <c r="AB189" s="256"/>
      <c r="AC189" s="255"/>
      <c r="AD189" s="257"/>
      <c r="AE189" s="253"/>
      <c r="AF189" s="254"/>
      <c r="AG189" s="257"/>
      <c r="AH189" s="258"/>
    </row>
    <row r="190" spans="2:34" ht="30" customHeight="1" x14ac:dyDescent="0.3">
      <c r="B190" s="211"/>
      <c r="C190" s="211"/>
      <c r="D190" s="212"/>
      <c r="E190" s="213"/>
      <c r="F190" s="214"/>
      <c r="G190" s="215"/>
      <c r="H190" s="216"/>
      <c r="I190" s="217"/>
      <c r="J190" s="218"/>
      <c r="K190" s="219"/>
      <c r="L190" s="220" t="str">
        <f t="shared" si="2"/>
        <v/>
      </c>
      <c r="M190" s="221"/>
      <c r="N190" s="222"/>
      <c r="O190" s="223"/>
      <c r="P190" s="222"/>
      <c r="Q190" s="224"/>
      <c r="R190" s="225" t="str">
        <f>'判定シート(建築物)'!$O190</f>
        <v/>
      </c>
      <c r="S190" s="154"/>
      <c r="U190" s="250"/>
      <c r="V190" s="251"/>
      <c r="W190" s="252"/>
      <c r="X190" s="253"/>
      <c r="Y190" s="254"/>
      <c r="Z190" s="254"/>
      <c r="AA190" s="255"/>
      <c r="AB190" s="256"/>
      <c r="AC190" s="255"/>
      <c r="AD190" s="257"/>
      <c r="AE190" s="253"/>
      <c r="AF190" s="254"/>
      <c r="AG190" s="257"/>
      <c r="AH190" s="258"/>
    </row>
    <row r="191" spans="2:34" ht="30" customHeight="1" x14ac:dyDescent="0.3">
      <c r="B191" s="211"/>
      <c r="C191" s="211"/>
      <c r="D191" s="212"/>
      <c r="E191" s="213"/>
      <c r="F191" s="214"/>
      <c r="G191" s="215"/>
      <c r="H191" s="216"/>
      <c r="I191" s="217"/>
      <c r="J191" s="218"/>
      <c r="K191" s="219"/>
      <c r="L191" s="220" t="str">
        <f t="shared" si="2"/>
        <v/>
      </c>
      <c r="M191" s="221"/>
      <c r="N191" s="222"/>
      <c r="O191" s="223"/>
      <c r="P191" s="222"/>
      <c r="Q191" s="224"/>
      <c r="R191" s="225" t="str">
        <f>'判定シート(建築物)'!$O191</f>
        <v/>
      </c>
      <c r="S191" s="154"/>
      <c r="U191" s="250"/>
      <c r="V191" s="251"/>
      <c r="W191" s="252"/>
      <c r="X191" s="253"/>
      <c r="Y191" s="254"/>
      <c r="Z191" s="254"/>
      <c r="AA191" s="255"/>
      <c r="AB191" s="256"/>
      <c r="AC191" s="255"/>
      <c r="AD191" s="257"/>
      <c r="AE191" s="253"/>
      <c r="AF191" s="254"/>
      <c r="AG191" s="257"/>
      <c r="AH191" s="258"/>
    </row>
    <row r="192" spans="2:34" ht="30" customHeight="1" x14ac:dyDescent="0.3">
      <c r="B192" s="211"/>
      <c r="C192" s="211"/>
      <c r="D192" s="212"/>
      <c r="E192" s="213"/>
      <c r="F192" s="214"/>
      <c r="G192" s="215"/>
      <c r="H192" s="216"/>
      <c r="I192" s="217"/>
      <c r="J192" s="218"/>
      <c r="K192" s="219"/>
      <c r="L192" s="220" t="str">
        <f t="shared" si="2"/>
        <v/>
      </c>
      <c r="M192" s="221"/>
      <c r="N192" s="222"/>
      <c r="O192" s="223"/>
      <c r="P192" s="222"/>
      <c r="Q192" s="224"/>
      <c r="R192" s="225" t="str">
        <f>'判定シート(建築物)'!$O192</f>
        <v/>
      </c>
      <c r="S192" s="154"/>
      <c r="U192" s="250"/>
      <c r="V192" s="251"/>
      <c r="W192" s="252"/>
      <c r="X192" s="253"/>
      <c r="Y192" s="254"/>
      <c r="Z192" s="254"/>
      <c r="AA192" s="255"/>
      <c r="AB192" s="256"/>
      <c r="AC192" s="255"/>
      <c r="AD192" s="257"/>
      <c r="AE192" s="253"/>
      <c r="AF192" s="254"/>
      <c r="AG192" s="257"/>
      <c r="AH192" s="258"/>
    </row>
    <row r="193" spans="2:34" ht="30" customHeight="1" x14ac:dyDescent="0.3">
      <c r="B193" s="211"/>
      <c r="C193" s="211"/>
      <c r="D193" s="212"/>
      <c r="E193" s="213"/>
      <c r="F193" s="214"/>
      <c r="G193" s="215"/>
      <c r="H193" s="216"/>
      <c r="I193" s="217"/>
      <c r="J193" s="218"/>
      <c r="K193" s="219"/>
      <c r="L193" s="220" t="str">
        <f t="shared" si="2"/>
        <v/>
      </c>
      <c r="M193" s="221"/>
      <c r="N193" s="222"/>
      <c r="O193" s="223"/>
      <c r="P193" s="222"/>
      <c r="Q193" s="224"/>
      <c r="R193" s="225" t="str">
        <f>'判定シート(建築物)'!$O193</f>
        <v/>
      </c>
      <c r="S193" s="154"/>
      <c r="U193" s="250"/>
      <c r="V193" s="251"/>
      <c r="W193" s="252"/>
      <c r="X193" s="253"/>
      <c r="Y193" s="254"/>
      <c r="Z193" s="254"/>
      <c r="AA193" s="255"/>
      <c r="AB193" s="256"/>
      <c r="AC193" s="255"/>
      <c r="AD193" s="257"/>
      <c r="AE193" s="253"/>
      <c r="AF193" s="254"/>
      <c r="AG193" s="257"/>
      <c r="AH193" s="258"/>
    </row>
    <row r="194" spans="2:34" ht="30" customHeight="1" x14ac:dyDescent="0.3">
      <c r="B194" s="211"/>
      <c r="C194" s="211"/>
      <c r="D194" s="212"/>
      <c r="E194" s="213"/>
      <c r="F194" s="214"/>
      <c r="G194" s="215"/>
      <c r="H194" s="216"/>
      <c r="I194" s="217"/>
      <c r="J194" s="218"/>
      <c r="K194" s="219"/>
      <c r="L194" s="220" t="str">
        <f t="shared" si="2"/>
        <v/>
      </c>
      <c r="M194" s="221"/>
      <c r="N194" s="222"/>
      <c r="O194" s="223"/>
      <c r="P194" s="222"/>
      <c r="Q194" s="224"/>
      <c r="R194" s="225" t="str">
        <f>'判定シート(建築物)'!$O194</f>
        <v/>
      </c>
      <c r="S194" s="154"/>
      <c r="U194" s="250"/>
      <c r="V194" s="251"/>
      <c r="W194" s="252"/>
      <c r="X194" s="253"/>
      <c r="Y194" s="254"/>
      <c r="Z194" s="254"/>
      <c r="AA194" s="255"/>
      <c r="AB194" s="256"/>
      <c r="AC194" s="255"/>
      <c r="AD194" s="257"/>
      <c r="AE194" s="253"/>
      <c r="AF194" s="254"/>
      <c r="AG194" s="257"/>
      <c r="AH194" s="258"/>
    </row>
    <row r="195" spans="2:34" ht="30" customHeight="1" x14ac:dyDescent="0.3">
      <c r="B195" s="211"/>
      <c r="C195" s="211"/>
      <c r="D195" s="212"/>
      <c r="E195" s="213"/>
      <c r="F195" s="214"/>
      <c r="G195" s="215"/>
      <c r="H195" s="216"/>
      <c r="I195" s="217"/>
      <c r="J195" s="218"/>
      <c r="K195" s="219"/>
      <c r="L195" s="220" t="str">
        <f t="shared" si="2"/>
        <v/>
      </c>
      <c r="M195" s="221"/>
      <c r="N195" s="222"/>
      <c r="O195" s="223"/>
      <c r="P195" s="222"/>
      <c r="Q195" s="224"/>
      <c r="R195" s="225" t="str">
        <f>'判定シート(建築物)'!$O195</f>
        <v/>
      </c>
      <c r="S195" s="154"/>
      <c r="U195" s="250"/>
      <c r="V195" s="251"/>
      <c r="W195" s="252"/>
      <c r="X195" s="253"/>
      <c r="Y195" s="254"/>
      <c r="Z195" s="254"/>
      <c r="AA195" s="255"/>
      <c r="AB195" s="256"/>
      <c r="AC195" s="255"/>
      <c r="AD195" s="257"/>
      <c r="AE195" s="253"/>
      <c r="AF195" s="254"/>
      <c r="AG195" s="257"/>
      <c r="AH195" s="258"/>
    </row>
    <row r="196" spans="2:34" ht="30" customHeight="1" x14ac:dyDescent="0.3">
      <c r="B196" s="211"/>
      <c r="C196" s="211"/>
      <c r="D196" s="212"/>
      <c r="E196" s="213"/>
      <c r="F196" s="214"/>
      <c r="G196" s="215"/>
      <c r="H196" s="216"/>
      <c r="I196" s="217"/>
      <c r="J196" s="218"/>
      <c r="K196" s="219"/>
      <c r="L196" s="220" t="str">
        <f t="shared" si="2"/>
        <v/>
      </c>
      <c r="M196" s="221"/>
      <c r="N196" s="222"/>
      <c r="O196" s="223"/>
      <c r="P196" s="222"/>
      <c r="Q196" s="224"/>
      <c r="R196" s="225" t="str">
        <f>'判定シート(建築物)'!$O196</f>
        <v/>
      </c>
      <c r="S196" s="154"/>
      <c r="U196" s="250"/>
      <c r="V196" s="251"/>
      <c r="W196" s="252"/>
      <c r="X196" s="253"/>
      <c r="Y196" s="254"/>
      <c r="Z196" s="254"/>
      <c r="AA196" s="255"/>
      <c r="AB196" s="256"/>
      <c r="AC196" s="255"/>
      <c r="AD196" s="257"/>
      <c r="AE196" s="253"/>
      <c r="AF196" s="254"/>
      <c r="AG196" s="257"/>
      <c r="AH196" s="258"/>
    </row>
    <row r="197" spans="2:34" ht="30" customHeight="1" x14ac:dyDescent="0.3">
      <c r="B197" s="211"/>
      <c r="C197" s="211"/>
      <c r="D197" s="212"/>
      <c r="E197" s="213"/>
      <c r="F197" s="214"/>
      <c r="G197" s="215"/>
      <c r="H197" s="216"/>
      <c r="I197" s="217"/>
      <c r="J197" s="218"/>
      <c r="K197" s="219"/>
      <c r="L197" s="220" t="str">
        <f t="shared" si="2"/>
        <v/>
      </c>
      <c r="M197" s="221"/>
      <c r="N197" s="222"/>
      <c r="O197" s="223"/>
      <c r="P197" s="222"/>
      <c r="Q197" s="224"/>
      <c r="R197" s="225" t="str">
        <f>'判定シート(建築物)'!$O197</f>
        <v/>
      </c>
      <c r="S197" s="154"/>
      <c r="U197" s="250"/>
      <c r="V197" s="251"/>
      <c r="W197" s="252"/>
      <c r="X197" s="253"/>
      <c r="Y197" s="254"/>
      <c r="Z197" s="254"/>
      <c r="AA197" s="255"/>
      <c r="AB197" s="256"/>
      <c r="AC197" s="255"/>
      <c r="AD197" s="257"/>
      <c r="AE197" s="253"/>
      <c r="AF197" s="254"/>
      <c r="AG197" s="257"/>
      <c r="AH197" s="258"/>
    </row>
    <row r="198" spans="2:34" ht="30" customHeight="1" x14ac:dyDescent="0.3">
      <c r="B198" s="211"/>
      <c r="C198" s="211"/>
      <c r="D198" s="212"/>
      <c r="E198" s="213"/>
      <c r="F198" s="214"/>
      <c r="G198" s="215"/>
      <c r="H198" s="216"/>
      <c r="I198" s="217"/>
      <c r="J198" s="218"/>
      <c r="K198" s="219"/>
      <c r="L198" s="220" t="str">
        <f t="shared" si="2"/>
        <v/>
      </c>
      <c r="M198" s="221"/>
      <c r="N198" s="222"/>
      <c r="O198" s="223"/>
      <c r="P198" s="222"/>
      <c r="Q198" s="224"/>
      <c r="R198" s="225" t="str">
        <f>'判定シート(建築物)'!$O198</f>
        <v/>
      </c>
      <c r="S198" s="154"/>
      <c r="U198" s="250"/>
      <c r="V198" s="251"/>
      <c r="W198" s="252"/>
      <c r="X198" s="253"/>
      <c r="Y198" s="254"/>
      <c r="Z198" s="254"/>
      <c r="AA198" s="255"/>
      <c r="AB198" s="256"/>
      <c r="AC198" s="255"/>
      <c r="AD198" s="257"/>
      <c r="AE198" s="253"/>
      <c r="AF198" s="254"/>
      <c r="AG198" s="257"/>
      <c r="AH198" s="258"/>
    </row>
    <row r="199" spans="2:34" ht="30" customHeight="1" x14ac:dyDescent="0.3">
      <c r="B199" s="211"/>
      <c r="C199" s="211"/>
      <c r="D199" s="212"/>
      <c r="E199" s="213"/>
      <c r="F199" s="214"/>
      <c r="G199" s="215"/>
      <c r="H199" s="216"/>
      <c r="I199" s="217"/>
      <c r="J199" s="218"/>
      <c r="K199" s="219"/>
      <c r="L199" s="220" t="str">
        <f t="shared" si="2"/>
        <v/>
      </c>
      <c r="M199" s="221"/>
      <c r="N199" s="222"/>
      <c r="O199" s="223"/>
      <c r="P199" s="222"/>
      <c r="Q199" s="224"/>
      <c r="R199" s="225" t="str">
        <f>'判定シート(建築物)'!$O199</f>
        <v/>
      </c>
      <c r="S199" s="154"/>
      <c r="U199" s="250"/>
      <c r="V199" s="251"/>
      <c r="W199" s="252"/>
      <c r="X199" s="253"/>
      <c r="Y199" s="254"/>
      <c r="Z199" s="254"/>
      <c r="AA199" s="255"/>
      <c r="AB199" s="256"/>
      <c r="AC199" s="255"/>
      <c r="AD199" s="257"/>
      <c r="AE199" s="253"/>
      <c r="AF199" s="254"/>
      <c r="AG199" s="257"/>
      <c r="AH199" s="258"/>
    </row>
    <row r="200" spans="2:34" ht="30" customHeight="1" x14ac:dyDescent="0.3">
      <c r="B200" s="211"/>
      <c r="C200" s="211"/>
      <c r="D200" s="212"/>
      <c r="E200" s="213"/>
      <c r="F200" s="214"/>
      <c r="G200" s="215"/>
      <c r="H200" s="216"/>
      <c r="I200" s="217"/>
      <c r="J200" s="218"/>
      <c r="K200" s="219"/>
      <c r="L200" s="220" t="str">
        <f t="shared" si="2"/>
        <v/>
      </c>
      <c r="M200" s="221"/>
      <c r="N200" s="222"/>
      <c r="O200" s="223"/>
      <c r="P200" s="222"/>
      <c r="Q200" s="224"/>
      <c r="R200" s="225" t="str">
        <f>'判定シート(建築物)'!$O200</f>
        <v/>
      </c>
      <c r="S200" s="154"/>
      <c r="U200" s="250"/>
      <c r="V200" s="251"/>
      <c r="W200" s="252"/>
      <c r="X200" s="253"/>
      <c r="Y200" s="254"/>
      <c r="Z200" s="254"/>
      <c r="AA200" s="255"/>
      <c r="AB200" s="256"/>
      <c r="AC200" s="255"/>
      <c r="AD200" s="257"/>
      <c r="AE200" s="253"/>
      <c r="AF200" s="254"/>
      <c r="AG200" s="257"/>
      <c r="AH200" s="258"/>
    </row>
    <row r="201" spans="2:34" ht="30" customHeight="1" x14ac:dyDescent="0.3">
      <c r="B201" s="211"/>
      <c r="C201" s="211"/>
      <c r="D201" s="212"/>
      <c r="E201" s="213"/>
      <c r="F201" s="214"/>
      <c r="G201" s="215"/>
      <c r="H201" s="216"/>
      <c r="I201" s="217"/>
      <c r="J201" s="218"/>
      <c r="K201" s="219"/>
      <c r="L201" s="220" t="str">
        <f t="shared" si="2"/>
        <v/>
      </c>
      <c r="M201" s="221"/>
      <c r="N201" s="222"/>
      <c r="O201" s="223"/>
      <c r="P201" s="222"/>
      <c r="Q201" s="224"/>
      <c r="R201" s="225" t="str">
        <f>'判定シート(建築物)'!$O201</f>
        <v/>
      </c>
      <c r="S201" s="154"/>
      <c r="U201" s="250"/>
      <c r="V201" s="251"/>
      <c r="W201" s="252"/>
      <c r="X201" s="253"/>
      <c r="Y201" s="254"/>
      <c r="Z201" s="254"/>
      <c r="AA201" s="255"/>
      <c r="AB201" s="256"/>
      <c r="AC201" s="255"/>
      <c r="AD201" s="257"/>
      <c r="AE201" s="253"/>
      <c r="AF201" s="254"/>
      <c r="AG201" s="257"/>
      <c r="AH201" s="258"/>
    </row>
    <row r="202" spans="2:34" ht="30" customHeight="1" x14ac:dyDescent="0.3">
      <c r="B202" s="211"/>
      <c r="C202" s="211"/>
      <c r="D202" s="212"/>
      <c r="E202" s="213"/>
      <c r="F202" s="214"/>
      <c r="G202" s="215"/>
      <c r="H202" s="216"/>
      <c r="I202" s="217"/>
      <c r="J202" s="218"/>
      <c r="K202" s="219"/>
      <c r="L202" s="220" t="str">
        <f t="shared" ref="L202:L265" si="3">IF(K202="","",IF(K202&gt;=8,K202/8,0))</f>
        <v/>
      </c>
      <c r="M202" s="221"/>
      <c r="N202" s="222"/>
      <c r="O202" s="223"/>
      <c r="P202" s="222"/>
      <c r="Q202" s="224"/>
      <c r="R202" s="225" t="str">
        <f>'判定シート(建築物)'!$O202</f>
        <v/>
      </c>
      <c r="S202" s="154"/>
      <c r="U202" s="250"/>
      <c r="V202" s="251"/>
      <c r="W202" s="252"/>
      <c r="X202" s="253"/>
      <c r="Y202" s="254"/>
      <c r="Z202" s="254"/>
      <c r="AA202" s="255"/>
      <c r="AB202" s="256"/>
      <c r="AC202" s="255"/>
      <c r="AD202" s="257"/>
      <c r="AE202" s="253"/>
      <c r="AF202" s="254"/>
      <c r="AG202" s="257"/>
      <c r="AH202" s="258"/>
    </row>
    <row r="203" spans="2:34" ht="30" customHeight="1" x14ac:dyDescent="0.3">
      <c r="B203" s="211"/>
      <c r="C203" s="211"/>
      <c r="D203" s="212"/>
      <c r="E203" s="213"/>
      <c r="F203" s="214"/>
      <c r="G203" s="215"/>
      <c r="H203" s="216"/>
      <c r="I203" s="217"/>
      <c r="J203" s="218"/>
      <c r="K203" s="219"/>
      <c r="L203" s="220" t="str">
        <f t="shared" si="3"/>
        <v/>
      </c>
      <c r="M203" s="221"/>
      <c r="N203" s="222"/>
      <c r="O203" s="223"/>
      <c r="P203" s="222"/>
      <c r="Q203" s="224"/>
      <c r="R203" s="225" t="str">
        <f>'判定シート(建築物)'!$O203</f>
        <v/>
      </c>
      <c r="S203" s="154"/>
      <c r="U203" s="250"/>
      <c r="V203" s="251"/>
      <c r="W203" s="252"/>
      <c r="X203" s="253"/>
      <c r="Y203" s="254"/>
      <c r="Z203" s="254"/>
      <c r="AA203" s="255"/>
      <c r="AB203" s="256"/>
      <c r="AC203" s="255"/>
      <c r="AD203" s="257"/>
      <c r="AE203" s="253"/>
      <c r="AF203" s="254"/>
      <c r="AG203" s="257"/>
      <c r="AH203" s="258"/>
    </row>
    <row r="204" spans="2:34" ht="30" customHeight="1" x14ac:dyDescent="0.3">
      <c r="B204" s="211"/>
      <c r="C204" s="211"/>
      <c r="D204" s="212"/>
      <c r="E204" s="213"/>
      <c r="F204" s="214"/>
      <c r="G204" s="215"/>
      <c r="H204" s="216"/>
      <c r="I204" s="217"/>
      <c r="J204" s="218"/>
      <c r="K204" s="219"/>
      <c r="L204" s="220" t="str">
        <f t="shared" si="3"/>
        <v/>
      </c>
      <c r="M204" s="221"/>
      <c r="N204" s="222"/>
      <c r="O204" s="223"/>
      <c r="P204" s="222"/>
      <c r="Q204" s="224"/>
      <c r="R204" s="225" t="str">
        <f>'判定シート(建築物)'!$O204</f>
        <v/>
      </c>
      <c r="S204" s="154"/>
      <c r="U204" s="250"/>
      <c r="V204" s="251"/>
      <c r="W204" s="252"/>
      <c r="X204" s="253"/>
      <c r="Y204" s="254"/>
      <c r="Z204" s="254"/>
      <c r="AA204" s="255"/>
      <c r="AB204" s="256"/>
      <c r="AC204" s="255"/>
      <c r="AD204" s="257"/>
      <c r="AE204" s="253"/>
      <c r="AF204" s="254"/>
      <c r="AG204" s="257"/>
      <c r="AH204" s="258"/>
    </row>
    <row r="205" spans="2:34" ht="30" customHeight="1" x14ac:dyDescent="0.3">
      <c r="B205" s="211"/>
      <c r="C205" s="211"/>
      <c r="D205" s="212"/>
      <c r="E205" s="213"/>
      <c r="F205" s="214"/>
      <c r="G205" s="215"/>
      <c r="H205" s="216"/>
      <c r="I205" s="217"/>
      <c r="J205" s="218"/>
      <c r="K205" s="219"/>
      <c r="L205" s="220" t="str">
        <f t="shared" si="3"/>
        <v/>
      </c>
      <c r="M205" s="221"/>
      <c r="N205" s="222"/>
      <c r="O205" s="223"/>
      <c r="P205" s="222"/>
      <c r="Q205" s="224"/>
      <c r="R205" s="225" t="str">
        <f>'判定シート(建築物)'!$O205</f>
        <v/>
      </c>
      <c r="S205" s="154"/>
      <c r="U205" s="250"/>
      <c r="V205" s="251"/>
      <c r="W205" s="252"/>
      <c r="X205" s="253"/>
      <c r="Y205" s="254"/>
      <c r="Z205" s="254"/>
      <c r="AA205" s="255"/>
      <c r="AB205" s="256"/>
      <c r="AC205" s="255"/>
      <c r="AD205" s="257"/>
      <c r="AE205" s="253"/>
      <c r="AF205" s="254"/>
      <c r="AG205" s="257"/>
      <c r="AH205" s="258"/>
    </row>
    <row r="206" spans="2:34" ht="30" customHeight="1" x14ac:dyDescent="0.3">
      <c r="B206" s="211"/>
      <c r="C206" s="211"/>
      <c r="D206" s="212"/>
      <c r="E206" s="213"/>
      <c r="F206" s="214"/>
      <c r="G206" s="215"/>
      <c r="H206" s="216"/>
      <c r="I206" s="217"/>
      <c r="J206" s="218"/>
      <c r="K206" s="219"/>
      <c r="L206" s="220" t="str">
        <f t="shared" si="3"/>
        <v/>
      </c>
      <c r="M206" s="221"/>
      <c r="N206" s="222"/>
      <c r="O206" s="223"/>
      <c r="P206" s="222"/>
      <c r="Q206" s="224"/>
      <c r="R206" s="225" t="str">
        <f>'判定シート(建築物)'!$O206</f>
        <v/>
      </c>
      <c r="S206" s="154"/>
      <c r="U206" s="250"/>
      <c r="V206" s="251"/>
      <c r="W206" s="252"/>
      <c r="X206" s="253"/>
      <c r="Y206" s="254"/>
      <c r="Z206" s="254"/>
      <c r="AA206" s="255"/>
      <c r="AB206" s="256"/>
      <c r="AC206" s="255"/>
      <c r="AD206" s="257"/>
      <c r="AE206" s="253"/>
      <c r="AF206" s="254"/>
      <c r="AG206" s="257"/>
      <c r="AH206" s="258"/>
    </row>
    <row r="207" spans="2:34" ht="30" customHeight="1" x14ac:dyDescent="0.3">
      <c r="B207" s="211"/>
      <c r="C207" s="211"/>
      <c r="D207" s="212"/>
      <c r="E207" s="213"/>
      <c r="F207" s="214"/>
      <c r="G207" s="215"/>
      <c r="H207" s="216"/>
      <c r="I207" s="217"/>
      <c r="J207" s="218"/>
      <c r="K207" s="219"/>
      <c r="L207" s="220" t="str">
        <f t="shared" si="3"/>
        <v/>
      </c>
      <c r="M207" s="221"/>
      <c r="N207" s="222"/>
      <c r="O207" s="223"/>
      <c r="P207" s="222"/>
      <c r="Q207" s="224"/>
      <c r="R207" s="225" t="str">
        <f>'判定シート(建築物)'!$O207</f>
        <v/>
      </c>
      <c r="S207" s="154"/>
      <c r="U207" s="250"/>
      <c r="V207" s="251"/>
      <c r="W207" s="252"/>
      <c r="X207" s="253"/>
      <c r="Y207" s="254"/>
      <c r="Z207" s="254"/>
      <c r="AA207" s="255"/>
      <c r="AB207" s="256"/>
      <c r="AC207" s="255"/>
      <c r="AD207" s="257"/>
      <c r="AE207" s="253"/>
      <c r="AF207" s="254"/>
      <c r="AG207" s="257"/>
      <c r="AH207" s="258"/>
    </row>
    <row r="208" spans="2:34" ht="30" customHeight="1" x14ac:dyDescent="0.3">
      <c r="B208" s="211"/>
      <c r="C208" s="211"/>
      <c r="D208" s="212"/>
      <c r="E208" s="213"/>
      <c r="F208" s="214"/>
      <c r="G208" s="215"/>
      <c r="H208" s="216"/>
      <c r="I208" s="217"/>
      <c r="J208" s="218"/>
      <c r="K208" s="219"/>
      <c r="L208" s="220" t="str">
        <f t="shared" si="3"/>
        <v/>
      </c>
      <c r="M208" s="221"/>
      <c r="N208" s="222"/>
      <c r="O208" s="223"/>
      <c r="P208" s="222"/>
      <c r="Q208" s="224"/>
      <c r="R208" s="225" t="str">
        <f>'判定シート(建築物)'!$O208</f>
        <v/>
      </c>
      <c r="S208" s="154"/>
      <c r="U208" s="250"/>
      <c r="V208" s="251"/>
      <c r="W208" s="252"/>
      <c r="X208" s="253"/>
      <c r="Y208" s="254"/>
      <c r="Z208" s="254"/>
      <c r="AA208" s="255"/>
      <c r="AB208" s="256"/>
      <c r="AC208" s="255"/>
      <c r="AD208" s="257"/>
      <c r="AE208" s="253"/>
      <c r="AF208" s="254"/>
      <c r="AG208" s="257"/>
      <c r="AH208" s="258"/>
    </row>
    <row r="209" spans="2:34" ht="30" customHeight="1" x14ac:dyDescent="0.3">
      <c r="B209" s="211"/>
      <c r="C209" s="211"/>
      <c r="D209" s="212"/>
      <c r="E209" s="213"/>
      <c r="F209" s="214"/>
      <c r="G209" s="215"/>
      <c r="H209" s="216"/>
      <c r="I209" s="217"/>
      <c r="J209" s="218"/>
      <c r="K209" s="219"/>
      <c r="L209" s="220" t="str">
        <f t="shared" si="3"/>
        <v/>
      </c>
      <c r="M209" s="221"/>
      <c r="N209" s="222"/>
      <c r="O209" s="223"/>
      <c r="P209" s="222"/>
      <c r="Q209" s="224"/>
      <c r="R209" s="225" t="str">
        <f>'判定シート(建築物)'!$O209</f>
        <v/>
      </c>
      <c r="S209" s="154"/>
      <c r="U209" s="250"/>
      <c r="V209" s="251"/>
      <c r="W209" s="252"/>
      <c r="X209" s="253"/>
      <c r="Y209" s="254"/>
      <c r="Z209" s="254"/>
      <c r="AA209" s="255"/>
      <c r="AB209" s="256"/>
      <c r="AC209" s="255"/>
      <c r="AD209" s="257"/>
      <c r="AE209" s="253"/>
      <c r="AF209" s="254"/>
      <c r="AG209" s="257"/>
      <c r="AH209" s="258"/>
    </row>
    <row r="210" spans="2:34" ht="30" customHeight="1" x14ac:dyDescent="0.3">
      <c r="B210" s="211"/>
      <c r="C210" s="211"/>
      <c r="D210" s="212"/>
      <c r="E210" s="213"/>
      <c r="F210" s="214"/>
      <c r="G210" s="215"/>
      <c r="H210" s="216"/>
      <c r="I210" s="217"/>
      <c r="J210" s="218"/>
      <c r="K210" s="219"/>
      <c r="L210" s="220" t="str">
        <f t="shared" si="3"/>
        <v/>
      </c>
      <c r="M210" s="221"/>
      <c r="N210" s="222"/>
      <c r="O210" s="223"/>
      <c r="P210" s="222"/>
      <c r="Q210" s="224"/>
      <c r="R210" s="225" t="str">
        <f>'判定シート(建築物)'!$O210</f>
        <v/>
      </c>
      <c r="S210" s="154"/>
      <c r="U210" s="250"/>
      <c r="V210" s="251"/>
      <c r="W210" s="252"/>
      <c r="X210" s="253"/>
      <c r="Y210" s="254"/>
      <c r="Z210" s="254"/>
      <c r="AA210" s="255"/>
      <c r="AB210" s="256"/>
      <c r="AC210" s="255"/>
      <c r="AD210" s="257"/>
      <c r="AE210" s="253"/>
      <c r="AF210" s="254"/>
      <c r="AG210" s="257"/>
      <c r="AH210" s="258"/>
    </row>
    <row r="211" spans="2:34" ht="30" customHeight="1" x14ac:dyDescent="0.3">
      <c r="B211" s="211"/>
      <c r="C211" s="211"/>
      <c r="D211" s="212"/>
      <c r="E211" s="213"/>
      <c r="F211" s="214"/>
      <c r="G211" s="215"/>
      <c r="H211" s="216"/>
      <c r="I211" s="217"/>
      <c r="J211" s="218"/>
      <c r="K211" s="219"/>
      <c r="L211" s="220" t="str">
        <f t="shared" si="3"/>
        <v/>
      </c>
      <c r="M211" s="221"/>
      <c r="N211" s="222"/>
      <c r="O211" s="223"/>
      <c r="P211" s="222"/>
      <c r="Q211" s="224"/>
      <c r="R211" s="225" t="str">
        <f>'判定シート(建築物)'!$O211</f>
        <v/>
      </c>
      <c r="S211" s="154"/>
      <c r="U211" s="250"/>
      <c r="V211" s="251"/>
      <c r="W211" s="252"/>
      <c r="X211" s="253"/>
      <c r="Y211" s="254"/>
      <c r="Z211" s="254"/>
      <c r="AA211" s="255"/>
      <c r="AB211" s="256"/>
      <c r="AC211" s="255"/>
      <c r="AD211" s="257"/>
      <c r="AE211" s="253"/>
      <c r="AF211" s="254"/>
      <c r="AG211" s="257"/>
      <c r="AH211" s="258"/>
    </row>
    <row r="212" spans="2:34" ht="30" customHeight="1" x14ac:dyDescent="0.3">
      <c r="B212" s="211"/>
      <c r="C212" s="211"/>
      <c r="D212" s="212"/>
      <c r="E212" s="213"/>
      <c r="F212" s="214"/>
      <c r="G212" s="215"/>
      <c r="H212" s="216"/>
      <c r="I212" s="217"/>
      <c r="J212" s="218"/>
      <c r="K212" s="219"/>
      <c r="L212" s="220" t="str">
        <f t="shared" si="3"/>
        <v/>
      </c>
      <c r="M212" s="221"/>
      <c r="N212" s="222"/>
      <c r="O212" s="223"/>
      <c r="P212" s="222"/>
      <c r="Q212" s="224"/>
      <c r="R212" s="225" t="str">
        <f>'判定シート(建築物)'!$O212</f>
        <v/>
      </c>
      <c r="S212" s="154"/>
      <c r="U212" s="250"/>
      <c r="V212" s="251"/>
      <c r="W212" s="252"/>
      <c r="X212" s="253"/>
      <c r="Y212" s="254"/>
      <c r="Z212" s="254"/>
      <c r="AA212" s="255"/>
      <c r="AB212" s="256"/>
      <c r="AC212" s="255"/>
      <c r="AD212" s="257"/>
      <c r="AE212" s="253"/>
      <c r="AF212" s="254"/>
      <c r="AG212" s="257"/>
      <c r="AH212" s="258"/>
    </row>
    <row r="213" spans="2:34" ht="30" customHeight="1" x14ac:dyDescent="0.3">
      <c r="B213" s="211"/>
      <c r="C213" s="211"/>
      <c r="D213" s="212"/>
      <c r="E213" s="213"/>
      <c r="F213" s="214"/>
      <c r="G213" s="215"/>
      <c r="H213" s="216"/>
      <c r="I213" s="217"/>
      <c r="J213" s="218"/>
      <c r="K213" s="219"/>
      <c r="L213" s="220" t="str">
        <f t="shared" si="3"/>
        <v/>
      </c>
      <c r="M213" s="221"/>
      <c r="N213" s="222"/>
      <c r="O213" s="223"/>
      <c r="P213" s="222"/>
      <c r="Q213" s="224"/>
      <c r="R213" s="225" t="str">
        <f>'判定シート(建築物)'!$O213</f>
        <v/>
      </c>
      <c r="S213" s="154"/>
      <c r="U213" s="250"/>
      <c r="V213" s="251"/>
      <c r="W213" s="252"/>
      <c r="X213" s="253"/>
      <c r="Y213" s="254"/>
      <c r="Z213" s="254"/>
      <c r="AA213" s="255"/>
      <c r="AB213" s="256"/>
      <c r="AC213" s="255"/>
      <c r="AD213" s="257"/>
      <c r="AE213" s="253"/>
      <c r="AF213" s="254"/>
      <c r="AG213" s="257"/>
      <c r="AH213" s="258"/>
    </row>
    <row r="214" spans="2:34" ht="30" customHeight="1" x14ac:dyDescent="0.3">
      <c r="B214" s="211"/>
      <c r="C214" s="211"/>
      <c r="D214" s="212"/>
      <c r="E214" s="213"/>
      <c r="F214" s="214"/>
      <c r="G214" s="215"/>
      <c r="H214" s="216"/>
      <c r="I214" s="217"/>
      <c r="J214" s="218"/>
      <c r="K214" s="219"/>
      <c r="L214" s="220" t="str">
        <f t="shared" si="3"/>
        <v/>
      </c>
      <c r="M214" s="221"/>
      <c r="N214" s="222"/>
      <c r="O214" s="223"/>
      <c r="P214" s="222"/>
      <c r="Q214" s="224"/>
      <c r="R214" s="225" t="str">
        <f>'判定シート(建築物)'!$O214</f>
        <v/>
      </c>
      <c r="S214" s="154"/>
      <c r="U214" s="250"/>
      <c r="V214" s="251"/>
      <c r="W214" s="252"/>
      <c r="X214" s="253"/>
      <c r="Y214" s="254"/>
      <c r="Z214" s="254"/>
      <c r="AA214" s="255"/>
      <c r="AB214" s="256"/>
      <c r="AC214" s="255"/>
      <c r="AD214" s="257"/>
      <c r="AE214" s="253"/>
      <c r="AF214" s="254"/>
      <c r="AG214" s="257"/>
      <c r="AH214" s="258"/>
    </row>
    <row r="215" spans="2:34" ht="30" customHeight="1" x14ac:dyDescent="0.3">
      <c r="B215" s="211"/>
      <c r="C215" s="211"/>
      <c r="D215" s="212"/>
      <c r="E215" s="213"/>
      <c r="F215" s="214"/>
      <c r="G215" s="215"/>
      <c r="H215" s="216"/>
      <c r="I215" s="217"/>
      <c r="J215" s="218"/>
      <c r="K215" s="219"/>
      <c r="L215" s="220" t="str">
        <f t="shared" si="3"/>
        <v/>
      </c>
      <c r="M215" s="221"/>
      <c r="N215" s="222"/>
      <c r="O215" s="223"/>
      <c r="P215" s="222"/>
      <c r="Q215" s="224"/>
      <c r="R215" s="225" t="str">
        <f>'判定シート(建築物)'!$O215</f>
        <v/>
      </c>
      <c r="S215" s="154"/>
      <c r="U215" s="250"/>
      <c r="V215" s="251"/>
      <c r="W215" s="252"/>
      <c r="X215" s="253"/>
      <c r="Y215" s="254"/>
      <c r="Z215" s="254"/>
      <c r="AA215" s="255"/>
      <c r="AB215" s="256"/>
      <c r="AC215" s="255"/>
      <c r="AD215" s="257"/>
      <c r="AE215" s="253"/>
      <c r="AF215" s="254"/>
      <c r="AG215" s="257"/>
      <c r="AH215" s="258"/>
    </row>
    <row r="216" spans="2:34" ht="30" customHeight="1" x14ac:dyDescent="0.3">
      <c r="B216" s="211"/>
      <c r="C216" s="211"/>
      <c r="D216" s="212"/>
      <c r="E216" s="213"/>
      <c r="F216" s="214"/>
      <c r="G216" s="215"/>
      <c r="H216" s="216"/>
      <c r="I216" s="217"/>
      <c r="J216" s="218"/>
      <c r="K216" s="219"/>
      <c r="L216" s="220" t="str">
        <f t="shared" si="3"/>
        <v/>
      </c>
      <c r="M216" s="221"/>
      <c r="N216" s="222"/>
      <c r="O216" s="223"/>
      <c r="P216" s="222"/>
      <c r="Q216" s="224"/>
      <c r="R216" s="225" t="str">
        <f>'判定シート(建築物)'!$O216</f>
        <v/>
      </c>
      <c r="S216" s="154"/>
      <c r="U216" s="250"/>
      <c r="V216" s="251"/>
      <c r="W216" s="252"/>
      <c r="X216" s="253"/>
      <c r="Y216" s="254"/>
      <c r="Z216" s="254"/>
      <c r="AA216" s="255"/>
      <c r="AB216" s="256"/>
      <c r="AC216" s="255"/>
      <c r="AD216" s="257"/>
      <c r="AE216" s="253"/>
      <c r="AF216" s="254"/>
      <c r="AG216" s="257"/>
      <c r="AH216" s="258"/>
    </row>
    <row r="217" spans="2:34" ht="30" customHeight="1" x14ac:dyDescent="0.3">
      <c r="B217" s="211"/>
      <c r="C217" s="211"/>
      <c r="D217" s="212"/>
      <c r="E217" s="213"/>
      <c r="F217" s="214"/>
      <c r="G217" s="215"/>
      <c r="H217" s="216"/>
      <c r="I217" s="217"/>
      <c r="J217" s="218"/>
      <c r="K217" s="219"/>
      <c r="L217" s="220" t="str">
        <f t="shared" si="3"/>
        <v/>
      </c>
      <c r="M217" s="221"/>
      <c r="N217" s="222"/>
      <c r="O217" s="223"/>
      <c r="P217" s="222"/>
      <c r="Q217" s="224"/>
      <c r="R217" s="225" t="str">
        <f>'判定シート(建築物)'!$O217</f>
        <v/>
      </c>
      <c r="S217" s="154"/>
      <c r="U217" s="250"/>
      <c r="V217" s="251"/>
      <c r="W217" s="252"/>
      <c r="X217" s="253"/>
      <c r="Y217" s="254"/>
      <c r="Z217" s="254"/>
      <c r="AA217" s="255"/>
      <c r="AB217" s="256"/>
      <c r="AC217" s="255"/>
      <c r="AD217" s="257"/>
      <c r="AE217" s="253"/>
      <c r="AF217" s="254"/>
      <c r="AG217" s="257"/>
      <c r="AH217" s="258"/>
    </row>
    <row r="218" spans="2:34" ht="30" customHeight="1" x14ac:dyDescent="0.3">
      <c r="B218" s="211"/>
      <c r="C218" s="211"/>
      <c r="D218" s="212"/>
      <c r="E218" s="213"/>
      <c r="F218" s="214"/>
      <c r="G218" s="215"/>
      <c r="H218" s="216"/>
      <c r="I218" s="217"/>
      <c r="J218" s="218"/>
      <c r="K218" s="219"/>
      <c r="L218" s="220" t="str">
        <f t="shared" si="3"/>
        <v/>
      </c>
      <c r="M218" s="221"/>
      <c r="N218" s="222"/>
      <c r="O218" s="223"/>
      <c r="P218" s="222"/>
      <c r="Q218" s="224"/>
      <c r="R218" s="225" t="str">
        <f>'判定シート(建築物)'!$O218</f>
        <v/>
      </c>
      <c r="S218" s="154"/>
      <c r="U218" s="250"/>
      <c r="V218" s="251"/>
      <c r="W218" s="252"/>
      <c r="X218" s="253"/>
      <c r="Y218" s="254"/>
      <c r="Z218" s="254"/>
      <c r="AA218" s="255"/>
      <c r="AB218" s="256"/>
      <c r="AC218" s="255"/>
      <c r="AD218" s="257"/>
      <c r="AE218" s="253"/>
      <c r="AF218" s="254"/>
      <c r="AG218" s="257"/>
      <c r="AH218" s="258"/>
    </row>
    <row r="219" spans="2:34" ht="30" customHeight="1" x14ac:dyDescent="0.3">
      <c r="B219" s="211"/>
      <c r="C219" s="211"/>
      <c r="D219" s="212"/>
      <c r="E219" s="213"/>
      <c r="F219" s="214"/>
      <c r="G219" s="215"/>
      <c r="H219" s="216"/>
      <c r="I219" s="217"/>
      <c r="J219" s="218"/>
      <c r="K219" s="219"/>
      <c r="L219" s="220" t="str">
        <f t="shared" si="3"/>
        <v/>
      </c>
      <c r="M219" s="221"/>
      <c r="N219" s="222"/>
      <c r="O219" s="223"/>
      <c r="P219" s="222"/>
      <c r="Q219" s="224"/>
      <c r="R219" s="225" t="str">
        <f>'判定シート(建築物)'!$O219</f>
        <v/>
      </c>
      <c r="S219" s="154"/>
      <c r="U219" s="250"/>
      <c r="V219" s="251"/>
      <c r="W219" s="252"/>
      <c r="X219" s="253"/>
      <c r="Y219" s="254"/>
      <c r="Z219" s="254"/>
      <c r="AA219" s="255"/>
      <c r="AB219" s="256"/>
      <c r="AC219" s="255"/>
      <c r="AD219" s="257"/>
      <c r="AE219" s="253"/>
      <c r="AF219" s="254"/>
      <c r="AG219" s="257"/>
      <c r="AH219" s="258"/>
    </row>
    <row r="220" spans="2:34" ht="30" customHeight="1" x14ac:dyDescent="0.3">
      <c r="B220" s="211"/>
      <c r="C220" s="211"/>
      <c r="D220" s="212"/>
      <c r="E220" s="213"/>
      <c r="F220" s="214"/>
      <c r="G220" s="215"/>
      <c r="H220" s="216"/>
      <c r="I220" s="217"/>
      <c r="J220" s="218"/>
      <c r="K220" s="219"/>
      <c r="L220" s="220" t="str">
        <f t="shared" si="3"/>
        <v/>
      </c>
      <c r="M220" s="221"/>
      <c r="N220" s="222"/>
      <c r="O220" s="223"/>
      <c r="P220" s="222"/>
      <c r="Q220" s="224"/>
      <c r="R220" s="225" t="str">
        <f>'判定シート(建築物)'!$O220</f>
        <v/>
      </c>
      <c r="S220" s="154"/>
      <c r="U220" s="250"/>
      <c r="V220" s="251"/>
      <c r="W220" s="252"/>
      <c r="X220" s="253"/>
      <c r="Y220" s="254"/>
      <c r="Z220" s="254"/>
      <c r="AA220" s="255"/>
      <c r="AB220" s="256"/>
      <c r="AC220" s="255"/>
      <c r="AD220" s="257"/>
      <c r="AE220" s="253"/>
      <c r="AF220" s="254"/>
      <c r="AG220" s="257"/>
      <c r="AH220" s="258"/>
    </row>
    <row r="221" spans="2:34" ht="30" customHeight="1" x14ac:dyDescent="0.3">
      <c r="B221" s="211"/>
      <c r="C221" s="211"/>
      <c r="D221" s="212"/>
      <c r="E221" s="213"/>
      <c r="F221" s="214"/>
      <c r="G221" s="215"/>
      <c r="H221" s="216"/>
      <c r="I221" s="217"/>
      <c r="J221" s="218"/>
      <c r="K221" s="219"/>
      <c r="L221" s="220" t="str">
        <f t="shared" si="3"/>
        <v/>
      </c>
      <c r="M221" s="221"/>
      <c r="N221" s="222"/>
      <c r="O221" s="223"/>
      <c r="P221" s="222"/>
      <c r="Q221" s="224"/>
      <c r="R221" s="225" t="str">
        <f>'判定シート(建築物)'!$O221</f>
        <v/>
      </c>
      <c r="S221" s="154"/>
      <c r="U221" s="250"/>
      <c r="V221" s="251"/>
      <c r="W221" s="252"/>
      <c r="X221" s="253"/>
      <c r="Y221" s="254"/>
      <c r="Z221" s="254"/>
      <c r="AA221" s="255"/>
      <c r="AB221" s="256"/>
      <c r="AC221" s="255"/>
      <c r="AD221" s="257"/>
      <c r="AE221" s="253"/>
      <c r="AF221" s="254"/>
      <c r="AG221" s="257"/>
      <c r="AH221" s="258"/>
    </row>
    <row r="222" spans="2:34" ht="30" customHeight="1" x14ac:dyDescent="0.3">
      <c r="B222" s="211"/>
      <c r="C222" s="211"/>
      <c r="D222" s="212"/>
      <c r="E222" s="213"/>
      <c r="F222" s="214"/>
      <c r="G222" s="215"/>
      <c r="H222" s="216"/>
      <c r="I222" s="217"/>
      <c r="J222" s="218"/>
      <c r="K222" s="219"/>
      <c r="L222" s="220" t="str">
        <f t="shared" si="3"/>
        <v/>
      </c>
      <c r="M222" s="221"/>
      <c r="N222" s="222"/>
      <c r="O222" s="223"/>
      <c r="P222" s="222"/>
      <c r="Q222" s="224"/>
      <c r="R222" s="225" t="str">
        <f>'判定シート(建築物)'!$O222</f>
        <v/>
      </c>
      <c r="S222" s="154"/>
      <c r="U222" s="250"/>
      <c r="V222" s="251"/>
      <c r="W222" s="252"/>
      <c r="X222" s="253"/>
      <c r="Y222" s="254"/>
      <c r="Z222" s="254"/>
      <c r="AA222" s="255"/>
      <c r="AB222" s="256"/>
      <c r="AC222" s="255"/>
      <c r="AD222" s="257"/>
      <c r="AE222" s="253"/>
      <c r="AF222" s="254"/>
      <c r="AG222" s="257"/>
      <c r="AH222" s="258"/>
    </row>
    <row r="223" spans="2:34" ht="30" customHeight="1" x14ac:dyDescent="0.3">
      <c r="B223" s="211"/>
      <c r="C223" s="211"/>
      <c r="D223" s="212"/>
      <c r="E223" s="213"/>
      <c r="F223" s="214"/>
      <c r="G223" s="215"/>
      <c r="H223" s="216"/>
      <c r="I223" s="217"/>
      <c r="J223" s="218"/>
      <c r="K223" s="219"/>
      <c r="L223" s="220" t="str">
        <f t="shared" si="3"/>
        <v/>
      </c>
      <c r="M223" s="221"/>
      <c r="N223" s="222"/>
      <c r="O223" s="223"/>
      <c r="P223" s="222"/>
      <c r="Q223" s="224"/>
      <c r="R223" s="225" t="str">
        <f>'判定シート(建築物)'!$O223</f>
        <v/>
      </c>
      <c r="S223" s="154"/>
      <c r="U223" s="250"/>
      <c r="V223" s="251"/>
      <c r="W223" s="252"/>
      <c r="X223" s="253"/>
      <c r="Y223" s="254"/>
      <c r="Z223" s="254"/>
      <c r="AA223" s="255"/>
      <c r="AB223" s="256"/>
      <c r="AC223" s="255"/>
      <c r="AD223" s="257"/>
      <c r="AE223" s="253"/>
      <c r="AF223" s="254"/>
      <c r="AG223" s="257"/>
      <c r="AH223" s="258"/>
    </row>
    <row r="224" spans="2:34" ht="30" customHeight="1" x14ac:dyDescent="0.3">
      <c r="B224" s="211"/>
      <c r="C224" s="211"/>
      <c r="D224" s="212"/>
      <c r="E224" s="213"/>
      <c r="F224" s="214"/>
      <c r="G224" s="215"/>
      <c r="H224" s="216"/>
      <c r="I224" s="217"/>
      <c r="J224" s="218"/>
      <c r="K224" s="219"/>
      <c r="L224" s="220" t="str">
        <f t="shared" si="3"/>
        <v/>
      </c>
      <c r="M224" s="221"/>
      <c r="N224" s="222"/>
      <c r="O224" s="223"/>
      <c r="P224" s="222"/>
      <c r="Q224" s="224"/>
      <c r="R224" s="225" t="str">
        <f>'判定シート(建築物)'!$O224</f>
        <v/>
      </c>
      <c r="S224" s="154"/>
      <c r="U224" s="250"/>
      <c r="V224" s="251"/>
      <c r="W224" s="252"/>
      <c r="X224" s="253"/>
      <c r="Y224" s="254"/>
      <c r="Z224" s="254"/>
      <c r="AA224" s="255"/>
      <c r="AB224" s="256"/>
      <c r="AC224" s="255"/>
      <c r="AD224" s="257"/>
      <c r="AE224" s="253"/>
      <c r="AF224" s="254"/>
      <c r="AG224" s="257"/>
      <c r="AH224" s="258"/>
    </row>
    <row r="225" spans="2:34" ht="30" customHeight="1" x14ac:dyDescent="0.3">
      <c r="B225" s="211"/>
      <c r="C225" s="211"/>
      <c r="D225" s="212"/>
      <c r="E225" s="213"/>
      <c r="F225" s="214"/>
      <c r="G225" s="215"/>
      <c r="H225" s="216"/>
      <c r="I225" s="217"/>
      <c r="J225" s="218"/>
      <c r="K225" s="219"/>
      <c r="L225" s="220" t="str">
        <f t="shared" si="3"/>
        <v/>
      </c>
      <c r="M225" s="221"/>
      <c r="N225" s="222"/>
      <c r="O225" s="223"/>
      <c r="P225" s="222"/>
      <c r="Q225" s="224"/>
      <c r="R225" s="225" t="str">
        <f>'判定シート(建築物)'!$O225</f>
        <v/>
      </c>
      <c r="S225" s="154"/>
      <c r="U225" s="250"/>
      <c r="V225" s="251"/>
      <c r="W225" s="252"/>
      <c r="X225" s="253"/>
      <c r="Y225" s="254"/>
      <c r="Z225" s="254"/>
      <c r="AA225" s="255"/>
      <c r="AB225" s="256"/>
      <c r="AC225" s="255"/>
      <c r="AD225" s="257"/>
      <c r="AE225" s="253"/>
      <c r="AF225" s="254"/>
      <c r="AG225" s="257"/>
      <c r="AH225" s="258"/>
    </row>
    <row r="226" spans="2:34" ht="30" customHeight="1" x14ac:dyDescent="0.3">
      <c r="B226" s="211"/>
      <c r="C226" s="211"/>
      <c r="D226" s="212"/>
      <c r="E226" s="213"/>
      <c r="F226" s="214"/>
      <c r="G226" s="215"/>
      <c r="H226" s="216"/>
      <c r="I226" s="217"/>
      <c r="J226" s="218"/>
      <c r="K226" s="219"/>
      <c r="L226" s="220" t="str">
        <f t="shared" si="3"/>
        <v/>
      </c>
      <c r="M226" s="221"/>
      <c r="N226" s="222"/>
      <c r="O226" s="223"/>
      <c r="P226" s="222"/>
      <c r="Q226" s="224"/>
      <c r="R226" s="225" t="str">
        <f>'判定シート(建築物)'!$O226</f>
        <v/>
      </c>
      <c r="S226" s="154"/>
      <c r="U226" s="250"/>
      <c r="V226" s="251"/>
      <c r="W226" s="252"/>
      <c r="X226" s="253"/>
      <c r="Y226" s="254"/>
      <c r="Z226" s="254"/>
      <c r="AA226" s="255"/>
      <c r="AB226" s="256"/>
      <c r="AC226" s="255"/>
      <c r="AD226" s="257"/>
      <c r="AE226" s="253"/>
      <c r="AF226" s="254"/>
      <c r="AG226" s="257"/>
      <c r="AH226" s="258"/>
    </row>
    <row r="227" spans="2:34" ht="30" customHeight="1" x14ac:dyDescent="0.3">
      <c r="B227" s="211"/>
      <c r="C227" s="211"/>
      <c r="D227" s="212"/>
      <c r="E227" s="213"/>
      <c r="F227" s="214"/>
      <c r="G227" s="215"/>
      <c r="H227" s="216"/>
      <c r="I227" s="217"/>
      <c r="J227" s="218"/>
      <c r="K227" s="219"/>
      <c r="L227" s="220" t="str">
        <f t="shared" si="3"/>
        <v/>
      </c>
      <c r="M227" s="221"/>
      <c r="N227" s="222"/>
      <c r="O227" s="223"/>
      <c r="P227" s="222"/>
      <c r="Q227" s="224"/>
      <c r="R227" s="225" t="str">
        <f>'判定シート(建築物)'!$O227</f>
        <v/>
      </c>
      <c r="S227" s="154"/>
      <c r="U227" s="250"/>
      <c r="V227" s="251"/>
      <c r="W227" s="252"/>
      <c r="X227" s="253"/>
      <c r="Y227" s="254"/>
      <c r="Z227" s="254"/>
      <c r="AA227" s="255"/>
      <c r="AB227" s="256"/>
      <c r="AC227" s="255"/>
      <c r="AD227" s="257"/>
      <c r="AE227" s="253"/>
      <c r="AF227" s="254"/>
      <c r="AG227" s="257"/>
      <c r="AH227" s="258"/>
    </row>
    <row r="228" spans="2:34" ht="30" customHeight="1" x14ac:dyDescent="0.3">
      <c r="B228" s="211"/>
      <c r="C228" s="211"/>
      <c r="D228" s="212"/>
      <c r="E228" s="213"/>
      <c r="F228" s="214"/>
      <c r="G228" s="215"/>
      <c r="H228" s="216"/>
      <c r="I228" s="217"/>
      <c r="J228" s="218"/>
      <c r="K228" s="219"/>
      <c r="L228" s="220" t="str">
        <f t="shared" si="3"/>
        <v/>
      </c>
      <c r="M228" s="221"/>
      <c r="N228" s="222"/>
      <c r="O228" s="223"/>
      <c r="P228" s="222"/>
      <c r="Q228" s="224"/>
      <c r="R228" s="225" t="str">
        <f>'判定シート(建築物)'!$O228</f>
        <v/>
      </c>
      <c r="S228" s="154"/>
      <c r="U228" s="250"/>
      <c r="V228" s="251"/>
      <c r="W228" s="252"/>
      <c r="X228" s="253"/>
      <c r="Y228" s="254"/>
      <c r="Z228" s="254"/>
      <c r="AA228" s="255"/>
      <c r="AB228" s="256"/>
      <c r="AC228" s="255"/>
      <c r="AD228" s="257"/>
      <c r="AE228" s="253"/>
      <c r="AF228" s="254"/>
      <c r="AG228" s="257"/>
      <c r="AH228" s="258"/>
    </row>
    <row r="229" spans="2:34" ht="30" customHeight="1" x14ac:dyDescent="0.3">
      <c r="B229" s="211"/>
      <c r="C229" s="211"/>
      <c r="D229" s="212"/>
      <c r="E229" s="213"/>
      <c r="F229" s="214"/>
      <c r="G229" s="215"/>
      <c r="H229" s="216"/>
      <c r="I229" s="217"/>
      <c r="J229" s="218"/>
      <c r="K229" s="219"/>
      <c r="L229" s="220" t="str">
        <f t="shared" si="3"/>
        <v/>
      </c>
      <c r="M229" s="221"/>
      <c r="N229" s="222"/>
      <c r="O229" s="223"/>
      <c r="P229" s="222"/>
      <c r="Q229" s="224"/>
      <c r="R229" s="225" t="str">
        <f>'判定シート(建築物)'!$O229</f>
        <v/>
      </c>
      <c r="S229" s="154"/>
      <c r="U229" s="250"/>
      <c r="V229" s="251"/>
      <c r="W229" s="252"/>
      <c r="X229" s="253"/>
      <c r="Y229" s="254"/>
      <c r="Z229" s="254"/>
      <c r="AA229" s="255"/>
      <c r="AB229" s="256"/>
      <c r="AC229" s="255"/>
      <c r="AD229" s="257"/>
      <c r="AE229" s="253"/>
      <c r="AF229" s="254"/>
      <c r="AG229" s="257"/>
      <c r="AH229" s="258"/>
    </row>
    <row r="230" spans="2:34" ht="30" customHeight="1" x14ac:dyDescent="0.3">
      <c r="B230" s="211"/>
      <c r="C230" s="211"/>
      <c r="D230" s="212"/>
      <c r="E230" s="213"/>
      <c r="F230" s="214"/>
      <c r="G230" s="215"/>
      <c r="H230" s="216"/>
      <c r="I230" s="217"/>
      <c r="J230" s="218"/>
      <c r="K230" s="219"/>
      <c r="L230" s="220" t="str">
        <f t="shared" si="3"/>
        <v/>
      </c>
      <c r="M230" s="221"/>
      <c r="N230" s="222"/>
      <c r="O230" s="223"/>
      <c r="P230" s="222"/>
      <c r="Q230" s="224"/>
      <c r="R230" s="225" t="str">
        <f>'判定シート(建築物)'!$O230</f>
        <v/>
      </c>
      <c r="S230" s="154"/>
      <c r="U230" s="250"/>
      <c r="V230" s="251"/>
      <c r="W230" s="252"/>
      <c r="X230" s="253"/>
      <c r="Y230" s="254"/>
      <c r="Z230" s="254"/>
      <c r="AA230" s="255"/>
      <c r="AB230" s="256"/>
      <c r="AC230" s="255"/>
      <c r="AD230" s="257"/>
      <c r="AE230" s="253"/>
      <c r="AF230" s="254"/>
      <c r="AG230" s="257"/>
      <c r="AH230" s="258"/>
    </row>
    <row r="231" spans="2:34" ht="30" customHeight="1" x14ac:dyDescent="0.3">
      <c r="B231" s="211"/>
      <c r="C231" s="211"/>
      <c r="D231" s="212"/>
      <c r="E231" s="213"/>
      <c r="F231" s="214"/>
      <c r="G231" s="215"/>
      <c r="H231" s="216"/>
      <c r="I231" s="217"/>
      <c r="J231" s="218"/>
      <c r="K231" s="219"/>
      <c r="L231" s="220" t="str">
        <f t="shared" si="3"/>
        <v/>
      </c>
      <c r="M231" s="221"/>
      <c r="N231" s="222"/>
      <c r="O231" s="223"/>
      <c r="P231" s="222"/>
      <c r="Q231" s="224"/>
      <c r="R231" s="225" t="str">
        <f>'判定シート(建築物)'!$O231</f>
        <v/>
      </c>
      <c r="S231" s="154"/>
      <c r="U231" s="250"/>
      <c r="V231" s="251"/>
      <c r="W231" s="252"/>
      <c r="X231" s="253"/>
      <c r="Y231" s="254"/>
      <c r="Z231" s="254"/>
      <c r="AA231" s="255"/>
      <c r="AB231" s="256"/>
      <c r="AC231" s="255"/>
      <c r="AD231" s="257"/>
      <c r="AE231" s="253"/>
      <c r="AF231" s="254"/>
      <c r="AG231" s="257"/>
      <c r="AH231" s="258"/>
    </row>
    <row r="232" spans="2:34" ht="30" customHeight="1" x14ac:dyDescent="0.3">
      <c r="B232" s="211"/>
      <c r="C232" s="211"/>
      <c r="D232" s="212"/>
      <c r="E232" s="213"/>
      <c r="F232" s="214"/>
      <c r="G232" s="215"/>
      <c r="H232" s="216"/>
      <c r="I232" s="217"/>
      <c r="J232" s="218"/>
      <c r="K232" s="219"/>
      <c r="L232" s="220" t="str">
        <f t="shared" si="3"/>
        <v/>
      </c>
      <c r="M232" s="221"/>
      <c r="N232" s="222"/>
      <c r="O232" s="223"/>
      <c r="P232" s="222"/>
      <c r="Q232" s="224"/>
      <c r="R232" s="225" t="str">
        <f>'判定シート(建築物)'!$O232</f>
        <v/>
      </c>
      <c r="S232" s="154"/>
      <c r="U232" s="250"/>
      <c r="V232" s="251"/>
      <c r="W232" s="252"/>
      <c r="X232" s="253"/>
      <c r="Y232" s="254"/>
      <c r="Z232" s="254"/>
      <c r="AA232" s="255"/>
      <c r="AB232" s="256"/>
      <c r="AC232" s="255"/>
      <c r="AD232" s="257"/>
      <c r="AE232" s="253"/>
      <c r="AF232" s="254"/>
      <c r="AG232" s="257"/>
      <c r="AH232" s="258"/>
    </row>
    <row r="233" spans="2:34" ht="30" customHeight="1" x14ac:dyDescent="0.3">
      <c r="B233" s="211"/>
      <c r="C233" s="211"/>
      <c r="D233" s="212"/>
      <c r="E233" s="213"/>
      <c r="F233" s="214"/>
      <c r="G233" s="215"/>
      <c r="H233" s="216"/>
      <c r="I233" s="217"/>
      <c r="J233" s="218"/>
      <c r="K233" s="219"/>
      <c r="L233" s="220" t="str">
        <f t="shared" si="3"/>
        <v/>
      </c>
      <c r="M233" s="221"/>
      <c r="N233" s="222"/>
      <c r="O233" s="223"/>
      <c r="P233" s="222"/>
      <c r="Q233" s="224"/>
      <c r="R233" s="225" t="str">
        <f>'判定シート(建築物)'!$O233</f>
        <v/>
      </c>
      <c r="S233" s="154"/>
      <c r="U233" s="250"/>
      <c r="V233" s="251"/>
      <c r="W233" s="252"/>
      <c r="X233" s="253"/>
      <c r="Y233" s="254"/>
      <c r="Z233" s="254"/>
      <c r="AA233" s="255"/>
      <c r="AB233" s="256"/>
      <c r="AC233" s="255"/>
      <c r="AD233" s="257"/>
      <c r="AE233" s="253"/>
      <c r="AF233" s="254"/>
      <c r="AG233" s="257"/>
      <c r="AH233" s="258"/>
    </row>
    <row r="234" spans="2:34" ht="30" customHeight="1" x14ac:dyDescent="0.3">
      <c r="B234" s="211"/>
      <c r="C234" s="211"/>
      <c r="D234" s="212"/>
      <c r="E234" s="213"/>
      <c r="F234" s="214"/>
      <c r="G234" s="215"/>
      <c r="H234" s="216"/>
      <c r="I234" s="217"/>
      <c r="J234" s="218"/>
      <c r="K234" s="219"/>
      <c r="L234" s="220" t="str">
        <f t="shared" si="3"/>
        <v/>
      </c>
      <c r="M234" s="221"/>
      <c r="N234" s="222"/>
      <c r="O234" s="223"/>
      <c r="P234" s="222"/>
      <c r="Q234" s="224"/>
      <c r="R234" s="225" t="str">
        <f>'判定シート(建築物)'!$O234</f>
        <v/>
      </c>
      <c r="S234" s="154"/>
      <c r="U234" s="250"/>
      <c r="V234" s="251"/>
      <c r="W234" s="252"/>
      <c r="X234" s="253"/>
      <c r="Y234" s="254"/>
      <c r="Z234" s="254"/>
      <c r="AA234" s="255"/>
      <c r="AB234" s="256"/>
      <c r="AC234" s="255"/>
      <c r="AD234" s="257"/>
      <c r="AE234" s="253"/>
      <c r="AF234" s="254"/>
      <c r="AG234" s="257"/>
      <c r="AH234" s="258"/>
    </row>
    <row r="235" spans="2:34" ht="30" customHeight="1" x14ac:dyDescent="0.3">
      <c r="B235" s="211"/>
      <c r="C235" s="211"/>
      <c r="D235" s="212"/>
      <c r="E235" s="213"/>
      <c r="F235" s="214"/>
      <c r="G235" s="215"/>
      <c r="H235" s="216"/>
      <c r="I235" s="217"/>
      <c r="J235" s="218"/>
      <c r="K235" s="219"/>
      <c r="L235" s="220" t="str">
        <f t="shared" si="3"/>
        <v/>
      </c>
      <c r="M235" s="221"/>
      <c r="N235" s="222"/>
      <c r="O235" s="223"/>
      <c r="P235" s="222"/>
      <c r="Q235" s="224"/>
      <c r="R235" s="225" t="str">
        <f>'判定シート(建築物)'!$O235</f>
        <v/>
      </c>
      <c r="S235" s="154"/>
      <c r="U235" s="250"/>
      <c r="V235" s="251"/>
      <c r="W235" s="252"/>
      <c r="X235" s="253"/>
      <c r="Y235" s="254"/>
      <c r="Z235" s="254"/>
      <c r="AA235" s="255"/>
      <c r="AB235" s="256"/>
      <c r="AC235" s="255"/>
      <c r="AD235" s="257"/>
      <c r="AE235" s="253"/>
      <c r="AF235" s="254"/>
      <c r="AG235" s="257"/>
      <c r="AH235" s="258"/>
    </row>
    <row r="236" spans="2:34" ht="30" customHeight="1" x14ac:dyDescent="0.3">
      <c r="B236" s="211"/>
      <c r="C236" s="211"/>
      <c r="D236" s="212"/>
      <c r="E236" s="213"/>
      <c r="F236" s="214"/>
      <c r="G236" s="215"/>
      <c r="H236" s="216"/>
      <c r="I236" s="217"/>
      <c r="J236" s="218"/>
      <c r="K236" s="219"/>
      <c r="L236" s="220" t="str">
        <f t="shared" si="3"/>
        <v/>
      </c>
      <c r="M236" s="221"/>
      <c r="N236" s="222"/>
      <c r="O236" s="223"/>
      <c r="P236" s="222"/>
      <c r="Q236" s="224"/>
      <c r="R236" s="225" t="str">
        <f>'判定シート(建築物)'!$O236</f>
        <v/>
      </c>
      <c r="S236" s="154"/>
      <c r="U236" s="250"/>
      <c r="V236" s="251"/>
      <c r="W236" s="252"/>
      <c r="X236" s="253"/>
      <c r="Y236" s="254"/>
      <c r="Z236" s="254"/>
      <c r="AA236" s="255"/>
      <c r="AB236" s="256"/>
      <c r="AC236" s="255"/>
      <c r="AD236" s="257"/>
      <c r="AE236" s="253"/>
      <c r="AF236" s="254"/>
      <c r="AG236" s="257"/>
      <c r="AH236" s="258"/>
    </row>
    <row r="237" spans="2:34" ht="30" customHeight="1" x14ac:dyDescent="0.3">
      <c r="B237" s="211"/>
      <c r="C237" s="211"/>
      <c r="D237" s="212"/>
      <c r="E237" s="213"/>
      <c r="F237" s="214"/>
      <c r="G237" s="215"/>
      <c r="H237" s="216"/>
      <c r="I237" s="217"/>
      <c r="J237" s="218"/>
      <c r="K237" s="219"/>
      <c r="L237" s="220" t="str">
        <f t="shared" si="3"/>
        <v/>
      </c>
      <c r="M237" s="221"/>
      <c r="N237" s="222"/>
      <c r="O237" s="223"/>
      <c r="P237" s="222"/>
      <c r="Q237" s="224"/>
      <c r="R237" s="225" t="str">
        <f>'判定シート(建築物)'!$O237</f>
        <v/>
      </c>
      <c r="S237" s="154"/>
      <c r="U237" s="250"/>
      <c r="V237" s="251"/>
      <c r="W237" s="252"/>
      <c r="X237" s="253"/>
      <c r="Y237" s="254"/>
      <c r="Z237" s="254"/>
      <c r="AA237" s="255"/>
      <c r="AB237" s="256"/>
      <c r="AC237" s="255"/>
      <c r="AD237" s="257"/>
      <c r="AE237" s="253"/>
      <c r="AF237" s="254"/>
      <c r="AG237" s="257"/>
      <c r="AH237" s="258"/>
    </row>
    <row r="238" spans="2:34" ht="30" customHeight="1" x14ac:dyDescent="0.3">
      <c r="B238" s="211"/>
      <c r="C238" s="211"/>
      <c r="D238" s="212"/>
      <c r="E238" s="213"/>
      <c r="F238" s="214"/>
      <c r="G238" s="215"/>
      <c r="H238" s="216"/>
      <c r="I238" s="217"/>
      <c r="J238" s="218"/>
      <c r="K238" s="219"/>
      <c r="L238" s="220" t="str">
        <f t="shared" si="3"/>
        <v/>
      </c>
      <c r="M238" s="221"/>
      <c r="N238" s="222"/>
      <c r="O238" s="223"/>
      <c r="P238" s="222"/>
      <c r="Q238" s="224"/>
      <c r="R238" s="225" t="str">
        <f>'判定シート(建築物)'!$O238</f>
        <v/>
      </c>
      <c r="S238" s="154"/>
      <c r="U238" s="250"/>
      <c r="V238" s="251"/>
      <c r="W238" s="252"/>
      <c r="X238" s="253"/>
      <c r="Y238" s="254"/>
      <c r="Z238" s="254"/>
      <c r="AA238" s="255"/>
      <c r="AB238" s="256"/>
      <c r="AC238" s="255"/>
      <c r="AD238" s="257"/>
      <c r="AE238" s="253"/>
      <c r="AF238" s="254"/>
      <c r="AG238" s="257"/>
      <c r="AH238" s="258"/>
    </row>
    <row r="239" spans="2:34" ht="30" customHeight="1" x14ac:dyDescent="0.3">
      <c r="B239" s="211"/>
      <c r="C239" s="211"/>
      <c r="D239" s="212"/>
      <c r="E239" s="213"/>
      <c r="F239" s="214"/>
      <c r="G239" s="215"/>
      <c r="H239" s="216"/>
      <c r="I239" s="217"/>
      <c r="J239" s="218"/>
      <c r="K239" s="219"/>
      <c r="L239" s="220" t="str">
        <f t="shared" si="3"/>
        <v/>
      </c>
      <c r="M239" s="221"/>
      <c r="N239" s="222"/>
      <c r="O239" s="223"/>
      <c r="P239" s="222"/>
      <c r="Q239" s="224"/>
      <c r="R239" s="225" t="str">
        <f>'判定シート(建築物)'!$O239</f>
        <v/>
      </c>
      <c r="S239" s="154"/>
      <c r="U239" s="250"/>
      <c r="V239" s="251"/>
      <c r="W239" s="252"/>
      <c r="X239" s="253"/>
      <c r="Y239" s="254"/>
      <c r="Z239" s="254"/>
      <c r="AA239" s="255"/>
      <c r="AB239" s="256"/>
      <c r="AC239" s="255"/>
      <c r="AD239" s="257"/>
      <c r="AE239" s="253"/>
      <c r="AF239" s="254"/>
      <c r="AG239" s="257"/>
      <c r="AH239" s="258"/>
    </row>
    <row r="240" spans="2:34" ht="30" customHeight="1" x14ac:dyDescent="0.3">
      <c r="B240" s="211"/>
      <c r="C240" s="211"/>
      <c r="D240" s="212"/>
      <c r="E240" s="213"/>
      <c r="F240" s="214"/>
      <c r="G240" s="215"/>
      <c r="H240" s="216"/>
      <c r="I240" s="217"/>
      <c r="J240" s="218"/>
      <c r="K240" s="219"/>
      <c r="L240" s="220" t="str">
        <f t="shared" si="3"/>
        <v/>
      </c>
      <c r="M240" s="221"/>
      <c r="N240" s="222"/>
      <c r="O240" s="223"/>
      <c r="P240" s="222"/>
      <c r="Q240" s="224"/>
      <c r="R240" s="225" t="str">
        <f>'判定シート(建築物)'!$O240</f>
        <v/>
      </c>
      <c r="S240" s="154"/>
      <c r="U240" s="250"/>
      <c r="V240" s="251"/>
      <c r="W240" s="252"/>
      <c r="X240" s="253"/>
      <c r="Y240" s="254"/>
      <c r="Z240" s="254"/>
      <c r="AA240" s="255"/>
      <c r="AB240" s="256"/>
      <c r="AC240" s="255"/>
      <c r="AD240" s="257"/>
      <c r="AE240" s="253"/>
      <c r="AF240" s="254"/>
      <c r="AG240" s="257"/>
      <c r="AH240" s="258"/>
    </row>
    <row r="241" spans="2:34" ht="30" customHeight="1" x14ac:dyDescent="0.3">
      <c r="B241" s="211"/>
      <c r="C241" s="211"/>
      <c r="D241" s="212"/>
      <c r="E241" s="213"/>
      <c r="F241" s="214"/>
      <c r="G241" s="215"/>
      <c r="H241" s="216"/>
      <c r="I241" s="217"/>
      <c r="J241" s="218"/>
      <c r="K241" s="219"/>
      <c r="L241" s="220" t="str">
        <f t="shared" si="3"/>
        <v/>
      </c>
      <c r="M241" s="221"/>
      <c r="N241" s="222"/>
      <c r="O241" s="223"/>
      <c r="P241" s="222"/>
      <c r="Q241" s="224"/>
      <c r="R241" s="225" t="str">
        <f>'判定シート(建築物)'!$O241</f>
        <v/>
      </c>
      <c r="S241" s="154"/>
      <c r="U241" s="250"/>
      <c r="V241" s="251"/>
      <c r="W241" s="252"/>
      <c r="X241" s="253"/>
      <c r="Y241" s="254"/>
      <c r="Z241" s="254"/>
      <c r="AA241" s="255"/>
      <c r="AB241" s="256"/>
      <c r="AC241" s="255"/>
      <c r="AD241" s="257"/>
      <c r="AE241" s="253"/>
      <c r="AF241" s="254"/>
      <c r="AG241" s="257"/>
      <c r="AH241" s="258"/>
    </row>
    <row r="242" spans="2:34" ht="30" customHeight="1" x14ac:dyDescent="0.3">
      <c r="B242" s="211"/>
      <c r="C242" s="211"/>
      <c r="D242" s="212"/>
      <c r="E242" s="213"/>
      <c r="F242" s="214"/>
      <c r="G242" s="215"/>
      <c r="H242" s="216"/>
      <c r="I242" s="217"/>
      <c r="J242" s="218"/>
      <c r="K242" s="219"/>
      <c r="L242" s="220" t="str">
        <f t="shared" si="3"/>
        <v/>
      </c>
      <c r="M242" s="221"/>
      <c r="N242" s="222"/>
      <c r="O242" s="223"/>
      <c r="P242" s="222"/>
      <c r="Q242" s="224"/>
      <c r="R242" s="225" t="str">
        <f>'判定シート(建築物)'!$O242</f>
        <v/>
      </c>
      <c r="S242" s="154"/>
      <c r="U242" s="250"/>
      <c r="V242" s="251"/>
      <c r="W242" s="252"/>
      <c r="X242" s="253"/>
      <c r="Y242" s="254"/>
      <c r="Z242" s="254"/>
      <c r="AA242" s="255"/>
      <c r="AB242" s="256"/>
      <c r="AC242" s="255"/>
      <c r="AD242" s="257"/>
      <c r="AE242" s="253"/>
      <c r="AF242" s="254"/>
      <c r="AG242" s="257"/>
      <c r="AH242" s="258"/>
    </row>
    <row r="243" spans="2:34" ht="30" customHeight="1" x14ac:dyDescent="0.3">
      <c r="B243" s="211"/>
      <c r="C243" s="211"/>
      <c r="D243" s="212"/>
      <c r="E243" s="213"/>
      <c r="F243" s="214"/>
      <c r="G243" s="215"/>
      <c r="H243" s="216"/>
      <c r="I243" s="217"/>
      <c r="J243" s="218"/>
      <c r="K243" s="219"/>
      <c r="L243" s="220" t="str">
        <f t="shared" si="3"/>
        <v/>
      </c>
      <c r="M243" s="221"/>
      <c r="N243" s="222"/>
      <c r="O243" s="223"/>
      <c r="P243" s="222"/>
      <c r="Q243" s="224"/>
      <c r="R243" s="225" t="str">
        <f>'判定シート(建築物)'!$O243</f>
        <v/>
      </c>
      <c r="S243" s="154"/>
      <c r="U243" s="250"/>
      <c r="V243" s="251"/>
      <c r="W243" s="252"/>
      <c r="X243" s="253"/>
      <c r="Y243" s="254"/>
      <c r="Z243" s="254"/>
      <c r="AA243" s="255"/>
      <c r="AB243" s="256"/>
      <c r="AC243" s="255"/>
      <c r="AD243" s="257"/>
      <c r="AE243" s="253"/>
      <c r="AF243" s="254"/>
      <c r="AG243" s="257"/>
      <c r="AH243" s="258"/>
    </row>
    <row r="244" spans="2:34" ht="30" customHeight="1" x14ac:dyDescent="0.3">
      <c r="B244" s="211"/>
      <c r="C244" s="211"/>
      <c r="D244" s="212"/>
      <c r="E244" s="213"/>
      <c r="F244" s="214"/>
      <c r="G244" s="215"/>
      <c r="H244" s="216"/>
      <c r="I244" s="217"/>
      <c r="J244" s="218"/>
      <c r="K244" s="219"/>
      <c r="L244" s="220" t="str">
        <f t="shared" si="3"/>
        <v/>
      </c>
      <c r="M244" s="221"/>
      <c r="N244" s="222"/>
      <c r="O244" s="223"/>
      <c r="P244" s="222"/>
      <c r="Q244" s="224"/>
      <c r="R244" s="225" t="str">
        <f>'判定シート(建築物)'!$O244</f>
        <v/>
      </c>
      <c r="S244" s="154"/>
      <c r="U244" s="250"/>
      <c r="V244" s="251"/>
      <c r="W244" s="252"/>
      <c r="X244" s="253"/>
      <c r="Y244" s="254"/>
      <c r="Z244" s="254"/>
      <c r="AA244" s="255"/>
      <c r="AB244" s="256"/>
      <c r="AC244" s="255"/>
      <c r="AD244" s="257"/>
      <c r="AE244" s="253"/>
      <c r="AF244" s="254"/>
      <c r="AG244" s="257"/>
      <c r="AH244" s="258"/>
    </row>
    <row r="245" spans="2:34" ht="30" customHeight="1" x14ac:dyDescent="0.3">
      <c r="B245" s="211"/>
      <c r="C245" s="211"/>
      <c r="D245" s="212"/>
      <c r="E245" s="213"/>
      <c r="F245" s="214"/>
      <c r="G245" s="215"/>
      <c r="H245" s="216"/>
      <c r="I245" s="217"/>
      <c r="J245" s="218"/>
      <c r="K245" s="219"/>
      <c r="L245" s="220" t="str">
        <f t="shared" si="3"/>
        <v/>
      </c>
      <c r="M245" s="221"/>
      <c r="N245" s="222"/>
      <c r="O245" s="223"/>
      <c r="P245" s="222"/>
      <c r="Q245" s="224"/>
      <c r="R245" s="225" t="str">
        <f>'判定シート(建築物)'!$O245</f>
        <v/>
      </c>
      <c r="S245" s="154"/>
      <c r="U245" s="250"/>
      <c r="V245" s="251"/>
      <c r="W245" s="252"/>
      <c r="X245" s="253"/>
      <c r="Y245" s="254"/>
      <c r="Z245" s="254"/>
      <c r="AA245" s="255"/>
      <c r="AB245" s="256"/>
      <c r="AC245" s="255"/>
      <c r="AD245" s="257"/>
      <c r="AE245" s="253"/>
      <c r="AF245" s="254"/>
      <c r="AG245" s="257"/>
      <c r="AH245" s="258"/>
    </row>
    <row r="246" spans="2:34" ht="30" customHeight="1" x14ac:dyDescent="0.3">
      <c r="B246" s="211"/>
      <c r="C246" s="211"/>
      <c r="D246" s="212"/>
      <c r="E246" s="213"/>
      <c r="F246" s="214"/>
      <c r="G246" s="215"/>
      <c r="H246" s="216"/>
      <c r="I246" s="217"/>
      <c r="J246" s="218"/>
      <c r="K246" s="219"/>
      <c r="L246" s="220" t="str">
        <f t="shared" si="3"/>
        <v/>
      </c>
      <c r="M246" s="221"/>
      <c r="N246" s="222"/>
      <c r="O246" s="223"/>
      <c r="P246" s="222"/>
      <c r="Q246" s="224"/>
      <c r="R246" s="225" t="str">
        <f>'判定シート(建築物)'!$O246</f>
        <v/>
      </c>
      <c r="S246" s="154"/>
      <c r="U246" s="250"/>
      <c r="V246" s="251"/>
      <c r="W246" s="252"/>
      <c r="X246" s="253"/>
      <c r="Y246" s="254"/>
      <c r="Z246" s="254"/>
      <c r="AA246" s="255"/>
      <c r="AB246" s="256"/>
      <c r="AC246" s="255"/>
      <c r="AD246" s="257"/>
      <c r="AE246" s="253"/>
      <c r="AF246" s="254"/>
      <c r="AG246" s="257"/>
      <c r="AH246" s="258"/>
    </row>
    <row r="247" spans="2:34" ht="30" customHeight="1" x14ac:dyDescent="0.3">
      <c r="B247" s="211"/>
      <c r="C247" s="211"/>
      <c r="D247" s="212"/>
      <c r="E247" s="213"/>
      <c r="F247" s="214"/>
      <c r="G247" s="215"/>
      <c r="H247" s="216"/>
      <c r="I247" s="217"/>
      <c r="J247" s="218"/>
      <c r="K247" s="219"/>
      <c r="L247" s="220" t="str">
        <f t="shared" si="3"/>
        <v/>
      </c>
      <c r="M247" s="221"/>
      <c r="N247" s="222"/>
      <c r="O247" s="223"/>
      <c r="P247" s="222"/>
      <c r="Q247" s="224"/>
      <c r="R247" s="225" t="str">
        <f>'判定シート(建築物)'!$O247</f>
        <v/>
      </c>
      <c r="S247" s="154"/>
      <c r="U247" s="250"/>
      <c r="V247" s="251"/>
      <c r="W247" s="252"/>
      <c r="X247" s="253"/>
      <c r="Y247" s="254"/>
      <c r="Z247" s="254"/>
      <c r="AA247" s="255"/>
      <c r="AB247" s="256"/>
      <c r="AC247" s="255"/>
      <c r="AD247" s="257"/>
      <c r="AE247" s="253"/>
      <c r="AF247" s="254"/>
      <c r="AG247" s="257"/>
      <c r="AH247" s="258"/>
    </row>
    <row r="248" spans="2:34" ht="30" customHeight="1" x14ac:dyDescent="0.3">
      <c r="B248" s="211"/>
      <c r="C248" s="211"/>
      <c r="D248" s="212"/>
      <c r="E248" s="213"/>
      <c r="F248" s="214"/>
      <c r="G248" s="215"/>
      <c r="H248" s="216"/>
      <c r="I248" s="217"/>
      <c r="J248" s="218"/>
      <c r="K248" s="219"/>
      <c r="L248" s="220" t="str">
        <f t="shared" si="3"/>
        <v/>
      </c>
      <c r="M248" s="221"/>
      <c r="N248" s="222"/>
      <c r="O248" s="223"/>
      <c r="P248" s="222"/>
      <c r="Q248" s="224"/>
      <c r="R248" s="225" t="str">
        <f>'判定シート(建築物)'!$O248</f>
        <v/>
      </c>
      <c r="S248" s="154"/>
      <c r="U248" s="250"/>
      <c r="V248" s="251"/>
      <c r="W248" s="252"/>
      <c r="X248" s="253"/>
      <c r="Y248" s="254"/>
      <c r="Z248" s="254"/>
      <c r="AA248" s="255"/>
      <c r="AB248" s="256"/>
      <c r="AC248" s="255"/>
      <c r="AD248" s="257"/>
      <c r="AE248" s="253"/>
      <c r="AF248" s="254"/>
      <c r="AG248" s="257"/>
      <c r="AH248" s="258"/>
    </row>
    <row r="249" spans="2:34" ht="30" customHeight="1" x14ac:dyDescent="0.3">
      <c r="B249" s="211"/>
      <c r="C249" s="211"/>
      <c r="D249" s="212"/>
      <c r="E249" s="213"/>
      <c r="F249" s="214"/>
      <c r="G249" s="215"/>
      <c r="H249" s="216"/>
      <c r="I249" s="217"/>
      <c r="J249" s="218"/>
      <c r="K249" s="219"/>
      <c r="L249" s="220" t="str">
        <f t="shared" si="3"/>
        <v/>
      </c>
      <c r="M249" s="221"/>
      <c r="N249" s="222"/>
      <c r="O249" s="223"/>
      <c r="P249" s="222"/>
      <c r="Q249" s="224"/>
      <c r="R249" s="225" t="str">
        <f>'判定シート(建築物)'!$O249</f>
        <v/>
      </c>
      <c r="S249" s="154"/>
      <c r="U249" s="250"/>
      <c r="V249" s="251"/>
      <c r="W249" s="252"/>
      <c r="X249" s="253"/>
      <c r="Y249" s="254"/>
      <c r="Z249" s="254"/>
      <c r="AA249" s="255"/>
      <c r="AB249" s="256"/>
      <c r="AC249" s="255"/>
      <c r="AD249" s="257"/>
      <c r="AE249" s="253"/>
      <c r="AF249" s="254"/>
      <c r="AG249" s="257"/>
      <c r="AH249" s="258"/>
    </row>
    <row r="250" spans="2:34" ht="30" customHeight="1" x14ac:dyDescent="0.3">
      <c r="B250" s="211"/>
      <c r="C250" s="211"/>
      <c r="D250" s="212"/>
      <c r="E250" s="213"/>
      <c r="F250" s="214"/>
      <c r="G250" s="215"/>
      <c r="H250" s="216"/>
      <c r="I250" s="217"/>
      <c r="J250" s="218"/>
      <c r="K250" s="219"/>
      <c r="L250" s="220" t="str">
        <f t="shared" si="3"/>
        <v/>
      </c>
      <c r="M250" s="221"/>
      <c r="N250" s="222"/>
      <c r="O250" s="223"/>
      <c r="P250" s="222"/>
      <c r="Q250" s="224"/>
      <c r="R250" s="225" t="str">
        <f>'判定シート(建築物)'!$O250</f>
        <v/>
      </c>
      <c r="S250" s="154"/>
      <c r="U250" s="250"/>
      <c r="V250" s="251"/>
      <c r="W250" s="252"/>
      <c r="X250" s="253"/>
      <c r="Y250" s="254"/>
      <c r="Z250" s="254"/>
      <c r="AA250" s="255"/>
      <c r="AB250" s="256"/>
      <c r="AC250" s="255"/>
      <c r="AD250" s="257"/>
      <c r="AE250" s="253"/>
      <c r="AF250" s="254"/>
      <c r="AG250" s="257"/>
      <c r="AH250" s="258"/>
    </row>
    <row r="251" spans="2:34" ht="30" customHeight="1" x14ac:dyDescent="0.3">
      <c r="B251" s="211"/>
      <c r="C251" s="211"/>
      <c r="D251" s="212"/>
      <c r="E251" s="213"/>
      <c r="F251" s="214"/>
      <c r="G251" s="215"/>
      <c r="H251" s="216"/>
      <c r="I251" s="217"/>
      <c r="J251" s="218"/>
      <c r="K251" s="219"/>
      <c r="L251" s="220" t="str">
        <f t="shared" si="3"/>
        <v/>
      </c>
      <c r="M251" s="221"/>
      <c r="N251" s="222"/>
      <c r="O251" s="223"/>
      <c r="P251" s="222"/>
      <c r="Q251" s="224"/>
      <c r="R251" s="225" t="str">
        <f>'判定シート(建築物)'!$O251</f>
        <v/>
      </c>
      <c r="S251" s="154"/>
      <c r="U251" s="250"/>
      <c r="V251" s="251"/>
      <c r="W251" s="252"/>
      <c r="X251" s="253"/>
      <c r="Y251" s="254"/>
      <c r="Z251" s="254"/>
      <c r="AA251" s="255"/>
      <c r="AB251" s="256"/>
      <c r="AC251" s="255"/>
      <c r="AD251" s="257"/>
      <c r="AE251" s="253"/>
      <c r="AF251" s="254"/>
      <c r="AG251" s="257"/>
      <c r="AH251" s="258"/>
    </row>
    <row r="252" spans="2:34" ht="30" customHeight="1" x14ac:dyDescent="0.3">
      <c r="B252" s="211"/>
      <c r="C252" s="211"/>
      <c r="D252" s="212"/>
      <c r="E252" s="213"/>
      <c r="F252" s="214"/>
      <c r="G252" s="215"/>
      <c r="H252" s="216"/>
      <c r="I252" s="217"/>
      <c r="J252" s="218"/>
      <c r="K252" s="219"/>
      <c r="L252" s="220" t="str">
        <f t="shared" si="3"/>
        <v/>
      </c>
      <c r="M252" s="221"/>
      <c r="N252" s="222"/>
      <c r="O252" s="223"/>
      <c r="P252" s="222"/>
      <c r="Q252" s="224"/>
      <c r="R252" s="225" t="str">
        <f>'判定シート(建築物)'!$O252</f>
        <v/>
      </c>
      <c r="S252" s="154"/>
      <c r="U252" s="250"/>
      <c r="V252" s="251"/>
      <c r="W252" s="252"/>
      <c r="X252" s="253"/>
      <c r="Y252" s="254"/>
      <c r="Z252" s="254"/>
      <c r="AA252" s="255"/>
      <c r="AB252" s="256"/>
      <c r="AC252" s="255"/>
      <c r="AD252" s="257"/>
      <c r="AE252" s="253"/>
      <c r="AF252" s="254"/>
      <c r="AG252" s="257"/>
      <c r="AH252" s="258"/>
    </row>
    <row r="253" spans="2:34" ht="30" customHeight="1" x14ac:dyDescent="0.3">
      <c r="B253" s="211"/>
      <c r="C253" s="211"/>
      <c r="D253" s="212"/>
      <c r="E253" s="213"/>
      <c r="F253" s="214"/>
      <c r="G253" s="215"/>
      <c r="H253" s="216"/>
      <c r="I253" s="217"/>
      <c r="J253" s="218"/>
      <c r="K253" s="219"/>
      <c r="L253" s="220" t="str">
        <f t="shared" si="3"/>
        <v/>
      </c>
      <c r="M253" s="221"/>
      <c r="N253" s="222"/>
      <c r="O253" s="223"/>
      <c r="P253" s="222"/>
      <c r="Q253" s="224"/>
      <c r="R253" s="225" t="str">
        <f>'判定シート(建築物)'!$O253</f>
        <v/>
      </c>
      <c r="S253" s="154"/>
      <c r="U253" s="250"/>
      <c r="V253" s="251"/>
      <c r="W253" s="252"/>
      <c r="X253" s="253"/>
      <c r="Y253" s="254"/>
      <c r="Z253" s="254"/>
      <c r="AA253" s="255"/>
      <c r="AB253" s="256"/>
      <c r="AC253" s="255"/>
      <c r="AD253" s="257"/>
      <c r="AE253" s="253"/>
      <c r="AF253" s="254"/>
      <c r="AG253" s="257"/>
      <c r="AH253" s="258"/>
    </row>
    <row r="254" spans="2:34" ht="30" customHeight="1" x14ac:dyDescent="0.3">
      <c r="B254" s="211"/>
      <c r="C254" s="211"/>
      <c r="D254" s="212"/>
      <c r="E254" s="213"/>
      <c r="F254" s="214"/>
      <c r="G254" s="215"/>
      <c r="H254" s="216"/>
      <c r="I254" s="217"/>
      <c r="J254" s="218"/>
      <c r="K254" s="219"/>
      <c r="L254" s="220" t="str">
        <f t="shared" si="3"/>
        <v/>
      </c>
      <c r="M254" s="221"/>
      <c r="N254" s="222"/>
      <c r="O254" s="223"/>
      <c r="P254" s="222"/>
      <c r="Q254" s="224"/>
      <c r="R254" s="225" t="str">
        <f>'判定シート(建築物)'!$O254</f>
        <v/>
      </c>
      <c r="S254" s="154"/>
      <c r="U254" s="250"/>
      <c r="V254" s="251"/>
      <c r="W254" s="252"/>
      <c r="X254" s="253"/>
      <c r="Y254" s="254"/>
      <c r="Z254" s="254"/>
      <c r="AA254" s="255"/>
      <c r="AB254" s="256"/>
      <c r="AC254" s="255"/>
      <c r="AD254" s="257"/>
      <c r="AE254" s="253"/>
      <c r="AF254" s="254"/>
      <c r="AG254" s="257"/>
      <c r="AH254" s="258"/>
    </row>
    <row r="255" spans="2:34" ht="30" customHeight="1" x14ac:dyDescent="0.3">
      <c r="B255" s="211"/>
      <c r="C255" s="211"/>
      <c r="D255" s="212"/>
      <c r="E255" s="213"/>
      <c r="F255" s="214"/>
      <c r="G255" s="215"/>
      <c r="H255" s="216"/>
      <c r="I255" s="217"/>
      <c r="J255" s="218"/>
      <c r="K255" s="219"/>
      <c r="L255" s="220" t="str">
        <f t="shared" si="3"/>
        <v/>
      </c>
      <c r="M255" s="221"/>
      <c r="N255" s="222"/>
      <c r="O255" s="223"/>
      <c r="P255" s="222"/>
      <c r="Q255" s="224"/>
      <c r="R255" s="225" t="str">
        <f>'判定シート(建築物)'!$O255</f>
        <v/>
      </c>
      <c r="S255" s="154"/>
      <c r="U255" s="250"/>
      <c r="V255" s="251"/>
      <c r="W255" s="252"/>
      <c r="X255" s="253"/>
      <c r="Y255" s="254"/>
      <c r="Z255" s="254"/>
      <c r="AA255" s="255"/>
      <c r="AB255" s="256"/>
      <c r="AC255" s="255"/>
      <c r="AD255" s="257"/>
      <c r="AE255" s="253"/>
      <c r="AF255" s="254"/>
      <c r="AG255" s="257"/>
      <c r="AH255" s="258"/>
    </row>
    <row r="256" spans="2:34" ht="30" customHeight="1" x14ac:dyDescent="0.3">
      <c r="B256" s="211"/>
      <c r="C256" s="211"/>
      <c r="D256" s="212"/>
      <c r="E256" s="213"/>
      <c r="F256" s="214"/>
      <c r="G256" s="215"/>
      <c r="H256" s="216"/>
      <c r="I256" s="217"/>
      <c r="J256" s="218"/>
      <c r="K256" s="219"/>
      <c r="L256" s="220" t="str">
        <f t="shared" si="3"/>
        <v/>
      </c>
      <c r="M256" s="221"/>
      <c r="N256" s="222"/>
      <c r="O256" s="223"/>
      <c r="P256" s="222"/>
      <c r="Q256" s="224"/>
      <c r="R256" s="225" t="str">
        <f>'判定シート(建築物)'!$O256</f>
        <v/>
      </c>
      <c r="S256" s="154"/>
      <c r="U256" s="250"/>
      <c r="V256" s="251"/>
      <c r="W256" s="252"/>
      <c r="X256" s="253"/>
      <c r="Y256" s="254"/>
      <c r="Z256" s="254"/>
      <c r="AA256" s="255"/>
      <c r="AB256" s="256"/>
      <c r="AC256" s="255"/>
      <c r="AD256" s="257"/>
      <c r="AE256" s="253"/>
      <c r="AF256" s="254"/>
      <c r="AG256" s="257"/>
      <c r="AH256" s="258"/>
    </row>
    <row r="257" spans="2:34" ht="30" customHeight="1" x14ac:dyDescent="0.3">
      <c r="B257" s="211"/>
      <c r="C257" s="211"/>
      <c r="D257" s="212"/>
      <c r="E257" s="213"/>
      <c r="F257" s="214"/>
      <c r="G257" s="215"/>
      <c r="H257" s="216"/>
      <c r="I257" s="217"/>
      <c r="J257" s="218"/>
      <c r="K257" s="219"/>
      <c r="L257" s="220" t="str">
        <f t="shared" si="3"/>
        <v/>
      </c>
      <c r="M257" s="221"/>
      <c r="N257" s="222"/>
      <c r="O257" s="223"/>
      <c r="P257" s="222"/>
      <c r="Q257" s="224"/>
      <c r="R257" s="225" t="str">
        <f>'判定シート(建築物)'!$O257</f>
        <v/>
      </c>
      <c r="S257" s="154"/>
      <c r="U257" s="250"/>
      <c r="V257" s="251"/>
      <c r="W257" s="252"/>
      <c r="X257" s="253"/>
      <c r="Y257" s="254"/>
      <c r="Z257" s="254"/>
      <c r="AA257" s="255"/>
      <c r="AB257" s="256"/>
      <c r="AC257" s="255"/>
      <c r="AD257" s="257"/>
      <c r="AE257" s="253"/>
      <c r="AF257" s="254"/>
      <c r="AG257" s="257"/>
      <c r="AH257" s="258"/>
    </row>
    <row r="258" spans="2:34" ht="30" customHeight="1" x14ac:dyDescent="0.3">
      <c r="B258" s="211"/>
      <c r="C258" s="211"/>
      <c r="D258" s="212"/>
      <c r="E258" s="213"/>
      <c r="F258" s="214"/>
      <c r="G258" s="215"/>
      <c r="H258" s="216"/>
      <c r="I258" s="217"/>
      <c r="J258" s="218"/>
      <c r="K258" s="219"/>
      <c r="L258" s="220" t="str">
        <f t="shared" si="3"/>
        <v/>
      </c>
      <c r="M258" s="221"/>
      <c r="N258" s="222"/>
      <c r="O258" s="223"/>
      <c r="P258" s="222"/>
      <c r="Q258" s="224"/>
      <c r="R258" s="225" t="str">
        <f>'判定シート(建築物)'!$O258</f>
        <v/>
      </c>
      <c r="S258" s="154"/>
      <c r="U258" s="250"/>
      <c r="V258" s="251"/>
      <c r="W258" s="252"/>
      <c r="X258" s="253"/>
      <c r="Y258" s="254"/>
      <c r="Z258" s="254"/>
      <c r="AA258" s="255"/>
      <c r="AB258" s="256"/>
      <c r="AC258" s="255"/>
      <c r="AD258" s="257"/>
      <c r="AE258" s="253"/>
      <c r="AF258" s="254"/>
      <c r="AG258" s="257"/>
      <c r="AH258" s="258"/>
    </row>
    <row r="259" spans="2:34" ht="30" customHeight="1" x14ac:dyDescent="0.3">
      <c r="B259" s="211"/>
      <c r="C259" s="211"/>
      <c r="D259" s="212"/>
      <c r="E259" s="213"/>
      <c r="F259" s="214"/>
      <c r="G259" s="215"/>
      <c r="H259" s="216"/>
      <c r="I259" s="217"/>
      <c r="J259" s="218"/>
      <c r="K259" s="219"/>
      <c r="L259" s="220" t="str">
        <f t="shared" si="3"/>
        <v/>
      </c>
      <c r="M259" s="221"/>
      <c r="N259" s="222"/>
      <c r="O259" s="223"/>
      <c r="P259" s="222"/>
      <c r="Q259" s="224"/>
      <c r="R259" s="225" t="str">
        <f>'判定シート(建築物)'!$O259</f>
        <v/>
      </c>
      <c r="S259" s="154"/>
      <c r="U259" s="250"/>
      <c r="V259" s="251"/>
      <c r="W259" s="252"/>
      <c r="X259" s="253"/>
      <c r="Y259" s="254"/>
      <c r="Z259" s="254"/>
      <c r="AA259" s="255"/>
      <c r="AB259" s="256"/>
      <c r="AC259" s="255"/>
      <c r="AD259" s="257"/>
      <c r="AE259" s="253"/>
      <c r="AF259" s="254"/>
      <c r="AG259" s="257"/>
      <c r="AH259" s="258"/>
    </row>
    <row r="260" spans="2:34" ht="30" customHeight="1" x14ac:dyDescent="0.3">
      <c r="B260" s="211"/>
      <c r="C260" s="211"/>
      <c r="D260" s="212"/>
      <c r="E260" s="213"/>
      <c r="F260" s="214"/>
      <c r="G260" s="215"/>
      <c r="H260" s="216"/>
      <c r="I260" s="217"/>
      <c r="J260" s="218"/>
      <c r="K260" s="219"/>
      <c r="L260" s="220" t="str">
        <f t="shared" si="3"/>
        <v/>
      </c>
      <c r="M260" s="221"/>
      <c r="N260" s="222"/>
      <c r="O260" s="223"/>
      <c r="P260" s="222"/>
      <c r="Q260" s="224"/>
      <c r="R260" s="225" t="str">
        <f>'判定シート(建築物)'!$O260</f>
        <v/>
      </c>
      <c r="S260" s="154"/>
      <c r="U260" s="250"/>
      <c r="V260" s="251"/>
      <c r="W260" s="252"/>
      <c r="X260" s="253"/>
      <c r="Y260" s="254"/>
      <c r="Z260" s="254"/>
      <c r="AA260" s="255"/>
      <c r="AB260" s="256"/>
      <c r="AC260" s="255"/>
      <c r="AD260" s="257"/>
      <c r="AE260" s="253"/>
      <c r="AF260" s="254"/>
      <c r="AG260" s="257"/>
      <c r="AH260" s="258"/>
    </row>
    <row r="261" spans="2:34" ht="30" customHeight="1" x14ac:dyDescent="0.3">
      <c r="B261" s="211"/>
      <c r="C261" s="211"/>
      <c r="D261" s="212"/>
      <c r="E261" s="213"/>
      <c r="F261" s="214"/>
      <c r="G261" s="215"/>
      <c r="H261" s="216"/>
      <c r="I261" s="217"/>
      <c r="J261" s="218"/>
      <c r="K261" s="219"/>
      <c r="L261" s="220" t="str">
        <f t="shared" si="3"/>
        <v/>
      </c>
      <c r="M261" s="221"/>
      <c r="N261" s="222"/>
      <c r="O261" s="223"/>
      <c r="P261" s="222"/>
      <c r="Q261" s="224"/>
      <c r="R261" s="225" t="str">
        <f>'判定シート(建築物)'!$O261</f>
        <v/>
      </c>
      <c r="S261" s="154"/>
      <c r="U261" s="250"/>
      <c r="V261" s="251"/>
      <c r="W261" s="252"/>
      <c r="X261" s="253"/>
      <c r="Y261" s="254"/>
      <c r="Z261" s="254"/>
      <c r="AA261" s="255"/>
      <c r="AB261" s="256"/>
      <c r="AC261" s="255"/>
      <c r="AD261" s="257"/>
      <c r="AE261" s="253"/>
      <c r="AF261" s="254"/>
      <c r="AG261" s="257"/>
      <c r="AH261" s="258"/>
    </row>
    <row r="262" spans="2:34" ht="30" customHeight="1" x14ac:dyDescent="0.3">
      <c r="B262" s="211"/>
      <c r="C262" s="211"/>
      <c r="D262" s="212"/>
      <c r="E262" s="213"/>
      <c r="F262" s="214"/>
      <c r="G262" s="215"/>
      <c r="H262" s="216"/>
      <c r="I262" s="217"/>
      <c r="J262" s="218"/>
      <c r="K262" s="219"/>
      <c r="L262" s="220" t="str">
        <f t="shared" si="3"/>
        <v/>
      </c>
      <c r="M262" s="221"/>
      <c r="N262" s="222"/>
      <c r="O262" s="223"/>
      <c r="P262" s="222"/>
      <c r="Q262" s="224"/>
      <c r="R262" s="225" t="str">
        <f>'判定シート(建築物)'!$O262</f>
        <v/>
      </c>
      <c r="S262" s="154"/>
      <c r="U262" s="250"/>
      <c r="V262" s="251"/>
      <c r="W262" s="252"/>
      <c r="X262" s="253"/>
      <c r="Y262" s="254"/>
      <c r="Z262" s="254"/>
      <c r="AA262" s="255"/>
      <c r="AB262" s="256"/>
      <c r="AC262" s="255"/>
      <c r="AD262" s="257"/>
      <c r="AE262" s="253"/>
      <c r="AF262" s="254"/>
      <c r="AG262" s="257"/>
      <c r="AH262" s="258"/>
    </row>
    <row r="263" spans="2:34" ht="30" customHeight="1" x14ac:dyDescent="0.3">
      <c r="B263" s="211"/>
      <c r="C263" s="211"/>
      <c r="D263" s="212"/>
      <c r="E263" s="213"/>
      <c r="F263" s="214"/>
      <c r="G263" s="215"/>
      <c r="H263" s="216"/>
      <c r="I263" s="217"/>
      <c r="J263" s="218"/>
      <c r="K263" s="219"/>
      <c r="L263" s="220" t="str">
        <f t="shared" si="3"/>
        <v/>
      </c>
      <c r="M263" s="221"/>
      <c r="N263" s="222"/>
      <c r="O263" s="223"/>
      <c r="P263" s="222"/>
      <c r="Q263" s="224"/>
      <c r="R263" s="225" t="str">
        <f>'判定シート(建築物)'!$O263</f>
        <v/>
      </c>
      <c r="S263" s="154"/>
      <c r="U263" s="250"/>
      <c r="V263" s="251"/>
      <c r="W263" s="252"/>
      <c r="X263" s="253"/>
      <c r="Y263" s="254"/>
      <c r="Z263" s="254"/>
      <c r="AA263" s="255"/>
      <c r="AB263" s="256"/>
      <c r="AC263" s="255"/>
      <c r="AD263" s="257"/>
      <c r="AE263" s="253"/>
      <c r="AF263" s="254"/>
      <c r="AG263" s="257"/>
      <c r="AH263" s="258"/>
    </row>
    <row r="264" spans="2:34" ht="30" customHeight="1" x14ac:dyDescent="0.3">
      <c r="B264" s="211"/>
      <c r="C264" s="211"/>
      <c r="D264" s="212"/>
      <c r="E264" s="213"/>
      <c r="F264" s="214"/>
      <c r="G264" s="215"/>
      <c r="H264" s="216"/>
      <c r="I264" s="217"/>
      <c r="J264" s="218"/>
      <c r="K264" s="219"/>
      <c r="L264" s="220" t="str">
        <f t="shared" si="3"/>
        <v/>
      </c>
      <c r="M264" s="221"/>
      <c r="N264" s="222"/>
      <c r="O264" s="223"/>
      <c r="P264" s="222"/>
      <c r="Q264" s="224"/>
      <c r="R264" s="225" t="str">
        <f>'判定シート(建築物)'!$O264</f>
        <v/>
      </c>
      <c r="S264" s="154"/>
      <c r="U264" s="250"/>
      <c r="V264" s="251"/>
      <c r="W264" s="252"/>
      <c r="X264" s="253"/>
      <c r="Y264" s="254"/>
      <c r="Z264" s="254"/>
      <c r="AA264" s="255"/>
      <c r="AB264" s="256"/>
      <c r="AC264" s="255"/>
      <c r="AD264" s="257"/>
      <c r="AE264" s="253"/>
      <c r="AF264" s="254"/>
      <c r="AG264" s="257"/>
      <c r="AH264" s="258"/>
    </row>
    <row r="265" spans="2:34" ht="30" customHeight="1" x14ac:dyDescent="0.3">
      <c r="B265" s="211"/>
      <c r="C265" s="211"/>
      <c r="D265" s="212"/>
      <c r="E265" s="213"/>
      <c r="F265" s="214"/>
      <c r="G265" s="215"/>
      <c r="H265" s="216"/>
      <c r="I265" s="217"/>
      <c r="J265" s="218"/>
      <c r="K265" s="219"/>
      <c r="L265" s="220" t="str">
        <f t="shared" si="3"/>
        <v/>
      </c>
      <c r="M265" s="221"/>
      <c r="N265" s="222"/>
      <c r="O265" s="223"/>
      <c r="P265" s="222"/>
      <c r="Q265" s="224"/>
      <c r="R265" s="225" t="str">
        <f>'判定シート(建築物)'!$O265</f>
        <v/>
      </c>
      <c r="S265" s="154"/>
      <c r="U265" s="250"/>
      <c r="V265" s="251"/>
      <c r="W265" s="252"/>
      <c r="X265" s="253"/>
      <c r="Y265" s="254"/>
      <c r="Z265" s="254"/>
      <c r="AA265" s="255"/>
      <c r="AB265" s="256"/>
      <c r="AC265" s="255"/>
      <c r="AD265" s="257"/>
      <c r="AE265" s="253"/>
      <c r="AF265" s="254"/>
      <c r="AG265" s="257"/>
      <c r="AH265" s="258"/>
    </row>
    <row r="266" spans="2:34" ht="30" customHeight="1" x14ac:dyDescent="0.3">
      <c r="B266" s="211"/>
      <c r="C266" s="211"/>
      <c r="D266" s="212"/>
      <c r="E266" s="213"/>
      <c r="F266" s="214"/>
      <c r="G266" s="215"/>
      <c r="H266" s="216"/>
      <c r="I266" s="217"/>
      <c r="J266" s="218"/>
      <c r="K266" s="219"/>
      <c r="L266" s="220" t="str">
        <f t="shared" ref="L266:L329" si="4">IF(K266="","",IF(K266&gt;=8,K266/8,0))</f>
        <v/>
      </c>
      <c r="M266" s="221"/>
      <c r="N266" s="222"/>
      <c r="O266" s="223"/>
      <c r="P266" s="222"/>
      <c r="Q266" s="224"/>
      <c r="R266" s="225" t="str">
        <f>'判定シート(建築物)'!$O266</f>
        <v/>
      </c>
      <c r="S266" s="154"/>
      <c r="U266" s="250"/>
      <c r="V266" s="251"/>
      <c r="W266" s="252"/>
      <c r="X266" s="253"/>
      <c r="Y266" s="254"/>
      <c r="Z266" s="254"/>
      <c r="AA266" s="255"/>
      <c r="AB266" s="256"/>
      <c r="AC266" s="255"/>
      <c r="AD266" s="257"/>
      <c r="AE266" s="253"/>
      <c r="AF266" s="254"/>
      <c r="AG266" s="257"/>
      <c r="AH266" s="258"/>
    </row>
    <row r="267" spans="2:34" ht="30" customHeight="1" x14ac:dyDescent="0.3">
      <c r="B267" s="211"/>
      <c r="C267" s="211"/>
      <c r="D267" s="212"/>
      <c r="E267" s="213"/>
      <c r="F267" s="214"/>
      <c r="G267" s="215"/>
      <c r="H267" s="216"/>
      <c r="I267" s="217"/>
      <c r="J267" s="218"/>
      <c r="K267" s="219"/>
      <c r="L267" s="220" t="str">
        <f t="shared" si="4"/>
        <v/>
      </c>
      <c r="M267" s="221"/>
      <c r="N267" s="222"/>
      <c r="O267" s="223"/>
      <c r="P267" s="222"/>
      <c r="Q267" s="224"/>
      <c r="R267" s="225" t="str">
        <f>'判定シート(建築物)'!$O267</f>
        <v/>
      </c>
      <c r="S267" s="154"/>
      <c r="U267" s="250"/>
      <c r="V267" s="251"/>
      <c r="W267" s="252"/>
      <c r="X267" s="253"/>
      <c r="Y267" s="254"/>
      <c r="Z267" s="254"/>
      <c r="AA267" s="255"/>
      <c r="AB267" s="256"/>
      <c r="AC267" s="255"/>
      <c r="AD267" s="257"/>
      <c r="AE267" s="253"/>
      <c r="AF267" s="254"/>
      <c r="AG267" s="257"/>
      <c r="AH267" s="258"/>
    </row>
    <row r="268" spans="2:34" ht="30" customHeight="1" x14ac:dyDescent="0.3">
      <c r="B268" s="211"/>
      <c r="C268" s="211"/>
      <c r="D268" s="212"/>
      <c r="E268" s="213"/>
      <c r="F268" s="214"/>
      <c r="G268" s="215"/>
      <c r="H268" s="216"/>
      <c r="I268" s="217"/>
      <c r="J268" s="218"/>
      <c r="K268" s="219"/>
      <c r="L268" s="220" t="str">
        <f t="shared" si="4"/>
        <v/>
      </c>
      <c r="M268" s="221"/>
      <c r="N268" s="222"/>
      <c r="O268" s="223"/>
      <c r="P268" s="222"/>
      <c r="Q268" s="224"/>
      <c r="R268" s="225" t="str">
        <f>'判定シート(建築物)'!$O268</f>
        <v/>
      </c>
      <c r="S268" s="154"/>
      <c r="U268" s="250"/>
      <c r="V268" s="251"/>
      <c r="W268" s="252"/>
      <c r="X268" s="253"/>
      <c r="Y268" s="254"/>
      <c r="Z268" s="254"/>
      <c r="AA268" s="255"/>
      <c r="AB268" s="256"/>
      <c r="AC268" s="255"/>
      <c r="AD268" s="257"/>
      <c r="AE268" s="253"/>
      <c r="AF268" s="254"/>
      <c r="AG268" s="257"/>
      <c r="AH268" s="258"/>
    </row>
    <row r="269" spans="2:34" ht="30" customHeight="1" x14ac:dyDescent="0.3">
      <c r="B269" s="211"/>
      <c r="C269" s="211"/>
      <c r="D269" s="212"/>
      <c r="E269" s="213"/>
      <c r="F269" s="214"/>
      <c r="G269" s="215"/>
      <c r="H269" s="216"/>
      <c r="I269" s="217"/>
      <c r="J269" s="218"/>
      <c r="K269" s="219"/>
      <c r="L269" s="220" t="str">
        <f t="shared" si="4"/>
        <v/>
      </c>
      <c r="M269" s="221"/>
      <c r="N269" s="222"/>
      <c r="O269" s="223"/>
      <c r="P269" s="222"/>
      <c r="Q269" s="224"/>
      <c r="R269" s="225" t="str">
        <f>'判定シート(建築物)'!$O269</f>
        <v/>
      </c>
      <c r="S269" s="154"/>
      <c r="U269" s="250"/>
      <c r="V269" s="251"/>
      <c r="W269" s="252"/>
      <c r="X269" s="253"/>
      <c r="Y269" s="254"/>
      <c r="Z269" s="254"/>
      <c r="AA269" s="255"/>
      <c r="AB269" s="256"/>
      <c r="AC269" s="255"/>
      <c r="AD269" s="257"/>
      <c r="AE269" s="253"/>
      <c r="AF269" s="254"/>
      <c r="AG269" s="257"/>
      <c r="AH269" s="258"/>
    </row>
    <row r="270" spans="2:34" ht="30" customHeight="1" x14ac:dyDescent="0.3">
      <c r="B270" s="211"/>
      <c r="C270" s="211"/>
      <c r="D270" s="212"/>
      <c r="E270" s="213"/>
      <c r="F270" s="214"/>
      <c r="G270" s="215"/>
      <c r="H270" s="216"/>
      <c r="I270" s="217"/>
      <c r="J270" s="218"/>
      <c r="K270" s="219"/>
      <c r="L270" s="220" t="str">
        <f t="shared" si="4"/>
        <v/>
      </c>
      <c r="M270" s="221"/>
      <c r="N270" s="222"/>
      <c r="O270" s="223"/>
      <c r="P270" s="222"/>
      <c r="Q270" s="224"/>
      <c r="R270" s="225" t="str">
        <f>'判定シート(建築物)'!$O270</f>
        <v/>
      </c>
      <c r="S270" s="154"/>
      <c r="U270" s="250"/>
      <c r="V270" s="251"/>
      <c r="W270" s="252"/>
      <c r="X270" s="253"/>
      <c r="Y270" s="254"/>
      <c r="Z270" s="254"/>
      <c r="AA270" s="255"/>
      <c r="AB270" s="256"/>
      <c r="AC270" s="255"/>
      <c r="AD270" s="257"/>
      <c r="AE270" s="253"/>
      <c r="AF270" s="254"/>
      <c r="AG270" s="257"/>
      <c r="AH270" s="258"/>
    </row>
    <row r="271" spans="2:34" ht="30" customHeight="1" x14ac:dyDescent="0.3">
      <c r="B271" s="211"/>
      <c r="C271" s="211"/>
      <c r="D271" s="212"/>
      <c r="E271" s="213"/>
      <c r="F271" s="214"/>
      <c r="G271" s="215"/>
      <c r="H271" s="216"/>
      <c r="I271" s="217"/>
      <c r="J271" s="218"/>
      <c r="K271" s="219"/>
      <c r="L271" s="220" t="str">
        <f t="shared" si="4"/>
        <v/>
      </c>
      <c r="M271" s="221"/>
      <c r="N271" s="222"/>
      <c r="O271" s="223"/>
      <c r="P271" s="222"/>
      <c r="Q271" s="224"/>
      <c r="R271" s="225" t="str">
        <f>'判定シート(建築物)'!$O271</f>
        <v/>
      </c>
      <c r="S271" s="154"/>
      <c r="U271" s="250"/>
      <c r="V271" s="251"/>
      <c r="W271" s="252"/>
      <c r="X271" s="253"/>
      <c r="Y271" s="254"/>
      <c r="Z271" s="254"/>
      <c r="AA271" s="255"/>
      <c r="AB271" s="256"/>
      <c r="AC271" s="255"/>
      <c r="AD271" s="257"/>
      <c r="AE271" s="253"/>
      <c r="AF271" s="254"/>
      <c r="AG271" s="257"/>
      <c r="AH271" s="258"/>
    </row>
    <row r="272" spans="2:34" ht="30" customHeight="1" x14ac:dyDescent="0.3">
      <c r="B272" s="211"/>
      <c r="C272" s="211"/>
      <c r="D272" s="212"/>
      <c r="E272" s="213"/>
      <c r="F272" s="214"/>
      <c r="G272" s="215"/>
      <c r="H272" s="216"/>
      <c r="I272" s="217"/>
      <c r="J272" s="218"/>
      <c r="K272" s="219"/>
      <c r="L272" s="220" t="str">
        <f t="shared" si="4"/>
        <v/>
      </c>
      <c r="M272" s="221"/>
      <c r="N272" s="222"/>
      <c r="O272" s="223"/>
      <c r="P272" s="222"/>
      <c r="Q272" s="224"/>
      <c r="R272" s="225" t="str">
        <f>'判定シート(建築物)'!$O272</f>
        <v/>
      </c>
      <c r="S272" s="154"/>
      <c r="U272" s="250"/>
      <c r="V272" s="251"/>
      <c r="W272" s="252"/>
      <c r="X272" s="253"/>
      <c r="Y272" s="254"/>
      <c r="Z272" s="254"/>
      <c r="AA272" s="255"/>
      <c r="AB272" s="256"/>
      <c r="AC272" s="255"/>
      <c r="AD272" s="257"/>
      <c r="AE272" s="253"/>
      <c r="AF272" s="254"/>
      <c r="AG272" s="257"/>
      <c r="AH272" s="258"/>
    </row>
    <row r="273" spans="2:34" ht="30" customHeight="1" x14ac:dyDescent="0.3">
      <c r="B273" s="211"/>
      <c r="C273" s="211"/>
      <c r="D273" s="212"/>
      <c r="E273" s="213"/>
      <c r="F273" s="214"/>
      <c r="G273" s="215"/>
      <c r="H273" s="216"/>
      <c r="I273" s="217"/>
      <c r="J273" s="218"/>
      <c r="K273" s="219"/>
      <c r="L273" s="220" t="str">
        <f t="shared" si="4"/>
        <v/>
      </c>
      <c r="M273" s="221"/>
      <c r="N273" s="222"/>
      <c r="O273" s="223"/>
      <c r="P273" s="222"/>
      <c r="Q273" s="224"/>
      <c r="R273" s="225" t="str">
        <f>'判定シート(建築物)'!$O273</f>
        <v/>
      </c>
      <c r="S273" s="154"/>
      <c r="U273" s="250"/>
      <c r="V273" s="251"/>
      <c r="W273" s="252"/>
      <c r="X273" s="253"/>
      <c r="Y273" s="254"/>
      <c r="Z273" s="254"/>
      <c r="AA273" s="255"/>
      <c r="AB273" s="256"/>
      <c r="AC273" s="255"/>
      <c r="AD273" s="257"/>
      <c r="AE273" s="253"/>
      <c r="AF273" s="254"/>
      <c r="AG273" s="257"/>
      <c r="AH273" s="258"/>
    </row>
    <row r="274" spans="2:34" ht="30" customHeight="1" x14ac:dyDescent="0.3">
      <c r="B274" s="211"/>
      <c r="C274" s="211"/>
      <c r="D274" s="212"/>
      <c r="E274" s="213"/>
      <c r="F274" s="214"/>
      <c r="G274" s="215"/>
      <c r="H274" s="216"/>
      <c r="I274" s="217"/>
      <c r="J274" s="218"/>
      <c r="K274" s="219"/>
      <c r="L274" s="220" t="str">
        <f t="shared" si="4"/>
        <v/>
      </c>
      <c r="M274" s="221"/>
      <c r="N274" s="222"/>
      <c r="O274" s="223"/>
      <c r="P274" s="222"/>
      <c r="Q274" s="224"/>
      <c r="R274" s="225" t="str">
        <f>'判定シート(建築物)'!$O274</f>
        <v/>
      </c>
      <c r="S274" s="154"/>
      <c r="U274" s="250"/>
      <c r="V274" s="251"/>
      <c r="W274" s="252"/>
      <c r="X274" s="253"/>
      <c r="Y274" s="254"/>
      <c r="Z274" s="254"/>
      <c r="AA274" s="255"/>
      <c r="AB274" s="256"/>
      <c r="AC274" s="255"/>
      <c r="AD274" s="257"/>
      <c r="AE274" s="253"/>
      <c r="AF274" s="254"/>
      <c r="AG274" s="257"/>
      <c r="AH274" s="258"/>
    </row>
    <row r="275" spans="2:34" ht="30" customHeight="1" x14ac:dyDescent="0.3">
      <c r="B275" s="211"/>
      <c r="C275" s="211"/>
      <c r="D275" s="212"/>
      <c r="E275" s="213"/>
      <c r="F275" s="214"/>
      <c r="G275" s="215"/>
      <c r="H275" s="216"/>
      <c r="I275" s="217"/>
      <c r="J275" s="218"/>
      <c r="K275" s="219"/>
      <c r="L275" s="220" t="str">
        <f t="shared" si="4"/>
        <v/>
      </c>
      <c r="M275" s="221"/>
      <c r="N275" s="222"/>
      <c r="O275" s="223"/>
      <c r="P275" s="222"/>
      <c r="Q275" s="224"/>
      <c r="R275" s="225" t="str">
        <f>'判定シート(建築物)'!$O275</f>
        <v/>
      </c>
      <c r="S275" s="154"/>
      <c r="U275" s="250"/>
      <c r="V275" s="251"/>
      <c r="W275" s="252"/>
      <c r="X275" s="253"/>
      <c r="Y275" s="254"/>
      <c r="Z275" s="254"/>
      <c r="AA275" s="255"/>
      <c r="AB275" s="256"/>
      <c r="AC275" s="255"/>
      <c r="AD275" s="257"/>
      <c r="AE275" s="253"/>
      <c r="AF275" s="254"/>
      <c r="AG275" s="257"/>
      <c r="AH275" s="258"/>
    </row>
    <row r="276" spans="2:34" ht="30" customHeight="1" x14ac:dyDescent="0.3">
      <c r="B276" s="211"/>
      <c r="C276" s="211"/>
      <c r="D276" s="212"/>
      <c r="E276" s="213"/>
      <c r="F276" s="214"/>
      <c r="G276" s="215"/>
      <c r="H276" s="216"/>
      <c r="I276" s="217"/>
      <c r="J276" s="218"/>
      <c r="K276" s="219"/>
      <c r="L276" s="220" t="str">
        <f t="shared" si="4"/>
        <v/>
      </c>
      <c r="M276" s="221"/>
      <c r="N276" s="222"/>
      <c r="O276" s="223"/>
      <c r="P276" s="222"/>
      <c r="Q276" s="224"/>
      <c r="R276" s="225" t="str">
        <f>'判定シート(建築物)'!$O276</f>
        <v/>
      </c>
      <c r="S276" s="154"/>
      <c r="U276" s="250"/>
      <c r="V276" s="251"/>
      <c r="W276" s="252"/>
      <c r="X276" s="253"/>
      <c r="Y276" s="254"/>
      <c r="Z276" s="254"/>
      <c r="AA276" s="255"/>
      <c r="AB276" s="256"/>
      <c r="AC276" s="255"/>
      <c r="AD276" s="257"/>
      <c r="AE276" s="253"/>
      <c r="AF276" s="254"/>
      <c r="AG276" s="257"/>
      <c r="AH276" s="258"/>
    </row>
    <row r="277" spans="2:34" ht="30" customHeight="1" x14ac:dyDescent="0.3">
      <c r="B277" s="211"/>
      <c r="C277" s="211"/>
      <c r="D277" s="212"/>
      <c r="E277" s="213"/>
      <c r="F277" s="214"/>
      <c r="G277" s="215"/>
      <c r="H277" s="216"/>
      <c r="I277" s="217"/>
      <c r="J277" s="218"/>
      <c r="K277" s="219"/>
      <c r="L277" s="220" t="str">
        <f t="shared" si="4"/>
        <v/>
      </c>
      <c r="M277" s="221"/>
      <c r="N277" s="222"/>
      <c r="O277" s="223"/>
      <c r="P277" s="222"/>
      <c r="Q277" s="224"/>
      <c r="R277" s="225" t="str">
        <f>'判定シート(建築物)'!$O277</f>
        <v/>
      </c>
      <c r="S277" s="154"/>
      <c r="U277" s="250"/>
      <c r="V277" s="251"/>
      <c r="W277" s="252"/>
      <c r="X277" s="253"/>
      <c r="Y277" s="254"/>
      <c r="Z277" s="254"/>
      <c r="AA277" s="255"/>
      <c r="AB277" s="256"/>
      <c r="AC277" s="255"/>
      <c r="AD277" s="257"/>
      <c r="AE277" s="253"/>
      <c r="AF277" s="254"/>
      <c r="AG277" s="257"/>
      <c r="AH277" s="258"/>
    </row>
    <row r="278" spans="2:34" ht="30" customHeight="1" x14ac:dyDescent="0.3">
      <c r="B278" s="211"/>
      <c r="C278" s="211"/>
      <c r="D278" s="212"/>
      <c r="E278" s="213"/>
      <c r="F278" s="214"/>
      <c r="G278" s="215"/>
      <c r="H278" s="216"/>
      <c r="I278" s="217"/>
      <c r="J278" s="218"/>
      <c r="K278" s="219"/>
      <c r="L278" s="220" t="str">
        <f t="shared" si="4"/>
        <v/>
      </c>
      <c r="M278" s="221"/>
      <c r="N278" s="222"/>
      <c r="O278" s="223"/>
      <c r="P278" s="222"/>
      <c r="Q278" s="224"/>
      <c r="R278" s="225" t="str">
        <f>'判定シート(建築物)'!$O278</f>
        <v/>
      </c>
      <c r="S278" s="154"/>
      <c r="U278" s="250"/>
      <c r="V278" s="251"/>
      <c r="W278" s="252"/>
      <c r="X278" s="253"/>
      <c r="Y278" s="254"/>
      <c r="Z278" s="254"/>
      <c r="AA278" s="255"/>
      <c r="AB278" s="256"/>
      <c r="AC278" s="255"/>
      <c r="AD278" s="257"/>
      <c r="AE278" s="253"/>
      <c r="AF278" s="254"/>
      <c r="AG278" s="257"/>
      <c r="AH278" s="258"/>
    </row>
    <row r="279" spans="2:34" ht="30" customHeight="1" x14ac:dyDescent="0.3">
      <c r="B279" s="211"/>
      <c r="C279" s="211"/>
      <c r="D279" s="212"/>
      <c r="E279" s="213"/>
      <c r="F279" s="214"/>
      <c r="G279" s="215"/>
      <c r="H279" s="216"/>
      <c r="I279" s="217"/>
      <c r="J279" s="218"/>
      <c r="K279" s="219"/>
      <c r="L279" s="220" t="str">
        <f t="shared" si="4"/>
        <v/>
      </c>
      <c r="M279" s="221"/>
      <c r="N279" s="222"/>
      <c r="O279" s="223"/>
      <c r="P279" s="222"/>
      <c r="Q279" s="224"/>
      <c r="R279" s="225" t="str">
        <f>'判定シート(建築物)'!$O279</f>
        <v/>
      </c>
      <c r="S279" s="154"/>
      <c r="U279" s="250"/>
      <c r="V279" s="251"/>
      <c r="W279" s="252"/>
      <c r="X279" s="253"/>
      <c r="Y279" s="254"/>
      <c r="Z279" s="254"/>
      <c r="AA279" s="255"/>
      <c r="AB279" s="256"/>
      <c r="AC279" s="255"/>
      <c r="AD279" s="257"/>
      <c r="AE279" s="253"/>
      <c r="AF279" s="254"/>
      <c r="AG279" s="257"/>
      <c r="AH279" s="258"/>
    </row>
    <row r="280" spans="2:34" ht="30" customHeight="1" x14ac:dyDescent="0.3">
      <c r="B280" s="211"/>
      <c r="C280" s="211"/>
      <c r="D280" s="212"/>
      <c r="E280" s="213"/>
      <c r="F280" s="214"/>
      <c r="G280" s="215"/>
      <c r="H280" s="216"/>
      <c r="I280" s="217"/>
      <c r="J280" s="218"/>
      <c r="K280" s="219"/>
      <c r="L280" s="220" t="str">
        <f t="shared" si="4"/>
        <v/>
      </c>
      <c r="M280" s="221"/>
      <c r="N280" s="222"/>
      <c r="O280" s="223"/>
      <c r="P280" s="222"/>
      <c r="Q280" s="224"/>
      <c r="R280" s="225" t="str">
        <f>'判定シート(建築物)'!$O280</f>
        <v/>
      </c>
      <c r="S280" s="154"/>
      <c r="U280" s="250"/>
      <c r="V280" s="251"/>
      <c r="W280" s="252"/>
      <c r="X280" s="253"/>
      <c r="Y280" s="254"/>
      <c r="Z280" s="254"/>
      <c r="AA280" s="255"/>
      <c r="AB280" s="256"/>
      <c r="AC280" s="255"/>
      <c r="AD280" s="257"/>
      <c r="AE280" s="253"/>
      <c r="AF280" s="254"/>
      <c r="AG280" s="257"/>
      <c r="AH280" s="258"/>
    </row>
    <row r="281" spans="2:34" ht="30" customHeight="1" x14ac:dyDescent="0.3">
      <c r="B281" s="211"/>
      <c r="C281" s="211"/>
      <c r="D281" s="212"/>
      <c r="E281" s="213"/>
      <c r="F281" s="214"/>
      <c r="G281" s="215"/>
      <c r="H281" s="216"/>
      <c r="I281" s="217"/>
      <c r="J281" s="218"/>
      <c r="K281" s="219"/>
      <c r="L281" s="220" t="str">
        <f t="shared" si="4"/>
        <v/>
      </c>
      <c r="M281" s="221"/>
      <c r="N281" s="222"/>
      <c r="O281" s="223"/>
      <c r="P281" s="222"/>
      <c r="Q281" s="224"/>
      <c r="R281" s="225" t="str">
        <f>'判定シート(建築物)'!$O281</f>
        <v/>
      </c>
      <c r="S281" s="154"/>
      <c r="U281" s="250"/>
      <c r="V281" s="251"/>
      <c r="W281" s="252"/>
      <c r="X281" s="253"/>
      <c r="Y281" s="254"/>
      <c r="Z281" s="254"/>
      <c r="AA281" s="255"/>
      <c r="AB281" s="256"/>
      <c r="AC281" s="255"/>
      <c r="AD281" s="257"/>
      <c r="AE281" s="253"/>
      <c r="AF281" s="254"/>
      <c r="AG281" s="257"/>
      <c r="AH281" s="258"/>
    </row>
    <row r="282" spans="2:34" ht="30" customHeight="1" x14ac:dyDescent="0.3">
      <c r="B282" s="211"/>
      <c r="C282" s="211"/>
      <c r="D282" s="212"/>
      <c r="E282" s="213"/>
      <c r="F282" s="214"/>
      <c r="G282" s="215"/>
      <c r="H282" s="216"/>
      <c r="I282" s="217"/>
      <c r="J282" s="218"/>
      <c r="K282" s="219"/>
      <c r="L282" s="220" t="str">
        <f t="shared" si="4"/>
        <v/>
      </c>
      <c r="M282" s="221"/>
      <c r="N282" s="222"/>
      <c r="O282" s="223"/>
      <c r="P282" s="222"/>
      <c r="Q282" s="224"/>
      <c r="R282" s="225" t="str">
        <f>'判定シート(建築物)'!$O282</f>
        <v/>
      </c>
      <c r="S282" s="154"/>
      <c r="U282" s="250"/>
      <c r="V282" s="251"/>
      <c r="W282" s="252"/>
      <c r="X282" s="253"/>
      <c r="Y282" s="254"/>
      <c r="Z282" s="254"/>
      <c r="AA282" s="255"/>
      <c r="AB282" s="256"/>
      <c r="AC282" s="255"/>
      <c r="AD282" s="257"/>
      <c r="AE282" s="253"/>
      <c r="AF282" s="254"/>
      <c r="AG282" s="257"/>
      <c r="AH282" s="258"/>
    </row>
    <row r="283" spans="2:34" ht="30" customHeight="1" x14ac:dyDescent="0.3">
      <c r="B283" s="211"/>
      <c r="C283" s="211"/>
      <c r="D283" s="212"/>
      <c r="E283" s="213"/>
      <c r="F283" s="214"/>
      <c r="G283" s="215"/>
      <c r="H283" s="216"/>
      <c r="I283" s="217"/>
      <c r="J283" s="218"/>
      <c r="K283" s="219"/>
      <c r="L283" s="220" t="str">
        <f t="shared" si="4"/>
        <v/>
      </c>
      <c r="M283" s="221"/>
      <c r="N283" s="222"/>
      <c r="O283" s="223"/>
      <c r="P283" s="222"/>
      <c r="Q283" s="224"/>
      <c r="R283" s="225" t="str">
        <f>'判定シート(建築物)'!$O283</f>
        <v/>
      </c>
      <c r="S283" s="154"/>
      <c r="U283" s="250"/>
      <c r="V283" s="251"/>
      <c r="W283" s="252"/>
      <c r="X283" s="253"/>
      <c r="Y283" s="254"/>
      <c r="Z283" s="254"/>
      <c r="AA283" s="255"/>
      <c r="AB283" s="256"/>
      <c r="AC283" s="255"/>
      <c r="AD283" s="257"/>
      <c r="AE283" s="253"/>
      <c r="AF283" s="254"/>
      <c r="AG283" s="257"/>
      <c r="AH283" s="258"/>
    </row>
    <row r="284" spans="2:34" ht="30" customHeight="1" x14ac:dyDescent="0.3">
      <c r="B284" s="211"/>
      <c r="C284" s="211"/>
      <c r="D284" s="212"/>
      <c r="E284" s="213"/>
      <c r="F284" s="214"/>
      <c r="G284" s="215"/>
      <c r="H284" s="216"/>
      <c r="I284" s="217"/>
      <c r="J284" s="218"/>
      <c r="K284" s="219"/>
      <c r="L284" s="220" t="str">
        <f t="shared" si="4"/>
        <v/>
      </c>
      <c r="M284" s="221"/>
      <c r="N284" s="222"/>
      <c r="O284" s="223"/>
      <c r="P284" s="222"/>
      <c r="Q284" s="224"/>
      <c r="R284" s="225" t="str">
        <f>'判定シート(建築物)'!$O284</f>
        <v/>
      </c>
      <c r="S284" s="154"/>
      <c r="U284" s="250"/>
      <c r="V284" s="251"/>
      <c r="W284" s="252"/>
      <c r="X284" s="253"/>
      <c r="Y284" s="254"/>
      <c r="Z284" s="254"/>
      <c r="AA284" s="255"/>
      <c r="AB284" s="256"/>
      <c r="AC284" s="255"/>
      <c r="AD284" s="257"/>
      <c r="AE284" s="253"/>
      <c r="AF284" s="254"/>
      <c r="AG284" s="257"/>
      <c r="AH284" s="258"/>
    </row>
    <row r="285" spans="2:34" ht="30" customHeight="1" x14ac:dyDescent="0.3">
      <c r="B285" s="211"/>
      <c r="C285" s="211"/>
      <c r="D285" s="212"/>
      <c r="E285" s="213"/>
      <c r="F285" s="214"/>
      <c r="G285" s="215"/>
      <c r="H285" s="216"/>
      <c r="I285" s="217"/>
      <c r="J285" s="218"/>
      <c r="K285" s="219"/>
      <c r="L285" s="220" t="str">
        <f t="shared" si="4"/>
        <v/>
      </c>
      <c r="M285" s="221"/>
      <c r="N285" s="222"/>
      <c r="O285" s="223"/>
      <c r="P285" s="222"/>
      <c r="Q285" s="224"/>
      <c r="R285" s="225" t="str">
        <f>'判定シート(建築物)'!$O285</f>
        <v/>
      </c>
      <c r="S285" s="154"/>
      <c r="U285" s="250"/>
      <c r="V285" s="251"/>
      <c r="W285" s="252"/>
      <c r="X285" s="253"/>
      <c r="Y285" s="254"/>
      <c r="Z285" s="254"/>
      <c r="AA285" s="255"/>
      <c r="AB285" s="256"/>
      <c r="AC285" s="255"/>
      <c r="AD285" s="257"/>
      <c r="AE285" s="253"/>
      <c r="AF285" s="254"/>
      <c r="AG285" s="257"/>
      <c r="AH285" s="258"/>
    </row>
    <row r="286" spans="2:34" ht="30" customHeight="1" x14ac:dyDescent="0.3">
      <c r="B286" s="211"/>
      <c r="C286" s="211"/>
      <c r="D286" s="212"/>
      <c r="E286" s="213"/>
      <c r="F286" s="214"/>
      <c r="G286" s="215"/>
      <c r="H286" s="216"/>
      <c r="I286" s="217"/>
      <c r="J286" s="218"/>
      <c r="K286" s="219"/>
      <c r="L286" s="220" t="str">
        <f t="shared" si="4"/>
        <v/>
      </c>
      <c r="M286" s="221"/>
      <c r="N286" s="222"/>
      <c r="O286" s="223"/>
      <c r="P286" s="222"/>
      <c r="Q286" s="224"/>
      <c r="R286" s="225" t="str">
        <f>'判定シート(建築物)'!$O286</f>
        <v/>
      </c>
      <c r="S286" s="154"/>
      <c r="U286" s="250"/>
      <c r="V286" s="251"/>
      <c r="W286" s="252"/>
      <c r="X286" s="253"/>
      <c r="Y286" s="254"/>
      <c r="Z286" s="254"/>
      <c r="AA286" s="255"/>
      <c r="AB286" s="256"/>
      <c r="AC286" s="255"/>
      <c r="AD286" s="257"/>
      <c r="AE286" s="253"/>
      <c r="AF286" s="254"/>
      <c r="AG286" s="257"/>
      <c r="AH286" s="258"/>
    </row>
    <row r="287" spans="2:34" ht="30" customHeight="1" x14ac:dyDescent="0.3">
      <c r="B287" s="211"/>
      <c r="C287" s="211"/>
      <c r="D287" s="212"/>
      <c r="E287" s="213"/>
      <c r="F287" s="214"/>
      <c r="G287" s="215"/>
      <c r="H287" s="216"/>
      <c r="I287" s="217"/>
      <c r="J287" s="218"/>
      <c r="K287" s="219"/>
      <c r="L287" s="220" t="str">
        <f t="shared" si="4"/>
        <v/>
      </c>
      <c r="M287" s="221"/>
      <c r="N287" s="222"/>
      <c r="O287" s="223"/>
      <c r="P287" s="222"/>
      <c r="Q287" s="224"/>
      <c r="R287" s="225" t="str">
        <f>'判定シート(建築物)'!$O287</f>
        <v/>
      </c>
      <c r="S287" s="154"/>
      <c r="U287" s="250"/>
      <c r="V287" s="251"/>
      <c r="W287" s="252"/>
      <c r="X287" s="253"/>
      <c r="Y287" s="254"/>
      <c r="Z287" s="254"/>
      <c r="AA287" s="255"/>
      <c r="AB287" s="256"/>
      <c r="AC287" s="255"/>
      <c r="AD287" s="257"/>
      <c r="AE287" s="253"/>
      <c r="AF287" s="254"/>
      <c r="AG287" s="257"/>
      <c r="AH287" s="258"/>
    </row>
    <row r="288" spans="2:34" ht="30" customHeight="1" x14ac:dyDescent="0.3">
      <c r="B288" s="211"/>
      <c r="C288" s="211"/>
      <c r="D288" s="212"/>
      <c r="E288" s="213"/>
      <c r="F288" s="214"/>
      <c r="G288" s="215"/>
      <c r="H288" s="216"/>
      <c r="I288" s="217"/>
      <c r="J288" s="218"/>
      <c r="K288" s="219"/>
      <c r="L288" s="220" t="str">
        <f t="shared" si="4"/>
        <v/>
      </c>
      <c r="M288" s="221"/>
      <c r="N288" s="222"/>
      <c r="O288" s="223"/>
      <c r="P288" s="222"/>
      <c r="Q288" s="224"/>
      <c r="R288" s="225" t="str">
        <f>'判定シート(建築物)'!$O288</f>
        <v/>
      </c>
      <c r="S288" s="154"/>
      <c r="U288" s="250"/>
      <c r="V288" s="251"/>
      <c r="W288" s="252"/>
      <c r="X288" s="253"/>
      <c r="Y288" s="254"/>
      <c r="Z288" s="254"/>
      <c r="AA288" s="255"/>
      <c r="AB288" s="256"/>
      <c r="AC288" s="255"/>
      <c r="AD288" s="257"/>
      <c r="AE288" s="253"/>
      <c r="AF288" s="254"/>
      <c r="AG288" s="257"/>
      <c r="AH288" s="258"/>
    </row>
    <row r="289" spans="2:34" ht="30" customHeight="1" x14ac:dyDescent="0.3">
      <c r="B289" s="211"/>
      <c r="C289" s="211"/>
      <c r="D289" s="212"/>
      <c r="E289" s="213"/>
      <c r="F289" s="214"/>
      <c r="G289" s="215"/>
      <c r="H289" s="216"/>
      <c r="I289" s="217"/>
      <c r="J289" s="218"/>
      <c r="K289" s="219"/>
      <c r="L289" s="220" t="str">
        <f t="shared" si="4"/>
        <v/>
      </c>
      <c r="M289" s="221"/>
      <c r="N289" s="222"/>
      <c r="O289" s="223"/>
      <c r="P289" s="222"/>
      <c r="Q289" s="224"/>
      <c r="R289" s="225" t="str">
        <f>'判定シート(建築物)'!$O289</f>
        <v/>
      </c>
      <c r="S289" s="154"/>
      <c r="U289" s="250"/>
      <c r="V289" s="251"/>
      <c r="W289" s="252"/>
      <c r="X289" s="253"/>
      <c r="Y289" s="254"/>
      <c r="Z289" s="254"/>
      <c r="AA289" s="255"/>
      <c r="AB289" s="256"/>
      <c r="AC289" s="255"/>
      <c r="AD289" s="257"/>
      <c r="AE289" s="253"/>
      <c r="AF289" s="254"/>
      <c r="AG289" s="257"/>
      <c r="AH289" s="258"/>
    </row>
    <row r="290" spans="2:34" ht="30" customHeight="1" x14ac:dyDescent="0.3">
      <c r="B290" s="211"/>
      <c r="C290" s="211"/>
      <c r="D290" s="212"/>
      <c r="E290" s="213"/>
      <c r="F290" s="214"/>
      <c r="G290" s="215"/>
      <c r="H290" s="216"/>
      <c r="I290" s="217"/>
      <c r="J290" s="218"/>
      <c r="K290" s="219"/>
      <c r="L290" s="220" t="str">
        <f t="shared" si="4"/>
        <v/>
      </c>
      <c r="M290" s="221"/>
      <c r="N290" s="222"/>
      <c r="O290" s="223"/>
      <c r="P290" s="222"/>
      <c r="Q290" s="224"/>
      <c r="R290" s="225" t="str">
        <f>'判定シート(建築物)'!$O290</f>
        <v/>
      </c>
      <c r="S290" s="154"/>
      <c r="U290" s="250"/>
      <c r="V290" s="251"/>
      <c r="W290" s="252"/>
      <c r="X290" s="253"/>
      <c r="Y290" s="254"/>
      <c r="Z290" s="254"/>
      <c r="AA290" s="255"/>
      <c r="AB290" s="256"/>
      <c r="AC290" s="255"/>
      <c r="AD290" s="257"/>
      <c r="AE290" s="253"/>
      <c r="AF290" s="254"/>
      <c r="AG290" s="257"/>
      <c r="AH290" s="258"/>
    </row>
    <row r="291" spans="2:34" ht="30" customHeight="1" x14ac:dyDescent="0.3">
      <c r="B291" s="211"/>
      <c r="C291" s="211"/>
      <c r="D291" s="212"/>
      <c r="E291" s="213"/>
      <c r="F291" s="214"/>
      <c r="G291" s="215"/>
      <c r="H291" s="216"/>
      <c r="I291" s="217"/>
      <c r="J291" s="218"/>
      <c r="K291" s="219"/>
      <c r="L291" s="220" t="str">
        <f t="shared" si="4"/>
        <v/>
      </c>
      <c r="M291" s="221"/>
      <c r="N291" s="222"/>
      <c r="O291" s="223"/>
      <c r="P291" s="222"/>
      <c r="Q291" s="224"/>
      <c r="R291" s="225" t="str">
        <f>'判定シート(建築物)'!$O291</f>
        <v/>
      </c>
      <c r="S291" s="154"/>
      <c r="U291" s="250"/>
      <c r="V291" s="251"/>
      <c r="W291" s="252"/>
      <c r="X291" s="253"/>
      <c r="Y291" s="254"/>
      <c r="Z291" s="254"/>
      <c r="AA291" s="255"/>
      <c r="AB291" s="256"/>
      <c r="AC291" s="255"/>
      <c r="AD291" s="257"/>
      <c r="AE291" s="253"/>
      <c r="AF291" s="254"/>
      <c r="AG291" s="257"/>
      <c r="AH291" s="258"/>
    </row>
    <row r="292" spans="2:34" ht="30" customHeight="1" x14ac:dyDescent="0.3">
      <c r="B292" s="211"/>
      <c r="C292" s="211"/>
      <c r="D292" s="212"/>
      <c r="E292" s="213"/>
      <c r="F292" s="214"/>
      <c r="G292" s="215"/>
      <c r="H292" s="216"/>
      <c r="I292" s="217"/>
      <c r="J292" s="218"/>
      <c r="K292" s="219"/>
      <c r="L292" s="220" t="str">
        <f t="shared" si="4"/>
        <v/>
      </c>
      <c r="M292" s="221"/>
      <c r="N292" s="222"/>
      <c r="O292" s="223"/>
      <c r="P292" s="222"/>
      <c r="Q292" s="224"/>
      <c r="R292" s="225" t="str">
        <f>'判定シート(建築物)'!$O292</f>
        <v/>
      </c>
      <c r="S292" s="154"/>
      <c r="U292" s="250"/>
      <c r="V292" s="251"/>
      <c r="W292" s="252"/>
      <c r="X292" s="253"/>
      <c r="Y292" s="254"/>
      <c r="Z292" s="254"/>
      <c r="AA292" s="255"/>
      <c r="AB292" s="256"/>
      <c r="AC292" s="255"/>
      <c r="AD292" s="257"/>
      <c r="AE292" s="253"/>
      <c r="AF292" s="254"/>
      <c r="AG292" s="257"/>
      <c r="AH292" s="258"/>
    </row>
    <row r="293" spans="2:34" ht="30" customHeight="1" x14ac:dyDescent="0.3">
      <c r="B293" s="211"/>
      <c r="C293" s="211"/>
      <c r="D293" s="212"/>
      <c r="E293" s="213"/>
      <c r="F293" s="214"/>
      <c r="G293" s="215"/>
      <c r="H293" s="216"/>
      <c r="I293" s="217"/>
      <c r="J293" s="218"/>
      <c r="K293" s="219"/>
      <c r="L293" s="220" t="str">
        <f t="shared" si="4"/>
        <v/>
      </c>
      <c r="M293" s="221"/>
      <c r="N293" s="222"/>
      <c r="O293" s="223"/>
      <c r="P293" s="222"/>
      <c r="Q293" s="224"/>
      <c r="R293" s="225" t="str">
        <f>'判定シート(建築物)'!$O293</f>
        <v/>
      </c>
      <c r="S293" s="154"/>
      <c r="U293" s="250"/>
      <c r="V293" s="251"/>
      <c r="W293" s="252"/>
      <c r="X293" s="253"/>
      <c r="Y293" s="254"/>
      <c r="Z293" s="254"/>
      <c r="AA293" s="255"/>
      <c r="AB293" s="256"/>
      <c r="AC293" s="255"/>
      <c r="AD293" s="257"/>
      <c r="AE293" s="253"/>
      <c r="AF293" s="254"/>
      <c r="AG293" s="257"/>
      <c r="AH293" s="258"/>
    </row>
    <row r="294" spans="2:34" ht="30" customHeight="1" x14ac:dyDescent="0.3">
      <c r="B294" s="211"/>
      <c r="C294" s="211"/>
      <c r="D294" s="212"/>
      <c r="E294" s="213"/>
      <c r="F294" s="214"/>
      <c r="G294" s="215"/>
      <c r="H294" s="216"/>
      <c r="I294" s="217"/>
      <c r="J294" s="218"/>
      <c r="K294" s="219"/>
      <c r="L294" s="220" t="str">
        <f t="shared" si="4"/>
        <v/>
      </c>
      <c r="M294" s="221"/>
      <c r="N294" s="222"/>
      <c r="O294" s="223"/>
      <c r="P294" s="222"/>
      <c r="Q294" s="224"/>
      <c r="R294" s="225" t="str">
        <f>'判定シート(建築物)'!$O294</f>
        <v/>
      </c>
      <c r="S294" s="154"/>
      <c r="U294" s="250"/>
      <c r="V294" s="251"/>
      <c r="W294" s="252"/>
      <c r="X294" s="253"/>
      <c r="Y294" s="254"/>
      <c r="Z294" s="254"/>
      <c r="AA294" s="255"/>
      <c r="AB294" s="256"/>
      <c r="AC294" s="255"/>
      <c r="AD294" s="257"/>
      <c r="AE294" s="253"/>
      <c r="AF294" s="254"/>
      <c r="AG294" s="257"/>
      <c r="AH294" s="258"/>
    </row>
    <row r="295" spans="2:34" ht="30" customHeight="1" x14ac:dyDescent="0.3">
      <c r="B295" s="211"/>
      <c r="C295" s="211"/>
      <c r="D295" s="212"/>
      <c r="E295" s="213"/>
      <c r="F295" s="214"/>
      <c r="G295" s="215"/>
      <c r="H295" s="216"/>
      <c r="I295" s="217"/>
      <c r="J295" s="218"/>
      <c r="K295" s="219"/>
      <c r="L295" s="220" t="str">
        <f t="shared" si="4"/>
        <v/>
      </c>
      <c r="M295" s="221"/>
      <c r="N295" s="222"/>
      <c r="O295" s="223"/>
      <c r="P295" s="222"/>
      <c r="Q295" s="224"/>
      <c r="R295" s="225" t="str">
        <f>'判定シート(建築物)'!$O295</f>
        <v/>
      </c>
      <c r="S295" s="154"/>
      <c r="U295" s="250"/>
      <c r="V295" s="251"/>
      <c r="W295" s="252"/>
      <c r="X295" s="253"/>
      <c r="Y295" s="254"/>
      <c r="Z295" s="254"/>
      <c r="AA295" s="255"/>
      <c r="AB295" s="256"/>
      <c r="AC295" s="255"/>
      <c r="AD295" s="257"/>
      <c r="AE295" s="253"/>
      <c r="AF295" s="254"/>
      <c r="AG295" s="257"/>
      <c r="AH295" s="258"/>
    </row>
    <row r="296" spans="2:34" ht="30" customHeight="1" x14ac:dyDescent="0.3">
      <c r="B296" s="211"/>
      <c r="C296" s="211"/>
      <c r="D296" s="212"/>
      <c r="E296" s="213"/>
      <c r="F296" s="214"/>
      <c r="G296" s="215"/>
      <c r="H296" s="216"/>
      <c r="I296" s="217"/>
      <c r="J296" s="218"/>
      <c r="K296" s="219"/>
      <c r="L296" s="220" t="str">
        <f t="shared" si="4"/>
        <v/>
      </c>
      <c r="M296" s="221"/>
      <c r="N296" s="222"/>
      <c r="O296" s="223"/>
      <c r="P296" s="222"/>
      <c r="Q296" s="224"/>
      <c r="R296" s="225" t="str">
        <f>'判定シート(建築物)'!$O296</f>
        <v/>
      </c>
      <c r="S296" s="154"/>
      <c r="U296" s="250"/>
      <c r="V296" s="251"/>
      <c r="W296" s="252"/>
      <c r="X296" s="253"/>
      <c r="Y296" s="254"/>
      <c r="Z296" s="254"/>
      <c r="AA296" s="255"/>
      <c r="AB296" s="256"/>
      <c r="AC296" s="255"/>
      <c r="AD296" s="257"/>
      <c r="AE296" s="253"/>
      <c r="AF296" s="254"/>
      <c r="AG296" s="257"/>
      <c r="AH296" s="258"/>
    </row>
    <row r="297" spans="2:34" ht="30" customHeight="1" x14ac:dyDescent="0.3">
      <c r="B297" s="211"/>
      <c r="C297" s="211"/>
      <c r="D297" s="212"/>
      <c r="E297" s="213"/>
      <c r="F297" s="214"/>
      <c r="G297" s="215"/>
      <c r="H297" s="216"/>
      <c r="I297" s="217"/>
      <c r="J297" s="218"/>
      <c r="K297" s="219"/>
      <c r="L297" s="220" t="str">
        <f t="shared" si="4"/>
        <v/>
      </c>
      <c r="M297" s="221"/>
      <c r="N297" s="222"/>
      <c r="O297" s="223"/>
      <c r="P297" s="222"/>
      <c r="Q297" s="224"/>
      <c r="R297" s="225" t="str">
        <f>'判定シート(建築物)'!$O297</f>
        <v/>
      </c>
      <c r="S297" s="154"/>
      <c r="U297" s="250"/>
      <c r="V297" s="251"/>
      <c r="W297" s="252"/>
      <c r="X297" s="253"/>
      <c r="Y297" s="254"/>
      <c r="Z297" s="254"/>
      <c r="AA297" s="255"/>
      <c r="AB297" s="256"/>
      <c r="AC297" s="255"/>
      <c r="AD297" s="257"/>
      <c r="AE297" s="253"/>
      <c r="AF297" s="254"/>
      <c r="AG297" s="257"/>
      <c r="AH297" s="258"/>
    </row>
    <row r="298" spans="2:34" ht="30" customHeight="1" x14ac:dyDescent="0.3">
      <c r="B298" s="211"/>
      <c r="C298" s="211"/>
      <c r="D298" s="212"/>
      <c r="E298" s="213"/>
      <c r="F298" s="214"/>
      <c r="G298" s="215"/>
      <c r="H298" s="216"/>
      <c r="I298" s="217"/>
      <c r="J298" s="218"/>
      <c r="K298" s="219"/>
      <c r="L298" s="220" t="str">
        <f t="shared" si="4"/>
        <v/>
      </c>
      <c r="M298" s="221"/>
      <c r="N298" s="222"/>
      <c r="O298" s="223"/>
      <c r="P298" s="222"/>
      <c r="Q298" s="224"/>
      <c r="R298" s="225" t="str">
        <f>'判定シート(建築物)'!$O298</f>
        <v/>
      </c>
      <c r="S298" s="154"/>
      <c r="U298" s="250"/>
      <c r="V298" s="251"/>
      <c r="W298" s="252"/>
      <c r="X298" s="253"/>
      <c r="Y298" s="254"/>
      <c r="Z298" s="254"/>
      <c r="AA298" s="255"/>
      <c r="AB298" s="256"/>
      <c r="AC298" s="255"/>
      <c r="AD298" s="257"/>
      <c r="AE298" s="253"/>
      <c r="AF298" s="254"/>
      <c r="AG298" s="257"/>
      <c r="AH298" s="258"/>
    </row>
    <row r="299" spans="2:34" ht="30" customHeight="1" x14ac:dyDescent="0.3">
      <c r="B299" s="211"/>
      <c r="C299" s="211"/>
      <c r="D299" s="212"/>
      <c r="E299" s="213"/>
      <c r="F299" s="214"/>
      <c r="G299" s="215"/>
      <c r="H299" s="216"/>
      <c r="I299" s="217"/>
      <c r="J299" s="218"/>
      <c r="K299" s="219"/>
      <c r="L299" s="220" t="str">
        <f t="shared" si="4"/>
        <v/>
      </c>
      <c r="M299" s="221"/>
      <c r="N299" s="222"/>
      <c r="O299" s="223"/>
      <c r="P299" s="222"/>
      <c r="Q299" s="224"/>
      <c r="R299" s="225" t="str">
        <f>'判定シート(建築物)'!$O299</f>
        <v/>
      </c>
      <c r="S299" s="154"/>
      <c r="U299" s="250"/>
      <c r="V299" s="251"/>
      <c r="W299" s="252"/>
      <c r="X299" s="253"/>
      <c r="Y299" s="254"/>
      <c r="Z299" s="254"/>
      <c r="AA299" s="255"/>
      <c r="AB299" s="256"/>
      <c r="AC299" s="255"/>
      <c r="AD299" s="257"/>
      <c r="AE299" s="253"/>
      <c r="AF299" s="254"/>
      <c r="AG299" s="257"/>
      <c r="AH299" s="258"/>
    </row>
    <row r="300" spans="2:34" ht="30" customHeight="1" x14ac:dyDescent="0.3">
      <c r="B300" s="211"/>
      <c r="C300" s="211"/>
      <c r="D300" s="212"/>
      <c r="E300" s="213"/>
      <c r="F300" s="214"/>
      <c r="G300" s="215"/>
      <c r="H300" s="216"/>
      <c r="I300" s="217"/>
      <c r="J300" s="218"/>
      <c r="K300" s="219"/>
      <c r="L300" s="220" t="str">
        <f t="shared" si="4"/>
        <v/>
      </c>
      <c r="M300" s="221"/>
      <c r="N300" s="222"/>
      <c r="O300" s="223"/>
      <c r="P300" s="222"/>
      <c r="Q300" s="224"/>
      <c r="R300" s="225" t="str">
        <f>'判定シート(建築物)'!$O300</f>
        <v/>
      </c>
      <c r="S300" s="154"/>
      <c r="U300" s="250"/>
      <c r="V300" s="251"/>
      <c r="W300" s="252"/>
      <c r="X300" s="253"/>
      <c r="Y300" s="254"/>
      <c r="Z300" s="254"/>
      <c r="AA300" s="255"/>
      <c r="AB300" s="256"/>
      <c r="AC300" s="255"/>
      <c r="AD300" s="257"/>
      <c r="AE300" s="253"/>
      <c r="AF300" s="254"/>
      <c r="AG300" s="257"/>
      <c r="AH300" s="258"/>
    </row>
    <row r="301" spans="2:34" ht="30" customHeight="1" x14ac:dyDescent="0.3">
      <c r="B301" s="211"/>
      <c r="C301" s="211"/>
      <c r="D301" s="212"/>
      <c r="E301" s="213"/>
      <c r="F301" s="214"/>
      <c r="G301" s="215"/>
      <c r="H301" s="216"/>
      <c r="I301" s="217"/>
      <c r="J301" s="218"/>
      <c r="K301" s="219"/>
      <c r="L301" s="220" t="str">
        <f t="shared" si="4"/>
        <v/>
      </c>
      <c r="M301" s="221"/>
      <c r="N301" s="222"/>
      <c r="O301" s="223"/>
      <c r="P301" s="222"/>
      <c r="Q301" s="224"/>
      <c r="R301" s="225" t="str">
        <f>'判定シート(建築物)'!$O301</f>
        <v/>
      </c>
      <c r="S301" s="154"/>
      <c r="U301" s="250"/>
      <c r="V301" s="251"/>
      <c r="W301" s="252"/>
      <c r="X301" s="253"/>
      <c r="Y301" s="254"/>
      <c r="Z301" s="254"/>
      <c r="AA301" s="255"/>
      <c r="AB301" s="256"/>
      <c r="AC301" s="255"/>
      <c r="AD301" s="257"/>
      <c r="AE301" s="253"/>
      <c r="AF301" s="254"/>
      <c r="AG301" s="257"/>
      <c r="AH301" s="258"/>
    </row>
    <row r="302" spans="2:34" ht="30" customHeight="1" x14ac:dyDescent="0.3">
      <c r="B302" s="211"/>
      <c r="C302" s="211"/>
      <c r="D302" s="212"/>
      <c r="E302" s="213"/>
      <c r="F302" s="214"/>
      <c r="G302" s="215"/>
      <c r="H302" s="216"/>
      <c r="I302" s="217"/>
      <c r="J302" s="218"/>
      <c r="K302" s="219"/>
      <c r="L302" s="220" t="str">
        <f t="shared" si="4"/>
        <v/>
      </c>
      <c r="M302" s="221"/>
      <c r="N302" s="222"/>
      <c r="O302" s="223"/>
      <c r="P302" s="222"/>
      <c r="Q302" s="224"/>
      <c r="R302" s="225" t="str">
        <f>'判定シート(建築物)'!$O302</f>
        <v/>
      </c>
      <c r="S302" s="154"/>
      <c r="U302" s="250"/>
      <c r="V302" s="251"/>
      <c r="W302" s="252"/>
      <c r="X302" s="253"/>
      <c r="Y302" s="254"/>
      <c r="Z302" s="254"/>
      <c r="AA302" s="255"/>
      <c r="AB302" s="256"/>
      <c r="AC302" s="255"/>
      <c r="AD302" s="257"/>
      <c r="AE302" s="253"/>
      <c r="AF302" s="254"/>
      <c r="AG302" s="257"/>
      <c r="AH302" s="258"/>
    </row>
    <row r="303" spans="2:34" ht="30" customHeight="1" x14ac:dyDescent="0.3">
      <c r="B303" s="211"/>
      <c r="C303" s="211"/>
      <c r="D303" s="212"/>
      <c r="E303" s="213"/>
      <c r="F303" s="214"/>
      <c r="G303" s="215"/>
      <c r="H303" s="216"/>
      <c r="I303" s="217"/>
      <c r="J303" s="218"/>
      <c r="K303" s="219"/>
      <c r="L303" s="220" t="str">
        <f t="shared" si="4"/>
        <v/>
      </c>
      <c r="M303" s="221"/>
      <c r="N303" s="222"/>
      <c r="O303" s="223"/>
      <c r="P303" s="222"/>
      <c r="Q303" s="224"/>
      <c r="R303" s="225" t="str">
        <f>'判定シート(建築物)'!$O303</f>
        <v/>
      </c>
      <c r="S303" s="154"/>
      <c r="U303" s="250"/>
      <c r="V303" s="251"/>
      <c r="W303" s="252"/>
      <c r="X303" s="253"/>
      <c r="Y303" s="254"/>
      <c r="Z303" s="254"/>
      <c r="AA303" s="255"/>
      <c r="AB303" s="256"/>
      <c r="AC303" s="255"/>
      <c r="AD303" s="257"/>
      <c r="AE303" s="253"/>
      <c r="AF303" s="254"/>
      <c r="AG303" s="257"/>
      <c r="AH303" s="258"/>
    </row>
    <row r="304" spans="2:34" ht="30" customHeight="1" x14ac:dyDescent="0.3">
      <c r="B304" s="211"/>
      <c r="C304" s="211"/>
      <c r="D304" s="212"/>
      <c r="E304" s="213"/>
      <c r="F304" s="214"/>
      <c r="G304" s="215"/>
      <c r="H304" s="216"/>
      <c r="I304" s="217"/>
      <c r="J304" s="218"/>
      <c r="K304" s="219"/>
      <c r="L304" s="220" t="str">
        <f t="shared" si="4"/>
        <v/>
      </c>
      <c r="M304" s="221"/>
      <c r="N304" s="222"/>
      <c r="O304" s="223"/>
      <c r="P304" s="222"/>
      <c r="Q304" s="224"/>
      <c r="R304" s="225" t="str">
        <f>'判定シート(建築物)'!$O304</f>
        <v/>
      </c>
      <c r="S304" s="154"/>
      <c r="U304" s="250"/>
      <c r="V304" s="251"/>
      <c r="W304" s="252"/>
      <c r="X304" s="253"/>
      <c r="Y304" s="254"/>
      <c r="Z304" s="254"/>
      <c r="AA304" s="255"/>
      <c r="AB304" s="256"/>
      <c r="AC304" s="255"/>
      <c r="AD304" s="257"/>
      <c r="AE304" s="253"/>
      <c r="AF304" s="254"/>
      <c r="AG304" s="257"/>
      <c r="AH304" s="258"/>
    </row>
    <row r="305" spans="2:34" ht="30" customHeight="1" x14ac:dyDescent="0.3">
      <c r="B305" s="211"/>
      <c r="C305" s="211"/>
      <c r="D305" s="212"/>
      <c r="E305" s="213"/>
      <c r="F305" s="214"/>
      <c r="G305" s="215"/>
      <c r="H305" s="216"/>
      <c r="I305" s="217"/>
      <c r="J305" s="218"/>
      <c r="K305" s="219"/>
      <c r="L305" s="220" t="str">
        <f t="shared" si="4"/>
        <v/>
      </c>
      <c r="M305" s="221"/>
      <c r="N305" s="222"/>
      <c r="O305" s="223"/>
      <c r="P305" s="222"/>
      <c r="Q305" s="224"/>
      <c r="R305" s="225" t="str">
        <f>'判定シート(建築物)'!$O305</f>
        <v/>
      </c>
      <c r="S305" s="154"/>
      <c r="U305" s="250"/>
      <c r="V305" s="251"/>
      <c r="W305" s="252"/>
      <c r="X305" s="253"/>
      <c r="Y305" s="254"/>
      <c r="Z305" s="254"/>
      <c r="AA305" s="255"/>
      <c r="AB305" s="256"/>
      <c r="AC305" s="255"/>
      <c r="AD305" s="257"/>
      <c r="AE305" s="253"/>
      <c r="AF305" s="254"/>
      <c r="AG305" s="257"/>
      <c r="AH305" s="258"/>
    </row>
    <row r="306" spans="2:34" ht="30" customHeight="1" x14ac:dyDescent="0.3">
      <c r="B306" s="211"/>
      <c r="C306" s="211"/>
      <c r="D306" s="212"/>
      <c r="E306" s="213"/>
      <c r="F306" s="214"/>
      <c r="G306" s="215"/>
      <c r="H306" s="216"/>
      <c r="I306" s="217"/>
      <c r="J306" s="218"/>
      <c r="K306" s="219"/>
      <c r="L306" s="220" t="str">
        <f t="shared" si="4"/>
        <v/>
      </c>
      <c r="M306" s="221"/>
      <c r="N306" s="222"/>
      <c r="O306" s="223"/>
      <c r="P306" s="222"/>
      <c r="Q306" s="224"/>
      <c r="R306" s="225" t="str">
        <f>'判定シート(建築物)'!$O306</f>
        <v/>
      </c>
      <c r="S306" s="154"/>
      <c r="U306" s="250"/>
      <c r="V306" s="251"/>
      <c r="W306" s="252"/>
      <c r="X306" s="253"/>
      <c r="Y306" s="254"/>
      <c r="Z306" s="254"/>
      <c r="AA306" s="255"/>
      <c r="AB306" s="256"/>
      <c r="AC306" s="255"/>
      <c r="AD306" s="257"/>
      <c r="AE306" s="253"/>
      <c r="AF306" s="254"/>
      <c r="AG306" s="257"/>
      <c r="AH306" s="258"/>
    </row>
    <row r="307" spans="2:34" ht="30" customHeight="1" x14ac:dyDescent="0.3">
      <c r="B307" s="211"/>
      <c r="C307" s="211"/>
      <c r="D307" s="212"/>
      <c r="E307" s="213"/>
      <c r="F307" s="214"/>
      <c r="G307" s="215"/>
      <c r="H307" s="216"/>
      <c r="I307" s="217"/>
      <c r="J307" s="218"/>
      <c r="K307" s="219"/>
      <c r="L307" s="220" t="str">
        <f t="shared" si="4"/>
        <v/>
      </c>
      <c r="M307" s="221"/>
      <c r="N307" s="222"/>
      <c r="O307" s="223"/>
      <c r="P307" s="222"/>
      <c r="Q307" s="224"/>
      <c r="R307" s="225" t="str">
        <f>'判定シート(建築物)'!$O307</f>
        <v/>
      </c>
      <c r="S307" s="154"/>
      <c r="U307" s="250"/>
      <c r="V307" s="251"/>
      <c r="W307" s="252"/>
      <c r="X307" s="253"/>
      <c r="Y307" s="254"/>
      <c r="Z307" s="254"/>
      <c r="AA307" s="255"/>
      <c r="AB307" s="256"/>
      <c r="AC307" s="255"/>
      <c r="AD307" s="257"/>
      <c r="AE307" s="253"/>
      <c r="AF307" s="254"/>
      <c r="AG307" s="257"/>
      <c r="AH307" s="258"/>
    </row>
    <row r="308" spans="2:34" ht="30" customHeight="1" x14ac:dyDescent="0.3">
      <c r="B308" s="211"/>
      <c r="C308" s="211"/>
      <c r="D308" s="212"/>
      <c r="E308" s="213"/>
      <c r="F308" s="214"/>
      <c r="G308" s="215"/>
      <c r="H308" s="216"/>
      <c r="I308" s="217"/>
      <c r="J308" s="218"/>
      <c r="K308" s="219"/>
      <c r="L308" s="220" t="str">
        <f t="shared" si="4"/>
        <v/>
      </c>
      <c r="M308" s="221"/>
      <c r="N308" s="222"/>
      <c r="O308" s="223"/>
      <c r="P308" s="222"/>
      <c r="Q308" s="224"/>
      <c r="R308" s="225" t="str">
        <f>'判定シート(建築物)'!$O308</f>
        <v/>
      </c>
      <c r="S308" s="154"/>
      <c r="U308" s="250"/>
      <c r="V308" s="251"/>
      <c r="W308" s="252"/>
      <c r="X308" s="253"/>
      <c r="Y308" s="254"/>
      <c r="Z308" s="254"/>
      <c r="AA308" s="255"/>
      <c r="AB308" s="256"/>
      <c r="AC308" s="255"/>
      <c r="AD308" s="257"/>
      <c r="AE308" s="253"/>
      <c r="AF308" s="254"/>
      <c r="AG308" s="257"/>
      <c r="AH308" s="258"/>
    </row>
    <row r="309" spans="2:34" ht="30" customHeight="1" x14ac:dyDescent="0.3">
      <c r="B309" s="211"/>
      <c r="C309" s="211"/>
      <c r="D309" s="212"/>
      <c r="E309" s="213"/>
      <c r="F309" s="214"/>
      <c r="G309" s="215"/>
      <c r="H309" s="216"/>
      <c r="I309" s="217"/>
      <c r="J309" s="218"/>
      <c r="K309" s="219"/>
      <c r="L309" s="220" t="str">
        <f t="shared" si="4"/>
        <v/>
      </c>
      <c r="M309" s="221"/>
      <c r="N309" s="222"/>
      <c r="O309" s="223"/>
      <c r="P309" s="222"/>
      <c r="Q309" s="224"/>
      <c r="R309" s="225" t="str">
        <f>'判定シート(建築物)'!$O309</f>
        <v/>
      </c>
      <c r="S309" s="154"/>
      <c r="U309" s="250"/>
      <c r="V309" s="251"/>
      <c r="W309" s="252"/>
      <c r="X309" s="253"/>
      <c r="Y309" s="254"/>
      <c r="Z309" s="254"/>
      <c r="AA309" s="255"/>
      <c r="AB309" s="256"/>
      <c r="AC309" s="255"/>
      <c r="AD309" s="257"/>
      <c r="AE309" s="253"/>
      <c r="AF309" s="254"/>
      <c r="AG309" s="257"/>
      <c r="AH309" s="258"/>
    </row>
    <row r="310" spans="2:34" ht="30" customHeight="1" x14ac:dyDescent="0.3">
      <c r="B310" s="211"/>
      <c r="C310" s="211"/>
      <c r="D310" s="212"/>
      <c r="E310" s="213"/>
      <c r="F310" s="214"/>
      <c r="G310" s="215"/>
      <c r="H310" s="216"/>
      <c r="I310" s="217"/>
      <c r="J310" s="218"/>
      <c r="K310" s="219"/>
      <c r="L310" s="220" t="str">
        <f t="shared" si="4"/>
        <v/>
      </c>
      <c r="M310" s="221"/>
      <c r="N310" s="222"/>
      <c r="O310" s="223"/>
      <c r="P310" s="222"/>
      <c r="Q310" s="224"/>
      <c r="R310" s="225" t="str">
        <f>'判定シート(建築物)'!$O310</f>
        <v/>
      </c>
      <c r="S310" s="154"/>
      <c r="U310" s="250"/>
      <c r="V310" s="251"/>
      <c r="W310" s="252"/>
      <c r="X310" s="253"/>
      <c r="Y310" s="254"/>
      <c r="Z310" s="254"/>
      <c r="AA310" s="255"/>
      <c r="AB310" s="256"/>
      <c r="AC310" s="255"/>
      <c r="AD310" s="257"/>
      <c r="AE310" s="253"/>
      <c r="AF310" s="254"/>
      <c r="AG310" s="257"/>
      <c r="AH310" s="258"/>
    </row>
    <row r="311" spans="2:34" ht="30" customHeight="1" x14ac:dyDescent="0.3">
      <c r="B311" s="211"/>
      <c r="C311" s="211"/>
      <c r="D311" s="212"/>
      <c r="E311" s="213"/>
      <c r="F311" s="214"/>
      <c r="G311" s="215"/>
      <c r="H311" s="216"/>
      <c r="I311" s="217"/>
      <c r="J311" s="218"/>
      <c r="K311" s="219"/>
      <c r="L311" s="220" t="str">
        <f t="shared" si="4"/>
        <v/>
      </c>
      <c r="M311" s="221"/>
      <c r="N311" s="222"/>
      <c r="O311" s="223"/>
      <c r="P311" s="222"/>
      <c r="Q311" s="224"/>
      <c r="R311" s="225" t="str">
        <f>'判定シート(建築物)'!$O311</f>
        <v/>
      </c>
      <c r="S311" s="154"/>
      <c r="U311" s="250"/>
      <c r="V311" s="251"/>
      <c r="W311" s="252"/>
      <c r="X311" s="253"/>
      <c r="Y311" s="254"/>
      <c r="Z311" s="254"/>
      <c r="AA311" s="255"/>
      <c r="AB311" s="256"/>
      <c r="AC311" s="255"/>
      <c r="AD311" s="257"/>
      <c r="AE311" s="253"/>
      <c r="AF311" s="254"/>
      <c r="AG311" s="257"/>
      <c r="AH311" s="258"/>
    </row>
    <row r="312" spans="2:34" ht="30" customHeight="1" x14ac:dyDescent="0.3">
      <c r="B312" s="211"/>
      <c r="C312" s="211"/>
      <c r="D312" s="212"/>
      <c r="E312" s="213"/>
      <c r="F312" s="214"/>
      <c r="G312" s="215"/>
      <c r="H312" s="216"/>
      <c r="I312" s="217"/>
      <c r="J312" s="218"/>
      <c r="K312" s="219"/>
      <c r="L312" s="220" t="str">
        <f t="shared" si="4"/>
        <v/>
      </c>
      <c r="M312" s="221"/>
      <c r="N312" s="222"/>
      <c r="O312" s="223"/>
      <c r="P312" s="222"/>
      <c r="Q312" s="224"/>
      <c r="R312" s="225" t="str">
        <f>'判定シート(建築物)'!$O312</f>
        <v/>
      </c>
      <c r="S312" s="154"/>
      <c r="U312" s="250"/>
      <c r="V312" s="251"/>
      <c r="W312" s="252"/>
      <c r="X312" s="253"/>
      <c r="Y312" s="254"/>
      <c r="Z312" s="254"/>
      <c r="AA312" s="255"/>
      <c r="AB312" s="256"/>
      <c r="AC312" s="255"/>
      <c r="AD312" s="257"/>
      <c r="AE312" s="253"/>
      <c r="AF312" s="254"/>
      <c r="AG312" s="257"/>
      <c r="AH312" s="258"/>
    </row>
    <row r="313" spans="2:34" ht="30" customHeight="1" x14ac:dyDescent="0.3">
      <c r="B313" s="211"/>
      <c r="C313" s="211"/>
      <c r="D313" s="212"/>
      <c r="E313" s="213"/>
      <c r="F313" s="214"/>
      <c r="G313" s="215"/>
      <c r="H313" s="216"/>
      <c r="I313" s="217"/>
      <c r="J313" s="218"/>
      <c r="K313" s="219"/>
      <c r="L313" s="220" t="str">
        <f t="shared" si="4"/>
        <v/>
      </c>
      <c r="M313" s="221"/>
      <c r="N313" s="222"/>
      <c r="O313" s="223"/>
      <c r="P313" s="222"/>
      <c r="Q313" s="224"/>
      <c r="R313" s="225" t="str">
        <f>'判定シート(建築物)'!$O313</f>
        <v/>
      </c>
      <c r="S313" s="154"/>
      <c r="U313" s="250"/>
      <c r="V313" s="251"/>
      <c r="W313" s="252"/>
      <c r="X313" s="253"/>
      <c r="Y313" s="254"/>
      <c r="Z313" s="254"/>
      <c r="AA313" s="255"/>
      <c r="AB313" s="256"/>
      <c r="AC313" s="255"/>
      <c r="AD313" s="257"/>
      <c r="AE313" s="253"/>
      <c r="AF313" s="254"/>
      <c r="AG313" s="257"/>
      <c r="AH313" s="258"/>
    </row>
    <row r="314" spans="2:34" ht="30" customHeight="1" x14ac:dyDescent="0.3">
      <c r="B314" s="211"/>
      <c r="C314" s="211"/>
      <c r="D314" s="212"/>
      <c r="E314" s="213"/>
      <c r="F314" s="214"/>
      <c r="G314" s="215"/>
      <c r="H314" s="216"/>
      <c r="I314" s="217"/>
      <c r="J314" s="218"/>
      <c r="K314" s="219"/>
      <c r="L314" s="220" t="str">
        <f t="shared" si="4"/>
        <v/>
      </c>
      <c r="M314" s="221"/>
      <c r="N314" s="222"/>
      <c r="O314" s="223"/>
      <c r="P314" s="222"/>
      <c r="Q314" s="224"/>
      <c r="R314" s="225" t="str">
        <f>'判定シート(建築物)'!$O314</f>
        <v/>
      </c>
      <c r="S314" s="154"/>
      <c r="U314" s="250"/>
      <c r="V314" s="251"/>
      <c r="W314" s="252"/>
      <c r="X314" s="253"/>
      <c r="Y314" s="254"/>
      <c r="Z314" s="254"/>
      <c r="AA314" s="255"/>
      <c r="AB314" s="256"/>
      <c r="AC314" s="255"/>
      <c r="AD314" s="257"/>
      <c r="AE314" s="253"/>
      <c r="AF314" s="254"/>
      <c r="AG314" s="257"/>
      <c r="AH314" s="258"/>
    </row>
    <row r="315" spans="2:34" ht="30" customHeight="1" x14ac:dyDescent="0.3">
      <c r="B315" s="211"/>
      <c r="C315" s="211"/>
      <c r="D315" s="212"/>
      <c r="E315" s="213"/>
      <c r="F315" s="214"/>
      <c r="G315" s="215"/>
      <c r="H315" s="216"/>
      <c r="I315" s="217"/>
      <c r="J315" s="218"/>
      <c r="K315" s="219"/>
      <c r="L315" s="220" t="str">
        <f t="shared" si="4"/>
        <v/>
      </c>
      <c r="M315" s="221"/>
      <c r="N315" s="222"/>
      <c r="O315" s="223"/>
      <c r="P315" s="222"/>
      <c r="Q315" s="224"/>
      <c r="R315" s="225" t="str">
        <f>'判定シート(建築物)'!$O315</f>
        <v/>
      </c>
      <c r="S315" s="154"/>
      <c r="U315" s="250"/>
      <c r="V315" s="251"/>
      <c r="W315" s="252"/>
      <c r="X315" s="253"/>
      <c r="Y315" s="254"/>
      <c r="Z315" s="254"/>
      <c r="AA315" s="255"/>
      <c r="AB315" s="256"/>
      <c r="AC315" s="255"/>
      <c r="AD315" s="257"/>
      <c r="AE315" s="253"/>
      <c r="AF315" s="254"/>
      <c r="AG315" s="257"/>
      <c r="AH315" s="258"/>
    </row>
    <row r="316" spans="2:34" ht="30" customHeight="1" x14ac:dyDescent="0.3">
      <c r="B316" s="211"/>
      <c r="C316" s="211"/>
      <c r="D316" s="212"/>
      <c r="E316" s="213"/>
      <c r="F316" s="214"/>
      <c r="G316" s="215"/>
      <c r="H316" s="216"/>
      <c r="I316" s="217"/>
      <c r="J316" s="218"/>
      <c r="K316" s="219"/>
      <c r="L316" s="220" t="str">
        <f t="shared" si="4"/>
        <v/>
      </c>
      <c r="M316" s="221"/>
      <c r="N316" s="222"/>
      <c r="O316" s="223"/>
      <c r="P316" s="222"/>
      <c r="Q316" s="224"/>
      <c r="R316" s="225" t="str">
        <f>'判定シート(建築物)'!$O316</f>
        <v/>
      </c>
      <c r="S316" s="154"/>
      <c r="U316" s="250"/>
      <c r="V316" s="251"/>
      <c r="W316" s="252"/>
      <c r="X316" s="253"/>
      <c r="Y316" s="254"/>
      <c r="Z316" s="254"/>
      <c r="AA316" s="255"/>
      <c r="AB316" s="256"/>
      <c r="AC316" s="255"/>
      <c r="AD316" s="257"/>
      <c r="AE316" s="253"/>
      <c r="AF316" s="254"/>
      <c r="AG316" s="257"/>
      <c r="AH316" s="258"/>
    </row>
    <row r="317" spans="2:34" ht="30" customHeight="1" x14ac:dyDescent="0.3">
      <c r="B317" s="211"/>
      <c r="C317" s="211"/>
      <c r="D317" s="212"/>
      <c r="E317" s="213"/>
      <c r="F317" s="214"/>
      <c r="G317" s="215"/>
      <c r="H317" s="216"/>
      <c r="I317" s="217"/>
      <c r="J317" s="218"/>
      <c r="K317" s="219"/>
      <c r="L317" s="220" t="str">
        <f t="shared" si="4"/>
        <v/>
      </c>
      <c r="M317" s="221"/>
      <c r="N317" s="222"/>
      <c r="O317" s="223"/>
      <c r="P317" s="222"/>
      <c r="Q317" s="224"/>
      <c r="R317" s="225" t="str">
        <f>'判定シート(建築物)'!$O317</f>
        <v/>
      </c>
      <c r="S317" s="154"/>
      <c r="U317" s="250"/>
      <c r="V317" s="251"/>
      <c r="W317" s="252"/>
      <c r="X317" s="253"/>
      <c r="Y317" s="254"/>
      <c r="Z317" s="254"/>
      <c r="AA317" s="255"/>
      <c r="AB317" s="256"/>
      <c r="AC317" s="255"/>
      <c r="AD317" s="257"/>
      <c r="AE317" s="253"/>
      <c r="AF317" s="254"/>
      <c r="AG317" s="257"/>
      <c r="AH317" s="258"/>
    </row>
    <row r="318" spans="2:34" ht="30" customHeight="1" x14ac:dyDescent="0.3">
      <c r="B318" s="211"/>
      <c r="C318" s="211"/>
      <c r="D318" s="212"/>
      <c r="E318" s="213"/>
      <c r="F318" s="214"/>
      <c r="G318" s="215"/>
      <c r="H318" s="216"/>
      <c r="I318" s="217"/>
      <c r="J318" s="218"/>
      <c r="K318" s="219"/>
      <c r="L318" s="220" t="str">
        <f t="shared" si="4"/>
        <v/>
      </c>
      <c r="M318" s="221"/>
      <c r="N318" s="222"/>
      <c r="O318" s="223"/>
      <c r="P318" s="222"/>
      <c r="Q318" s="224"/>
      <c r="R318" s="225" t="str">
        <f>'判定シート(建築物)'!$O318</f>
        <v/>
      </c>
      <c r="S318" s="154"/>
      <c r="U318" s="250"/>
      <c r="V318" s="251"/>
      <c r="W318" s="252"/>
      <c r="X318" s="253"/>
      <c r="Y318" s="254"/>
      <c r="Z318" s="254"/>
      <c r="AA318" s="255"/>
      <c r="AB318" s="256"/>
      <c r="AC318" s="255"/>
      <c r="AD318" s="257"/>
      <c r="AE318" s="253"/>
      <c r="AF318" s="254"/>
      <c r="AG318" s="257"/>
      <c r="AH318" s="258"/>
    </row>
    <row r="319" spans="2:34" ht="30" customHeight="1" x14ac:dyDescent="0.3">
      <c r="B319" s="211"/>
      <c r="C319" s="211"/>
      <c r="D319" s="212"/>
      <c r="E319" s="213"/>
      <c r="F319" s="214"/>
      <c r="G319" s="215"/>
      <c r="H319" s="216"/>
      <c r="I319" s="217"/>
      <c r="J319" s="218"/>
      <c r="K319" s="219"/>
      <c r="L319" s="220" t="str">
        <f t="shared" si="4"/>
        <v/>
      </c>
      <c r="M319" s="221"/>
      <c r="N319" s="222"/>
      <c r="O319" s="223"/>
      <c r="P319" s="222"/>
      <c r="Q319" s="224"/>
      <c r="R319" s="225" t="str">
        <f>'判定シート(建築物)'!$O319</f>
        <v/>
      </c>
      <c r="S319" s="154"/>
      <c r="U319" s="250"/>
      <c r="V319" s="251"/>
      <c r="W319" s="252"/>
      <c r="X319" s="253"/>
      <c r="Y319" s="254"/>
      <c r="Z319" s="254"/>
      <c r="AA319" s="255"/>
      <c r="AB319" s="256"/>
      <c r="AC319" s="255"/>
      <c r="AD319" s="257"/>
      <c r="AE319" s="253"/>
      <c r="AF319" s="254"/>
      <c r="AG319" s="257"/>
      <c r="AH319" s="258"/>
    </row>
    <row r="320" spans="2:34" ht="30" customHeight="1" x14ac:dyDescent="0.3">
      <c r="B320" s="211"/>
      <c r="C320" s="211"/>
      <c r="D320" s="212"/>
      <c r="E320" s="213"/>
      <c r="F320" s="214"/>
      <c r="G320" s="215"/>
      <c r="H320" s="216"/>
      <c r="I320" s="217"/>
      <c r="J320" s="218"/>
      <c r="K320" s="219"/>
      <c r="L320" s="220" t="str">
        <f t="shared" si="4"/>
        <v/>
      </c>
      <c r="M320" s="221"/>
      <c r="N320" s="222"/>
      <c r="O320" s="223"/>
      <c r="P320" s="222"/>
      <c r="Q320" s="224"/>
      <c r="R320" s="225" t="str">
        <f>'判定シート(建築物)'!$O320</f>
        <v/>
      </c>
      <c r="S320" s="154"/>
      <c r="U320" s="250"/>
      <c r="V320" s="251"/>
      <c r="W320" s="252"/>
      <c r="X320" s="253"/>
      <c r="Y320" s="254"/>
      <c r="Z320" s="254"/>
      <c r="AA320" s="255"/>
      <c r="AB320" s="256"/>
      <c r="AC320" s="255"/>
      <c r="AD320" s="257"/>
      <c r="AE320" s="253"/>
      <c r="AF320" s="254"/>
      <c r="AG320" s="257"/>
      <c r="AH320" s="258"/>
    </row>
    <row r="321" spans="2:34" ht="30" customHeight="1" x14ac:dyDescent="0.3">
      <c r="B321" s="211"/>
      <c r="C321" s="211"/>
      <c r="D321" s="212"/>
      <c r="E321" s="213"/>
      <c r="F321" s="214"/>
      <c r="G321" s="215"/>
      <c r="H321" s="216"/>
      <c r="I321" s="217"/>
      <c r="J321" s="218"/>
      <c r="K321" s="219"/>
      <c r="L321" s="220" t="str">
        <f t="shared" si="4"/>
        <v/>
      </c>
      <c r="M321" s="221"/>
      <c r="N321" s="222"/>
      <c r="O321" s="223"/>
      <c r="P321" s="222"/>
      <c r="Q321" s="224"/>
      <c r="R321" s="225" t="str">
        <f>'判定シート(建築物)'!$O321</f>
        <v/>
      </c>
      <c r="S321" s="154"/>
      <c r="U321" s="250"/>
      <c r="V321" s="251"/>
      <c r="W321" s="252"/>
      <c r="X321" s="253"/>
      <c r="Y321" s="254"/>
      <c r="Z321" s="254"/>
      <c r="AA321" s="255"/>
      <c r="AB321" s="256"/>
      <c r="AC321" s="255"/>
      <c r="AD321" s="257"/>
      <c r="AE321" s="253"/>
      <c r="AF321" s="254"/>
      <c r="AG321" s="257"/>
      <c r="AH321" s="258"/>
    </row>
    <row r="322" spans="2:34" ht="30" customHeight="1" x14ac:dyDescent="0.3">
      <c r="B322" s="211"/>
      <c r="C322" s="211"/>
      <c r="D322" s="212"/>
      <c r="E322" s="213"/>
      <c r="F322" s="214"/>
      <c r="G322" s="215"/>
      <c r="H322" s="216"/>
      <c r="I322" s="217"/>
      <c r="J322" s="218"/>
      <c r="K322" s="219"/>
      <c r="L322" s="220" t="str">
        <f t="shared" si="4"/>
        <v/>
      </c>
      <c r="M322" s="221"/>
      <c r="N322" s="222"/>
      <c r="O322" s="223"/>
      <c r="P322" s="222"/>
      <c r="Q322" s="224"/>
      <c r="R322" s="225" t="str">
        <f>'判定シート(建築物)'!$O322</f>
        <v/>
      </c>
      <c r="S322" s="154"/>
      <c r="U322" s="250"/>
      <c r="V322" s="251"/>
      <c r="W322" s="252"/>
      <c r="X322" s="253"/>
      <c r="Y322" s="254"/>
      <c r="Z322" s="254"/>
      <c r="AA322" s="255"/>
      <c r="AB322" s="256"/>
      <c r="AC322" s="255"/>
      <c r="AD322" s="257"/>
      <c r="AE322" s="253"/>
      <c r="AF322" s="254"/>
      <c r="AG322" s="257"/>
      <c r="AH322" s="258"/>
    </row>
    <row r="323" spans="2:34" ht="30" customHeight="1" x14ac:dyDescent="0.3">
      <c r="B323" s="211"/>
      <c r="C323" s="211"/>
      <c r="D323" s="212"/>
      <c r="E323" s="213"/>
      <c r="F323" s="214"/>
      <c r="G323" s="215"/>
      <c r="H323" s="216"/>
      <c r="I323" s="217"/>
      <c r="J323" s="218"/>
      <c r="K323" s="219"/>
      <c r="L323" s="220" t="str">
        <f t="shared" si="4"/>
        <v/>
      </c>
      <c r="M323" s="221"/>
      <c r="N323" s="222"/>
      <c r="O323" s="223"/>
      <c r="P323" s="222"/>
      <c r="Q323" s="224"/>
      <c r="R323" s="225" t="str">
        <f>'判定シート(建築物)'!$O323</f>
        <v/>
      </c>
      <c r="S323" s="154"/>
      <c r="U323" s="250"/>
      <c r="V323" s="251"/>
      <c r="W323" s="252"/>
      <c r="X323" s="253"/>
      <c r="Y323" s="254"/>
      <c r="Z323" s="254"/>
      <c r="AA323" s="255"/>
      <c r="AB323" s="256"/>
      <c r="AC323" s="255"/>
      <c r="AD323" s="257"/>
      <c r="AE323" s="253"/>
      <c r="AF323" s="254"/>
      <c r="AG323" s="257"/>
      <c r="AH323" s="258"/>
    </row>
    <row r="324" spans="2:34" ht="30" customHeight="1" x14ac:dyDescent="0.3">
      <c r="B324" s="211"/>
      <c r="C324" s="211"/>
      <c r="D324" s="212"/>
      <c r="E324" s="213"/>
      <c r="F324" s="214"/>
      <c r="G324" s="215"/>
      <c r="H324" s="216"/>
      <c r="I324" s="217"/>
      <c r="J324" s="218"/>
      <c r="K324" s="219"/>
      <c r="L324" s="220" t="str">
        <f t="shared" si="4"/>
        <v/>
      </c>
      <c r="M324" s="221"/>
      <c r="N324" s="222"/>
      <c r="O324" s="223"/>
      <c r="P324" s="222"/>
      <c r="Q324" s="224"/>
      <c r="R324" s="225" t="str">
        <f>'判定シート(建築物)'!$O324</f>
        <v/>
      </c>
      <c r="S324" s="154"/>
      <c r="U324" s="250"/>
      <c r="V324" s="251"/>
      <c r="W324" s="252"/>
      <c r="X324" s="253"/>
      <c r="Y324" s="254"/>
      <c r="Z324" s="254"/>
      <c r="AA324" s="255"/>
      <c r="AB324" s="256"/>
      <c r="AC324" s="255"/>
      <c r="AD324" s="257"/>
      <c r="AE324" s="253"/>
      <c r="AF324" s="254"/>
      <c r="AG324" s="257"/>
      <c r="AH324" s="258"/>
    </row>
    <row r="325" spans="2:34" ht="30" customHeight="1" x14ac:dyDescent="0.3">
      <c r="B325" s="211"/>
      <c r="C325" s="211"/>
      <c r="D325" s="212"/>
      <c r="E325" s="213"/>
      <c r="F325" s="214"/>
      <c r="G325" s="215"/>
      <c r="H325" s="216"/>
      <c r="I325" s="217"/>
      <c r="J325" s="218"/>
      <c r="K325" s="219"/>
      <c r="L325" s="220" t="str">
        <f t="shared" si="4"/>
        <v/>
      </c>
      <c r="M325" s="221"/>
      <c r="N325" s="222"/>
      <c r="O325" s="223"/>
      <c r="P325" s="222"/>
      <c r="Q325" s="224"/>
      <c r="R325" s="225" t="str">
        <f>'判定シート(建築物)'!$O325</f>
        <v/>
      </c>
      <c r="S325" s="154"/>
      <c r="U325" s="250"/>
      <c r="V325" s="251"/>
      <c r="W325" s="252"/>
      <c r="X325" s="253"/>
      <c r="Y325" s="254"/>
      <c r="Z325" s="254"/>
      <c r="AA325" s="255"/>
      <c r="AB325" s="256"/>
      <c r="AC325" s="255"/>
      <c r="AD325" s="257"/>
      <c r="AE325" s="253"/>
      <c r="AF325" s="254"/>
      <c r="AG325" s="257"/>
      <c r="AH325" s="258"/>
    </row>
    <row r="326" spans="2:34" ht="30" customHeight="1" x14ac:dyDescent="0.3">
      <c r="B326" s="211"/>
      <c r="C326" s="211"/>
      <c r="D326" s="212"/>
      <c r="E326" s="213"/>
      <c r="F326" s="214"/>
      <c r="G326" s="215"/>
      <c r="H326" s="216"/>
      <c r="I326" s="217"/>
      <c r="J326" s="218"/>
      <c r="K326" s="219"/>
      <c r="L326" s="220" t="str">
        <f t="shared" si="4"/>
        <v/>
      </c>
      <c r="M326" s="221"/>
      <c r="N326" s="222"/>
      <c r="O326" s="223"/>
      <c r="P326" s="222"/>
      <c r="Q326" s="224"/>
      <c r="R326" s="225" t="str">
        <f>'判定シート(建築物)'!$O326</f>
        <v/>
      </c>
      <c r="S326" s="154"/>
      <c r="U326" s="250"/>
      <c r="V326" s="251"/>
      <c r="W326" s="252"/>
      <c r="X326" s="253"/>
      <c r="Y326" s="254"/>
      <c r="Z326" s="254"/>
      <c r="AA326" s="255"/>
      <c r="AB326" s="256"/>
      <c r="AC326" s="255"/>
      <c r="AD326" s="257"/>
      <c r="AE326" s="253"/>
      <c r="AF326" s="254"/>
      <c r="AG326" s="257"/>
      <c r="AH326" s="258"/>
    </row>
    <row r="327" spans="2:34" ht="30" customHeight="1" x14ac:dyDescent="0.3">
      <c r="B327" s="211"/>
      <c r="C327" s="211"/>
      <c r="D327" s="212"/>
      <c r="E327" s="213"/>
      <c r="F327" s="214"/>
      <c r="G327" s="215"/>
      <c r="H327" s="216"/>
      <c r="I327" s="217"/>
      <c r="J327" s="218"/>
      <c r="K327" s="219"/>
      <c r="L327" s="220" t="str">
        <f t="shared" si="4"/>
        <v/>
      </c>
      <c r="M327" s="221"/>
      <c r="N327" s="222"/>
      <c r="O327" s="223"/>
      <c r="P327" s="222"/>
      <c r="Q327" s="224"/>
      <c r="R327" s="225" t="str">
        <f>'判定シート(建築物)'!$O327</f>
        <v/>
      </c>
      <c r="S327" s="154"/>
      <c r="U327" s="250"/>
      <c r="V327" s="251"/>
      <c r="W327" s="252"/>
      <c r="X327" s="253"/>
      <c r="Y327" s="254"/>
      <c r="Z327" s="254"/>
      <c r="AA327" s="255"/>
      <c r="AB327" s="256"/>
      <c r="AC327" s="255"/>
      <c r="AD327" s="257"/>
      <c r="AE327" s="253"/>
      <c r="AF327" s="254"/>
      <c r="AG327" s="257"/>
      <c r="AH327" s="258"/>
    </row>
    <row r="328" spans="2:34" ht="30" customHeight="1" x14ac:dyDescent="0.3">
      <c r="B328" s="211"/>
      <c r="C328" s="211"/>
      <c r="D328" s="212"/>
      <c r="E328" s="213"/>
      <c r="F328" s="214"/>
      <c r="G328" s="215"/>
      <c r="H328" s="216"/>
      <c r="I328" s="217"/>
      <c r="J328" s="218"/>
      <c r="K328" s="219"/>
      <c r="L328" s="220" t="str">
        <f t="shared" si="4"/>
        <v/>
      </c>
      <c r="M328" s="221"/>
      <c r="N328" s="222"/>
      <c r="O328" s="223"/>
      <c r="P328" s="222"/>
      <c r="Q328" s="224"/>
      <c r="R328" s="225" t="str">
        <f>'判定シート(建築物)'!$O328</f>
        <v/>
      </c>
      <c r="S328" s="154"/>
      <c r="U328" s="250"/>
      <c r="V328" s="251"/>
      <c r="W328" s="252"/>
      <c r="X328" s="253"/>
      <c r="Y328" s="254"/>
      <c r="Z328" s="254"/>
      <c r="AA328" s="255"/>
      <c r="AB328" s="256"/>
      <c r="AC328" s="255"/>
      <c r="AD328" s="257"/>
      <c r="AE328" s="253"/>
      <c r="AF328" s="254"/>
      <c r="AG328" s="257"/>
      <c r="AH328" s="258"/>
    </row>
    <row r="329" spans="2:34" ht="30" customHeight="1" x14ac:dyDescent="0.3">
      <c r="B329" s="211"/>
      <c r="C329" s="211"/>
      <c r="D329" s="212"/>
      <c r="E329" s="213"/>
      <c r="F329" s="214"/>
      <c r="G329" s="215"/>
      <c r="H329" s="216"/>
      <c r="I329" s="217"/>
      <c r="J329" s="218"/>
      <c r="K329" s="219"/>
      <c r="L329" s="220" t="str">
        <f t="shared" si="4"/>
        <v/>
      </c>
      <c r="M329" s="221"/>
      <c r="N329" s="222"/>
      <c r="O329" s="223"/>
      <c r="P329" s="222"/>
      <c r="Q329" s="224"/>
      <c r="R329" s="225" t="str">
        <f>'判定シート(建築物)'!$O329</f>
        <v/>
      </c>
      <c r="S329" s="154"/>
      <c r="U329" s="250"/>
      <c r="V329" s="251"/>
      <c r="W329" s="252"/>
      <c r="X329" s="253"/>
      <c r="Y329" s="254"/>
      <c r="Z329" s="254"/>
      <c r="AA329" s="255"/>
      <c r="AB329" s="256"/>
      <c r="AC329" s="255"/>
      <c r="AD329" s="257"/>
      <c r="AE329" s="253"/>
      <c r="AF329" s="254"/>
      <c r="AG329" s="257"/>
      <c r="AH329" s="258"/>
    </row>
    <row r="330" spans="2:34" ht="30" customHeight="1" x14ac:dyDescent="0.3">
      <c r="B330" s="211"/>
      <c r="C330" s="211"/>
      <c r="D330" s="212"/>
      <c r="E330" s="213"/>
      <c r="F330" s="214"/>
      <c r="G330" s="215"/>
      <c r="H330" s="216"/>
      <c r="I330" s="217"/>
      <c r="J330" s="218"/>
      <c r="K330" s="219"/>
      <c r="L330" s="220" t="str">
        <f t="shared" ref="L330:L358" si="5">IF(K330="","",IF(K330&gt;=8,K330/8,0))</f>
        <v/>
      </c>
      <c r="M330" s="221"/>
      <c r="N330" s="222"/>
      <c r="O330" s="223"/>
      <c r="P330" s="222"/>
      <c r="Q330" s="224"/>
      <c r="R330" s="225" t="str">
        <f>'判定シート(建築物)'!$O330</f>
        <v/>
      </c>
      <c r="S330" s="154"/>
      <c r="U330" s="250"/>
      <c r="V330" s="251"/>
      <c r="W330" s="252"/>
      <c r="X330" s="253"/>
      <c r="Y330" s="254"/>
      <c r="Z330" s="254"/>
      <c r="AA330" s="255"/>
      <c r="AB330" s="256"/>
      <c r="AC330" s="255"/>
      <c r="AD330" s="257"/>
      <c r="AE330" s="253"/>
      <c r="AF330" s="254"/>
      <c r="AG330" s="257"/>
      <c r="AH330" s="258"/>
    </row>
    <row r="331" spans="2:34" ht="30" customHeight="1" x14ac:dyDescent="0.3">
      <c r="B331" s="211"/>
      <c r="C331" s="211"/>
      <c r="D331" s="212"/>
      <c r="E331" s="213"/>
      <c r="F331" s="214"/>
      <c r="G331" s="215"/>
      <c r="H331" s="216"/>
      <c r="I331" s="217"/>
      <c r="J331" s="218"/>
      <c r="K331" s="219"/>
      <c r="L331" s="220" t="str">
        <f t="shared" si="5"/>
        <v/>
      </c>
      <c r="M331" s="221"/>
      <c r="N331" s="222"/>
      <c r="O331" s="223"/>
      <c r="P331" s="222"/>
      <c r="Q331" s="224"/>
      <c r="R331" s="225" t="str">
        <f>'判定シート(建築物)'!$O331</f>
        <v/>
      </c>
      <c r="S331" s="154"/>
      <c r="U331" s="250"/>
      <c r="V331" s="251"/>
      <c r="W331" s="252"/>
      <c r="X331" s="253"/>
      <c r="Y331" s="254"/>
      <c r="Z331" s="254"/>
      <c r="AA331" s="255"/>
      <c r="AB331" s="256"/>
      <c r="AC331" s="255"/>
      <c r="AD331" s="257"/>
      <c r="AE331" s="253"/>
      <c r="AF331" s="254"/>
      <c r="AG331" s="257"/>
      <c r="AH331" s="258"/>
    </row>
    <row r="332" spans="2:34" ht="30" customHeight="1" x14ac:dyDescent="0.3">
      <c r="B332" s="211"/>
      <c r="C332" s="211"/>
      <c r="D332" s="212"/>
      <c r="E332" s="213"/>
      <c r="F332" s="214"/>
      <c r="G332" s="215"/>
      <c r="H332" s="216"/>
      <c r="I332" s="217"/>
      <c r="J332" s="218"/>
      <c r="K332" s="219"/>
      <c r="L332" s="220" t="str">
        <f t="shared" si="5"/>
        <v/>
      </c>
      <c r="M332" s="221"/>
      <c r="N332" s="222"/>
      <c r="O332" s="223"/>
      <c r="P332" s="222"/>
      <c r="Q332" s="224"/>
      <c r="R332" s="225" t="str">
        <f>'判定シート(建築物)'!$O332</f>
        <v/>
      </c>
      <c r="S332" s="154"/>
      <c r="U332" s="250"/>
      <c r="V332" s="251"/>
      <c r="W332" s="252"/>
      <c r="X332" s="253"/>
      <c r="Y332" s="254"/>
      <c r="Z332" s="254"/>
      <c r="AA332" s="255"/>
      <c r="AB332" s="256"/>
      <c r="AC332" s="255"/>
      <c r="AD332" s="257"/>
      <c r="AE332" s="253"/>
      <c r="AF332" s="254"/>
      <c r="AG332" s="257"/>
      <c r="AH332" s="258"/>
    </row>
    <row r="333" spans="2:34" ht="30" customHeight="1" x14ac:dyDescent="0.3">
      <c r="B333" s="211"/>
      <c r="C333" s="211"/>
      <c r="D333" s="212"/>
      <c r="E333" s="213"/>
      <c r="F333" s="214"/>
      <c r="G333" s="215"/>
      <c r="H333" s="216"/>
      <c r="I333" s="217"/>
      <c r="J333" s="218"/>
      <c r="K333" s="219"/>
      <c r="L333" s="220" t="str">
        <f t="shared" si="5"/>
        <v/>
      </c>
      <c r="M333" s="221"/>
      <c r="N333" s="222"/>
      <c r="O333" s="223"/>
      <c r="P333" s="222"/>
      <c r="Q333" s="224"/>
      <c r="R333" s="225" t="str">
        <f>'判定シート(建築物)'!$O333</f>
        <v/>
      </c>
      <c r="S333" s="154"/>
      <c r="U333" s="250"/>
      <c r="V333" s="251"/>
      <c r="W333" s="252"/>
      <c r="X333" s="253"/>
      <c r="Y333" s="254"/>
      <c r="Z333" s="254"/>
      <c r="AA333" s="255"/>
      <c r="AB333" s="256"/>
      <c r="AC333" s="255"/>
      <c r="AD333" s="257"/>
      <c r="AE333" s="253"/>
      <c r="AF333" s="254"/>
      <c r="AG333" s="257"/>
      <c r="AH333" s="258"/>
    </row>
    <row r="334" spans="2:34" ht="30" customHeight="1" x14ac:dyDescent="0.3">
      <c r="B334" s="211"/>
      <c r="C334" s="211"/>
      <c r="D334" s="212"/>
      <c r="E334" s="213"/>
      <c r="F334" s="214"/>
      <c r="G334" s="215"/>
      <c r="H334" s="216"/>
      <c r="I334" s="217"/>
      <c r="J334" s="218"/>
      <c r="K334" s="219"/>
      <c r="L334" s="220" t="str">
        <f t="shared" si="5"/>
        <v/>
      </c>
      <c r="M334" s="221"/>
      <c r="N334" s="222"/>
      <c r="O334" s="223"/>
      <c r="P334" s="222"/>
      <c r="Q334" s="224"/>
      <c r="R334" s="225" t="str">
        <f>'判定シート(建築物)'!$O334</f>
        <v/>
      </c>
      <c r="S334" s="154"/>
      <c r="U334" s="250"/>
      <c r="V334" s="251"/>
      <c r="W334" s="252"/>
      <c r="X334" s="253"/>
      <c r="Y334" s="254"/>
      <c r="Z334" s="254"/>
      <c r="AA334" s="255"/>
      <c r="AB334" s="256"/>
      <c r="AC334" s="255"/>
      <c r="AD334" s="257"/>
      <c r="AE334" s="253"/>
      <c r="AF334" s="254"/>
      <c r="AG334" s="257"/>
      <c r="AH334" s="258"/>
    </row>
    <row r="335" spans="2:34" ht="30" customHeight="1" x14ac:dyDescent="0.3">
      <c r="B335" s="211"/>
      <c r="C335" s="211"/>
      <c r="D335" s="212"/>
      <c r="E335" s="213"/>
      <c r="F335" s="214"/>
      <c r="G335" s="215"/>
      <c r="H335" s="216"/>
      <c r="I335" s="217"/>
      <c r="J335" s="218"/>
      <c r="K335" s="219"/>
      <c r="L335" s="220" t="str">
        <f t="shared" si="5"/>
        <v/>
      </c>
      <c r="M335" s="221"/>
      <c r="N335" s="222"/>
      <c r="O335" s="223"/>
      <c r="P335" s="222"/>
      <c r="Q335" s="224"/>
      <c r="R335" s="225" t="str">
        <f>'判定シート(建築物)'!$O335</f>
        <v/>
      </c>
      <c r="S335" s="154"/>
      <c r="U335" s="250"/>
      <c r="V335" s="251"/>
      <c r="W335" s="252"/>
      <c r="X335" s="253"/>
      <c r="Y335" s="254"/>
      <c r="Z335" s="254"/>
      <c r="AA335" s="255"/>
      <c r="AB335" s="256"/>
      <c r="AC335" s="255"/>
      <c r="AD335" s="257"/>
      <c r="AE335" s="253"/>
      <c r="AF335" s="254"/>
      <c r="AG335" s="257"/>
      <c r="AH335" s="258"/>
    </row>
    <row r="336" spans="2:34" ht="30" customHeight="1" x14ac:dyDescent="0.3">
      <c r="B336" s="211"/>
      <c r="C336" s="211"/>
      <c r="D336" s="212"/>
      <c r="E336" s="213"/>
      <c r="F336" s="214"/>
      <c r="G336" s="215"/>
      <c r="H336" s="216"/>
      <c r="I336" s="217"/>
      <c r="J336" s="218"/>
      <c r="K336" s="219"/>
      <c r="L336" s="220" t="str">
        <f t="shared" si="5"/>
        <v/>
      </c>
      <c r="M336" s="221"/>
      <c r="N336" s="222"/>
      <c r="O336" s="223"/>
      <c r="P336" s="222"/>
      <c r="Q336" s="224"/>
      <c r="R336" s="225" t="str">
        <f>'判定シート(建築物)'!$O336</f>
        <v/>
      </c>
      <c r="S336" s="154"/>
      <c r="U336" s="250"/>
      <c r="V336" s="251"/>
      <c r="W336" s="252"/>
      <c r="X336" s="253"/>
      <c r="Y336" s="254"/>
      <c r="Z336" s="254"/>
      <c r="AA336" s="255"/>
      <c r="AB336" s="256"/>
      <c r="AC336" s="255"/>
      <c r="AD336" s="257"/>
      <c r="AE336" s="253"/>
      <c r="AF336" s="254"/>
      <c r="AG336" s="257"/>
      <c r="AH336" s="258"/>
    </row>
    <row r="337" spans="2:34" ht="30" customHeight="1" x14ac:dyDescent="0.3">
      <c r="B337" s="211"/>
      <c r="C337" s="211"/>
      <c r="D337" s="212"/>
      <c r="E337" s="213"/>
      <c r="F337" s="214"/>
      <c r="G337" s="215"/>
      <c r="H337" s="216"/>
      <c r="I337" s="217"/>
      <c r="J337" s="218"/>
      <c r="K337" s="219"/>
      <c r="L337" s="220" t="str">
        <f t="shared" si="5"/>
        <v/>
      </c>
      <c r="M337" s="221"/>
      <c r="N337" s="222"/>
      <c r="O337" s="223"/>
      <c r="P337" s="222"/>
      <c r="Q337" s="224"/>
      <c r="R337" s="225" t="str">
        <f>'判定シート(建築物)'!$O337</f>
        <v/>
      </c>
      <c r="S337" s="154"/>
      <c r="U337" s="250"/>
      <c r="V337" s="251"/>
      <c r="W337" s="252"/>
      <c r="X337" s="253"/>
      <c r="Y337" s="254"/>
      <c r="Z337" s="254"/>
      <c r="AA337" s="255"/>
      <c r="AB337" s="256"/>
      <c r="AC337" s="255"/>
      <c r="AD337" s="257"/>
      <c r="AE337" s="253"/>
      <c r="AF337" s="254"/>
      <c r="AG337" s="257"/>
      <c r="AH337" s="258"/>
    </row>
    <row r="338" spans="2:34" ht="30" customHeight="1" x14ac:dyDescent="0.3">
      <c r="B338" s="211"/>
      <c r="C338" s="211"/>
      <c r="D338" s="212"/>
      <c r="E338" s="213"/>
      <c r="F338" s="214"/>
      <c r="G338" s="215"/>
      <c r="H338" s="216"/>
      <c r="I338" s="217"/>
      <c r="J338" s="218"/>
      <c r="K338" s="219"/>
      <c r="L338" s="220" t="str">
        <f t="shared" si="5"/>
        <v/>
      </c>
      <c r="M338" s="221"/>
      <c r="N338" s="222"/>
      <c r="O338" s="223"/>
      <c r="P338" s="222"/>
      <c r="Q338" s="224"/>
      <c r="R338" s="225" t="str">
        <f>'判定シート(建築物)'!$O338</f>
        <v/>
      </c>
      <c r="S338" s="154"/>
      <c r="U338" s="250"/>
      <c r="V338" s="251"/>
      <c r="W338" s="252"/>
      <c r="X338" s="253"/>
      <c r="Y338" s="254"/>
      <c r="Z338" s="254"/>
      <c r="AA338" s="255"/>
      <c r="AB338" s="256"/>
      <c r="AC338" s="255"/>
      <c r="AD338" s="257"/>
      <c r="AE338" s="253"/>
      <c r="AF338" s="254"/>
      <c r="AG338" s="257"/>
      <c r="AH338" s="258"/>
    </row>
    <row r="339" spans="2:34" ht="30" customHeight="1" x14ac:dyDescent="0.3">
      <c r="B339" s="211"/>
      <c r="C339" s="211"/>
      <c r="D339" s="212"/>
      <c r="E339" s="213"/>
      <c r="F339" s="214"/>
      <c r="G339" s="215"/>
      <c r="H339" s="216"/>
      <c r="I339" s="217"/>
      <c r="J339" s="218"/>
      <c r="K339" s="219"/>
      <c r="L339" s="220" t="str">
        <f t="shared" si="5"/>
        <v/>
      </c>
      <c r="M339" s="221"/>
      <c r="N339" s="222"/>
      <c r="O339" s="223"/>
      <c r="P339" s="222"/>
      <c r="Q339" s="224"/>
      <c r="R339" s="225" t="str">
        <f>'判定シート(建築物)'!$O339</f>
        <v/>
      </c>
      <c r="S339" s="154"/>
      <c r="U339" s="250"/>
      <c r="V339" s="251"/>
      <c r="W339" s="252"/>
      <c r="X339" s="253"/>
      <c r="Y339" s="254"/>
      <c r="Z339" s="254"/>
      <c r="AA339" s="255"/>
      <c r="AB339" s="256"/>
      <c r="AC339" s="255"/>
      <c r="AD339" s="257"/>
      <c r="AE339" s="253"/>
      <c r="AF339" s="254"/>
      <c r="AG339" s="257"/>
      <c r="AH339" s="258"/>
    </row>
    <row r="340" spans="2:34" ht="30" customHeight="1" x14ac:dyDescent="0.3">
      <c r="B340" s="211"/>
      <c r="C340" s="211"/>
      <c r="D340" s="212"/>
      <c r="E340" s="213"/>
      <c r="F340" s="214"/>
      <c r="G340" s="215"/>
      <c r="H340" s="216"/>
      <c r="I340" s="217"/>
      <c r="J340" s="218"/>
      <c r="K340" s="219"/>
      <c r="L340" s="220" t="str">
        <f t="shared" si="5"/>
        <v/>
      </c>
      <c r="M340" s="221"/>
      <c r="N340" s="222"/>
      <c r="O340" s="223"/>
      <c r="P340" s="222"/>
      <c r="Q340" s="224"/>
      <c r="R340" s="225" t="str">
        <f>'判定シート(建築物)'!$O340</f>
        <v/>
      </c>
      <c r="S340" s="154"/>
      <c r="U340" s="250"/>
      <c r="V340" s="251"/>
      <c r="W340" s="252"/>
      <c r="X340" s="253"/>
      <c r="Y340" s="254"/>
      <c r="Z340" s="254"/>
      <c r="AA340" s="255"/>
      <c r="AB340" s="256"/>
      <c r="AC340" s="255"/>
      <c r="AD340" s="257"/>
      <c r="AE340" s="253"/>
      <c r="AF340" s="254"/>
      <c r="AG340" s="257"/>
      <c r="AH340" s="258"/>
    </row>
    <row r="341" spans="2:34" ht="30" customHeight="1" x14ac:dyDescent="0.3">
      <c r="B341" s="211"/>
      <c r="C341" s="211"/>
      <c r="D341" s="212"/>
      <c r="E341" s="213"/>
      <c r="F341" s="214"/>
      <c r="G341" s="215"/>
      <c r="H341" s="216"/>
      <c r="I341" s="217"/>
      <c r="J341" s="218"/>
      <c r="K341" s="219"/>
      <c r="L341" s="220" t="str">
        <f t="shared" si="5"/>
        <v/>
      </c>
      <c r="M341" s="221"/>
      <c r="N341" s="222"/>
      <c r="O341" s="223"/>
      <c r="P341" s="222"/>
      <c r="Q341" s="224"/>
      <c r="R341" s="225" t="str">
        <f>'判定シート(建築物)'!$O341</f>
        <v/>
      </c>
      <c r="S341" s="154"/>
      <c r="U341" s="250"/>
      <c r="V341" s="251"/>
      <c r="W341" s="252"/>
      <c r="X341" s="253"/>
      <c r="Y341" s="254"/>
      <c r="Z341" s="254"/>
      <c r="AA341" s="255"/>
      <c r="AB341" s="256"/>
      <c r="AC341" s="255"/>
      <c r="AD341" s="257"/>
      <c r="AE341" s="253"/>
      <c r="AF341" s="254"/>
      <c r="AG341" s="257"/>
      <c r="AH341" s="258"/>
    </row>
    <row r="342" spans="2:34" ht="30" customHeight="1" x14ac:dyDescent="0.3">
      <c r="B342" s="211"/>
      <c r="C342" s="211"/>
      <c r="D342" s="212"/>
      <c r="E342" s="213"/>
      <c r="F342" s="214"/>
      <c r="G342" s="215"/>
      <c r="H342" s="216"/>
      <c r="I342" s="217"/>
      <c r="J342" s="218"/>
      <c r="K342" s="219"/>
      <c r="L342" s="220" t="str">
        <f t="shared" si="5"/>
        <v/>
      </c>
      <c r="M342" s="221"/>
      <c r="N342" s="222"/>
      <c r="O342" s="223"/>
      <c r="P342" s="222"/>
      <c r="Q342" s="224"/>
      <c r="R342" s="225" t="str">
        <f>'判定シート(建築物)'!$O342</f>
        <v/>
      </c>
      <c r="S342" s="154"/>
      <c r="U342" s="250"/>
      <c r="V342" s="251"/>
      <c r="W342" s="252"/>
      <c r="X342" s="253"/>
      <c r="Y342" s="254"/>
      <c r="Z342" s="254"/>
      <c r="AA342" s="255"/>
      <c r="AB342" s="256"/>
      <c r="AC342" s="255"/>
      <c r="AD342" s="257"/>
      <c r="AE342" s="253"/>
      <c r="AF342" s="254"/>
      <c r="AG342" s="257"/>
      <c r="AH342" s="258"/>
    </row>
    <row r="343" spans="2:34" ht="30" customHeight="1" x14ac:dyDescent="0.3">
      <c r="B343" s="211"/>
      <c r="C343" s="211"/>
      <c r="D343" s="212"/>
      <c r="E343" s="213"/>
      <c r="F343" s="214"/>
      <c r="G343" s="215"/>
      <c r="H343" s="216"/>
      <c r="I343" s="217"/>
      <c r="J343" s="218"/>
      <c r="K343" s="219"/>
      <c r="L343" s="220" t="str">
        <f t="shared" si="5"/>
        <v/>
      </c>
      <c r="M343" s="221"/>
      <c r="N343" s="222"/>
      <c r="O343" s="223"/>
      <c r="P343" s="222"/>
      <c r="Q343" s="224"/>
      <c r="R343" s="225" t="str">
        <f>'判定シート(建築物)'!$O343</f>
        <v/>
      </c>
      <c r="S343" s="154"/>
      <c r="U343" s="250"/>
      <c r="V343" s="251"/>
      <c r="W343" s="252"/>
      <c r="X343" s="253"/>
      <c r="Y343" s="254"/>
      <c r="Z343" s="254"/>
      <c r="AA343" s="255"/>
      <c r="AB343" s="256"/>
      <c r="AC343" s="255"/>
      <c r="AD343" s="257"/>
      <c r="AE343" s="253"/>
      <c r="AF343" s="254"/>
      <c r="AG343" s="257"/>
      <c r="AH343" s="258"/>
    </row>
    <row r="344" spans="2:34" ht="30" customHeight="1" x14ac:dyDescent="0.3">
      <c r="B344" s="211"/>
      <c r="C344" s="211"/>
      <c r="D344" s="212"/>
      <c r="E344" s="213"/>
      <c r="F344" s="214"/>
      <c r="G344" s="215"/>
      <c r="H344" s="216"/>
      <c r="I344" s="217"/>
      <c r="J344" s="218"/>
      <c r="K344" s="219"/>
      <c r="L344" s="220" t="str">
        <f t="shared" si="5"/>
        <v/>
      </c>
      <c r="M344" s="221"/>
      <c r="N344" s="222"/>
      <c r="O344" s="223"/>
      <c r="P344" s="222"/>
      <c r="Q344" s="224"/>
      <c r="R344" s="225" t="str">
        <f>'判定シート(建築物)'!$O344</f>
        <v/>
      </c>
      <c r="S344" s="154"/>
      <c r="U344" s="250"/>
      <c r="V344" s="251"/>
      <c r="W344" s="252"/>
      <c r="X344" s="253"/>
      <c r="Y344" s="254"/>
      <c r="Z344" s="254"/>
      <c r="AA344" s="255"/>
      <c r="AB344" s="256"/>
      <c r="AC344" s="255"/>
      <c r="AD344" s="257"/>
      <c r="AE344" s="253"/>
      <c r="AF344" s="254"/>
      <c r="AG344" s="257"/>
      <c r="AH344" s="258"/>
    </row>
    <row r="345" spans="2:34" ht="30" customHeight="1" x14ac:dyDescent="0.3">
      <c r="B345" s="211"/>
      <c r="C345" s="211"/>
      <c r="D345" s="212"/>
      <c r="E345" s="213"/>
      <c r="F345" s="214"/>
      <c r="G345" s="215"/>
      <c r="H345" s="216"/>
      <c r="I345" s="217"/>
      <c r="J345" s="218"/>
      <c r="K345" s="219"/>
      <c r="L345" s="220" t="str">
        <f t="shared" si="5"/>
        <v/>
      </c>
      <c r="M345" s="221"/>
      <c r="N345" s="222"/>
      <c r="O345" s="223"/>
      <c r="P345" s="222"/>
      <c r="Q345" s="224"/>
      <c r="R345" s="225" t="str">
        <f>'判定シート(建築物)'!$O345</f>
        <v/>
      </c>
      <c r="S345" s="154"/>
      <c r="U345" s="250"/>
      <c r="V345" s="251"/>
      <c r="W345" s="252"/>
      <c r="X345" s="253"/>
      <c r="Y345" s="254"/>
      <c r="Z345" s="254"/>
      <c r="AA345" s="255"/>
      <c r="AB345" s="256"/>
      <c r="AC345" s="255"/>
      <c r="AD345" s="257"/>
      <c r="AE345" s="253"/>
      <c r="AF345" s="254"/>
      <c r="AG345" s="257"/>
      <c r="AH345" s="258"/>
    </row>
    <row r="346" spans="2:34" ht="30" customHeight="1" x14ac:dyDescent="0.3">
      <c r="B346" s="211"/>
      <c r="C346" s="211"/>
      <c r="D346" s="212"/>
      <c r="E346" s="213"/>
      <c r="F346" s="214"/>
      <c r="G346" s="215"/>
      <c r="H346" s="216"/>
      <c r="I346" s="217"/>
      <c r="J346" s="218"/>
      <c r="K346" s="219"/>
      <c r="L346" s="220" t="str">
        <f t="shared" si="5"/>
        <v/>
      </c>
      <c r="M346" s="221"/>
      <c r="N346" s="222"/>
      <c r="O346" s="223"/>
      <c r="P346" s="222"/>
      <c r="Q346" s="224"/>
      <c r="R346" s="225" t="str">
        <f>'判定シート(建築物)'!$O346</f>
        <v/>
      </c>
      <c r="S346" s="154"/>
      <c r="U346" s="250"/>
      <c r="V346" s="251"/>
      <c r="W346" s="252"/>
      <c r="X346" s="253"/>
      <c r="Y346" s="254"/>
      <c r="Z346" s="254"/>
      <c r="AA346" s="255"/>
      <c r="AB346" s="256"/>
      <c r="AC346" s="255"/>
      <c r="AD346" s="257"/>
      <c r="AE346" s="253"/>
      <c r="AF346" s="254"/>
      <c r="AG346" s="257"/>
      <c r="AH346" s="258"/>
    </row>
    <row r="347" spans="2:34" ht="30" customHeight="1" x14ac:dyDescent="0.3">
      <c r="B347" s="211"/>
      <c r="C347" s="211"/>
      <c r="D347" s="212"/>
      <c r="E347" s="213"/>
      <c r="F347" s="214"/>
      <c r="G347" s="215"/>
      <c r="H347" s="216"/>
      <c r="I347" s="217"/>
      <c r="J347" s="218"/>
      <c r="K347" s="219"/>
      <c r="L347" s="220" t="str">
        <f t="shared" si="5"/>
        <v/>
      </c>
      <c r="M347" s="221"/>
      <c r="N347" s="222"/>
      <c r="O347" s="223"/>
      <c r="P347" s="222"/>
      <c r="Q347" s="224"/>
      <c r="R347" s="225" t="str">
        <f>'判定シート(建築物)'!$O347</f>
        <v/>
      </c>
      <c r="S347" s="154"/>
      <c r="U347" s="250"/>
      <c r="V347" s="251"/>
      <c r="W347" s="252"/>
      <c r="X347" s="253"/>
      <c r="Y347" s="254"/>
      <c r="Z347" s="254"/>
      <c r="AA347" s="255"/>
      <c r="AB347" s="256"/>
      <c r="AC347" s="255"/>
      <c r="AD347" s="257"/>
      <c r="AE347" s="253"/>
      <c r="AF347" s="254"/>
      <c r="AG347" s="257"/>
      <c r="AH347" s="258"/>
    </row>
    <row r="348" spans="2:34" ht="30" customHeight="1" x14ac:dyDescent="0.3">
      <c r="B348" s="211"/>
      <c r="C348" s="211"/>
      <c r="D348" s="212"/>
      <c r="E348" s="213"/>
      <c r="F348" s="214"/>
      <c r="G348" s="215"/>
      <c r="H348" s="216"/>
      <c r="I348" s="217"/>
      <c r="J348" s="218"/>
      <c r="K348" s="219"/>
      <c r="L348" s="220" t="str">
        <f t="shared" si="5"/>
        <v/>
      </c>
      <c r="M348" s="221"/>
      <c r="N348" s="222"/>
      <c r="O348" s="223"/>
      <c r="P348" s="222"/>
      <c r="Q348" s="224"/>
      <c r="R348" s="225" t="str">
        <f>'判定シート(建築物)'!$O348</f>
        <v/>
      </c>
      <c r="S348" s="154"/>
      <c r="U348" s="250"/>
      <c r="V348" s="251"/>
      <c r="W348" s="252"/>
      <c r="X348" s="253"/>
      <c r="Y348" s="254"/>
      <c r="Z348" s="254"/>
      <c r="AA348" s="255"/>
      <c r="AB348" s="256"/>
      <c r="AC348" s="255"/>
      <c r="AD348" s="257"/>
      <c r="AE348" s="253"/>
      <c r="AF348" s="254"/>
      <c r="AG348" s="257"/>
      <c r="AH348" s="258"/>
    </row>
    <row r="349" spans="2:34" ht="30" customHeight="1" x14ac:dyDescent="0.3">
      <c r="B349" s="211"/>
      <c r="C349" s="211"/>
      <c r="D349" s="212"/>
      <c r="E349" s="213"/>
      <c r="F349" s="214"/>
      <c r="G349" s="215"/>
      <c r="H349" s="216"/>
      <c r="I349" s="217"/>
      <c r="J349" s="218"/>
      <c r="K349" s="219"/>
      <c r="L349" s="220" t="str">
        <f t="shared" si="5"/>
        <v/>
      </c>
      <c r="M349" s="221"/>
      <c r="N349" s="222"/>
      <c r="O349" s="223"/>
      <c r="P349" s="222"/>
      <c r="Q349" s="224"/>
      <c r="R349" s="225" t="str">
        <f>'判定シート(建築物)'!$O349</f>
        <v/>
      </c>
      <c r="S349" s="154"/>
      <c r="U349" s="250"/>
      <c r="V349" s="251"/>
      <c r="W349" s="252"/>
      <c r="X349" s="253"/>
      <c r="Y349" s="254"/>
      <c r="Z349" s="254"/>
      <c r="AA349" s="255"/>
      <c r="AB349" s="256"/>
      <c r="AC349" s="255"/>
      <c r="AD349" s="257"/>
      <c r="AE349" s="253"/>
      <c r="AF349" s="254"/>
      <c r="AG349" s="257"/>
      <c r="AH349" s="258"/>
    </row>
    <row r="350" spans="2:34" ht="30" customHeight="1" x14ac:dyDescent="0.3">
      <c r="B350" s="211"/>
      <c r="C350" s="211"/>
      <c r="D350" s="212"/>
      <c r="E350" s="213"/>
      <c r="F350" s="214"/>
      <c r="G350" s="215"/>
      <c r="H350" s="216"/>
      <c r="I350" s="217"/>
      <c r="J350" s="218"/>
      <c r="K350" s="219"/>
      <c r="L350" s="220" t="str">
        <f t="shared" si="5"/>
        <v/>
      </c>
      <c r="M350" s="221"/>
      <c r="N350" s="222"/>
      <c r="O350" s="223"/>
      <c r="P350" s="222"/>
      <c r="Q350" s="224"/>
      <c r="R350" s="225" t="str">
        <f>'判定シート(建築物)'!$O350</f>
        <v/>
      </c>
      <c r="S350" s="154"/>
      <c r="U350" s="250"/>
      <c r="V350" s="251"/>
      <c r="W350" s="252"/>
      <c r="X350" s="253"/>
      <c r="Y350" s="254"/>
      <c r="Z350" s="254"/>
      <c r="AA350" s="255"/>
      <c r="AB350" s="256"/>
      <c r="AC350" s="255"/>
      <c r="AD350" s="257"/>
      <c r="AE350" s="253"/>
      <c r="AF350" s="254"/>
      <c r="AG350" s="257"/>
      <c r="AH350" s="258"/>
    </row>
    <row r="351" spans="2:34" ht="30" customHeight="1" x14ac:dyDescent="0.3">
      <c r="B351" s="211"/>
      <c r="C351" s="211"/>
      <c r="D351" s="212"/>
      <c r="E351" s="213"/>
      <c r="F351" s="214"/>
      <c r="G351" s="215"/>
      <c r="H351" s="216"/>
      <c r="I351" s="217"/>
      <c r="J351" s="218"/>
      <c r="K351" s="219"/>
      <c r="L351" s="220" t="str">
        <f t="shared" si="5"/>
        <v/>
      </c>
      <c r="M351" s="221"/>
      <c r="N351" s="222"/>
      <c r="O351" s="223"/>
      <c r="P351" s="222"/>
      <c r="Q351" s="224"/>
      <c r="R351" s="225" t="str">
        <f>'判定シート(建築物)'!$O351</f>
        <v/>
      </c>
      <c r="S351" s="154"/>
      <c r="U351" s="250"/>
      <c r="V351" s="251"/>
      <c r="W351" s="252"/>
      <c r="X351" s="253"/>
      <c r="Y351" s="254"/>
      <c r="Z351" s="254"/>
      <c r="AA351" s="255"/>
      <c r="AB351" s="256"/>
      <c r="AC351" s="255"/>
      <c r="AD351" s="257"/>
      <c r="AE351" s="253"/>
      <c r="AF351" s="254"/>
      <c r="AG351" s="257"/>
      <c r="AH351" s="258"/>
    </row>
    <row r="352" spans="2:34" ht="30" customHeight="1" x14ac:dyDescent="0.3">
      <c r="B352" s="211"/>
      <c r="C352" s="211"/>
      <c r="D352" s="212"/>
      <c r="E352" s="213"/>
      <c r="F352" s="214"/>
      <c r="G352" s="215"/>
      <c r="H352" s="216"/>
      <c r="I352" s="217"/>
      <c r="J352" s="218"/>
      <c r="K352" s="219"/>
      <c r="L352" s="220" t="str">
        <f t="shared" si="5"/>
        <v/>
      </c>
      <c r="M352" s="221"/>
      <c r="N352" s="222"/>
      <c r="O352" s="223"/>
      <c r="P352" s="222"/>
      <c r="Q352" s="224"/>
      <c r="R352" s="225" t="str">
        <f>'判定シート(建築物)'!$O352</f>
        <v/>
      </c>
      <c r="S352" s="154"/>
      <c r="U352" s="250"/>
      <c r="V352" s="251"/>
      <c r="W352" s="252"/>
      <c r="X352" s="253"/>
      <c r="Y352" s="254"/>
      <c r="Z352" s="254"/>
      <c r="AA352" s="255"/>
      <c r="AB352" s="256"/>
      <c r="AC352" s="255"/>
      <c r="AD352" s="257"/>
      <c r="AE352" s="253"/>
      <c r="AF352" s="254"/>
      <c r="AG352" s="257"/>
      <c r="AH352" s="258"/>
    </row>
    <row r="353" spans="2:34" ht="30" customHeight="1" x14ac:dyDescent="0.3">
      <c r="B353" s="211"/>
      <c r="C353" s="211"/>
      <c r="D353" s="212"/>
      <c r="E353" s="213"/>
      <c r="F353" s="214"/>
      <c r="G353" s="215"/>
      <c r="H353" s="216"/>
      <c r="I353" s="217"/>
      <c r="J353" s="218"/>
      <c r="K353" s="219"/>
      <c r="L353" s="220" t="str">
        <f t="shared" si="5"/>
        <v/>
      </c>
      <c r="M353" s="221"/>
      <c r="N353" s="222"/>
      <c r="O353" s="223"/>
      <c r="P353" s="222"/>
      <c r="Q353" s="224"/>
      <c r="R353" s="225" t="str">
        <f>'判定シート(建築物)'!$O353</f>
        <v/>
      </c>
      <c r="S353" s="154"/>
      <c r="U353" s="250"/>
      <c r="V353" s="251"/>
      <c r="W353" s="252"/>
      <c r="X353" s="253"/>
      <c r="Y353" s="254"/>
      <c r="Z353" s="254"/>
      <c r="AA353" s="255"/>
      <c r="AB353" s="256"/>
      <c r="AC353" s="255"/>
      <c r="AD353" s="257"/>
      <c r="AE353" s="253"/>
      <c r="AF353" s="254"/>
      <c r="AG353" s="257"/>
      <c r="AH353" s="258"/>
    </row>
    <row r="354" spans="2:34" ht="30" customHeight="1" x14ac:dyDescent="0.3">
      <c r="B354" s="211"/>
      <c r="C354" s="211"/>
      <c r="D354" s="212"/>
      <c r="E354" s="213"/>
      <c r="F354" s="214"/>
      <c r="G354" s="215"/>
      <c r="H354" s="216"/>
      <c r="I354" s="217"/>
      <c r="J354" s="218"/>
      <c r="K354" s="219"/>
      <c r="L354" s="220" t="str">
        <f t="shared" si="5"/>
        <v/>
      </c>
      <c r="M354" s="221"/>
      <c r="N354" s="222"/>
      <c r="O354" s="223"/>
      <c r="P354" s="222"/>
      <c r="Q354" s="224"/>
      <c r="R354" s="225" t="str">
        <f>'判定シート(建築物)'!$O354</f>
        <v/>
      </c>
      <c r="S354" s="154"/>
      <c r="U354" s="250"/>
      <c r="V354" s="251"/>
      <c r="W354" s="252"/>
      <c r="X354" s="253"/>
      <c r="Y354" s="254"/>
      <c r="Z354" s="254"/>
      <c r="AA354" s="255"/>
      <c r="AB354" s="256"/>
      <c r="AC354" s="255"/>
      <c r="AD354" s="257"/>
      <c r="AE354" s="253"/>
      <c r="AF354" s="254"/>
      <c r="AG354" s="257"/>
      <c r="AH354" s="258"/>
    </row>
    <row r="355" spans="2:34" ht="30" customHeight="1" x14ac:dyDescent="0.3">
      <c r="B355" s="211"/>
      <c r="C355" s="211"/>
      <c r="D355" s="212"/>
      <c r="E355" s="213"/>
      <c r="F355" s="214"/>
      <c r="G355" s="215"/>
      <c r="H355" s="216"/>
      <c r="I355" s="217"/>
      <c r="J355" s="218"/>
      <c r="K355" s="219"/>
      <c r="L355" s="220" t="str">
        <f t="shared" si="5"/>
        <v/>
      </c>
      <c r="M355" s="221"/>
      <c r="N355" s="222"/>
      <c r="O355" s="223"/>
      <c r="P355" s="222"/>
      <c r="Q355" s="224"/>
      <c r="R355" s="225" t="str">
        <f>'判定シート(建築物)'!$O355</f>
        <v/>
      </c>
      <c r="S355" s="154"/>
      <c r="U355" s="250"/>
      <c r="V355" s="251"/>
      <c r="W355" s="252"/>
      <c r="X355" s="253"/>
      <c r="Y355" s="254"/>
      <c r="Z355" s="254"/>
      <c r="AA355" s="255"/>
      <c r="AB355" s="256"/>
      <c r="AC355" s="255"/>
      <c r="AD355" s="257"/>
      <c r="AE355" s="253"/>
      <c r="AF355" s="254"/>
      <c r="AG355" s="257"/>
      <c r="AH355" s="258"/>
    </row>
    <row r="356" spans="2:34" ht="30" customHeight="1" x14ac:dyDescent="0.3">
      <c r="B356" s="211"/>
      <c r="C356" s="211"/>
      <c r="D356" s="212"/>
      <c r="E356" s="213"/>
      <c r="F356" s="214"/>
      <c r="G356" s="215"/>
      <c r="H356" s="216"/>
      <c r="I356" s="217"/>
      <c r="J356" s="218"/>
      <c r="K356" s="219"/>
      <c r="L356" s="220" t="str">
        <f t="shared" si="5"/>
        <v/>
      </c>
      <c r="M356" s="221"/>
      <c r="N356" s="222"/>
      <c r="O356" s="223"/>
      <c r="P356" s="222"/>
      <c r="Q356" s="224"/>
      <c r="R356" s="225" t="str">
        <f>'判定シート(建築物)'!$O356</f>
        <v/>
      </c>
      <c r="S356" s="154"/>
      <c r="U356" s="250"/>
      <c r="V356" s="251"/>
      <c r="W356" s="252"/>
      <c r="X356" s="253"/>
      <c r="Y356" s="254"/>
      <c r="Z356" s="254"/>
      <c r="AA356" s="255"/>
      <c r="AB356" s="256"/>
      <c r="AC356" s="255"/>
      <c r="AD356" s="257"/>
      <c r="AE356" s="253"/>
      <c r="AF356" s="254"/>
      <c r="AG356" s="257"/>
      <c r="AH356" s="258"/>
    </row>
    <row r="357" spans="2:34" ht="30" customHeight="1" x14ac:dyDescent="0.3">
      <c r="B357" s="211"/>
      <c r="C357" s="211"/>
      <c r="D357" s="212"/>
      <c r="E357" s="213"/>
      <c r="F357" s="214"/>
      <c r="G357" s="215"/>
      <c r="H357" s="216"/>
      <c r="I357" s="217"/>
      <c r="J357" s="218"/>
      <c r="K357" s="219"/>
      <c r="L357" s="220" t="str">
        <f t="shared" si="5"/>
        <v/>
      </c>
      <c r="M357" s="221"/>
      <c r="N357" s="222"/>
      <c r="O357" s="223"/>
      <c r="P357" s="222"/>
      <c r="Q357" s="224"/>
      <c r="R357" s="225" t="str">
        <f>'判定シート(建築物)'!$O357</f>
        <v/>
      </c>
      <c r="S357" s="154"/>
      <c r="U357" s="250"/>
      <c r="V357" s="251"/>
      <c r="W357" s="252"/>
      <c r="X357" s="253"/>
      <c r="Y357" s="254"/>
      <c r="Z357" s="254"/>
      <c r="AA357" s="255"/>
      <c r="AB357" s="256"/>
      <c r="AC357" s="255"/>
      <c r="AD357" s="257"/>
      <c r="AE357" s="253"/>
      <c r="AF357" s="254"/>
      <c r="AG357" s="257"/>
      <c r="AH357" s="258"/>
    </row>
    <row r="358" spans="2:34" ht="30" customHeight="1" x14ac:dyDescent="0.3">
      <c r="B358" s="226"/>
      <c r="C358" s="226"/>
      <c r="D358" s="227"/>
      <c r="E358" s="228"/>
      <c r="F358" s="229"/>
      <c r="G358" s="230"/>
      <c r="H358" s="231"/>
      <c r="I358" s="232"/>
      <c r="J358" s="233"/>
      <c r="K358" s="234"/>
      <c r="L358" s="235" t="str">
        <f t="shared" si="5"/>
        <v/>
      </c>
      <c r="M358" s="236"/>
      <c r="N358" s="237"/>
      <c r="O358" s="238"/>
      <c r="P358" s="237"/>
      <c r="Q358" s="239"/>
      <c r="R358" s="240" t="str">
        <f>'判定シート(建築物)'!$O358</f>
        <v/>
      </c>
      <c r="S358" s="154"/>
      <c r="U358" s="259"/>
      <c r="V358" s="260"/>
      <c r="W358" s="261"/>
      <c r="X358" s="262"/>
      <c r="Y358" s="263"/>
      <c r="Z358" s="263"/>
      <c r="AA358" s="264"/>
      <c r="AB358" s="265"/>
      <c r="AC358" s="264"/>
      <c r="AD358" s="266"/>
      <c r="AE358" s="262"/>
      <c r="AF358" s="263"/>
      <c r="AG358" s="266"/>
      <c r="AH358" s="267"/>
    </row>
  </sheetData>
  <sheetProtection algorithmName="SHA-512" hashValue="inoxbhxzqWIj5jTNMG9XZc42zpI0NtaKc7rVospd2POGCtkWg1dw2xDhUFaYkeisSEjvfw4YFlcDyRMYU5NApA==" saltValue="9UAlNPUJa0z/wCx+sqRXZA==" spinCount="100000" sheet="1" objects="1" scenarios="1"/>
  <dataConsolidate link="1"/>
  <mergeCells count="12">
    <mergeCell ref="X5:AD5"/>
    <mergeCell ref="AE5:AG5"/>
    <mergeCell ref="E7:F7"/>
    <mergeCell ref="U7:W7"/>
    <mergeCell ref="E8:F8"/>
    <mergeCell ref="U8:W8"/>
    <mergeCell ref="E5:F5"/>
    <mergeCell ref="G5:H5"/>
    <mergeCell ref="K5:M5"/>
    <mergeCell ref="N5:O5"/>
    <mergeCell ref="P5:Q5"/>
    <mergeCell ref="U5:W5"/>
  </mergeCells>
  <phoneticPr fontId="5"/>
  <conditionalFormatting sqref="J13:P13">
    <cfRule type="expression" dxfId="33" priority="34">
      <formula>$I13="旧耐震基準（耐震工事未実施）"</formula>
    </cfRule>
  </conditionalFormatting>
  <conditionalFormatting sqref="K13:P13">
    <cfRule type="expression" dxfId="32" priority="33">
      <formula>$J13="2030年度までに計画がある"</formula>
    </cfRule>
  </conditionalFormatting>
  <conditionalFormatting sqref="L13:P13">
    <cfRule type="expression" dxfId="31" priority="32">
      <formula>AND($K13&lt;20,$K13&lt;&gt;"")</formula>
    </cfRule>
  </conditionalFormatting>
  <conditionalFormatting sqref="P13">
    <cfRule type="expression" dxfId="30" priority="30">
      <formula>$O13="200cm以上"</formula>
    </cfRule>
  </conditionalFormatting>
  <conditionalFormatting sqref="J10:Q10">
    <cfRule type="expression" dxfId="29" priority="29">
      <formula>$I10="旧耐震基準（耐震工事未実施）"</formula>
    </cfRule>
  </conditionalFormatting>
  <conditionalFormatting sqref="K10:Q10">
    <cfRule type="expression" dxfId="28" priority="28">
      <formula>$J10="2030年度までに計画がある"</formula>
    </cfRule>
  </conditionalFormatting>
  <conditionalFormatting sqref="L10:Q10">
    <cfRule type="expression" dxfId="27" priority="27">
      <formula>AND($K10&lt;20,$K10&lt;&gt;"")</formula>
    </cfRule>
  </conditionalFormatting>
  <conditionalFormatting sqref="P10:Q10">
    <cfRule type="expression" dxfId="26" priority="25">
      <formula>$O10="200cm以上"</formula>
    </cfRule>
  </conditionalFormatting>
  <conditionalFormatting sqref="J11:P11">
    <cfRule type="expression" dxfId="25" priority="24">
      <formula>$I11="旧耐震基準（耐震工事未実施）"</formula>
    </cfRule>
  </conditionalFormatting>
  <conditionalFormatting sqref="K11:P11">
    <cfRule type="expression" dxfId="24" priority="23">
      <formula>$J11="2030年度までに計画がある"</formula>
    </cfRule>
  </conditionalFormatting>
  <conditionalFormatting sqref="L11:P11">
    <cfRule type="expression" dxfId="23" priority="22">
      <formula>AND($K11&lt;20,$K11&lt;&gt;"")</formula>
    </cfRule>
  </conditionalFormatting>
  <conditionalFormatting sqref="P11">
    <cfRule type="expression" dxfId="22" priority="20">
      <formula>$O11="200cm以上"</formula>
    </cfRule>
  </conditionalFormatting>
  <conditionalFormatting sqref="J12:P12">
    <cfRule type="expression" dxfId="21" priority="19">
      <formula>$I12="旧耐震基準（耐震工事未実施）"</formula>
    </cfRule>
  </conditionalFormatting>
  <conditionalFormatting sqref="K12:P12">
    <cfRule type="expression" dxfId="20" priority="18">
      <formula>$J12="2030年度までに計画がある"</formula>
    </cfRule>
  </conditionalFormatting>
  <conditionalFormatting sqref="L12:P12">
    <cfRule type="expression" dxfId="19" priority="17">
      <formula>AND($K12&lt;20,$K12&lt;&gt;"")</formula>
    </cfRule>
  </conditionalFormatting>
  <conditionalFormatting sqref="P12">
    <cfRule type="expression" dxfId="18" priority="15">
      <formula>$O12="200cm以上"</formula>
    </cfRule>
  </conditionalFormatting>
  <conditionalFormatting sqref="J14:P358">
    <cfRule type="expression" dxfId="17" priority="14">
      <formula>$I14="旧耐震基準（耐震工事未実施）"</formula>
    </cfRule>
  </conditionalFormatting>
  <conditionalFormatting sqref="K14:P358">
    <cfRule type="expression" dxfId="16" priority="13">
      <formula>$J14="2030年度までに計画がある"</formula>
    </cfRule>
  </conditionalFormatting>
  <conditionalFormatting sqref="L14:P358">
    <cfRule type="expression" dxfId="15" priority="12">
      <formula>AND($K14&lt;20,$K14&lt;&gt;"")</formula>
    </cfRule>
  </conditionalFormatting>
  <conditionalFormatting sqref="P14:P358">
    <cfRule type="expression" dxfId="14" priority="10">
      <formula>$O14="200cm以上"</formula>
    </cfRule>
  </conditionalFormatting>
  <conditionalFormatting sqref="H10">
    <cfRule type="expression" dxfId="13" priority="9">
      <formula>$G10="設置なし"</formula>
    </cfRule>
  </conditionalFormatting>
  <conditionalFormatting sqref="H11:H358">
    <cfRule type="expression" dxfId="12" priority="8">
      <formula>$G11="設置なし"</formula>
    </cfRule>
  </conditionalFormatting>
  <conditionalFormatting sqref="Q10">
    <cfRule type="expression" dxfId="11" priority="7">
      <formula>$P10="ない"</formula>
    </cfRule>
  </conditionalFormatting>
  <conditionalFormatting sqref="Q11:Q358">
    <cfRule type="expression" dxfId="10" priority="6">
      <formula>$I11="旧耐震基準（耐震工事未実施）"</formula>
    </cfRule>
  </conditionalFormatting>
  <conditionalFormatting sqref="Q11:Q358">
    <cfRule type="expression" dxfId="9" priority="5">
      <formula>$J11="2030年度までに計画がある"</formula>
    </cfRule>
  </conditionalFormatting>
  <conditionalFormatting sqref="Q11:Q358">
    <cfRule type="expression" dxfId="8" priority="4">
      <formula>AND($K11&lt;20,$K11&lt;&gt;"")</formula>
    </cfRule>
  </conditionalFormatting>
  <conditionalFormatting sqref="Q11:Q358">
    <cfRule type="expression" dxfId="7" priority="2">
      <formula>$O11="200cm以上"</formula>
    </cfRule>
  </conditionalFormatting>
  <conditionalFormatting sqref="Q11:Q358">
    <cfRule type="expression" dxfId="6" priority="1">
      <formula>$P11="ない"</formula>
    </cfRule>
  </conditionalFormatting>
  <dataValidations count="5">
    <dataValidation operator="greaterThanOrEqual" allowBlank="1" showInputMessage="1" showErrorMessage="1" sqref="L9:L358 R9:R358" xr:uid="{00000000-0002-0000-0000-000000000000}"/>
    <dataValidation type="decimal" operator="greaterThanOrEqual" allowBlank="1" showInputMessage="1" showErrorMessage="1" sqref="K9:K358 AH9:AH358 Z9:Z358 H9:H358" xr:uid="{00000000-0002-0000-0000-000001000000}">
      <formula1>0</formula1>
    </dataValidation>
    <dataValidation showDropDown="1" showInputMessage="1" showErrorMessage="1" sqref="E5 B5:C5 U5 Z6 AD6" xr:uid="{00000000-0002-0000-0000-000002000000}"/>
    <dataValidation type="whole" allowBlank="1" showInputMessage="1" showErrorMessage="1" sqref="AF9:AG358 Y9:Y358" xr:uid="{00000000-0002-0000-0000-000003000000}">
      <formula1>0</formula1>
      <formula2>999</formula2>
    </dataValidation>
    <dataValidation type="whole" allowBlank="1" showInputMessage="1" showErrorMessage="1" sqref="X9:X358" xr:uid="{00000000-0002-0000-0000-000004000000}">
      <formula1>1900</formula1>
      <formula2>2021</formula2>
    </dataValidation>
  </dataValidations>
  <pageMargins left="0.70866141732283472" right="0.70866141732283472" top="0.74803149606299213" bottom="0.74803149606299213" header="0.31496062992125984" footer="0.31496062992125984"/>
  <pageSetup paperSize="8" scale="65"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31" id="{B07399BE-3EA7-4A92-84D0-825E73A59DA8}">
            <xm:f>OR($M13=判定レベル!$C$16,$M13=判定レベル!$C$18,$M13=判定レベル!$C$19)</xm:f>
            <x14:dxf>
              <fill>
                <patternFill>
                  <bgColor theme="0" tint="-0.24994659260841701"/>
                </patternFill>
              </fill>
            </x14:dxf>
          </x14:cfRule>
          <xm:sqref>N13:P13</xm:sqref>
        </x14:conditionalFormatting>
        <x14:conditionalFormatting xmlns:xm="http://schemas.microsoft.com/office/excel/2006/main">
          <x14:cfRule type="expression" priority="26" id="{8F6C933D-0276-4410-BA8F-C9F6785609FD}">
            <xm:f>OR($M10=判定レベル!$C$16,$M10=判定レベル!$C$18,$M10=判定レベル!$C$19)</xm:f>
            <x14:dxf>
              <fill>
                <patternFill>
                  <bgColor theme="0" tint="-0.24994659260841701"/>
                </patternFill>
              </fill>
            </x14:dxf>
          </x14:cfRule>
          <xm:sqref>N10:Q10</xm:sqref>
        </x14:conditionalFormatting>
        <x14:conditionalFormatting xmlns:xm="http://schemas.microsoft.com/office/excel/2006/main">
          <x14:cfRule type="expression" priority="21" id="{29F07045-4A71-46F4-9720-02EB97D59C76}">
            <xm:f>OR($M11=判定レベル!$C$16,$M11=判定レベル!$C$18,$M11=判定レベル!$C$19)</xm:f>
            <x14:dxf>
              <fill>
                <patternFill>
                  <bgColor theme="0" tint="-0.24994659260841701"/>
                </patternFill>
              </fill>
            </x14:dxf>
          </x14:cfRule>
          <xm:sqref>N11:P11</xm:sqref>
        </x14:conditionalFormatting>
        <x14:conditionalFormatting xmlns:xm="http://schemas.microsoft.com/office/excel/2006/main">
          <x14:cfRule type="expression" priority="16" id="{4312B40B-461C-4A62-AD46-5B3A77036EDE}">
            <xm:f>OR($M12=判定レベル!$C$16,$M12=判定レベル!$C$18,$M12=判定レベル!$C$19)</xm:f>
            <x14:dxf>
              <fill>
                <patternFill>
                  <bgColor theme="0" tint="-0.24994659260841701"/>
                </patternFill>
              </fill>
            </x14:dxf>
          </x14:cfRule>
          <xm:sqref>N12:P12</xm:sqref>
        </x14:conditionalFormatting>
        <x14:conditionalFormatting xmlns:xm="http://schemas.microsoft.com/office/excel/2006/main">
          <x14:cfRule type="expression" priority="11" id="{3C329F31-076D-46FB-85C1-C1641DDBD5AE}">
            <xm:f>OR($M14=判定レベル!$C$16,$M14=判定レベル!$C$18,$M14=判定レベル!$C$19)</xm:f>
            <x14:dxf>
              <fill>
                <patternFill>
                  <bgColor theme="0" tint="-0.24994659260841701"/>
                </patternFill>
              </fill>
            </x14:dxf>
          </x14:cfRule>
          <xm:sqref>N14:P358</xm:sqref>
        </x14:conditionalFormatting>
        <x14:conditionalFormatting xmlns:xm="http://schemas.microsoft.com/office/excel/2006/main">
          <x14:cfRule type="expression" priority="3" id="{AD2EC3E0-087A-4F57-9B41-F53E7B930289}">
            <xm:f>OR($M11=判定レベル!$C$16,$M11=判定レベル!$C$18,$M11=判定レベル!$C$19)</xm:f>
            <x14:dxf>
              <fill>
                <patternFill>
                  <bgColor theme="0" tint="-0.24994659260841701"/>
                </patternFill>
              </fill>
            </x14:dxf>
          </x14:cfRule>
          <xm:sqref>Q11:Q358</xm:sqref>
        </x14:conditionalFormatting>
      </x14:conditionalFormattings>
    </ext>
    <ext xmlns:x14="http://schemas.microsoft.com/office/spreadsheetml/2009/9/main" uri="{CCE6A557-97BC-4b89-ADB6-D9C93CAAB3DF}">
      <x14:dataValidations xmlns:xm="http://schemas.microsoft.com/office/excel/2006/main" count="10">
        <x14:dataValidation type="list" allowBlank="1" showInputMessage="1" showErrorMessage="1" xr:uid="{00000000-0002-0000-0000-000005000000}">
          <x14:formula1>
            <xm:f>参照シート!$O$5:$O$12</xm:f>
          </x14:formula1>
          <xm:sqref>AC9:AC358</xm:sqref>
        </x14:dataValidation>
        <x14:dataValidation type="list" allowBlank="1" showInputMessage="1" showErrorMessage="1" xr:uid="{00000000-0002-0000-0000-000006000000}">
          <x14:formula1>
            <xm:f>参照シート!$N$5:$N$13</xm:f>
          </x14:formula1>
          <xm:sqref>AA9:AA358</xm:sqref>
        </x14:dataValidation>
        <x14:dataValidation type="list" operator="greaterThanOrEqual" allowBlank="1" showInputMessage="1" showErrorMessage="1" xr:uid="{00000000-0002-0000-0000-000007000000}">
          <x14:formula1>
            <xm:f>参照シート!$K$5:$K$6</xm:f>
          </x14:formula1>
          <xm:sqref>P9:P358</xm:sqref>
        </x14:dataValidation>
        <x14:dataValidation type="list" operator="greaterThanOrEqual" allowBlank="1" showInputMessage="1" showErrorMessage="1" xr:uid="{00000000-0002-0000-0000-000008000000}">
          <x14:formula1>
            <xm:f>参照シート!$G$5:$G$7</xm:f>
          </x14:formula1>
          <xm:sqref>O9:O358</xm:sqref>
        </x14:dataValidation>
        <x14:dataValidation type="list" allowBlank="1" showInputMessage="1" showErrorMessage="1" xr:uid="{00000000-0002-0000-0000-000009000000}">
          <x14:formula1>
            <xm:f>参照シート!$F$5:$F$6</xm:f>
          </x14:formula1>
          <xm:sqref>N9:N358</xm:sqref>
        </x14:dataValidation>
        <x14:dataValidation type="list" operator="greaterThanOrEqual" allowBlank="1" showInputMessage="1" showErrorMessage="1" xr:uid="{00000000-0002-0000-0000-00000A000000}">
          <x14:formula1>
            <xm:f>参照シート!$J$5:$J$14</xm:f>
          </x14:formula1>
          <xm:sqref>M9:M358</xm:sqref>
        </x14:dataValidation>
        <x14:dataValidation type="list" allowBlank="1" showInputMessage="1" showErrorMessage="1" xr:uid="{00000000-0002-0000-0000-00000B000000}">
          <x14:formula1>
            <xm:f>参照シート!$I$5:$I$7</xm:f>
          </x14:formula1>
          <xm:sqref>J9:J358</xm:sqref>
        </x14:dataValidation>
        <x14:dataValidation type="list" allowBlank="1" showInputMessage="1" showErrorMessage="1" xr:uid="{00000000-0002-0000-0000-00000C000000}">
          <x14:formula1>
            <xm:f>参照シート!$E$5:$E$7</xm:f>
          </x14:formula1>
          <xm:sqref>I9:I358</xm:sqref>
        </x14:dataValidation>
        <x14:dataValidation type="list" allowBlank="1" showInputMessage="1" showErrorMessage="1" xr:uid="{00000000-0002-0000-0000-00000D000000}">
          <x14:formula1>
            <xm:f>参照シート!$B$5:$B$22</xm:f>
          </x14:formula1>
          <xm:sqref>D9:D358</xm:sqref>
        </x14:dataValidation>
        <x14:dataValidation type="list" operator="greaterThanOrEqual" allowBlank="1" showInputMessage="1" showErrorMessage="1" xr:uid="{00000000-0002-0000-0000-00000E000000}">
          <x14:formula1>
            <xm:f>参照シート!$H$7:$H$9</xm:f>
          </x14:formula1>
          <xm:sqref>G9:G358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T358"/>
  <sheetViews>
    <sheetView showGridLines="0" view="pageBreakPreview" zoomScale="75" zoomScaleNormal="100" zoomScaleSheetLayoutView="75" workbookViewId="0">
      <pane xSplit="2" ySplit="8" topLeftCell="C9" activePane="bottomRight" state="frozen"/>
      <selection pane="topRight" activeCell="C1" sqref="C1"/>
      <selection pane="bottomLeft" activeCell="A9" sqref="A9"/>
      <selection pane="bottomRight" activeCell="M17" sqref="M17"/>
    </sheetView>
  </sheetViews>
  <sheetFormatPr defaultRowHeight="15" x14ac:dyDescent="0.3"/>
  <cols>
    <col min="1" max="1" width="3.33203125" customWidth="1"/>
    <col min="2" max="2" width="20.6640625" style="1" customWidth="1"/>
    <col min="3" max="3" width="16" style="1" customWidth="1"/>
    <col min="4" max="4" width="11.44140625" style="1" customWidth="1"/>
    <col min="5" max="10" width="10.88671875" style="1" customWidth="1"/>
    <col min="11" max="14" width="13" style="1" customWidth="1"/>
    <col min="15" max="15" width="13.6640625" style="1" customWidth="1"/>
    <col min="16" max="16" width="3.109375" customWidth="1"/>
    <col min="17" max="17" width="11.5546875" hidden="1" customWidth="1"/>
    <col min="18" max="19" width="13.6640625" style="1" customWidth="1"/>
  </cols>
  <sheetData>
    <row r="1" spans="1:20" ht="30" x14ac:dyDescent="0.3">
      <c r="B1" s="2" t="s">
        <v>83</v>
      </c>
      <c r="C1" s="2"/>
      <c r="O1" s="6" t="s">
        <v>84</v>
      </c>
      <c r="R1" s="7" t="s">
        <v>85</v>
      </c>
      <c r="S1" s="7" t="s">
        <v>86</v>
      </c>
    </row>
    <row r="2" spans="1:20" x14ac:dyDescent="0.3">
      <c r="B2" s="1" t="s">
        <v>87</v>
      </c>
      <c r="N2" s="7" t="s">
        <v>88</v>
      </c>
      <c r="O2" s="269">
        <f>SUM(O3:O5)</f>
        <v>0</v>
      </c>
      <c r="R2" s="268">
        <f>SUM(R3:R5)</f>
        <v>0</v>
      </c>
      <c r="S2" s="268">
        <f>SUM(S3:S5)</f>
        <v>0</v>
      </c>
    </row>
    <row r="3" spans="1:20" x14ac:dyDescent="0.3">
      <c r="B3" s="3" t="s">
        <v>219</v>
      </c>
      <c r="C3" s="3"/>
      <c r="N3" s="7" t="s">
        <v>89</v>
      </c>
      <c r="O3" s="269">
        <f>COUNTIF($O$10:$O$358,"○")</f>
        <v>0</v>
      </c>
      <c r="R3" s="268">
        <f>SUMIF($O$10:$O$358,"○",$R$10:$R$358)</f>
        <v>0</v>
      </c>
      <c r="S3" s="268">
        <f>SUMIF($O$10:$O$358,"○",$S$10:$S$358)</f>
        <v>0</v>
      </c>
    </row>
    <row r="4" spans="1:20" x14ac:dyDescent="0.3">
      <c r="B4" s="3" t="s">
        <v>216</v>
      </c>
      <c r="C4" s="3"/>
      <c r="N4" s="7" t="s">
        <v>90</v>
      </c>
      <c r="O4" s="269">
        <f>COUNTIF($O$10:$O$358,"△")</f>
        <v>0</v>
      </c>
      <c r="R4" s="268">
        <f>SUMIF($O$10:$O$358,"△",$R$10:$R$358)</f>
        <v>0</v>
      </c>
      <c r="S4" s="268">
        <f>SUMIF($O$10:$O$358,"△",$S$10:$S$358)</f>
        <v>0</v>
      </c>
    </row>
    <row r="5" spans="1:20" ht="16.2" x14ac:dyDescent="0.3">
      <c r="B5" s="8" t="s">
        <v>91</v>
      </c>
      <c r="C5" s="8"/>
      <c r="N5" s="7" t="s">
        <v>92</v>
      </c>
      <c r="O5" s="269">
        <f>COUNTIF($O$10:$O$358,"×")</f>
        <v>0</v>
      </c>
      <c r="R5" s="268">
        <f>SUMIF($O$10:$O$358,"×",$R$10:$R$358)</f>
        <v>0</v>
      </c>
      <c r="S5" s="268">
        <f>SUMIF($O$10:$O$358,"×",$S$10:$S$358)</f>
        <v>0</v>
      </c>
    </row>
    <row r="6" spans="1:20" x14ac:dyDescent="0.3">
      <c r="B6" s="302" t="s">
        <v>93</v>
      </c>
      <c r="C6" s="303" t="s">
        <v>94</v>
      </c>
      <c r="D6" s="9" t="s">
        <v>95</v>
      </c>
      <c r="E6" s="9"/>
      <c r="F6" s="9"/>
      <c r="G6" s="9"/>
      <c r="H6" s="9"/>
      <c r="I6" s="9"/>
      <c r="J6" s="10"/>
      <c r="K6" s="11" t="s">
        <v>96</v>
      </c>
      <c r="L6" s="9"/>
      <c r="M6" s="9"/>
      <c r="N6" s="10"/>
      <c r="O6" s="12" t="s">
        <v>97</v>
      </c>
    </row>
    <row r="7" spans="1:20" ht="60.6" customHeight="1" x14ac:dyDescent="0.2">
      <c r="B7" s="302"/>
      <c r="C7" s="303"/>
      <c r="D7" s="304" t="s">
        <v>217</v>
      </c>
      <c r="E7" s="297" t="s">
        <v>227</v>
      </c>
      <c r="F7" s="304" t="s">
        <v>98</v>
      </c>
      <c r="G7" s="297" t="s">
        <v>218</v>
      </c>
      <c r="H7" s="297" t="s">
        <v>99</v>
      </c>
      <c r="I7" s="297" t="s">
        <v>100</v>
      </c>
      <c r="J7" s="299" t="s">
        <v>101</v>
      </c>
      <c r="K7" s="13" t="s">
        <v>102</v>
      </c>
      <c r="L7" s="14" t="s">
        <v>103</v>
      </c>
      <c r="M7" s="14" t="s">
        <v>104</v>
      </c>
      <c r="N7" s="15" t="s">
        <v>105</v>
      </c>
      <c r="O7" s="301" t="s">
        <v>106</v>
      </c>
      <c r="Q7" s="82" t="s">
        <v>225</v>
      </c>
      <c r="R7" s="16" t="s">
        <v>107</v>
      </c>
      <c r="S7" s="17" t="s">
        <v>108</v>
      </c>
    </row>
    <row r="8" spans="1:20" ht="19.5" customHeight="1" x14ac:dyDescent="0.3">
      <c r="B8" s="302"/>
      <c r="C8" s="303"/>
      <c r="D8" s="305"/>
      <c r="E8" s="298"/>
      <c r="F8" s="305"/>
      <c r="G8" s="298"/>
      <c r="H8" s="298"/>
      <c r="I8" s="298"/>
      <c r="J8" s="300"/>
      <c r="K8" s="18" t="s">
        <v>109</v>
      </c>
      <c r="L8" s="19" t="s">
        <v>110</v>
      </c>
      <c r="M8" s="19" t="s">
        <v>111</v>
      </c>
      <c r="N8" s="20" t="s">
        <v>49</v>
      </c>
      <c r="O8" s="301"/>
      <c r="Q8" s="21"/>
      <c r="R8" s="270" t="s">
        <v>260</v>
      </c>
      <c r="S8" s="270" t="s">
        <v>260</v>
      </c>
    </row>
    <row r="9" spans="1:20" x14ac:dyDescent="0.3">
      <c r="A9" t="s">
        <v>220</v>
      </c>
      <c r="B9" s="64" t="str">
        <f>IF(調査票シート!E9="","",調査票シート!E9)</f>
        <v>環境計画課小学校</v>
      </c>
      <c r="C9" s="65" t="str">
        <f>IF(調査票シート!F9="","",調査票シート!F9)</f>
        <v>第1体育館</v>
      </c>
      <c r="D9" s="66" t="str">
        <f>IFERROR(VLOOKUP(調査票シート!$I9,判定レベル!$C$3:$D$5,判定レベル!$D$1,FALSE),"")</f>
        <v>○</v>
      </c>
      <c r="E9" s="66" t="str">
        <f>IFERROR(VLOOKUP(調査票シート!$J9,判定レベル!$C$6:$D$8,判定レベル!$D$1,FALSE),"")</f>
        <v>△</v>
      </c>
      <c r="F9" s="66" t="str">
        <f>IF(調査票シート!$K9="","",IF(調査票シート!$K9&gt;=判定レベル!$C$1,判定レベル!$D$10,判定レベル!$D$9))</f>
        <v>○</v>
      </c>
      <c r="G9" s="67" t="str">
        <f>IFERROR(VLOOKUP(調査票シート!$M9,判定レベル!$C$11:$D$20,判定レベル!$D$1,FALSE),"")</f>
        <v>×</v>
      </c>
      <c r="H9" s="66" t="str">
        <f>IFERROR(VLOOKUP(調査票シート!$N9,判定レベル!$C$21:$D$22,判定レベル!$D$1,FALSE),"")</f>
        <v>△</v>
      </c>
      <c r="I9" s="66" t="str">
        <f>IFERROR(VLOOKUP(調査票シート!$O9,判定レベル!$C$23:$D$25,判定レベル!$D$1,FALSE),"")</f>
        <v>△</v>
      </c>
      <c r="J9" s="68" t="str">
        <f>IFERROR(VLOOKUP(調査票シート!$P9,判定レベル!$C$26:$D$27,判定レベル!$D$1,FALSE),"―")</f>
        <v>○</v>
      </c>
      <c r="K9" s="64">
        <f t="shared" ref="K9:N28" si="0">COUNTIF($D9:$J9,K$8)</f>
        <v>3</v>
      </c>
      <c r="L9" s="69">
        <f t="shared" si="0"/>
        <v>3</v>
      </c>
      <c r="M9" s="69">
        <f t="shared" si="0"/>
        <v>1</v>
      </c>
      <c r="N9" s="70">
        <f t="shared" si="0"/>
        <v>0</v>
      </c>
      <c r="O9" s="73" t="str">
        <f>IF(COUNTIF($D9:$J9,"×"),"×",IF(SUM($K9:$N9)&lt;7,"",IF(AND($I9=判定レベル!$D$25,SUM($M9:$M9)&lt;=0),"",IF(M9&gt;0,$M$8,IF(L9&gt;0,$L$8,$K$8)))))</f>
        <v>×</v>
      </c>
      <c r="P9" s="71"/>
      <c r="Q9" s="72" t="str">
        <f>IF(調査票シート!G9="","",調査票シート!G9)</f>
        <v>令和４年度に設置済み・または設置予定</v>
      </c>
      <c r="R9" s="160">
        <f>IF(調査票シート!$H9="","",調査票シート!$H9)</f>
        <v>20</v>
      </c>
      <c r="S9" s="160">
        <f>IF(ISERROR(調査票シート!L9),"",調査票シート!L9)</f>
        <v>5</v>
      </c>
      <c r="T9" t="s">
        <v>221</v>
      </c>
    </row>
    <row r="10" spans="1:20" x14ac:dyDescent="0.3">
      <c r="B10" s="22" t="str">
        <f>IF(調査票シート!E10="","",調査票シート!E10)</f>
        <v/>
      </c>
      <c r="C10" s="23" t="str">
        <f>IF(調査票シート!F10="","",調査票シート!F10)</f>
        <v/>
      </c>
      <c r="D10" s="74" t="str">
        <f>IFERROR(VLOOKUP(調査票シート!$I10,判定レベル!$C$3:$D$5,判定レベル!$D$1,FALSE),"")</f>
        <v/>
      </c>
      <c r="E10" s="74" t="str">
        <f>IFERROR(VLOOKUP(調査票シート!$J10,判定レベル!$C$6:$D$8,判定レベル!$D$1,FALSE),"")</f>
        <v/>
      </c>
      <c r="F10" s="74" t="str">
        <f>IF(調査票シート!$K10="","",IF(調査票シート!$K10&gt;=判定レベル!$C$1,判定レベル!$D$10,判定レベル!$D$9))</f>
        <v/>
      </c>
      <c r="G10" s="75" t="str">
        <f>IFERROR(VLOOKUP(調査票シート!$M10,判定レベル!$C$11:$D$20,判定レベル!$D$1,FALSE),"")</f>
        <v/>
      </c>
      <c r="H10" s="74" t="str">
        <f>IFERROR(VLOOKUP(調査票シート!$N10,判定レベル!$C$21:$D$22,判定レベル!$D$1,FALSE),"")</f>
        <v/>
      </c>
      <c r="I10" s="74" t="str">
        <f>IFERROR(VLOOKUP(調査票シート!$O10,判定レベル!$C$23:$D$25,判定レベル!$D$1,FALSE),"")</f>
        <v/>
      </c>
      <c r="J10" s="76" t="str">
        <f>IFERROR(VLOOKUP(調査票シート!$P10,判定レベル!$C$26:$D$27,判定レベル!$D$1,FALSE),"―")</f>
        <v>―</v>
      </c>
      <c r="K10" s="77">
        <f t="shared" si="0"/>
        <v>0</v>
      </c>
      <c r="L10" s="78">
        <f t="shared" si="0"/>
        <v>0</v>
      </c>
      <c r="M10" s="78">
        <f t="shared" si="0"/>
        <v>0</v>
      </c>
      <c r="N10" s="79">
        <f t="shared" si="0"/>
        <v>1</v>
      </c>
      <c r="O10" s="73" t="str">
        <f>IF(COUNTIF($D10:$J10,"×"),"×",IF(SUM($K10:$N10)&lt;7,"",IF(AND($I10=判定レベル!$D$25,SUM($M10:$M10)&lt;=0),"",IF(M10&gt;0,$M$8,IF(L10&gt;0,$L$8,$K$8)))))</f>
        <v/>
      </c>
      <c r="Q10" s="24" t="str">
        <f>IF(調査票シート!G10="","",調査票シート!G10)</f>
        <v/>
      </c>
      <c r="R10" s="161" t="str">
        <f>IF(調査票シート!$H10="","",調査票シート!$H10)</f>
        <v/>
      </c>
      <c r="S10" s="161" t="str">
        <f>IF(ISERROR(調査票シート!L10),"",調査票シート!L10)</f>
        <v/>
      </c>
    </row>
    <row r="11" spans="1:20" x14ac:dyDescent="0.3">
      <c r="B11" s="22" t="str">
        <f>IF(調査票シート!E11="","",調査票シート!E11)</f>
        <v/>
      </c>
      <c r="C11" s="23" t="str">
        <f>IF(調査票シート!F11="","",調査票シート!F11)</f>
        <v/>
      </c>
      <c r="D11" s="74" t="str">
        <f>IFERROR(VLOOKUP(調査票シート!$I11,判定レベル!$C$3:$D$5,判定レベル!$D$1,FALSE),"")</f>
        <v/>
      </c>
      <c r="E11" s="74" t="str">
        <f>IFERROR(VLOOKUP(調査票シート!$J11,判定レベル!$C$6:$D$8,判定レベル!$D$1,FALSE),"")</f>
        <v/>
      </c>
      <c r="F11" s="74" t="str">
        <f>IF(調査票シート!$K11="","",IF(調査票シート!$K11&gt;=判定レベル!$C$1,判定レベル!$D$10,判定レベル!$D$9))</f>
        <v/>
      </c>
      <c r="G11" s="75" t="str">
        <f>IFERROR(VLOOKUP(調査票シート!$M11,判定レベル!$C$11:$D$20,判定レベル!$D$1,FALSE),"")</f>
        <v/>
      </c>
      <c r="H11" s="74" t="str">
        <f>IFERROR(VLOOKUP(調査票シート!$N11,判定レベル!$C$21:$D$22,判定レベル!$D$1,FALSE),"")</f>
        <v/>
      </c>
      <c r="I11" s="74" t="str">
        <f>IFERROR(VLOOKUP(調査票シート!$O11,判定レベル!$C$23:$D$25,判定レベル!$D$1,FALSE),"")</f>
        <v/>
      </c>
      <c r="J11" s="76" t="str">
        <f>IFERROR(VLOOKUP(調査票シート!$P11,判定レベル!$C$26:$D$27,判定レベル!$D$1,FALSE),"―")</f>
        <v>―</v>
      </c>
      <c r="K11" s="77">
        <f t="shared" si="0"/>
        <v>0</v>
      </c>
      <c r="L11" s="78">
        <f t="shared" si="0"/>
        <v>0</v>
      </c>
      <c r="M11" s="78">
        <f t="shared" si="0"/>
        <v>0</v>
      </c>
      <c r="N11" s="79">
        <f t="shared" si="0"/>
        <v>1</v>
      </c>
      <c r="O11" s="73" t="str">
        <f>IF(COUNTIF($D11:$J11,"×"),"×",IF(SUM($K11:$N11)&lt;7,"",IF(AND($I11=判定レベル!$D$25,SUM($M11:$M11)&lt;=0),"",IF(M11&gt;0,$M$8,IF(L11&gt;0,$L$8,$K$8)))))</f>
        <v/>
      </c>
      <c r="Q11" s="24" t="str">
        <f>IF(調査票シート!G11="","",調査票シート!G11)</f>
        <v/>
      </c>
      <c r="R11" s="161" t="str">
        <f>IF(調査票シート!$H11="","",調査票シート!$H11)</f>
        <v/>
      </c>
      <c r="S11" s="161" t="str">
        <f>IF(ISERROR(調査票シート!L11),"",調査票シート!L11)</f>
        <v/>
      </c>
    </row>
    <row r="12" spans="1:20" x14ac:dyDescent="0.3">
      <c r="B12" s="22" t="str">
        <f>IF(調査票シート!E12="","",調査票シート!E12)</f>
        <v/>
      </c>
      <c r="C12" s="23" t="str">
        <f>IF(調査票シート!F12="","",調査票シート!F12)</f>
        <v/>
      </c>
      <c r="D12" s="74" t="str">
        <f>IFERROR(VLOOKUP(調査票シート!$I12,判定レベル!$C$3:$D$5,判定レベル!$D$1,FALSE),"")</f>
        <v/>
      </c>
      <c r="E12" s="74" t="str">
        <f>IFERROR(VLOOKUP(調査票シート!$J12,判定レベル!$C$6:$D$8,判定レベル!$D$1,FALSE),"")</f>
        <v/>
      </c>
      <c r="F12" s="74" t="str">
        <f>IF(調査票シート!$K12="","",IF(調査票シート!$K12&gt;=判定レベル!$C$1,判定レベル!$D$10,判定レベル!$D$9))</f>
        <v/>
      </c>
      <c r="G12" s="75" t="str">
        <f>IFERROR(VLOOKUP(調査票シート!$M12,判定レベル!$C$11:$D$20,判定レベル!$D$1,FALSE),"")</f>
        <v/>
      </c>
      <c r="H12" s="74" t="str">
        <f>IFERROR(VLOOKUP(調査票シート!$N12,判定レベル!$C$21:$D$22,判定レベル!$D$1,FALSE),"")</f>
        <v/>
      </c>
      <c r="I12" s="74" t="str">
        <f>IFERROR(VLOOKUP(調査票シート!$O12,判定レベル!$C$23:$D$25,判定レベル!$D$1,FALSE),"")</f>
        <v/>
      </c>
      <c r="J12" s="76" t="str">
        <f>IFERROR(VLOOKUP(調査票シート!$P12,判定レベル!$C$26:$D$27,判定レベル!$D$1,FALSE),"―")</f>
        <v>―</v>
      </c>
      <c r="K12" s="77">
        <f t="shared" si="0"/>
        <v>0</v>
      </c>
      <c r="L12" s="78">
        <f t="shared" si="0"/>
        <v>0</v>
      </c>
      <c r="M12" s="78">
        <f t="shared" si="0"/>
        <v>0</v>
      </c>
      <c r="N12" s="79">
        <f t="shared" si="0"/>
        <v>1</v>
      </c>
      <c r="O12" s="73" t="str">
        <f>IF(COUNTIF($D12:$J12,"×"),"×",IF(SUM($K12:$N12)&lt;7,"",IF(AND($I12=判定レベル!$D$25,SUM($M12:$M12)&lt;=0),"",IF(M12&gt;0,$M$8,IF(L12&gt;0,$L$8,$K$8)))))</f>
        <v/>
      </c>
      <c r="Q12" s="24" t="str">
        <f>IF(調査票シート!G12="","",調査票シート!G12)</f>
        <v/>
      </c>
      <c r="R12" s="161" t="str">
        <f>IF(調査票シート!$H12="","",調査票シート!$H12)</f>
        <v/>
      </c>
      <c r="S12" s="161" t="str">
        <f>IF(ISERROR(調査票シート!L12),"",調査票シート!L12)</f>
        <v/>
      </c>
    </row>
    <row r="13" spans="1:20" x14ac:dyDescent="0.3">
      <c r="B13" s="22" t="str">
        <f>IF(調査票シート!E13="","",調査票シート!E13)</f>
        <v/>
      </c>
      <c r="C13" s="23" t="str">
        <f>IF(調査票シート!F13="","",調査票シート!F13)</f>
        <v/>
      </c>
      <c r="D13" s="74" t="str">
        <f>IFERROR(VLOOKUP(調査票シート!$I13,判定レベル!$C$3:$D$5,判定レベル!$D$1,FALSE),"")</f>
        <v/>
      </c>
      <c r="E13" s="74" t="str">
        <f>IFERROR(VLOOKUP(調査票シート!$J13,判定レベル!$C$6:$D$8,判定レベル!$D$1,FALSE),"")</f>
        <v/>
      </c>
      <c r="F13" s="74" t="str">
        <f>IF(調査票シート!$K13="","",IF(調査票シート!$K13&gt;=判定レベル!$C$1,判定レベル!$D$10,判定レベル!$D$9))</f>
        <v/>
      </c>
      <c r="G13" s="75" t="str">
        <f>IFERROR(VLOOKUP(調査票シート!$M13,判定レベル!$C$11:$D$20,判定レベル!$D$1,FALSE),"")</f>
        <v/>
      </c>
      <c r="H13" s="74" t="str">
        <f>IFERROR(VLOOKUP(調査票シート!$N13,判定レベル!$C$21:$D$22,判定レベル!$D$1,FALSE),"")</f>
        <v/>
      </c>
      <c r="I13" s="74" t="str">
        <f>IFERROR(VLOOKUP(調査票シート!$O13,判定レベル!$C$23:$D$25,判定レベル!$D$1,FALSE),"")</f>
        <v/>
      </c>
      <c r="J13" s="76" t="str">
        <f>IFERROR(VLOOKUP(調査票シート!$P13,判定レベル!$C$26:$D$27,判定レベル!$D$1,FALSE),"―")</f>
        <v>―</v>
      </c>
      <c r="K13" s="77">
        <f t="shared" si="0"/>
        <v>0</v>
      </c>
      <c r="L13" s="78">
        <f t="shared" si="0"/>
        <v>0</v>
      </c>
      <c r="M13" s="78">
        <f t="shared" si="0"/>
        <v>0</v>
      </c>
      <c r="N13" s="79">
        <f t="shared" si="0"/>
        <v>1</v>
      </c>
      <c r="O13" s="73" t="str">
        <f>IF(COUNTIF($D13:$J13,"×"),"×",IF(SUM($K13:$N13)&lt;7,"",IF(AND($I13=判定レベル!$D$25,SUM($M13:$M13)&lt;=0),"",IF(M13&gt;0,$M$8,IF(L13&gt;0,$L$8,$K$8)))))</f>
        <v/>
      </c>
      <c r="Q13" s="24" t="str">
        <f>IF(調査票シート!G13="","",調査票シート!G13)</f>
        <v/>
      </c>
      <c r="R13" s="161" t="str">
        <f>IF(調査票シート!$H13="","",調査票シート!$H13)</f>
        <v/>
      </c>
      <c r="S13" s="161" t="str">
        <f>IF(ISERROR(調査票シート!L13),"",調査票シート!L13)</f>
        <v/>
      </c>
    </row>
    <row r="14" spans="1:20" x14ac:dyDescent="0.3">
      <c r="B14" s="22" t="str">
        <f>IF(調査票シート!E14="","",調査票シート!E14)</f>
        <v/>
      </c>
      <c r="C14" s="23" t="str">
        <f>IF(調査票シート!F14="","",調査票シート!F14)</f>
        <v/>
      </c>
      <c r="D14" s="74" t="str">
        <f>IFERROR(VLOOKUP(調査票シート!$I14,判定レベル!$C$3:$D$5,判定レベル!$D$1,FALSE),"")</f>
        <v/>
      </c>
      <c r="E14" s="74" t="str">
        <f>IFERROR(VLOOKUP(調査票シート!$J14,判定レベル!$C$6:$D$8,判定レベル!$D$1,FALSE),"")</f>
        <v/>
      </c>
      <c r="F14" s="74" t="str">
        <f>IF(調査票シート!$K14="","",IF(調査票シート!$K14&gt;=判定レベル!$C$1,判定レベル!$D$10,判定レベル!$D$9))</f>
        <v/>
      </c>
      <c r="G14" s="75" t="str">
        <f>IFERROR(VLOOKUP(調査票シート!$M14,判定レベル!$C$11:$D$20,判定レベル!$D$1,FALSE),"")</f>
        <v/>
      </c>
      <c r="H14" s="74" t="str">
        <f>IFERROR(VLOOKUP(調査票シート!$N14,判定レベル!$C$21:$D$22,判定レベル!$D$1,FALSE),"")</f>
        <v/>
      </c>
      <c r="I14" s="74" t="str">
        <f>IFERROR(VLOOKUP(調査票シート!$O14,判定レベル!$C$23:$D$25,判定レベル!$D$1,FALSE),"")</f>
        <v/>
      </c>
      <c r="J14" s="76" t="str">
        <f>IFERROR(VLOOKUP(調査票シート!$P14,判定レベル!$C$26:$D$27,判定レベル!$D$1,FALSE),"―")</f>
        <v>―</v>
      </c>
      <c r="K14" s="77">
        <f t="shared" si="0"/>
        <v>0</v>
      </c>
      <c r="L14" s="78">
        <f t="shared" si="0"/>
        <v>0</v>
      </c>
      <c r="M14" s="78">
        <f t="shared" si="0"/>
        <v>0</v>
      </c>
      <c r="N14" s="79">
        <f t="shared" si="0"/>
        <v>1</v>
      </c>
      <c r="O14" s="73" t="str">
        <f>IF(COUNTIF($D14:$J14,"×"),"×",IF(SUM($K14:$N14)&lt;7,"",IF(AND($I14=判定レベル!$D$25,SUM($M14:$M14)&lt;=0),"",IF(M14&gt;0,$M$8,IF(L14&gt;0,$L$8,$K$8)))))</f>
        <v/>
      </c>
      <c r="Q14" s="24" t="str">
        <f>IF(調査票シート!G14="","",調査票シート!G14)</f>
        <v/>
      </c>
      <c r="R14" s="161" t="str">
        <f>IF(調査票シート!$H14="","",調査票シート!$H14)</f>
        <v/>
      </c>
      <c r="S14" s="161" t="str">
        <f>IF(ISERROR(調査票シート!L14),"",調査票シート!L14)</f>
        <v/>
      </c>
    </row>
    <row r="15" spans="1:20" x14ac:dyDescent="0.3">
      <c r="B15" s="22" t="str">
        <f>IF(調査票シート!E15="","",調査票シート!E15)</f>
        <v/>
      </c>
      <c r="C15" s="23" t="str">
        <f>IF(調査票シート!F15="","",調査票シート!F15)</f>
        <v/>
      </c>
      <c r="D15" s="74" t="str">
        <f>IFERROR(VLOOKUP(調査票シート!$I15,判定レベル!$C$3:$D$5,判定レベル!$D$1,FALSE),"")</f>
        <v/>
      </c>
      <c r="E15" s="74" t="str">
        <f>IFERROR(VLOOKUP(調査票シート!$J15,判定レベル!$C$6:$D$8,判定レベル!$D$1,FALSE),"")</f>
        <v/>
      </c>
      <c r="F15" s="74" t="str">
        <f>IF(調査票シート!$K15="","",IF(調査票シート!$K15&gt;=判定レベル!$C$1,判定レベル!$D$10,判定レベル!$D$9))</f>
        <v/>
      </c>
      <c r="G15" s="75" t="str">
        <f>IFERROR(VLOOKUP(調査票シート!$M15,判定レベル!$C$11:$D$20,判定レベル!$D$1,FALSE),"")</f>
        <v/>
      </c>
      <c r="H15" s="74" t="str">
        <f>IFERROR(VLOOKUP(調査票シート!$N15,判定レベル!$C$21:$D$22,判定レベル!$D$1,FALSE),"")</f>
        <v/>
      </c>
      <c r="I15" s="74" t="str">
        <f>IFERROR(VLOOKUP(調査票シート!$O15,判定レベル!$C$23:$D$25,判定レベル!$D$1,FALSE),"")</f>
        <v/>
      </c>
      <c r="J15" s="76" t="str">
        <f>IFERROR(VLOOKUP(調査票シート!$P15,判定レベル!$C$26:$D$27,判定レベル!$D$1,FALSE),"―")</f>
        <v>―</v>
      </c>
      <c r="K15" s="77">
        <f t="shared" si="0"/>
        <v>0</v>
      </c>
      <c r="L15" s="78">
        <f t="shared" si="0"/>
        <v>0</v>
      </c>
      <c r="M15" s="78">
        <f t="shared" si="0"/>
        <v>0</v>
      </c>
      <c r="N15" s="79">
        <f t="shared" si="0"/>
        <v>1</v>
      </c>
      <c r="O15" s="73" t="str">
        <f>IF(COUNTIF($D15:$J15,"×"),"×",IF(SUM($K15:$N15)&lt;7,"",IF(AND($I15=判定レベル!$D$25,SUM($M15:$M15)&lt;=0),"",IF(M15&gt;0,$M$8,IF(L15&gt;0,$L$8,$K$8)))))</f>
        <v/>
      </c>
      <c r="Q15" s="24" t="str">
        <f>IF(調査票シート!G15="","",調査票シート!G15)</f>
        <v/>
      </c>
      <c r="R15" s="161" t="str">
        <f>IF(調査票シート!$H15="","",調査票シート!$H15)</f>
        <v/>
      </c>
      <c r="S15" s="161" t="str">
        <f>IF(ISERROR(調査票シート!L15),"",調査票シート!L15)</f>
        <v/>
      </c>
    </row>
    <row r="16" spans="1:20" x14ac:dyDescent="0.3">
      <c r="B16" s="22" t="str">
        <f>IF(調査票シート!E16="","",調査票シート!E16)</f>
        <v/>
      </c>
      <c r="C16" s="23" t="str">
        <f>IF(調査票シート!F16="","",調査票シート!F16)</f>
        <v/>
      </c>
      <c r="D16" s="74" t="str">
        <f>IFERROR(VLOOKUP(調査票シート!$I16,判定レベル!$C$3:$D$5,判定レベル!$D$1,FALSE),"")</f>
        <v/>
      </c>
      <c r="E16" s="74" t="str">
        <f>IFERROR(VLOOKUP(調査票シート!$J16,判定レベル!$C$6:$D$8,判定レベル!$D$1,FALSE),"")</f>
        <v/>
      </c>
      <c r="F16" s="74" t="str">
        <f>IF(調査票シート!$K16="","",IF(調査票シート!$K16&gt;=判定レベル!$C$1,判定レベル!$D$10,判定レベル!$D$9))</f>
        <v/>
      </c>
      <c r="G16" s="75" t="str">
        <f>IFERROR(VLOOKUP(調査票シート!$M16,判定レベル!$C$11:$D$20,判定レベル!$D$1,FALSE),"")</f>
        <v/>
      </c>
      <c r="H16" s="74" t="str">
        <f>IFERROR(VLOOKUP(調査票シート!$N16,判定レベル!$C$21:$D$22,判定レベル!$D$1,FALSE),"")</f>
        <v/>
      </c>
      <c r="I16" s="74" t="str">
        <f>IFERROR(VLOOKUP(調査票シート!$O16,判定レベル!$C$23:$D$25,判定レベル!$D$1,FALSE),"")</f>
        <v/>
      </c>
      <c r="J16" s="76" t="str">
        <f>IFERROR(VLOOKUP(調査票シート!$P16,判定レベル!$C$26:$D$27,判定レベル!$D$1,FALSE),"―")</f>
        <v>―</v>
      </c>
      <c r="K16" s="77">
        <f t="shared" si="0"/>
        <v>0</v>
      </c>
      <c r="L16" s="78">
        <f t="shared" si="0"/>
        <v>0</v>
      </c>
      <c r="M16" s="78">
        <f t="shared" si="0"/>
        <v>0</v>
      </c>
      <c r="N16" s="79">
        <f t="shared" si="0"/>
        <v>1</v>
      </c>
      <c r="O16" s="73" t="str">
        <f>IF(COUNTIF($D16:$J16,"×"),"×",IF(SUM($K16:$N16)&lt;7,"",IF(AND($I16=判定レベル!$D$25,SUM($M16:$M16)&lt;=0),"",IF(M16&gt;0,$M$8,IF(L16&gt;0,$L$8,$K$8)))))</f>
        <v/>
      </c>
      <c r="Q16" s="24" t="str">
        <f>IF(調査票シート!G16="","",調査票シート!G16)</f>
        <v/>
      </c>
      <c r="R16" s="161" t="str">
        <f>IF(調査票シート!$H16="","",調査票シート!$H16)</f>
        <v/>
      </c>
      <c r="S16" s="161" t="str">
        <f>IF(ISERROR(調査票シート!L16),"",調査票シート!L16)</f>
        <v/>
      </c>
    </row>
    <row r="17" spans="2:19" x14ac:dyDescent="0.3">
      <c r="B17" s="22" t="str">
        <f>IF(調査票シート!E17="","",調査票シート!E17)</f>
        <v/>
      </c>
      <c r="C17" s="23" t="str">
        <f>IF(調査票シート!F17="","",調査票シート!F17)</f>
        <v/>
      </c>
      <c r="D17" s="74" t="str">
        <f>IFERROR(VLOOKUP(調査票シート!$I17,判定レベル!$C$3:$D$5,判定レベル!$D$1,FALSE),"")</f>
        <v/>
      </c>
      <c r="E17" s="74" t="str">
        <f>IFERROR(VLOOKUP(調査票シート!$J17,判定レベル!$C$6:$D$8,判定レベル!$D$1,FALSE),"")</f>
        <v/>
      </c>
      <c r="F17" s="74" t="str">
        <f>IF(調査票シート!$K17="","",IF(調査票シート!$K17&gt;=判定レベル!$C$1,判定レベル!$D$10,判定レベル!$D$9))</f>
        <v/>
      </c>
      <c r="G17" s="75" t="str">
        <f>IFERROR(VLOOKUP(調査票シート!$M17,判定レベル!$C$11:$D$20,判定レベル!$D$1,FALSE),"")</f>
        <v/>
      </c>
      <c r="H17" s="74" t="str">
        <f>IFERROR(VLOOKUP(調査票シート!$N17,判定レベル!$C$21:$D$22,判定レベル!$D$1,FALSE),"")</f>
        <v/>
      </c>
      <c r="I17" s="74" t="str">
        <f>IFERROR(VLOOKUP(調査票シート!$O17,判定レベル!$C$23:$D$25,判定レベル!$D$1,FALSE),"")</f>
        <v/>
      </c>
      <c r="J17" s="76" t="str">
        <f>IFERROR(VLOOKUP(調査票シート!$P17,判定レベル!$C$26:$D$27,判定レベル!$D$1,FALSE),"―")</f>
        <v>―</v>
      </c>
      <c r="K17" s="77">
        <f t="shared" si="0"/>
        <v>0</v>
      </c>
      <c r="L17" s="78">
        <f t="shared" si="0"/>
        <v>0</v>
      </c>
      <c r="M17" s="78">
        <f t="shared" si="0"/>
        <v>0</v>
      </c>
      <c r="N17" s="79">
        <f t="shared" si="0"/>
        <v>1</v>
      </c>
      <c r="O17" s="73" t="str">
        <f>IF(COUNTIF($D17:$J17,"×"),"×",IF(SUM($K17:$N17)&lt;7,"",IF(AND($I17=判定レベル!$D$25,SUM($M17:$M17)&lt;=0),"",IF(M17&gt;0,$M$8,IF(L17&gt;0,$L$8,$K$8)))))</f>
        <v/>
      </c>
      <c r="Q17" s="24" t="str">
        <f>IF(調査票シート!G17="","",調査票シート!G17)</f>
        <v/>
      </c>
      <c r="R17" s="161" t="str">
        <f>IF(調査票シート!$H17="","",調査票シート!$H17)</f>
        <v/>
      </c>
      <c r="S17" s="161" t="str">
        <f>IF(ISERROR(調査票シート!L17),"",調査票シート!L17)</f>
        <v/>
      </c>
    </row>
    <row r="18" spans="2:19" x14ac:dyDescent="0.3">
      <c r="B18" s="22" t="str">
        <f>IF(調査票シート!E18="","",調査票シート!E18)</f>
        <v/>
      </c>
      <c r="C18" s="23" t="str">
        <f>IF(調査票シート!F18="","",調査票シート!F18)</f>
        <v/>
      </c>
      <c r="D18" s="74" t="str">
        <f>IFERROR(VLOOKUP(調査票シート!$I18,判定レベル!$C$3:$D$5,判定レベル!$D$1,FALSE),"")</f>
        <v/>
      </c>
      <c r="E18" s="74" t="str">
        <f>IFERROR(VLOOKUP(調査票シート!$J18,判定レベル!$C$6:$D$8,判定レベル!$D$1,FALSE),"")</f>
        <v/>
      </c>
      <c r="F18" s="74" t="str">
        <f>IF(調査票シート!$K18="","",IF(調査票シート!$K18&gt;=判定レベル!$C$1,判定レベル!$D$10,判定レベル!$D$9))</f>
        <v/>
      </c>
      <c r="G18" s="75" t="str">
        <f>IFERROR(VLOOKUP(調査票シート!$M18,判定レベル!$C$11:$D$20,判定レベル!$D$1,FALSE),"")</f>
        <v/>
      </c>
      <c r="H18" s="74" t="str">
        <f>IFERROR(VLOOKUP(調査票シート!$N18,判定レベル!$C$21:$D$22,判定レベル!$D$1,FALSE),"")</f>
        <v/>
      </c>
      <c r="I18" s="74" t="str">
        <f>IFERROR(VLOOKUP(調査票シート!$O18,判定レベル!$C$23:$D$25,判定レベル!$D$1,FALSE),"")</f>
        <v/>
      </c>
      <c r="J18" s="76" t="str">
        <f>IFERROR(VLOOKUP(調査票シート!$P18,判定レベル!$C$26:$D$27,判定レベル!$D$1,FALSE),"―")</f>
        <v>―</v>
      </c>
      <c r="K18" s="77">
        <f t="shared" si="0"/>
        <v>0</v>
      </c>
      <c r="L18" s="78">
        <f t="shared" si="0"/>
        <v>0</v>
      </c>
      <c r="M18" s="78">
        <f t="shared" si="0"/>
        <v>0</v>
      </c>
      <c r="N18" s="79">
        <f t="shared" si="0"/>
        <v>1</v>
      </c>
      <c r="O18" s="73" t="str">
        <f>IF(COUNTIF($D18:$J18,"×"),"×",IF(SUM($K18:$N18)&lt;7,"",IF(AND($I18=判定レベル!$D$25,SUM($M18:$M18)&lt;=0),"",IF(M18&gt;0,$M$8,IF(L18&gt;0,$L$8,$K$8)))))</f>
        <v/>
      </c>
      <c r="Q18" s="24" t="str">
        <f>IF(調査票シート!G18="","",調査票シート!G18)</f>
        <v/>
      </c>
      <c r="R18" s="161" t="str">
        <f>IF(調査票シート!$H18="","",調査票シート!$H18)</f>
        <v/>
      </c>
      <c r="S18" s="161" t="str">
        <f>IF(ISERROR(調査票シート!L18),"",調査票シート!L18)</f>
        <v/>
      </c>
    </row>
    <row r="19" spans="2:19" x14ac:dyDescent="0.3">
      <c r="B19" s="22" t="str">
        <f>IF(調査票シート!E19="","",調査票シート!E19)</f>
        <v/>
      </c>
      <c r="C19" s="23" t="str">
        <f>IF(調査票シート!F19="","",調査票シート!F19)</f>
        <v/>
      </c>
      <c r="D19" s="74" t="str">
        <f>IFERROR(VLOOKUP(調査票シート!$I19,判定レベル!$C$3:$D$5,判定レベル!$D$1,FALSE),"")</f>
        <v/>
      </c>
      <c r="E19" s="74" t="str">
        <f>IFERROR(VLOOKUP(調査票シート!$J19,判定レベル!$C$6:$D$8,判定レベル!$D$1,FALSE),"")</f>
        <v/>
      </c>
      <c r="F19" s="74" t="str">
        <f>IF(調査票シート!$K19="","",IF(調査票シート!$K19&gt;=判定レベル!$C$1,判定レベル!$D$10,判定レベル!$D$9))</f>
        <v/>
      </c>
      <c r="G19" s="75" t="str">
        <f>IFERROR(VLOOKUP(調査票シート!$M19,判定レベル!$C$11:$D$20,判定レベル!$D$1,FALSE),"")</f>
        <v/>
      </c>
      <c r="H19" s="74" t="str">
        <f>IFERROR(VLOOKUP(調査票シート!$N19,判定レベル!$C$21:$D$22,判定レベル!$D$1,FALSE),"")</f>
        <v/>
      </c>
      <c r="I19" s="74" t="str">
        <f>IFERROR(VLOOKUP(調査票シート!$O19,判定レベル!$C$23:$D$25,判定レベル!$D$1,FALSE),"")</f>
        <v/>
      </c>
      <c r="J19" s="76" t="str">
        <f>IFERROR(VLOOKUP(調査票シート!$P19,判定レベル!$C$26:$D$27,判定レベル!$D$1,FALSE),"―")</f>
        <v>―</v>
      </c>
      <c r="K19" s="77">
        <f t="shared" si="0"/>
        <v>0</v>
      </c>
      <c r="L19" s="78">
        <f t="shared" si="0"/>
        <v>0</v>
      </c>
      <c r="M19" s="78">
        <f t="shared" si="0"/>
        <v>0</v>
      </c>
      <c r="N19" s="79">
        <f t="shared" si="0"/>
        <v>1</v>
      </c>
      <c r="O19" s="73" t="str">
        <f>IF(COUNTIF($D19:$J19,"×"),"×",IF(SUM($K19:$N19)&lt;7,"",IF(AND($I19=判定レベル!$D$25,SUM($M19:$M19)&lt;=0),"",IF(M19&gt;0,$M$8,IF(L19&gt;0,$L$8,$K$8)))))</f>
        <v/>
      </c>
      <c r="Q19" s="24" t="str">
        <f>IF(調査票シート!G19="","",調査票シート!G19)</f>
        <v/>
      </c>
      <c r="R19" s="161" t="str">
        <f>IF(調査票シート!$H19="","",調査票シート!$H19)</f>
        <v/>
      </c>
      <c r="S19" s="161" t="str">
        <f>IF(ISERROR(調査票シート!L19),"",調査票シート!L19)</f>
        <v/>
      </c>
    </row>
    <row r="20" spans="2:19" x14ac:dyDescent="0.3">
      <c r="B20" s="22" t="str">
        <f>IF(調査票シート!E20="","",調査票シート!E20)</f>
        <v/>
      </c>
      <c r="C20" s="23" t="str">
        <f>IF(調査票シート!F20="","",調査票シート!F20)</f>
        <v/>
      </c>
      <c r="D20" s="74" t="str">
        <f>IFERROR(VLOOKUP(調査票シート!$I20,判定レベル!$C$3:$D$5,判定レベル!$D$1,FALSE),"")</f>
        <v/>
      </c>
      <c r="E20" s="74" t="str">
        <f>IFERROR(VLOOKUP(調査票シート!$J20,判定レベル!$C$6:$D$8,判定レベル!$D$1,FALSE),"")</f>
        <v/>
      </c>
      <c r="F20" s="74" t="str">
        <f>IF(調査票シート!$K20="","",IF(調査票シート!$K20&gt;=判定レベル!$C$1,判定レベル!$D$10,判定レベル!$D$9))</f>
        <v/>
      </c>
      <c r="G20" s="75" t="str">
        <f>IFERROR(VLOOKUP(調査票シート!$M20,判定レベル!$C$11:$D$20,判定レベル!$D$1,FALSE),"")</f>
        <v/>
      </c>
      <c r="H20" s="74" t="str">
        <f>IFERROR(VLOOKUP(調査票シート!$N20,判定レベル!$C$21:$D$22,判定レベル!$D$1,FALSE),"")</f>
        <v/>
      </c>
      <c r="I20" s="74" t="str">
        <f>IFERROR(VLOOKUP(調査票シート!$O20,判定レベル!$C$23:$D$25,判定レベル!$D$1,FALSE),"")</f>
        <v/>
      </c>
      <c r="J20" s="76" t="str">
        <f>IFERROR(VLOOKUP(調査票シート!$P20,判定レベル!$C$26:$D$27,判定レベル!$D$1,FALSE),"―")</f>
        <v>―</v>
      </c>
      <c r="K20" s="77">
        <f t="shared" si="0"/>
        <v>0</v>
      </c>
      <c r="L20" s="78">
        <f t="shared" si="0"/>
        <v>0</v>
      </c>
      <c r="M20" s="78">
        <f t="shared" si="0"/>
        <v>0</v>
      </c>
      <c r="N20" s="79">
        <f t="shared" si="0"/>
        <v>1</v>
      </c>
      <c r="O20" s="73" t="str">
        <f>IF(COUNTIF($D20:$J20,"×"),"×",IF(SUM($K20:$N20)&lt;7,"",IF(AND($I20=判定レベル!$D$25,SUM($M20:$M20)&lt;=0),"",IF(M20&gt;0,$M$8,IF(L20&gt;0,$L$8,$K$8)))))</f>
        <v/>
      </c>
      <c r="Q20" s="24" t="str">
        <f>IF(調査票シート!G20="","",調査票シート!G20)</f>
        <v/>
      </c>
      <c r="R20" s="161" t="str">
        <f>IF(調査票シート!$H20="","",調査票シート!$H20)</f>
        <v/>
      </c>
      <c r="S20" s="161" t="str">
        <f>IF(ISERROR(調査票シート!L20),"",調査票シート!L20)</f>
        <v/>
      </c>
    </row>
    <row r="21" spans="2:19" x14ac:dyDescent="0.3">
      <c r="B21" s="22" t="str">
        <f>IF(調査票シート!E21="","",調査票シート!E21)</f>
        <v/>
      </c>
      <c r="C21" s="23" t="str">
        <f>IF(調査票シート!F21="","",調査票シート!F21)</f>
        <v/>
      </c>
      <c r="D21" s="74" t="str">
        <f>IFERROR(VLOOKUP(調査票シート!$I21,判定レベル!$C$3:$D$5,判定レベル!$D$1,FALSE),"")</f>
        <v/>
      </c>
      <c r="E21" s="74" t="str">
        <f>IFERROR(VLOOKUP(調査票シート!$J21,判定レベル!$C$6:$D$8,判定レベル!$D$1,FALSE),"")</f>
        <v/>
      </c>
      <c r="F21" s="74" t="str">
        <f>IF(調査票シート!$K21="","",IF(調査票シート!$K21&gt;=判定レベル!$C$1,判定レベル!$D$10,判定レベル!$D$9))</f>
        <v/>
      </c>
      <c r="G21" s="75" t="str">
        <f>IFERROR(VLOOKUP(調査票シート!$M21,判定レベル!$C$11:$D$20,判定レベル!$D$1,FALSE),"")</f>
        <v/>
      </c>
      <c r="H21" s="74" t="str">
        <f>IFERROR(VLOOKUP(調査票シート!$N21,判定レベル!$C$21:$D$22,判定レベル!$D$1,FALSE),"")</f>
        <v/>
      </c>
      <c r="I21" s="74" t="str">
        <f>IFERROR(VLOOKUP(調査票シート!$O21,判定レベル!$C$23:$D$25,判定レベル!$D$1,FALSE),"")</f>
        <v/>
      </c>
      <c r="J21" s="76" t="str">
        <f>IFERROR(VLOOKUP(調査票シート!$P21,判定レベル!$C$26:$D$27,判定レベル!$D$1,FALSE),"―")</f>
        <v>―</v>
      </c>
      <c r="K21" s="77">
        <f t="shared" si="0"/>
        <v>0</v>
      </c>
      <c r="L21" s="78">
        <f t="shared" si="0"/>
        <v>0</v>
      </c>
      <c r="M21" s="78">
        <f t="shared" si="0"/>
        <v>0</v>
      </c>
      <c r="N21" s="79">
        <f t="shared" si="0"/>
        <v>1</v>
      </c>
      <c r="O21" s="73" t="str">
        <f>IF(COUNTIF($D21:$J21,"×"),"×",IF(SUM($K21:$N21)&lt;7,"",IF(AND($I21=判定レベル!$D$25,SUM($M21:$M21)&lt;=0),"",IF(M21&gt;0,$M$8,IF(L21&gt;0,$L$8,$K$8)))))</f>
        <v/>
      </c>
      <c r="Q21" s="24" t="str">
        <f>IF(調査票シート!G21="","",調査票シート!G21)</f>
        <v/>
      </c>
      <c r="R21" s="161" t="str">
        <f>IF(調査票シート!$H21="","",調査票シート!$H21)</f>
        <v/>
      </c>
      <c r="S21" s="161" t="str">
        <f>IF(ISERROR(調査票シート!L21),"",調査票シート!L21)</f>
        <v/>
      </c>
    </row>
    <row r="22" spans="2:19" x14ac:dyDescent="0.3">
      <c r="B22" s="22" t="str">
        <f>IF(調査票シート!E22="","",調査票シート!E22)</f>
        <v/>
      </c>
      <c r="C22" s="23" t="str">
        <f>IF(調査票シート!F22="","",調査票シート!F22)</f>
        <v/>
      </c>
      <c r="D22" s="74" t="str">
        <f>IFERROR(VLOOKUP(調査票シート!$I22,判定レベル!$C$3:$D$5,判定レベル!$D$1,FALSE),"")</f>
        <v/>
      </c>
      <c r="E22" s="74" t="str">
        <f>IFERROR(VLOOKUP(調査票シート!$J22,判定レベル!$C$6:$D$8,判定レベル!$D$1,FALSE),"")</f>
        <v/>
      </c>
      <c r="F22" s="74" t="str">
        <f>IF(調査票シート!$K22="","",IF(調査票シート!$K22&gt;=判定レベル!$C$1,判定レベル!$D$10,判定レベル!$D$9))</f>
        <v/>
      </c>
      <c r="G22" s="75" t="str">
        <f>IFERROR(VLOOKUP(調査票シート!$M22,判定レベル!$C$11:$D$20,判定レベル!$D$1,FALSE),"")</f>
        <v/>
      </c>
      <c r="H22" s="74" t="str">
        <f>IFERROR(VLOOKUP(調査票シート!$N22,判定レベル!$C$21:$D$22,判定レベル!$D$1,FALSE),"")</f>
        <v/>
      </c>
      <c r="I22" s="74" t="str">
        <f>IFERROR(VLOOKUP(調査票シート!$O22,判定レベル!$C$23:$D$25,判定レベル!$D$1,FALSE),"")</f>
        <v/>
      </c>
      <c r="J22" s="76" t="str">
        <f>IFERROR(VLOOKUP(調査票シート!$P22,判定レベル!$C$26:$D$27,判定レベル!$D$1,FALSE),"―")</f>
        <v>―</v>
      </c>
      <c r="K22" s="77">
        <f t="shared" si="0"/>
        <v>0</v>
      </c>
      <c r="L22" s="78">
        <f t="shared" si="0"/>
        <v>0</v>
      </c>
      <c r="M22" s="78">
        <f t="shared" si="0"/>
        <v>0</v>
      </c>
      <c r="N22" s="79">
        <f t="shared" si="0"/>
        <v>1</v>
      </c>
      <c r="O22" s="73" t="str">
        <f>IF(COUNTIF($D22:$J22,"×"),"×",IF(SUM($K22:$N22)&lt;7,"",IF(AND($I22=判定レベル!$D$25,SUM($M22:$M22)&lt;=0),"",IF(M22&gt;0,$M$8,IF(L22&gt;0,$L$8,$K$8)))))</f>
        <v/>
      </c>
      <c r="Q22" s="24" t="str">
        <f>IF(調査票シート!G22="","",調査票シート!G22)</f>
        <v/>
      </c>
      <c r="R22" s="161" t="str">
        <f>IF(調査票シート!$H22="","",調査票シート!$H22)</f>
        <v/>
      </c>
      <c r="S22" s="161" t="str">
        <f>IF(ISERROR(調査票シート!L22),"",調査票シート!L22)</f>
        <v/>
      </c>
    </row>
    <row r="23" spans="2:19" x14ac:dyDescent="0.3">
      <c r="B23" s="22" t="str">
        <f>IF(調査票シート!E23="","",調査票シート!E23)</f>
        <v/>
      </c>
      <c r="C23" s="23" t="str">
        <f>IF(調査票シート!F23="","",調査票シート!F23)</f>
        <v/>
      </c>
      <c r="D23" s="74" t="str">
        <f>IFERROR(VLOOKUP(調査票シート!$I23,判定レベル!$C$3:$D$5,判定レベル!$D$1,FALSE),"")</f>
        <v/>
      </c>
      <c r="E23" s="74" t="str">
        <f>IFERROR(VLOOKUP(調査票シート!$J23,判定レベル!$C$6:$D$8,判定レベル!$D$1,FALSE),"")</f>
        <v/>
      </c>
      <c r="F23" s="74" t="str">
        <f>IF(調査票シート!$K23="","",IF(調査票シート!$K23&gt;=判定レベル!$C$1,判定レベル!$D$10,判定レベル!$D$9))</f>
        <v/>
      </c>
      <c r="G23" s="75" t="str">
        <f>IFERROR(VLOOKUP(調査票シート!$M23,判定レベル!$C$11:$D$20,判定レベル!$D$1,FALSE),"")</f>
        <v/>
      </c>
      <c r="H23" s="74" t="str">
        <f>IFERROR(VLOOKUP(調査票シート!$N23,判定レベル!$C$21:$D$22,判定レベル!$D$1,FALSE),"")</f>
        <v/>
      </c>
      <c r="I23" s="74" t="str">
        <f>IFERROR(VLOOKUP(調査票シート!$O23,判定レベル!$C$23:$D$25,判定レベル!$D$1,FALSE),"")</f>
        <v/>
      </c>
      <c r="J23" s="76" t="str">
        <f>IFERROR(VLOOKUP(調査票シート!$P23,判定レベル!$C$26:$D$27,判定レベル!$D$1,FALSE),"―")</f>
        <v>―</v>
      </c>
      <c r="K23" s="77">
        <f t="shared" si="0"/>
        <v>0</v>
      </c>
      <c r="L23" s="78">
        <f t="shared" si="0"/>
        <v>0</v>
      </c>
      <c r="M23" s="78">
        <f t="shared" si="0"/>
        <v>0</v>
      </c>
      <c r="N23" s="79">
        <f t="shared" si="0"/>
        <v>1</v>
      </c>
      <c r="O23" s="73" t="str">
        <f>IF(COUNTIF($D23:$J23,"×"),"×",IF(SUM($K23:$N23)&lt;7,"",IF(AND($I23=判定レベル!$D$25,SUM($M23:$M23)&lt;=0),"",IF(M23&gt;0,$M$8,IF(L23&gt;0,$L$8,$K$8)))))</f>
        <v/>
      </c>
      <c r="Q23" s="24" t="str">
        <f>IF(調査票シート!G23="","",調査票シート!G23)</f>
        <v/>
      </c>
      <c r="R23" s="161" t="str">
        <f>IF(調査票シート!$H23="","",調査票シート!$H23)</f>
        <v/>
      </c>
      <c r="S23" s="161" t="str">
        <f>IF(ISERROR(調査票シート!L23),"",調査票シート!L23)</f>
        <v/>
      </c>
    </row>
    <row r="24" spans="2:19" x14ac:dyDescent="0.3">
      <c r="B24" s="22" t="str">
        <f>IF(調査票シート!E24="","",調査票シート!E24)</f>
        <v/>
      </c>
      <c r="C24" s="23" t="str">
        <f>IF(調査票シート!F24="","",調査票シート!F24)</f>
        <v/>
      </c>
      <c r="D24" s="74" t="str">
        <f>IFERROR(VLOOKUP(調査票シート!$I24,判定レベル!$C$3:$D$5,判定レベル!$D$1,FALSE),"")</f>
        <v/>
      </c>
      <c r="E24" s="74" t="str">
        <f>IFERROR(VLOOKUP(調査票シート!$J24,判定レベル!$C$6:$D$8,判定レベル!$D$1,FALSE),"")</f>
        <v/>
      </c>
      <c r="F24" s="74" t="str">
        <f>IF(調査票シート!$K24="","",IF(調査票シート!$K24&gt;=判定レベル!$C$1,判定レベル!$D$10,判定レベル!$D$9))</f>
        <v/>
      </c>
      <c r="G24" s="75" t="str">
        <f>IFERROR(VLOOKUP(調査票シート!$M24,判定レベル!$C$11:$D$20,判定レベル!$D$1,FALSE),"")</f>
        <v/>
      </c>
      <c r="H24" s="74" t="str">
        <f>IFERROR(VLOOKUP(調査票シート!$N24,判定レベル!$C$21:$D$22,判定レベル!$D$1,FALSE),"")</f>
        <v/>
      </c>
      <c r="I24" s="74" t="str">
        <f>IFERROR(VLOOKUP(調査票シート!$O24,判定レベル!$C$23:$D$25,判定レベル!$D$1,FALSE),"")</f>
        <v/>
      </c>
      <c r="J24" s="76" t="str">
        <f>IFERROR(VLOOKUP(調査票シート!$P24,判定レベル!$C$26:$D$27,判定レベル!$D$1,FALSE),"―")</f>
        <v>―</v>
      </c>
      <c r="K24" s="77">
        <f t="shared" si="0"/>
        <v>0</v>
      </c>
      <c r="L24" s="78">
        <f t="shared" si="0"/>
        <v>0</v>
      </c>
      <c r="M24" s="78">
        <f t="shared" si="0"/>
        <v>0</v>
      </c>
      <c r="N24" s="79">
        <f t="shared" si="0"/>
        <v>1</v>
      </c>
      <c r="O24" s="73" t="str">
        <f>IF(COUNTIF($D24:$J24,"×"),"×",IF(SUM($K24:$N24)&lt;7,"",IF(AND($I24=判定レベル!$D$25,SUM($M24:$M24)&lt;=0),"",IF(M24&gt;0,$M$8,IF(L24&gt;0,$L$8,$K$8)))))</f>
        <v/>
      </c>
      <c r="Q24" s="24" t="str">
        <f>IF(調査票シート!G24="","",調査票シート!G24)</f>
        <v/>
      </c>
      <c r="R24" s="161" t="str">
        <f>IF(調査票シート!$H24="","",調査票シート!$H24)</f>
        <v/>
      </c>
      <c r="S24" s="161" t="str">
        <f>IF(ISERROR(調査票シート!L24),"",調査票シート!L24)</f>
        <v/>
      </c>
    </row>
    <row r="25" spans="2:19" x14ac:dyDescent="0.3">
      <c r="B25" s="22" t="str">
        <f>IF(調査票シート!E25="","",調査票シート!E25)</f>
        <v/>
      </c>
      <c r="C25" s="23" t="str">
        <f>IF(調査票シート!F25="","",調査票シート!F25)</f>
        <v/>
      </c>
      <c r="D25" s="74" t="str">
        <f>IFERROR(VLOOKUP(調査票シート!$I25,判定レベル!$C$3:$D$5,判定レベル!$D$1,FALSE),"")</f>
        <v/>
      </c>
      <c r="E25" s="74" t="str">
        <f>IFERROR(VLOOKUP(調査票シート!$J25,判定レベル!$C$6:$D$8,判定レベル!$D$1,FALSE),"")</f>
        <v/>
      </c>
      <c r="F25" s="74" t="str">
        <f>IF(調査票シート!$K25="","",IF(調査票シート!$K25&gt;=判定レベル!$C$1,判定レベル!$D$10,判定レベル!$D$9))</f>
        <v/>
      </c>
      <c r="G25" s="75" t="str">
        <f>IFERROR(VLOOKUP(調査票シート!$M25,判定レベル!$C$11:$D$20,判定レベル!$D$1,FALSE),"")</f>
        <v/>
      </c>
      <c r="H25" s="74" t="str">
        <f>IFERROR(VLOOKUP(調査票シート!$N25,判定レベル!$C$21:$D$22,判定レベル!$D$1,FALSE),"")</f>
        <v/>
      </c>
      <c r="I25" s="74" t="str">
        <f>IFERROR(VLOOKUP(調査票シート!$O25,判定レベル!$C$23:$D$25,判定レベル!$D$1,FALSE),"")</f>
        <v/>
      </c>
      <c r="J25" s="76" t="str">
        <f>IFERROR(VLOOKUP(調査票シート!$P25,判定レベル!$C$26:$D$27,判定レベル!$D$1,FALSE),"―")</f>
        <v>―</v>
      </c>
      <c r="K25" s="77">
        <f t="shared" si="0"/>
        <v>0</v>
      </c>
      <c r="L25" s="78">
        <f t="shared" si="0"/>
        <v>0</v>
      </c>
      <c r="M25" s="78">
        <f t="shared" si="0"/>
        <v>0</v>
      </c>
      <c r="N25" s="79">
        <f t="shared" si="0"/>
        <v>1</v>
      </c>
      <c r="O25" s="73" t="str">
        <f>IF(COUNTIF($D25:$J25,"×"),"×",IF(SUM($K25:$N25)&lt;7,"",IF(AND($I25=判定レベル!$D$25,SUM($M25:$M25)&lt;=0),"",IF(M25&gt;0,$M$8,IF(L25&gt;0,$L$8,$K$8)))))</f>
        <v/>
      </c>
      <c r="Q25" s="24" t="str">
        <f>IF(調査票シート!G25="","",調査票シート!G25)</f>
        <v/>
      </c>
      <c r="R25" s="161" t="str">
        <f>IF(調査票シート!$H25="","",調査票シート!$H25)</f>
        <v/>
      </c>
      <c r="S25" s="161" t="str">
        <f>IF(ISERROR(調査票シート!L25),"",調査票シート!L25)</f>
        <v/>
      </c>
    </row>
    <row r="26" spans="2:19" x14ac:dyDescent="0.3">
      <c r="B26" s="22" t="str">
        <f>IF(調査票シート!E26="","",調査票シート!E26)</f>
        <v/>
      </c>
      <c r="C26" s="23" t="str">
        <f>IF(調査票シート!F26="","",調査票シート!F26)</f>
        <v/>
      </c>
      <c r="D26" s="74" t="str">
        <f>IFERROR(VLOOKUP(調査票シート!$I26,判定レベル!$C$3:$D$5,判定レベル!$D$1,FALSE),"")</f>
        <v/>
      </c>
      <c r="E26" s="74" t="str">
        <f>IFERROR(VLOOKUP(調査票シート!$J26,判定レベル!$C$6:$D$8,判定レベル!$D$1,FALSE),"")</f>
        <v/>
      </c>
      <c r="F26" s="74" t="str">
        <f>IF(調査票シート!$K26="","",IF(調査票シート!$K26&gt;=判定レベル!$C$1,判定レベル!$D$10,判定レベル!$D$9))</f>
        <v/>
      </c>
      <c r="G26" s="75" t="str">
        <f>IFERROR(VLOOKUP(調査票シート!$M26,判定レベル!$C$11:$D$20,判定レベル!$D$1,FALSE),"")</f>
        <v/>
      </c>
      <c r="H26" s="74" t="str">
        <f>IFERROR(VLOOKUP(調査票シート!$N26,判定レベル!$C$21:$D$22,判定レベル!$D$1,FALSE),"")</f>
        <v/>
      </c>
      <c r="I26" s="74" t="str">
        <f>IFERROR(VLOOKUP(調査票シート!$O26,判定レベル!$C$23:$D$25,判定レベル!$D$1,FALSE),"")</f>
        <v/>
      </c>
      <c r="J26" s="76" t="str">
        <f>IFERROR(VLOOKUP(調査票シート!$P26,判定レベル!$C$26:$D$27,判定レベル!$D$1,FALSE),"―")</f>
        <v>―</v>
      </c>
      <c r="K26" s="77">
        <f t="shared" si="0"/>
        <v>0</v>
      </c>
      <c r="L26" s="78">
        <f t="shared" si="0"/>
        <v>0</v>
      </c>
      <c r="M26" s="78">
        <f t="shared" si="0"/>
        <v>0</v>
      </c>
      <c r="N26" s="79">
        <f t="shared" si="0"/>
        <v>1</v>
      </c>
      <c r="O26" s="73" t="str">
        <f>IF(COUNTIF($D26:$J26,"×"),"×",IF(SUM($K26:$N26)&lt;7,"",IF(AND($I26=判定レベル!$D$25,SUM($M26:$M26)&lt;=0),"",IF(M26&gt;0,$M$8,IF(L26&gt;0,$L$8,$K$8)))))</f>
        <v/>
      </c>
      <c r="Q26" s="24" t="str">
        <f>IF(調査票シート!G26="","",調査票シート!G26)</f>
        <v/>
      </c>
      <c r="R26" s="161" t="str">
        <f>IF(調査票シート!$H26="","",調査票シート!$H26)</f>
        <v/>
      </c>
      <c r="S26" s="161" t="str">
        <f>IF(ISERROR(調査票シート!L26),"",調査票シート!L26)</f>
        <v/>
      </c>
    </row>
    <row r="27" spans="2:19" x14ac:dyDescent="0.3">
      <c r="B27" s="22" t="str">
        <f>IF(調査票シート!E27="","",調査票シート!E27)</f>
        <v/>
      </c>
      <c r="C27" s="23" t="str">
        <f>IF(調査票シート!F27="","",調査票シート!F27)</f>
        <v/>
      </c>
      <c r="D27" s="74" t="str">
        <f>IFERROR(VLOOKUP(調査票シート!$I27,判定レベル!$C$3:$D$5,判定レベル!$D$1,FALSE),"")</f>
        <v/>
      </c>
      <c r="E27" s="74" t="str">
        <f>IFERROR(VLOOKUP(調査票シート!$J27,判定レベル!$C$6:$D$8,判定レベル!$D$1,FALSE),"")</f>
        <v/>
      </c>
      <c r="F27" s="74" t="str">
        <f>IF(調査票シート!$K27="","",IF(調査票シート!$K27&gt;=判定レベル!$C$1,判定レベル!$D$10,判定レベル!$D$9))</f>
        <v/>
      </c>
      <c r="G27" s="75" t="str">
        <f>IFERROR(VLOOKUP(調査票シート!$M27,判定レベル!$C$11:$D$20,判定レベル!$D$1,FALSE),"")</f>
        <v/>
      </c>
      <c r="H27" s="74" t="str">
        <f>IFERROR(VLOOKUP(調査票シート!$N27,判定レベル!$C$21:$D$22,判定レベル!$D$1,FALSE),"")</f>
        <v/>
      </c>
      <c r="I27" s="74" t="str">
        <f>IFERROR(VLOOKUP(調査票シート!$O27,判定レベル!$C$23:$D$25,判定レベル!$D$1,FALSE),"")</f>
        <v/>
      </c>
      <c r="J27" s="76" t="str">
        <f>IFERROR(VLOOKUP(調査票シート!$P27,判定レベル!$C$26:$D$27,判定レベル!$D$1,FALSE),"―")</f>
        <v>―</v>
      </c>
      <c r="K27" s="77">
        <f t="shared" si="0"/>
        <v>0</v>
      </c>
      <c r="L27" s="78">
        <f t="shared" si="0"/>
        <v>0</v>
      </c>
      <c r="M27" s="78">
        <f t="shared" si="0"/>
        <v>0</v>
      </c>
      <c r="N27" s="79">
        <f t="shared" si="0"/>
        <v>1</v>
      </c>
      <c r="O27" s="73" t="str">
        <f>IF(COUNTIF($D27:$J27,"×"),"×",IF(SUM($K27:$N27)&lt;7,"",IF(AND($I27=判定レベル!$D$25,SUM($M27:$M27)&lt;=0),"",IF(M27&gt;0,$M$8,IF(L27&gt;0,$L$8,$K$8)))))</f>
        <v/>
      </c>
      <c r="Q27" s="24" t="str">
        <f>IF(調査票シート!G27="","",調査票シート!G27)</f>
        <v/>
      </c>
      <c r="R27" s="161" t="str">
        <f>IF(調査票シート!$H27="","",調査票シート!$H27)</f>
        <v/>
      </c>
      <c r="S27" s="161" t="str">
        <f>IF(ISERROR(調査票シート!L27),"",調査票シート!L27)</f>
        <v/>
      </c>
    </row>
    <row r="28" spans="2:19" x14ac:dyDescent="0.3">
      <c r="B28" s="22" t="str">
        <f>IF(調査票シート!E28="","",調査票シート!E28)</f>
        <v/>
      </c>
      <c r="C28" s="23" t="str">
        <f>IF(調査票シート!F28="","",調査票シート!F28)</f>
        <v/>
      </c>
      <c r="D28" s="74" t="str">
        <f>IFERROR(VLOOKUP(調査票シート!$I28,判定レベル!$C$3:$D$5,判定レベル!$D$1,FALSE),"")</f>
        <v/>
      </c>
      <c r="E28" s="74" t="str">
        <f>IFERROR(VLOOKUP(調査票シート!$J28,判定レベル!$C$6:$D$8,判定レベル!$D$1,FALSE),"")</f>
        <v/>
      </c>
      <c r="F28" s="74" t="str">
        <f>IF(調査票シート!$K28="","",IF(調査票シート!$K28&gt;=判定レベル!$C$1,判定レベル!$D$10,判定レベル!$D$9))</f>
        <v/>
      </c>
      <c r="G28" s="75" t="str">
        <f>IFERROR(VLOOKUP(調査票シート!$M28,判定レベル!$C$11:$D$20,判定レベル!$D$1,FALSE),"")</f>
        <v/>
      </c>
      <c r="H28" s="74" t="str">
        <f>IFERROR(VLOOKUP(調査票シート!$N28,判定レベル!$C$21:$D$22,判定レベル!$D$1,FALSE),"")</f>
        <v/>
      </c>
      <c r="I28" s="74" t="str">
        <f>IFERROR(VLOOKUP(調査票シート!$O28,判定レベル!$C$23:$D$25,判定レベル!$D$1,FALSE),"")</f>
        <v/>
      </c>
      <c r="J28" s="76" t="str">
        <f>IFERROR(VLOOKUP(調査票シート!$P28,判定レベル!$C$26:$D$27,判定レベル!$D$1,FALSE),"―")</f>
        <v>―</v>
      </c>
      <c r="K28" s="77">
        <f t="shared" si="0"/>
        <v>0</v>
      </c>
      <c r="L28" s="78">
        <f t="shared" si="0"/>
        <v>0</v>
      </c>
      <c r="M28" s="78">
        <f t="shared" si="0"/>
        <v>0</v>
      </c>
      <c r="N28" s="79">
        <f t="shared" si="0"/>
        <v>1</v>
      </c>
      <c r="O28" s="73" t="str">
        <f>IF(COUNTIF($D28:$J28,"×"),"×",IF(SUM($K28:$N28)&lt;7,"",IF(AND($I28=判定レベル!$D$25,SUM($M28:$M28)&lt;=0),"",IF(M28&gt;0,$M$8,IF(L28&gt;0,$L$8,$K$8)))))</f>
        <v/>
      </c>
      <c r="Q28" s="24" t="str">
        <f>IF(調査票シート!G28="","",調査票シート!G28)</f>
        <v/>
      </c>
      <c r="R28" s="161" t="str">
        <f>IF(調査票シート!$H28="","",調査票シート!$H28)</f>
        <v/>
      </c>
      <c r="S28" s="161" t="str">
        <f>IF(ISERROR(調査票シート!L28),"",調査票シート!L28)</f>
        <v/>
      </c>
    </row>
    <row r="29" spans="2:19" x14ac:dyDescent="0.3">
      <c r="B29" s="22" t="str">
        <f>IF(調査票シート!E29="","",調査票シート!E29)</f>
        <v/>
      </c>
      <c r="C29" s="23" t="str">
        <f>IF(調査票シート!F29="","",調査票シート!F29)</f>
        <v/>
      </c>
      <c r="D29" s="74" t="str">
        <f>IFERROR(VLOOKUP(調査票シート!$I29,判定レベル!$C$3:$D$5,判定レベル!$D$1,FALSE),"")</f>
        <v/>
      </c>
      <c r="E29" s="74" t="str">
        <f>IFERROR(VLOOKUP(調査票シート!$J29,判定レベル!$C$6:$D$8,判定レベル!$D$1,FALSE),"")</f>
        <v/>
      </c>
      <c r="F29" s="74" t="str">
        <f>IF(調査票シート!$K29="","",IF(調査票シート!$K29&gt;=判定レベル!$C$1,判定レベル!$D$10,判定レベル!$D$9))</f>
        <v/>
      </c>
      <c r="G29" s="75" t="str">
        <f>IFERROR(VLOOKUP(調査票シート!$M29,判定レベル!$C$11:$D$20,判定レベル!$D$1,FALSE),"")</f>
        <v/>
      </c>
      <c r="H29" s="74" t="str">
        <f>IFERROR(VLOOKUP(調査票シート!$N29,判定レベル!$C$21:$D$22,判定レベル!$D$1,FALSE),"")</f>
        <v/>
      </c>
      <c r="I29" s="74" t="str">
        <f>IFERROR(VLOOKUP(調査票シート!$O29,判定レベル!$C$23:$D$25,判定レベル!$D$1,FALSE),"")</f>
        <v/>
      </c>
      <c r="J29" s="76" t="str">
        <f>IFERROR(VLOOKUP(調査票シート!$P29,判定レベル!$C$26:$D$27,判定レベル!$D$1,FALSE),"―")</f>
        <v>―</v>
      </c>
      <c r="K29" s="77">
        <f t="shared" ref="K29:N92" si="1">COUNTIF($D29:$J29,K$8)</f>
        <v>0</v>
      </c>
      <c r="L29" s="78">
        <f t="shared" si="1"/>
        <v>0</v>
      </c>
      <c r="M29" s="78">
        <f t="shared" si="1"/>
        <v>0</v>
      </c>
      <c r="N29" s="79">
        <f t="shared" si="1"/>
        <v>1</v>
      </c>
      <c r="O29" s="73" t="str">
        <f>IF(COUNTIF($D29:$J29,"×"),"×",IF(SUM($K29:$N29)&lt;7,"",IF(AND($I29=判定レベル!$D$25,SUM($M29:$M29)&lt;=0),"",IF(M29&gt;0,$M$8,IF(L29&gt;0,$L$8,$K$8)))))</f>
        <v/>
      </c>
      <c r="Q29" s="24" t="str">
        <f>IF(調査票シート!G29="","",調査票シート!G29)</f>
        <v/>
      </c>
      <c r="R29" s="161" t="str">
        <f>IF(調査票シート!$H29="","",調査票シート!$H29)</f>
        <v/>
      </c>
      <c r="S29" s="161" t="str">
        <f>IF(ISERROR(調査票シート!L29),"",調査票シート!L29)</f>
        <v/>
      </c>
    </row>
    <row r="30" spans="2:19" x14ac:dyDescent="0.3">
      <c r="B30" s="22" t="str">
        <f>IF(調査票シート!E30="","",調査票シート!E30)</f>
        <v/>
      </c>
      <c r="C30" s="23" t="str">
        <f>IF(調査票シート!F30="","",調査票シート!F30)</f>
        <v/>
      </c>
      <c r="D30" s="74" t="str">
        <f>IFERROR(VLOOKUP(調査票シート!$I30,判定レベル!$C$3:$D$5,判定レベル!$D$1,FALSE),"")</f>
        <v/>
      </c>
      <c r="E30" s="74" t="str">
        <f>IFERROR(VLOOKUP(調査票シート!$J30,判定レベル!$C$6:$D$8,判定レベル!$D$1,FALSE),"")</f>
        <v/>
      </c>
      <c r="F30" s="74" t="str">
        <f>IF(調査票シート!$K30="","",IF(調査票シート!$K30&gt;=判定レベル!$C$1,判定レベル!$D$10,判定レベル!$D$9))</f>
        <v/>
      </c>
      <c r="G30" s="75" t="str">
        <f>IFERROR(VLOOKUP(調査票シート!$M30,判定レベル!$C$11:$D$20,判定レベル!$D$1,FALSE),"")</f>
        <v/>
      </c>
      <c r="H30" s="74" t="str">
        <f>IFERROR(VLOOKUP(調査票シート!$N30,判定レベル!$C$21:$D$22,判定レベル!$D$1,FALSE),"")</f>
        <v/>
      </c>
      <c r="I30" s="74" t="str">
        <f>IFERROR(VLOOKUP(調査票シート!$O30,判定レベル!$C$23:$D$25,判定レベル!$D$1,FALSE),"")</f>
        <v/>
      </c>
      <c r="J30" s="76" t="str">
        <f>IFERROR(VLOOKUP(調査票シート!$P30,判定レベル!$C$26:$D$27,判定レベル!$D$1,FALSE),"―")</f>
        <v>―</v>
      </c>
      <c r="K30" s="77">
        <f t="shared" si="1"/>
        <v>0</v>
      </c>
      <c r="L30" s="78">
        <f t="shared" si="1"/>
        <v>0</v>
      </c>
      <c r="M30" s="78">
        <f t="shared" si="1"/>
        <v>0</v>
      </c>
      <c r="N30" s="79">
        <f t="shared" si="1"/>
        <v>1</v>
      </c>
      <c r="O30" s="73" t="str">
        <f>IF(COUNTIF($D30:$J30,"×"),"×",IF(SUM($K30:$N30)&lt;7,"",IF(AND($I30=判定レベル!$D$25,SUM($M30:$M30)&lt;=0),"",IF(M30&gt;0,$M$8,IF(L30&gt;0,$L$8,$K$8)))))</f>
        <v/>
      </c>
      <c r="Q30" s="24" t="str">
        <f>IF(調査票シート!G30="","",調査票シート!G30)</f>
        <v/>
      </c>
      <c r="R30" s="161" t="str">
        <f>IF(調査票シート!$H30="","",調査票シート!$H30)</f>
        <v/>
      </c>
      <c r="S30" s="161" t="str">
        <f>IF(ISERROR(調査票シート!L30),"",調査票シート!L30)</f>
        <v/>
      </c>
    </row>
    <row r="31" spans="2:19" x14ac:dyDescent="0.3">
      <c r="B31" s="22" t="str">
        <f>IF(調査票シート!E31="","",調査票シート!E31)</f>
        <v/>
      </c>
      <c r="C31" s="23" t="str">
        <f>IF(調査票シート!F31="","",調査票シート!F31)</f>
        <v/>
      </c>
      <c r="D31" s="74" t="str">
        <f>IFERROR(VLOOKUP(調査票シート!$I31,判定レベル!$C$3:$D$5,判定レベル!$D$1,FALSE),"")</f>
        <v/>
      </c>
      <c r="E31" s="74" t="str">
        <f>IFERROR(VLOOKUP(調査票シート!$J31,判定レベル!$C$6:$D$8,判定レベル!$D$1,FALSE),"")</f>
        <v/>
      </c>
      <c r="F31" s="74" t="str">
        <f>IF(調査票シート!$K31="","",IF(調査票シート!$K31&gt;=判定レベル!$C$1,判定レベル!$D$10,判定レベル!$D$9))</f>
        <v/>
      </c>
      <c r="G31" s="75" t="str">
        <f>IFERROR(VLOOKUP(調査票シート!$M31,判定レベル!$C$11:$D$20,判定レベル!$D$1,FALSE),"")</f>
        <v/>
      </c>
      <c r="H31" s="74" t="str">
        <f>IFERROR(VLOOKUP(調査票シート!$N31,判定レベル!$C$21:$D$22,判定レベル!$D$1,FALSE),"")</f>
        <v/>
      </c>
      <c r="I31" s="74" t="str">
        <f>IFERROR(VLOOKUP(調査票シート!$O31,判定レベル!$C$23:$D$25,判定レベル!$D$1,FALSE),"")</f>
        <v/>
      </c>
      <c r="J31" s="76" t="str">
        <f>IFERROR(VLOOKUP(調査票シート!$P31,判定レベル!$C$26:$D$27,判定レベル!$D$1,FALSE),"―")</f>
        <v>―</v>
      </c>
      <c r="K31" s="77">
        <f t="shared" si="1"/>
        <v>0</v>
      </c>
      <c r="L31" s="78">
        <f t="shared" si="1"/>
        <v>0</v>
      </c>
      <c r="M31" s="78">
        <f t="shared" si="1"/>
        <v>0</v>
      </c>
      <c r="N31" s="79">
        <f t="shared" si="1"/>
        <v>1</v>
      </c>
      <c r="O31" s="73" t="str">
        <f>IF(COUNTIF($D31:$J31,"×"),"×",IF(SUM($K31:$N31)&lt;7,"",IF(AND($I31=判定レベル!$D$25,SUM($M31:$M31)&lt;=0),"",IF(M31&gt;0,$M$8,IF(L31&gt;0,$L$8,$K$8)))))</f>
        <v/>
      </c>
      <c r="Q31" s="24" t="str">
        <f>IF(調査票シート!G31="","",調査票シート!G31)</f>
        <v/>
      </c>
      <c r="R31" s="161" t="str">
        <f>IF(調査票シート!$H31="","",調査票シート!$H31)</f>
        <v/>
      </c>
      <c r="S31" s="161" t="str">
        <f>IF(ISERROR(調査票シート!L31),"",調査票シート!L31)</f>
        <v/>
      </c>
    </row>
    <row r="32" spans="2:19" x14ac:dyDescent="0.3">
      <c r="B32" s="22" t="str">
        <f>IF(調査票シート!E32="","",調査票シート!E32)</f>
        <v/>
      </c>
      <c r="C32" s="23" t="str">
        <f>IF(調査票シート!F32="","",調査票シート!F32)</f>
        <v/>
      </c>
      <c r="D32" s="74" t="str">
        <f>IFERROR(VLOOKUP(調査票シート!$I32,判定レベル!$C$3:$D$5,判定レベル!$D$1,FALSE),"")</f>
        <v/>
      </c>
      <c r="E32" s="74" t="str">
        <f>IFERROR(VLOOKUP(調査票シート!$J32,判定レベル!$C$6:$D$8,判定レベル!$D$1,FALSE),"")</f>
        <v/>
      </c>
      <c r="F32" s="74" t="str">
        <f>IF(調査票シート!$K32="","",IF(調査票シート!$K32&gt;=判定レベル!$C$1,判定レベル!$D$10,判定レベル!$D$9))</f>
        <v/>
      </c>
      <c r="G32" s="75" t="str">
        <f>IFERROR(VLOOKUP(調査票シート!$M32,判定レベル!$C$11:$D$20,判定レベル!$D$1,FALSE),"")</f>
        <v/>
      </c>
      <c r="H32" s="74" t="str">
        <f>IFERROR(VLOOKUP(調査票シート!$N32,判定レベル!$C$21:$D$22,判定レベル!$D$1,FALSE),"")</f>
        <v/>
      </c>
      <c r="I32" s="74" t="str">
        <f>IFERROR(VLOOKUP(調査票シート!$O32,判定レベル!$C$23:$D$25,判定レベル!$D$1,FALSE),"")</f>
        <v/>
      </c>
      <c r="J32" s="76" t="str">
        <f>IFERROR(VLOOKUP(調査票シート!$P32,判定レベル!$C$26:$D$27,判定レベル!$D$1,FALSE),"―")</f>
        <v>―</v>
      </c>
      <c r="K32" s="77">
        <f t="shared" si="1"/>
        <v>0</v>
      </c>
      <c r="L32" s="78">
        <f t="shared" si="1"/>
        <v>0</v>
      </c>
      <c r="M32" s="78">
        <f t="shared" si="1"/>
        <v>0</v>
      </c>
      <c r="N32" s="79">
        <f t="shared" si="1"/>
        <v>1</v>
      </c>
      <c r="O32" s="73" t="str">
        <f>IF(COUNTIF($D32:$J32,"×"),"×",IF(SUM($K32:$N32)&lt;7,"",IF(AND($I32=判定レベル!$D$25,SUM($M32:$M32)&lt;=0),"",IF(M32&gt;0,$M$8,IF(L32&gt;0,$L$8,$K$8)))))</f>
        <v/>
      </c>
      <c r="Q32" s="24" t="str">
        <f>IF(調査票シート!G32="","",調査票シート!G32)</f>
        <v/>
      </c>
      <c r="R32" s="161" t="str">
        <f>IF(調査票シート!$H32="","",調査票シート!$H32)</f>
        <v/>
      </c>
      <c r="S32" s="161" t="str">
        <f>IF(ISERROR(調査票シート!L32),"",調査票シート!L32)</f>
        <v/>
      </c>
    </row>
    <row r="33" spans="2:19" x14ac:dyDescent="0.3">
      <c r="B33" s="22" t="str">
        <f>IF(調査票シート!E33="","",調査票シート!E33)</f>
        <v/>
      </c>
      <c r="C33" s="23" t="str">
        <f>IF(調査票シート!F33="","",調査票シート!F33)</f>
        <v/>
      </c>
      <c r="D33" s="74" t="str">
        <f>IFERROR(VLOOKUP(調査票シート!$I33,判定レベル!$C$3:$D$5,判定レベル!$D$1,FALSE),"")</f>
        <v/>
      </c>
      <c r="E33" s="74" t="str">
        <f>IFERROR(VLOOKUP(調査票シート!$J33,判定レベル!$C$6:$D$8,判定レベル!$D$1,FALSE),"")</f>
        <v/>
      </c>
      <c r="F33" s="74" t="str">
        <f>IF(調査票シート!$K33="","",IF(調査票シート!$K33&gt;=判定レベル!$C$1,判定レベル!$D$10,判定レベル!$D$9))</f>
        <v/>
      </c>
      <c r="G33" s="75" t="str">
        <f>IFERROR(VLOOKUP(調査票シート!$M33,判定レベル!$C$11:$D$20,判定レベル!$D$1,FALSE),"")</f>
        <v/>
      </c>
      <c r="H33" s="74" t="str">
        <f>IFERROR(VLOOKUP(調査票シート!$N33,判定レベル!$C$21:$D$22,判定レベル!$D$1,FALSE),"")</f>
        <v/>
      </c>
      <c r="I33" s="74" t="str">
        <f>IFERROR(VLOOKUP(調査票シート!$O33,判定レベル!$C$23:$D$25,判定レベル!$D$1,FALSE),"")</f>
        <v/>
      </c>
      <c r="J33" s="76" t="str">
        <f>IFERROR(VLOOKUP(調査票シート!$P33,判定レベル!$C$26:$D$27,判定レベル!$D$1,FALSE),"―")</f>
        <v>―</v>
      </c>
      <c r="K33" s="77">
        <f t="shared" si="1"/>
        <v>0</v>
      </c>
      <c r="L33" s="78">
        <f t="shared" si="1"/>
        <v>0</v>
      </c>
      <c r="M33" s="78">
        <f t="shared" si="1"/>
        <v>0</v>
      </c>
      <c r="N33" s="79">
        <f t="shared" si="1"/>
        <v>1</v>
      </c>
      <c r="O33" s="73" t="str">
        <f>IF(COUNTIF($D33:$J33,"×"),"×",IF(SUM($K33:$N33)&lt;7,"",IF(AND($I33=判定レベル!$D$25,SUM($M33:$M33)&lt;=0),"",IF(M33&gt;0,$M$8,IF(L33&gt;0,$L$8,$K$8)))))</f>
        <v/>
      </c>
      <c r="Q33" s="24" t="str">
        <f>IF(調査票シート!G33="","",調査票シート!G33)</f>
        <v/>
      </c>
      <c r="R33" s="161" t="str">
        <f>IF(調査票シート!$H33="","",調査票シート!$H33)</f>
        <v/>
      </c>
      <c r="S33" s="161" t="str">
        <f>IF(ISERROR(調査票シート!L33),"",調査票シート!L33)</f>
        <v/>
      </c>
    </row>
    <row r="34" spans="2:19" x14ac:dyDescent="0.3">
      <c r="B34" s="22" t="str">
        <f>IF(調査票シート!E34="","",調査票シート!E34)</f>
        <v/>
      </c>
      <c r="C34" s="23" t="str">
        <f>IF(調査票シート!F34="","",調査票シート!F34)</f>
        <v/>
      </c>
      <c r="D34" s="74" t="str">
        <f>IFERROR(VLOOKUP(調査票シート!$I34,判定レベル!$C$3:$D$5,判定レベル!$D$1,FALSE),"")</f>
        <v/>
      </c>
      <c r="E34" s="74" t="str">
        <f>IFERROR(VLOOKUP(調査票シート!$J34,判定レベル!$C$6:$D$8,判定レベル!$D$1,FALSE),"")</f>
        <v/>
      </c>
      <c r="F34" s="74" t="str">
        <f>IF(調査票シート!$K34="","",IF(調査票シート!$K34&gt;=判定レベル!$C$1,判定レベル!$D$10,判定レベル!$D$9))</f>
        <v/>
      </c>
      <c r="G34" s="75" t="str">
        <f>IFERROR(VLOOKUP(調査票シート!$M34,判定レベル!$C$11:$D$20,判定レベル!$D$1,FALSE),"")</f>
        <v/>
      </c>
      <c r="H34" s="74" t="str">
        <f>IFERROR(VLOOKUP(調査票シート!$N34,判定レベル!$C$21:$D$22,判定レベル!$D$1,FALSE),"")</f>
        <v/>
      </c>
      <c r="I34" s="74" t="str">
        <f>IFERROR(VLOOKUP(調査票シート!$O34,判定レベル!$C$23:$D$25,判定レベル!$D$1,FALSE),"")</f>
        <v/>
      </c>
      <c r="J34" s="76" t="str">
        <f>IFERROR(VLOOKUP(調査票シート!$P34,判定レベル!$C$26:$D$27,判定レベル!$D$1,FALSE),"―")</f>
        <v>―</v>
      </c>
      <c r="K34" s="77">
        <f t="shared" si="1"/>
        <v>0</v>
      </c>
      <c r="L34" s="78">
        <f t="shared" si="1"/>
        <v>0</v>
      </c>
      <c r="M34" s="78">
        <f t="shared" si="1"/>
        <v>0</v>
      </c>
      <c r="N34" s="79">
        <f t="shared" si="1"/>
        <v>1</v>
      </c>
      <c r="O34" s="73" t="str">
        <f>IF(COUNTIF($D34:$J34,"×"),"×",IF(SUM($K34:$N34)&lt;7,"",IF(AND($I34=判定レベル!$D$25,SUM($M34:$M34)&lt;=0),"",IF(M34&gt;0,$M$8,IF(L34&gt;0,$L$8,$K$8)))))</f>
        <v/>
      </c>
      <c r="Q34" s="24" t="str">
        <f>IF(調査票シート!G34="","",調査票シート!G34)</f>
        <v/>
      </c>
      <c r="R34" s="161" t="str">
        <f>IF(調査票シート!$H34="","",調査票シート!$H34)</f>
        <v/>
      </c>
      <c r="S34" s="161" t="str">
        <f>IF(ISERROR(調査票シート!L34),"",調査票シート!L34)</f>
        <v/>
      </c>
    </row>
    <row r="35" spans="2:19" x14ac:dyDescent="0.3">
      <c r="B35" s="22" t="str">
        <f>IF(調査票シート!E35="","",調査票シート!E35)</f>
        <v/>
      </c>
      <c r="C35" s="23" t="str">
        <f>IF(調査票シート!F35="","",調査票シート!F35)</f>
        <v/>
      </c>
      <c r="D35" s="74" t="str">
        <f>IFERROR(VLOOKUP(調査票シート!$I35,判定レベル!$C$3:$D$5,判定レベル!$D$1,FALSE),"")</f>
        <v/>
      </c>
      <c r="E35" s="74" t="str">
        <f>IFERROR(VLOOKUP(調査票シート!$J35,判定レベル!$C$6:$D$8,判定レベル!$D$1,FALSE),"")</f>
        <v/>
      </c>
      <c r="F35" s="74" t="str">
        <f>IF(調査票シート!$K35="","",IF(調査票シート!$K35&gt;=判定レベル!$C$1,判定レベル!$D$10,判定レベル!$D$9))</f>
        <v/>
      </c>
      <c r="G35" s="75" t="str">
        <f>IFERROR(VLOOKUP(調査票シート!$M35,判定レベル!$C$11:$D$20,判定レベル!$D$1,FALSE),"")</f>
        <v/>
      </c>
      <c r="H35" s="74" t="str">
        <f>IFERROR(VLOOKUP(調査票シート!$N35,判定レベル!$C$21:$D$22,判定レベル!$D$1,FALSE),"")</f>
        <v/>
      </c>
      <c r="I35" s="74" t="str">
        <f>IFERROR(VLOOKUP(調査票シート!$O35,判定レベル!$C$23:$D$25,判定レベル!$D$1,FALSE),"")</f>
        <v/>
      </c>
      <c r="J35" s="76" t="str">
        <f>IFERROR(VLOOKUP(調査票シート!$P35,判定レベル!$C$26:$D$27,判定レベル!$D$1,FALSE),"―")</f>
        <v>―</v>
      </c>
      <c r="K35" s="77">
        <f t="shared" si="1"/>
        <v>0</v>
      </c>
      <c r="L35" s="78">
        <f t="shared" si="1"/>
        <v>0</v>
      </c>
      <c r="M35" s="78">
        <f t="shared" si="1"/>
        <v>0</v>
      </c>
      <c r="N35" s="79">
        <f t="shared" si="1"/>
        <v>1</v>
      </c>
      <c r="O35" s="73" t="str">
        <f>IF(COUNTIF($D35:$J35,"×"),"×",IF(SUM($K35:$N35)&lt;7,"",IF(AND($I35=判定レベル!$D$25,SUM($M35:$M35)&lt;=0),"",IF(M35&gt;0,$M$8,IF(L35&gt;0,$L$8,$K$8)))))</f>
        <v/>
      </c>
      <c r="Q35" s="24" t="str">
        <f>IF(調査票シート!G35="","",調査票シート!G35)</f>
        <v/>
      </c>
      <c r="R35" s="161" t="str">
        <f>IF(調査票シート!$H35="","",調査票シート!$H35)</f>
        <v/>
      </c>
      <c r="S35" s="161" t="str">
        <f>IF(ISERROR(調査票シート!L35),"",調査票シート!L35)</f>
        <v/>
      </c>
    </row>
    <row r="36" spans="2:19" x14ac:dyDescent="0.3">
      <c r="B36" s="22" t="str">
        <f>IF(調査票シート!E36="","",調査票シート!E36)</f>
        <v/>
      </c>
      <c r="C36" s="23" t="str">
        <f>IF(調査票シート!F36="","",調査票シート!F36)</f>
        <v/>
      </c>
      <c r="D36" s="74" t="str">
        <f>IFERROR(VLOOKUP(調査票シート!$I36,判定レベル!$C$3:$D$5,判定レベル!$D$1,FALSE),"")</f>
        <v/>
      </c>
      <c r="E36" s="74" t="str">
        <f>IFERROR(VLOOKUP(調査票シート!$J36,判定レベル!$C$6:$D$8,判定レベル!$D$1,FALSE),"")</f>
        <v/>
      </c>
      <c r="F36" s="74" t="str">
        <f>IF(調査票シート!$K36="","",IF(調査票シート!$K36&gt;=判定レベル!$C$1,判定レベル!$D$10,判定レベル!$D$9))</f>
        <v/>
      </c>
      <c r="G36" s="75" t="str">
        <f>IFERROR(VLOOKUP(調査票シート!$M36,判定レベル!$C$11:$D$20,判定レベル!$D$1,FALSE),"")</f>
        <v/>
      </c>
      <c r="H36" s="74" t="str">
        <f>IFERROR(VLOOKUP(調査票シート!$N36,判定レベル!$C$21:$D$22,判定レベル!$D$1,FALSE),"")</f>
        <v/>
      </c>
      <c r="I36" s="74" t="str">
        <f>IFERROR(VLOOKUP(調査票シート!$O36,判定レベル!$C$23:$D$25,判定レベル!$D$1,FALSE),"")</f>
        <v/>
      </c>
      <c r="J36" s="76" t="str">
        <f>IFERROR(VLOOKUP(調査票シート!$P36,判定レベル!$C$26:$D$27,判定レベル!$D$1,FALSE),"―")</f>
        <v>―</v>
      </c>
      <c r="K36" s="77">
        <f t="shared" si="1"/>
        <v>0</v>
      </c>
      <c r="L36" s="78">
        <f t="shared" si="1"/>
        <v>0</v>
      </c>
      <c r="M36" s="78">
        <f t="shared" si="1"/>
        <v>0</v>
      </c>
      <c r="N36" s="79">
        <f t="shared" si="1"/>
        <v>1</v>
      </c>
      <c r="O36" s="73" t="str">
        <f>IF(COUNTIF($D36:$J36,"×"),"×",IF(SUM($K36:$N36)&lt;7,"",IF(AND($I36=判定レベル!$D$25,SUM($M36:$M36)&lt;=0),"",IF(M36&gt;0,$M$8,IF(L36&gt;0,$L$8,$K$8)))))</f>
        <v/>
      </c>
      <c r="Q36" s="24" t="str">
        <f>IF(調査票シート!G36="","",調査票シート!G36)</f>
        <v/>
      </c>
      <c r="R36" s="161" t="str">
        <f>IF(調査票シート!$H36="","",調査票シート!$H36)</f>
        <v/>
      </c>
      <c r="S36" s="161" t="str">
        <f>IF(ISERROR(調査票シート!L36),"",調査票シート!L36)</f>
        <v/>
      </c>
    </row>
    <row r="37" spans="2:19" x14ac:dyDescent="0.3">
      <c r="B37" s="22" t="str">
        <f>IF(調査票シート!E37="","",調査票シート!E37)</f>
        <v/>
      </c>
      <c r="C37" s="23" t="str">
        <f>IF(調査票シート!F37="","",調査票シート!F37)</f>
        <v/>
      </c>
      <c r="D37" s="74" t="str">
        <f>IFERROR(VLOOKUP(調査票シート!$I37,判定レベル!$C$3:$D$5,判定レベル!$D$1,FALSE),"")</f>
        <v/>
      </c>
      <c r="E37" s="74" t="str">
        <f>IFERROR(VLOOKUP(調査票シート!$J37,判定レベル!$C$6:$D$8,判定レベル!$D$1,FALSE),"")</f>
        <v/>
      </c>
      <c r="F37" s="74" t="str">
        <f>IF(調査票シート!$K37="","",IF(調査票シート!$K37&gt;=判定レベル!$C$1,判定レベル!$D$10,判定レベル!$D$9))</f>
        <v/>
      </c>
      <c r="G37" s="75" t="str">
        <f>IFERROR(VLOOKUP(調査票シート!$M37,判定レベル!$C$11:$D$20,判定レベル!$D$1,FALSE),"")</f>
        <v/>
      </c>
      <c r="H37" s="74" t="str">
        <f>IFERROR(VLOOKUP(調査票シート!$N37,判定レベル!$C$21:$D$22,判定レベル!$D$1,FALSE),"")</f>
        <v/>
      </c>
      <c r="I37" s="74" t="str">
        <f>IFERROR(VLOOKUP(調査票シート!$O37,判定レベル!$C$23:$D$25,判定レベル!$D$1,FALSE),"")</f>
        <v/>
      </c>
      <c r="J37" s="76" t="str">
        <f>IFERROR(VLOOKUP(調査票シート!$P37,判定レベル!$C$26:$D$27,判定レベル!$D$1,FALSE),"―")</f>
        <v>―</v>
      </c>
      <c r="K37" s="77">
        <f t="shared" si="1"/>
        <v>0</v>
      </c>
      <c r="L37" s="78">
        <f t="shared" si="1"/>
        <v>0</v>
      </c>
      <c r="M37" s="78">
        <f t="shared" si="1"/>
        <v>0</v>
      </c>
      <c r="N37" s="79">
        <f t="shared" si="1"/>
        <v>1</v>
      </c>
      <c r="O37" s="73" t="str">
        <f>IF(COUNTIF($D37:$J37,"×"),"×",IF(SUM($K37:$N37)&lt;7,"",IF(AND($I37=判定レベル!$D$25,SUM($M37:$M37)&lt;=0),"",IF(M37&gt;0,$M$8,IF(L37&gt;0,$L$8,$K$8)))))</f>
        <v/>
      </c>
      <c r="Q37" s="24" t="str">
        <f>IF(調査票シート!G37="","",調査票シート!G37)</f>
        <v/>
      </c>
      <c r="R37" s="161" t="str">
        <f>IF(調査票シート!$H37="","",調査票シート!$H37)</f>
        <v/>
      </c>
      <c r="S37" s="161" t="str">
        <f>IF(ISERROR(調査票シート!L37),"",調査票シート!L37)</f>
        <v/>
      </c>
    </row>
    <row r="38" spans="2:19" x14ac:dyDescent="0.3">
      <c r="B38" s="22" t="str">
        <f>IF(調査票シート!E38="","",調査票シート!E38)</f>
        <v/>
      </c>
      <c r="C38" s="23" t="str">
        <f>IF(調査票シート!F38="","",調査票シート!F38)</f>
        <v/>
      </c>
      <c r="D38" s="74" t="str">
        <f>IFERROR(VLOOKUP(調査票シート!$I38,判定レベル!$C$3:$D$5,判定レベル!$D$1,FALSE),"")</f>
        <v/>
      </c>
      <c r="E38" s="74" t="str">
        <f>IFERROR(VLOOKUP(調査票シート!$J38,判定レベル!$C$6:$D$8,判定レベル!$D$1,FALSE),"")</f>
        <v/>
      </c>
      <c r="F38" s="74" t="str">
        <f>IF(調査票シート!$K38="","",IF(調査票シート!$K38&gt;=判定レベル!$C$1,判定レベル!$D$10,判定レベル!$D$9))</f>
        <v/>
      </c>
      <c r="G38" s="75" t="str">
        <f>IFERROR(VLOOKUP(調査票シート!$M38,判定レベル!$C$11:$D$20,判定レベル!$D$1,FALSE),"")</f>
        <v/>
      </c>
      <c r="H38" s="74" t="str">
        <f>IFERROR(VLOOKUP(調査票シート!$N38,判定レベル!$C$21:$D$22,判定レベル!$D$1,FALSE),"")</f>
        <v/>
      </c>
      <c r="I38" s="74" t="str">
        <f>IFERROR(VLOOKUP(調査票シート!$O38,判定レベル!$C$23:$D$25,判定レベル!$D$1,FALSE),"")</f>
        <v/>
      </c>
      <c r="J38" s="76" t="str">
        <f>IFERROR(VLOOKUP(調査票シート!$P38,判定レベル!$C$26:$D$27,判定レベル!$D$1,FALSE),"―")</f>
        <v>―</v>
      </c>
      <c r="K38" s="77">
        <f t="shared" si="1"/>
        <v>0</v>
      </c>
      <c r="L38" s="78">
        <f t="shared" si="1"/>
        <v>0</v>
      </c>
      <c r="M38" s="78">
        <f t="shared" si="1"/>
        <v>0</v>
      </c>
      <c r="N38" s="79">
        <f t="shared" si="1"/>
        <v>1</v>
      </c>
      <c r="O38" s="73" t="str">
        <f>IF(COUNTIF($D38:$J38,"×"),"×",IF(SUM($K38:$N38)&lt;7,"",IF(AND($I38=判定レベル!$D$25,SUM($M38:$M38)&lt;=0),"",IF(M38&gt;0,$M$8,IF(L38&gt;0,$L$8,$K$8)))))</f>
        <v/>
      </c>
      <c r="Q38" s="24" t="str">
        <f>IF(調査票シート!G38="","",調査票シート!G38)</f>
        <v/>
      </c>
      <c r="R38" s="161" t="str">
        <f>IF(調査票シート!$H38="","",調査票シート!$H38)</f>
        <v/>
      </c>
      <c r="S38" s="161" t="str">
        <f>IF(ISERROR(調査票シート!L38),"",調査票シート!L38)</f>
        <v/>
      </c>
    </row>
    <row r="39" spans="2:19" x14ac:dyDescent="0.3">
      <c r="B39" s="22" t="str">
        <f>IF(調査票シート!E39="","",調査票シート!E39)</f>
        <v/>
      </c>
      <c r="C39" s="23" t="str">
        <f>IF(調査票シート!F39="","",調査票シート!F39)</f>
        <v/>
      </c>
      <c r="D39" s="74" t="str">
        <f>IFERROR(VLOOKUP(調査票シート!$I39,判定レベル!$C$3:$D$5,判定レベル!$D$1,FALSE),"")</f>
        <v/>
      </c>
      <c r="E39" s="74" t="str">
        <f>IFERROR(VLOOKUP(調査票シート!$J39,判定レベル!$C$6:$D$8,判定レベル!$D$1,FALSE),"")</f>
        <v/>
      </c>
      <c r="F39" s="74" t="str">
        <f>IF(調査票シート!$K39="","",IF(調査票シート!$K39&gt;=判定レベル!$C$1,判定レベル!$D$10,判定レベル!$D$9))</f>
        <v/>
      </c>
      <c r="G39" s="75" t="str">
        <f>IFERROR(VLOOKUP(調査票シート!$M39,判定レベル!$C$11:$D$20,判定レベル!$D$1,FALSE),"")</f>
        <v/>
      </c>
      <c r="H39" s="74" t="str">
        <f>IFERROR(VLOOKUP(調査票シート!$N39,判定レベル!$C$21:$D$22,判定レベル!$D$1,FALSE),"")</f>
        <v/>
      </c>
      <c r="I39" s="74" t="str">
        <f>IFERROR(VLOOKUP(調査票シート!$O39,判定レベル!$C$23:$D$25,判定レベル!$D$1,FALSE),"")</f>
        <v/>
      </c>
      <c r="J39" s="76" t="str">
        <f>IFERROR(VLOOKUP(調査票シート!$P39,判定レベル!$C$26:$D$27,判定レベル!$D$1,FALSE),"―")</f>
        <v>―</v>
      </c>
      <c r="K39" s="77">
        <f t="shared" si="1"/>
        <v>0</v>
      </c>
      <c r="L39" s="78">
        <f t="shared" si="1"/>
        <v>0</v>
      </c>
      <c r="M39" s="78">
        <f t="shared" si="1"/>
        <v>0</v>
      </c>
      <c r="N39" s="79">
        <f t="shared" si="1"/>
        <v>1</v>
      </c>
      <c r="O39" s="73" t="str">
        <f>IF(COUNTIF($D39:$J39,"×"),"×",IF(SUM($K39:$N39)&lt;7,"",IF(AND($I39=判定レベル!$D$25,SUM($M39:$M39)&lt;=0),"",IF(M39&gt;0,$M$8,IF(L39&gt;0,$L$8,$K$8)))))</f>
        <v/>
      </c>
      <c r="Q39" s="24" t="str">
        <f>IF(調査票シート!G39="","",調査票シート!G39)</f>
        <v/>
      </c>
      <c r="R39" s="161" t="str">
        <f>IF(調査票シート!$H39="","",調査票シート!$H39)</f>
        <v/>
      </c>
      <c r="S39" s="161" t="str">
        <f>IF(ISERROR(調査票シート!L39),"",調査票シート!L39)</f>
        <v/>
      </c>
    </row>
    <row r="40" spans="2:19" x14ac:dyDescent="0.3">
      <c r="B40" s="22" t="str">
        <f>IF(調査票シート!E40="","",調査票シート!E40)</f>
        <v/>
      </c>
      <c r="C40" s="23" t="str">
        <f>IF(調査票シート!F40="","",調査票シート!F40)</f>
        <v/>
      </c>
      <c r="D40" s="74" t="str">
        <f>IFERROR(VLOOKUP(調査票シート!$I40,判定レベル!$C$3:$D$5,判定レベル!$D$1,FALSE),"")</f>
        <v/>
      </c>
      <c r="E40" s="74" t="str">
        <f>IFERROR(VLOOKUP(調査票シート!$J40,判定レベル!$C$6:$D$8,判定レベル!$D$1,FALSE),"")</f>
        <v/>
      </c>
      <c r="F40" s="74" t="str">
        <f>IF(調査票シート!$K40="","",IF(調査票シート!$K40&gt;=判定レベル!$C$1,判定レベル!$D$10,判定レベル!$D$9))</f>
        <v/>
      </c>
      <c r="G40" s="75" t="str">
        <f>IFERROR(VLOOKUP(調査票シート!$M40,判定レベル!$C$11:$D$20,判定レベル!$D$1,FALSE),"")</f>
        <v/>
      </c>
      <c r="H40" s="74" t="str">
        <f>IFERROR(VLOOKUP(調査票シート!$N40,判定レベル!$C$21:$D$22,判定レベル!$D$1,FALSE),"")</f>
        <v/>
      </c>
      <c r="I40" s="74" t="str">
        <f>IFERROR(VLOOKUP(調査票シート!$O40,判定レベル!$C$23:$D$25,判定レベル!$D$1,FALSE),"")</f>
        <v/>
      </c>
      <c r="J40" s="76" t="str">
        <f>IFERROR(VLOOKUP(調査票シート!$P40,判定レベル!$C$26:$D$27,判定レベル!$D$1,FALSE),"―")</f>
        <v>―</v>
      </c>
      <c r="K40" s="77">
        <f t="shared" si="1"/>
        <v>0</v>
      </c>
      <c r="L40" s="78">
        <f t="shared" si="1"/>
        <v>0</v>
      </c>
      <c r="M40" s="78">
        <f t="shared" si="1"/>
        <v>0</v>
      </c>
      <c r="N40" s="79">
        <f t="shared" si="1"/>
        <v>1</v>
      </c>
      <c r="O40" s="73" t="str">
        <f>IF(COUNTIF($D40:$J40,"×"),"×",IF(SUM($K40:$N40)&lt;7,"",IF(AND($I40=判定レベル!$D$25,SUM($M40:$M40)&lt;=0),"",IF(M40&gt;0,$M$8,IF(L40&gt;0,$L$8,$K$8)))))</f>
        <v/>
      </c>
      <c r="Q40" s="24" t="str">
        <f>IF(調査票シート!G40="","",調査票シート!G40)</f>
        <v/>
      </c>
      <c r="R40" s="161" t="str">
        <f>IF(調査票シート!$H40="","",調査票シート!$H40)</f>
        <v/>
      </c>
      <c r="S40" s="161" t="str">
        <f>IF(ISERROR(調査票シート!L40),"",調査票シート!L40)</f>
        <v/>
      </c>
    </row>
    <row r="41" spans="2:19" x14ac:dyDescent="0.3">
      <c r="B41" s="22" t="str">
        <f>IF(調査票シート!E41="","",調査票シート!E41)</f>
        <v/>
      </c>
      <c r="C41" s="23" t="str">
        <f>IF(調査票シート!F41="","",調査票シート!F41)</f>
        <v/>
      </c>
      <c r="D41" s="74" t="str">
        <f>IFERROR(VLOOKUP(調査票シート!$I41,判定レベル!$C$3:$D$5,判定レベル!$D$1,FALSE),"")</f>
        <v/>
      </c>
      <c r="E41" s="74" t="str">
        <f>IFERROR(VLOOKUP(調査票シート!$J41,判定レベル!$C$6:$D$8,判定レベル!$D$1,FALSE),"")</f>
        <v/>
      </c>
      <c r="F41" s="74" t="str">
        <f>IF(調査票シート!$K41="","",IF(調査票シート!$K41&gt;=判定レベル!$C$1,判定レベル!$D$10,判定レベル!$D$9))</f>
        <v/>
      </c>
      <c r="G41" s="75" t="str">
        <f>IFERROR(VLOOKUP(調査票シート!$M41,判定レベル!$C$11:$D$20,判定レベル!$D$1,FALSE),"")</f>
        <v/>
      </c>
      <c r="H41" s="74" t="str">
        <f>IFERROR(VLOOKUP(調査票シート!$N41,判定レベル!$C$21:$D$22,判定レベル!$D$1,FALSE),"")</f>
        <v/>
      </c>
      <c r="I41" s="74" t="str">
        <f>IFERROR(VLOOKUP(調査票シート!$O41,判定レベル!$C$23:$D$25,判定レベル!$D$1,FALSE),"")</f>
        <v/>
      </c>
      <c r="J41" s="76" t="str">
        <f>IFERROR(VLOOKUP(調査票シート!$P41,判定レベル!$C$26:$D$27,判定レベル!$D$1,FALSE),"―")</f>
        <v>―</v>
      </c>
      <c r="K41" s="77">
        <f t="shared" si="1"/>
        <v>0</v>
      </c>
      <c r="L41" s="78">
        <f t="shared" si="1"/>
        <v>0</v>
      </c>
      <c r="M41" s="78">
        <f t="shared" si="1"/>
        <v>0</v>
      </c>
      <c r="N41" s="79">
        <f t="shared" si="1"/>
        <v>1</v>
      </c>
      <c r="O41" s="73" t="str">
        <f>IF(COUNTIF($D41:$J41,"×"),"×",IF(SUM($K41:$N41)&lt;7,"",IF(AND($I41=判定レベル!$D$25,SUM($M41:$M41)&lt;=0),"",IF(M41&gt;0,$M$8,IF(L41&gt;0,$L$8,$K$8)))))</f>
        <v/>
      </c>
      <c r="Q41" s="24" t="str">
        <f>IF(調査票シート!G41="","",調査票シート!G41)</f>
        <v/>
      </c>
      <c r="R41" s="161" t="str">
        <f>IF(調査票シート!$H41="","",調査票シート!$H41)</f>
        <v/>
      </c>
      <c r="S41" s="161" t="str">
        <f>IF(ISERROR(調査票シート!L41),"",調査票シート!L41)</f>
        <v/>
      </c>
    </row>
    <row r="42" spans="2:19" x14ac:dyDescent="0.3">
      <c r="B42" s="22" t="str">
        <f>IF(調査票シート!E42="","",調査票シート!E42)</f>
        <v/>
      </c>
      <c r="C42" s="23" t="str">
        <f>IF(調査票シート!F42="","",調査票シート!F42)</f>
        <v/>
      </c>
      <c r="D42" s="74" t="str">
        <f>IFERROR(VLOOKUP(調査票シート!$I42,判定レベル!$C$3:$D$5,判定レベル!$D$1,FALSE),"")</f>
        <v/>
      </c>
      <c r="E42" s="74" t="str">
        <f>IFERROR(VLOOKUP(調査票シート!$J42,判定レベル!$C$6:$D$8,判定レベル!$D$1,FALSE),"")</f>
        <v/>
      </c>
      <c r="F42" s="74" t="str">
        <f>IF(調査票シート!$K42="","",IF(調査票シート!$K42&gt;=判定レベル!$C$1,判定レベル!$D$10,判定レベル!$D$9))</f>
        <v/>
      </c>
      <c r="G42" s="75" t="str">
        <f>IFERROR(VLOOKUP(調査票シート!$M42,判定レベル!$C$11:$D$20,判定レベル!$D$1,FALSE),"")</f>
        <v/>
      </c>
      <c r="H42" s="74" t="str">
        <f>IFERROR(VLOOKUP(調査票シート!$N42,判定レベル!$C$21:$D$22,判定レベル!$D$1,FALSE),"")</f>
        <v/>
      </c>
      <c r="I42" s="74" t="str">
        <f>IFERROR(VLOOKUP(調査票シート!$O42,判定レベル!$C$23:$D$25,判定レベル!$D$1,FALSE),"")</f>
        <v/>
      </c>
      <c r="J42" s="76" t="str">
        <f>IFERROR(VLOOKUP(調査票シート!$P42,判定レベル!$C$26:$D$27,判定レベル!$D$1,FALSE),"―")</f>
        <v>―</v>
      </c>
      <c r="K42" s="77">
        <f t="shared" si="1"/>
        <v>0</v>
      </c>
      <c r="L42" s="78">
        <f t="shared" si="1"/>
        <v>0</v>
      </c>
      <c r="M42" s="78">
        <f t="shared" si="1"/>
        <v>0</v>
      </c>
      <c r="N42" s="79">
        <f t="shared" si="1"/>
        <v>1</v>
      </c>
      <c r="O42" s="73" t="str">
        <f>IF(COUNTIF($D42:$J42,"×"),"×",IF(SUM($K42:$N42)&lt;7,"",IF(AND($I42=判定レベル!$D$25,SUM($M42:$M42)&lt;=0),"",IF(M42&gt;0,$M$8,IF(L42&gt;0,$L$8,$K$8)))))</f>
        <v/>
      </c>
      <c r="Q42" s="24" t="str">
        <f>IF(調査票シート!G42="","",調査票シート!G42)</f>
        <v/>
      </c>
      <c r="R42" s="161" t="str">
        <f>IF(調査票シート!$H42="","",調査票シート!$H42)</f>
        <v/>
      </c>
      <c r="S42" s="161" t="str">
        <f>IF(ISERROR(調査票シート!L42),"",調査票シート!L42)</f>
        <v/>
      </c>
    </row>
    <row r="43" spans="2:19" x14ac:dyDescent="0.3">
      <c r="B43" s="22" t="str">
        <f>IF(調査票シート!E43="","",調査票シート!E43)</f>
        <v/>
      </c>
      <c r="C43" s="23" t="str">
        <f>IF(調査票シート!F43="","",調査票シート!F43)</f>
        <v/>
      </c>
      <c r="D43" s="74" t="str">
        <f>IFERROR(VLOOKUP(調査票シート!$I43,判定レベル!$C$3:$D$5,判定レベル!$D$1,FALSE),"")</f>
        <v/>
      </c>
      <c r="E43" s="74" t="str">
        <f>IFERROR(VLOOKUP(調査票シート!$J43,判定レベル!$C$6:$D$8,判定レベル!$D$1,FALSE),"")</f>
        <v/>
      </c>
      <c r="F43" s="74" t="str">
        <f>IF(調査票シート!$K43="","",IF(調査票シート!$K43&gt;=判定レベル!$C$1,判定レベル!$D$10,判定レベル!$D$9))</f>
        <v/>
      </c>
      <c r="G43" s="75" t="str">
        <f>IFERROR(VLOOKUP(調査票シート!$M43,判定レベル!$C$11:$D$20,判定レベル!$D$1,FALSE),"")</f>
        <v/>
      </c>
      <c r="H43" s="74" t="str">
        <f>IFERROR(VLOOKUP(調査票シート!$N43,判定レベル!$C$21:$D$22,判定レベル!$D$1,FALSE),"")</f>
        <v/>
      </c>
      <c r="I43" s="74" t="str">
        <f>IFERROR(VLOOKUP(調査票シート!$O43,判定レベル!$C$23:$D$25,判定レベル!$D$1,FALSE),"")</f>
        <v/>
      </c>
      <c r="J43" s="76" t="str">
        <f>IFERROR(VLOOKUP(調査票シート!$P43,判定レベル!$C$26:$D$27,判定レベル!$D$1,FALSE),"―")</f>
        <v>―</v>
      </c>
      <c r="K43" s="77">
        <f t="shared" si="1"/>
        <v>0</v>
      </c>
      <c r="L43" s="78">
        <f t="shared" si="1"/>
        <v>0</v>
      </c>
      <c r="M43" s="78">
        <f t="shared" si="1"/>
        <v>0</v>
      </c>
      <c r="N43" s="79">
        <f t="shared" si="1"/>
        <v>1</v>
      </c>
      <c r="O43" s="73" t="str">
        <f>IF(COUNTIF($D43:$J43,"×"),"×",IF(SUM($K43:$N43)&lt;7,"",IF(AND($I43=判定レベル!$D$25,SUM($M43:$M43)&lt;=0),"",IF(M43&gt;0,$M$8,IF(L43&gt;0,$L$8,$K$8)))))</f>
        <v/>
      </c>
      <c r="Q43" s="24" t="str">
        <f>IF(調査票シート!G43="","",調査票シート!G43)</f>
        <v/>
      </c>
      <c r="R43" s="161" t="str">
        <f>IF(調査票シート!$H43="","",調査票シート!$H43)</f>
        <v/>
      </c>
      <c r="S43" s="161" t="str">
        <f>IF(ISERROR(調査票シート!L43),"",調査票シート!L43)</f>
        <v/>
      </c>
    </row>
    <row r="44" spans="2:19" x14ac:dyDescent="0.3">
      <c r="B44" s="22" t="str">
        <f>IF(調査票シート!E44="","",調査票シート!E44)</f>
        <v/>
      </c>
      <c r="C44" s="23" t="str">
        <f>IF(調査票シート!F44="","",調査票シート!F44)</f>
        <v/>
      </c>
      <c r="D44" s="74" t="str">
        <f>IFERROR(VLOOKUP(調査票シート!$I44,判定レベル!$C$3:$D$5,判定レベル!$D$1,FALSE),"")</f>
        <v/>
      </c>
      <c r="E44" s="74" t="str">
        <f>IFERROR(VLOOKUP(調査票シート!$J44,判定レベル!$C$6:$D$8,判定レベル!$D$1,FALSE),"")</f>
        <v/>
      </c>
      <c r="F44" s="74" t="str">
        <f>IF(調査票シート!$K44="","",IF(調査票シート!$K44&gt;=判定レベル!$C$1,判定レベル!$D$10,判定レベル!$D$9))</f>
        <v/>
      </c>
      <c r="G44" s="75" t="str">
        <f>IFERROR(VLOOKUP(調査票シート!$M44,判定レベル!$C$11:$D$20,判定レベル!$D$1,FALSE),"")</f>
        <v/>
      </c>
      <c r="H44" s="74" t="str">
        <f>IFERROR(VLOOKUP(調査票シート!$N44,判定レベル!$C$21:$D$22,判定レベル!$D$1,FALSE),"")</f>
        <v/>
      </c>
      <c r="I44" s="74" t="str">
        <f>IFERROR(VLOOKUP(調査票シート!$O44,判定レベル!$C$23:$D$25,判定レベル!$D$1,FALSE),"")</f>
        <v/>
      </c>
      <c r="J44" s="76" t="str">
        <f>IFERROR(VLOOKUP(調査票シート!$P44,判定レベル!$C$26:$D$27,判定レベル!$D$1,FALSE),"―")</f>
        <v>―</v>
      </c>
      <c r="K44" s="77">
        <f t="shared" si="1"/>
        <v>0</v>
      </c>
      <c r="L44" s="78">
        <f t="shared" si="1"/>
        <v>0</v>
      </c>
      <c r="M44" s="78">
        <f t="shared" si="1"/>
        <v>0</v>
      </c>
      <c r="N44" s="79">
        <f t="shared" si="1"/>
        <v>1</v>
      </c>
      <c r="O44" s="73" t="str">
        <f>IF(COUNTIF($D44:$J44,"×"),"×",IF(SUM($K44:$N44)&lt;7,"",IF(AND($I44=判定レベル!$D$25,SUM($M44:$M44)&lt;=0),"",IF(M44&gt;0,$M$8,IF(L44&gt;0,$L$8,$K$8)))))</f>
        <v/>
      </c>
      <c r="Q44" s="24" t="str">
        <f>IF(調査票シート!G44="","",調査票シート!G44)</f>
        <v/>
      </c>
      <c r="R44" s="161" t="str">
        <f>IF(調査票シート!$H44="","",調査票シート!$H44)</f>
        <v/>
      </c>
      <c r="S44" s="161" t="str">
        <f>IF(ISERROR(調査票シート!L44),"",調査票シート!L44)</f>
        <v/>
      </c>
    </row>
    <row r="45" spans="2:19" x14ac:dyDescent="0.3">
      <c r="B45" s="22" t="str">
        <f>IF(調査票シート!E45="","",調査票シート!E45)</f>
        <v/>
      </c>
      <c r="C45" s="23" t="str">
        <f>IF(調査票シート!F45="","",調査票シート!F45)</f>
        <v/>
      </c>
      <c r="D45" s="74" t="str">
        <f>IFERROR(VLOOKUP(調査票シート!$I45,判定レベル!$C$3:$D$5,判定レベル!$D$1,FALSE),"")</f>
        <v/>
      </c>
      <c r="E45" s="74" t="str">
        <f>IFERROR(VLOOKUP(調査票シート!$J45,判定レベル!$C$6:$D$8,判定レベル!$D$1,FALSE),"")</f>
        <v/>
      </c>
      <c r="F45" s="74" t="str">
        <f>IF(調査票シート!$K45="","",IF(調査票シート!$K45&gt;=判定レベル!$C$1,判定レベル!$D$10,判定レベル!$D$9))</f>
        <v/>
      </c>
      <c r="G45" s="75" t="str">
        <f>IFERROR(VLOOKUP(調査票シート!$M45,判定レベル!$C$11:$D$20,判定レベル!$D$1,FALSE),"")</f>
        <v/>
      </c>
      <c r="H45" s="74" t="str">
        <f>IFERROR(VLOOKUP(調査票シート!$N45,判定レベル!$C$21:$D$22,判定レベル!$D$1,FALSE),"")</f>
        <v/>
      </c>
      <c r="I45" s="74" t="str">
        <f>IFERROR(VLOOKUP(調査票シート!$O45,判定レベル!$C$23:$D$25,判定レベル!$D$1,FALSE),"")</f>
        <v/>
      </c>
      <c r="J45" s="76" t="str">
        <f>IFERROR(VLOOKUP(調査票シート!$P45,判定レベル!$C$26:$D$27,判定レベル!$D$1,FALSE),"―")</f>
        <v>―</v>
      </c>
      <c r="K45" s="77">
        <f t="shared" si="1"/>
        <v>0</v>
      </c>
      <c r="L45" s="78">
        <f t="shared" si="1"/>
        <v>0</v>
      </c>
      <c r="M45" s="78">
        <f t="shared" si="1"/>
        <v>0</v>
      </c>
      <c r="N45" s="79">
        <f t="shared" si="1"/>
        <v>1</v>
      </c>
      <c r="O45" s="73" t="str">
        <f>IF(COUNTIF($D45:$J45,"×"),"×",IF(SUM($K45:$N45)&lt;7,"",IF(AND($I45=判定レベル!$D$25,SUM($M45:$M45)&lt;=0),"",IF(M45&gt;0,$M$8,IF(L45&gt;0,$L$8,$K$8)))))</f>
        <v/>
      </c>
      <c r="Q45" s="24" t="str">
        <f>IF(調査票シート!G45="","",調査票シート!G45)</f>
        <v/>
      </c>
      <c r="R45" s="161" t="str">
        <f>IF(調査票シート!$H45="","",調査票シート!$H45)</f>
        <v/>
      </c>
      <c r="S45" s="161" t="str">
        <f>IF(ISERROR(調査票シート!L45),"",調査票シート!L45)</f>
        <v/>
      </c>
    </row>
    <row r="46" spans="2:19" x14ac:dyDescent="0.3">
      <c r="B46" s="22" t="str">
        <f>IF(調査票シート!E46="","",調査票シート!E46)</f>
        <v/>
      </c>
      <c r="C46" s="23" t="str">
        <f>IF(調査票シート!F46="","",調査票シート!F46)</f>
        <v/>
      </c>
      <c r="D46" s="74" t="str">
        <f>IFERROR(VLOOKUP(調査票シート!$I46,判定レベル!$C$3:$D$5,判定レベル!$D$1,FALSE),"")</f>
        <v/>
      </c>
      <c r="E46" s="74" t="str">
        <f>IFERROR(VLOOKUP(調査票シート!$J46,判定レベル!$C$6:$D$8,判定レベル!$D$1,FALSE),"")</f>
        <v/>
      </c>
      <c r="F46" s="74" t="str">
        <f>IF(調査票シート!$K46="","",IF(調査票シート!$K46&gt;=判定レベル!$C$1,判定レベル!$D$10,判定レベル!$D$9))</f>
        <v/>
      </c>
      <c r="G46" s="75" t="str">
        <f>IFERROR(VLOOKUP(調査票シート!$M46,判定レベル!$C$11:$D$20,判定レベル!$D$1,FALSE),"")</f>
        <v/>
      </c>
      <c r="H46" s="74" t="str">
        <f>IFERROR(VLOOKUP(調査票シート!$N46,判定レベル!$C$21:$D$22,判定レベル!$D$1,FALSE),"")</f>
        <v/>
      </c>
      <c r="I46" s="74" t="str">
        <f>IFERROR(VLOOKUP(調査票シート!$O46,判定レベル!$C$23:$D$25,判定レベル!$D$1,FALSE),"")</f>
        <v/>
      </c>
      <c r="J46" s="76" t="str">
        <f>IFERROR(VLOOKUP(調査票シート!$P46,判定レベル!$C$26:$D$27,判定レベル!$D$1,FALSE),"―")</f>
        <v>―</v>
      </c>
      <c r="K46" s="77">
        <f t="shared" si="1"/>
        <v>0</v>
      </c>
      <c r="L46" s="78">
        <f t="shared" si="1"/>
        <v>0</v>
      </c>
      <c r="M46" s="78">
        <f t="shared" si="1"/>
        <v>0</v>
      </c>
      <c r="N46" s="79">
        <f t="shared" si="1"/>
        <v>1</v>
      </c>
      <c r="O46" s="73" t="str">
        <f>IF(COUNTIF($D46:$J46,"×"),"×",IF(SUM($K46:$N46)&lt;7,"",IF(AND($I46=判定レベル!$D$25,SUM($M46:$M46)&lt;=0),"",IF(M46&gt;0,$M$8,IF(L46&gt;0,$L$8,$K$8)))))</f>
        <v/>
      </c>
      <c r="Q46" s="24" t="str">
        <f>IF(調査票シート!G46="","",調査票シート!G46)</f>
        <v/>
      </c>
      <c r="R46" s="161" t="str">
        <f>IF(調査票シート!$H46="","",調査票シート!$H46)</f>
        <v/>
      </c>
      <c r="S46" s="161" t="str">
        <f>IF(ISERROR(調査票シート!L46),"",調査票シート!L46)</f>
        <v/>
      </c>
    </row>
    <row r="47" spans="2:19" x14ac:dyDescent="0.3">
      <c r="B47" s="22" t="str">
        <f>IF(調査票シート!E47="","",調査票シート!E47)</f>
        <v/>
      </c>
      <c r="C47" s="23" t="str">
        <f>IF(調査票シート!F47="","",調査票シート!F47)</f>
        <v/>
      </c>
      <c r="D47" s="74" t="str">
        <f>IFERROR(VLOOKUP(調査票シート!$I47,判定レベル!$C$3:$D$5,判定レベル!$D$1,FALSE),"")</f>
        <v/>
      </c>
      <c r="E47" s="74" t="str">
        <f>IFERROR(VLOOKUP(調査票シート!$J47,判定レベル!$C$6:$D$8,判定レベル!$D$1,FALSE),"")</f>
        <v/>
      </c>
      <c r="F47" s="74" t="str">
        <f>IF(調査票シート!$K47="","",IF(調査票シート!$K47&gt;=判定レベル!$C$1,判定レベル!$D$10,判定レベル!$D$9))</f>
        <v/>
      </c>
      <c r="G47" s="75" t="str">
        <f>IFERROR(VLOOKUP(調査票シート!$M47,判定レベル!$C$11:$D$20,判定レベル!$D$1,FALSE),"")</f>
        <v/>
      </c>
      <c r="H47" s="74" t="str">
        <f>IFERROR(VLOOKUP(調査票シート!$N47,判定レベル!$C$21:$D$22,判定レベル!$D$1,FALSE),"")</f>
        <v/>
      </c>
      <c r="I47" s="74" t="str">
        <f>IFERROR(VLOOKUP(調査票シート!$O47,判定レベル!$C$23:$D$25,判定レベル!$D$1,FALSE),"")</f>
        <v/>
      </c>
      <c r="J47" s="76" t="str">
        <f>IFERROR(VLOOKUP(調査票シート!$P47,判定レベル!$C$26:$D$27,判定レベル!$D$1,FALSE),"―")</f>
        <v>―</v>
      </c>
      <c r="K47" s="77">
        <f t="shared" si="1"/>
        <v>0</v>
      </c>
      <c r="L47" s="78">
        <f t="shared" si="1"/>
        <v>0</v>
      </c>
      <c r="M47" s="78">
        <f t="shared" si="1"/>
        <v>0</v>
      </c>
      <c r="N47" s="79">
        <f t="shared" si="1"/>
        <v>1</v>
      </c>
      <c r="O47" s="73" t="str">
        <f>IF(COUNTIF($D47:$J47,"×"),"×",IF(SUM($K47:$N47)&lt;7,"",IF(AND($I47=判定レベル!$D$25,SUM($M47:$M47)&lt;=0),"",IF(M47&gt;0,$M$8,IF(L47&gt;0,$L$8,$K$8)))))</f>
        <v/>
      </c>
      <c r="Q47" s="24" t="str">
        <f>IF(調査票シート!G47="","",調査票シート!G47)</f>
        <v/>
      </c>
      <c r="R47" s="161" t="str">
        <f>IF(調査票シート!$H47="","",調査票シート!$H47)</f>
        <v/>
      </c>
      <c r="S47" s="161" t="str">
        <f>IF(ISERROR(調査票シート!L47),"",調査票シート!L47)</f>
        <v/>
      </c>
    </row>
    <row r="48" spans="2:19" x14ac:dyDescent="0.3">
      <c r="B48" s="22" t="str">
        <f>IF(調査票シート!E48="","",調査票シート!E48)</f>
        <v/>
      </c>
      <c r="C48" s="23" t="str">
        <f>IF(調査票シート!F48="","",調査票シート!F48)</f>
        <v/>
      </c>
      <c r="D48" s="74" t="str">
        <f>IFERROR(VLOOKUP(調査票シート!$I48,判定レベル!$C$3:$D$5,判定レベル!$D$1,FALSE),"")</f>
        <v/>
      </c>
      <c r="E48" s="74" t="str">
        <f>IFERROR(VLOOKUP(調査票シート!$J48,判定レベル!$C$6:$D$8,判定レベル!$D$1,FALSE),"")</f>
        <v/>
      </c>
      <c r="F48" s="74" t="str">
        <f>IF(調査票シート!$K48="","",IF(調査票シート!$K48&gt;=判定レベル!$C$1,判定レベル!$D$10,判定レベル!$D$9))</f>
        <v/>
      </c>
      <c r="G48" s="75" t="str">
        <f>IFERROR(VLOOKUP(調査票シート!$M48,判定レベル!$C$11:$D$20,判定レベル!$D$1,FALSE),"")</f>
        <v/>
      </c>
      <c r="H48" s="74" t="str">
        <f>IFERROR(VLOOKUP(調査票シート!$N48,判定レベル!$C$21:$D$22,判定レベル!$D$1,FALSE),"")</f>
        <v/>
      </c>
      <c r="I48" s="74" t="str">
        <f>IFERROR(VLOOKUP(調査票シート!$O48,判定レベル!$C$23:$D$25,判定レベル!$D$1,FALSE),"")</f>
        <v/>
      </c>
      <c r="J48" s="76" t="str">
        <f>IFERROR(VLOOKUP(調査票シート!$P48,判定レベル!$C$26:$D$27,判定レベル!$D$1,FALSE),"―")</f>
        <v>―</v>
      </c>
      <c r="K48" s="77">
        <f t="shared" si="1"/>
        <v>0</v>
      </c>
      <c r="L48" s="78">
        <f t="shared" si="1"/>
        <v>0</v>
      </c>
      <c r="M48" s="78">
        <f t="shared" si="1"/>
        <v>0</v>
      </c>
      <c r="N48" s="79">
        <f t="shared" si="1"/>
        <v>1</v>
      </c>
      <c r="O48" s="73" t="str">
        <f>IF(COUNTIF($D48:$J48,"×"),"×",IF(SUM($K48:$N48)&lt;7,"",IF(AND($I48=判定レベル!$D$25,SUM($M48:$M48)&lt;=0),"",IF(M48&gt;0,$M$8,IF(L48&gt;0,$L$8,$K$8)))))</f>
        <v/>
      </c>
      <c r="Q48" s="24" t="str">
        <f>IF(調査票シート!G48="","",調査票シート!G48)</f>
        <v/>
      </c>
      <c r="R48" s="161" t="str">
        <f>IF(調査票シート!$H48="","",調査票シート!$H48)</f>
        <v/>
      </c>
      <c r="S48" s="161" t="str">
        <f>IF(ISERROR(調査票シート!L48),"",調査票シート!L48)</f>
        <v/>
      </c>
    </row>
    <row r="49" spans="2:19" x14ac:dyDescent="0.3">
      <c r="B49" s="22" t="str">
        <f>IF(調査票シート!E49="","",調査票シート!E49)</f>
        <v/>
      </c>
      <c r="C49" s="23" t="str">
        <f>IF(調査票シート!F49="","",調査票シート!F49)</f>
        <v/>
      </c>
      <c r="D49" s="74" t="str">
        <f>IFERROR(VLOOKUP(調査票シート!$I49,判定レベル!$C$3:$D$5,判定レベル!$D$1,FALSE),"")</f>
        <v/>
      </c>
      <c r="E49" s="74" t="str">
        <f>IFERROR(VLOOKUP(調査票シート!$J49,判定レベル!$C$6:$D$8,判定レベル!$D$1,FALSE),"")</f>
        <v/>
      </c>
      <c r="F49" s="74" t="str">
        <f>IF(調査票シート!$K49="","",IF(調査票シート!$K49&gt;=判定レベル!$C$1,判定レベル!$D$10,判定レベル!$D$9))</f>
        <v/>
      </c>
      <c r="G49" s="75" t="str">
        <f>IFERROR(VLOOKUP(調査票シート!$M49,判定レベル!$C$11:$D$20,判定レベル!$D$1,FALSE),"")</f>
        <v/>
      </c>
      <c r="H49" s="74" t="str">
        <f>IFERROR(VLOOKUP(調査票シート!$N49,判定レベル!$C$21:$D$22,判定レベル!$D$1,FALSE),"")</f>
        <v/>
      </c>
      <c r="I49" s="74" t="str">
        <f>IFERROR(VLOOKUP(調査票シート!$O49,判定レベル!$C$23:$D$25,判定レベル!$D$1,FALSE),"")</f>
        <v/>
      </c>
      <c r="J49" s="76" t="str">
        <f>IFERROR(VLOOKUP(調査票シート!$P49,判定レベル!$C$26:$D$27,判定レベル!$D$1,FALSE),"―")</f>
        <v>―</v>
      </c>
      <c r="K49" s="77">
        <f t="shared" si="1"/>
        <v>0</v>
      </c>
      <c r="L49" s="78">
        <f t="shared" si="1"/>
        <v>0</v>
      </c>
      <c r="M49" s="78">
        <f t="shared" si="1"/>
        <v>0</v>
      </c>
      <c r="N49" s="79">
        <f t="shared" si="1"/>
        <v>1</v>
      </c>
      <c r="O49" s="73" t="str">
        <f>IF(COUNTIF($D49:$J49,"×"),"×",IF(SUM($K49:$N49)&lt;7,"",IF(AND($I49=判定レベル!$D$25,SUM($M49:$M49)&lt;=0),"",IF(M49&gt;0,$M$8,IF(L49&gt;0,$L$8,$K$8)))))</f>
        <v/>
      </c>
      <c r="Q49" s="24" t="str">
        <f>IF(調査票シート!G49="","",調査票シート!G49)</f>
        <v/>
      </c>
      <c r="R49" s="161" t="str">
        <f>IF(調査票シート!$H49="","",調査票シート!$H49)</f>
        <v/>
      </c>
      <c r="S49" s="161" t="str">
        <f>IF(ISERROR(調査票シート!L49),"",調査票シート!L49)</f>
        <v/>
      </c>
    </row>
    <row r="50" spans="2:19" x14ac:dyDescent="0.3">
      <c r="B50" s="22" t="str">
        <f>IF(調査票シート!E50="","",調査票シート!E50)</f>
        <v/>
      </c>
      <c r="C50" s="23" t="str">
        <f>IF(調査票シート!F50="","",調査票シート!F50)</f>
        <v/>
      </c>
      <c r="D50" s="74" t="str">
        <f>IFERROR(VLOOKUP(調査票シート!$I50,判定レベル!$C$3:$D$5,判定レベル!$D$1,FALSE),"")</f>
        <v/>
      </c>
      <c r="E50" s="74" t="str">
        <f>IFERROR(VLOOKUP(調査票シート!$J50,判定レベル!$C$6:$D$8,判定レベル!$D$1,FALSE),"")</f>
        <v/>
      </c>
      <c r="F50" s="74" t="str">
        <f>IF(調査票シート!$K50="","",IF(調査票シート!$K50&gt;=判定レベル!$C$1,判定レベル!$D$10,判定レベル!$D$9))</f>
        <v/>
      </c>
      <c r="G50" s="75" t="str">
        <f>IFERROR(VLOOKUP(調査票シート!$M50,判定レベル!$C$11:$D$20,判定レベル!$D$1,FALSE),"")</f>
        <v/>
      </c>
      <c r="H50" s="74" t="str">
        <f>IFERROR(VLOOKUP(調査票シート!$N50,判定レベル!$C$21:$D$22,判定レベル!$D$1,FALSE),"")</f>
        <v/>
      </c>
      <c r="I50" s="74" t="str">
        <f>IFERROR(VLOOKUP(調査票シート!$O50,判定レベル!$C$23:$D$25,判定レベル!$D$1,FALSE),"")</f>
        <v/>
      </c>
      <c r="J50" s="76" t="str">
        <f>IFERROR(VLOOKUP(調査票シート!$P50,判定レベル!$C$26:$D$27,判定レベル!$D$1,FALSE),"―")</f>
        <v>―</v>
      </c>
      <c r="K50" s="77">
        <f t="shared" si="1"/>
        <v>0</v>
      </c>
      <c r="L50" s="78">
        <f t="shared" si="1"/>
        <v>0</v>
      </c>
      <c r="M50" s="78">
        <f t="shared" si="1"/>
        <v>0</v>
      </c>
      <c r="N50" s="79">
        <f t="shared" si="1"/>
        <v>1</v>
      </c>
      <c r="O50" s="73" t="str">
        <f>IF(COUNTIF($D50:$J50,"×"),"×",IF(SUM($K50:$N50)&lt;7,"",IF(AND($I50=判定レベル!$D$25,SUM($M50:$M50)&lt;=0),"",IF(M50&gt;0,$M$8,IF(L50&gt;0,$L$8,$K$8)))))</f>
        <v/>
      </c>
      <c r="Q50" s="24" t="str">
        <f>IF(調査票シート!G50="","",調査票シート!G50)</f>
        <v/>
      </c>
      <c r="R50" s="161" t="str">
        <f>IF(調査票シート!$H50="","",調査票シート!$H50)</f>
        <v/>
      </c>
      <c r="S50" s="161" t="str">
        <f>IF(ISERROR(調査票シート!L50),"",調査票シート!L50)</f>
        <v/>
      </c>
    </row>
    <row r="51" spans="2:19" x14ac:dyDescent="0.3">
      <c r="B51" s="22" t="str">
        <f>IF(調査票シート!E51="","",調査票シート!E51)</f>
        <v/>
      </c>
      <c r="C51" s="23" t="str">
        <f>IF(調査票シート!F51="","",調査票シート!F51)</f>
        <v/>
      </c>
      <c r="D51" s="74" t="str">
        <f>IFERROR(VLOOKUP(調査票シート!$I51,判定レベル!$C$3:$D$5,判定レベル!$D$1,FALSE),"")</f>
        <v/>
      </c>
      <c r="E51" s="74" t="str">
        <f>IFERROR(VLOOKUP(調査票シート!$J51,判定レベル!$C$6:$D$8,判定レベル!$D$1,FALSE),"")</f>
        <v/>
      </c>
      <c r="F51" s="74" t="str">
        <f>IF(調査票シート!$K51="","",IF(調査票シート!$K51&gt;=判定レベル!$C$1,判定レベル!$D$10,判定レベル!$D$9))</f>
        <v/>
      </c>
      <c r="G51" s="75" t="str">
        <f>IFERROR(VLOOKUP(調査票シート!$M51,判定レベル!$C$11:$D$20,判定レベル!$D$1,FALSE),"")</f>
        <v/>
      </c>
      <c r="H51" s="74" t="str">
        <f>IFERROR(VLOOKUP(調査票シート!$N51,判定レベル!$C$21:$D$22,判定レベル!$D$1,FALSE),"")</f>
        <v/>
      </c>
      <c r="I51" s="74" t="str">
        <f>IFERROR(VLOOKUP(調査票シート!$O51,判定レベル!$C$23:$D$25,判定レベル!$D$1,FALSE),"")</f>
        <v/>
      </c>
      <c r="J51" s="76" t="str">
        <f>IFERROR(VLOOKUP(調査票シート!$P51,判定レベル!$C$26:$D$27,判定レベル!$D$1,FALSE),"―")</f>
        <v>―</v>
      </c>
      <c r="K51" s="77">
        <f t="shared" si="1"/>
        <v>0</v>
      </c>
      <c r="L51" s="78">
        <f t="shared" si="1"/>
        <v>0</v>
      </c>
      <c r="M51" s="78">
        <f t="shared" si="1"/>
        <v>0</v>
      </c>
      <c r="N51" s="79">
        <f t="shared" si="1"/>
        <v>1</v>
      </c>
      <c r="O51" s="73" t="str">
        <f>IF(COUNTIF($D51:$J51,"×"),"×",IF(SUM($K51:$N51)&lt;7,"",IF(AND($I51=判定レベル!$D$25,SUM($M51:$M51)&lt;=0),"",IF(M51&gt;0,$M$8,IF(L51&gt;0,$L$8,$K$8)))))</f>
        <v/>
      </c>
      <c r="Q51" s="24" t="str">
        <f>IF(調査票シート!G51="","",調査票シート!G51)</f>
        <v/>
      </c>
      <c r="R51" s="161" t="str">
        <f>IF(調査票シート!$H51="","",調査票シート!$H51)</f>
        <v/>
      </c>
      <c r="S51" s="161" t="str">
        <f>IF(ISERROR(調査票シート!L51),"",調査票シート!L51)</f>
        <v/>
      </c>
    </row>
    <row r="52" spans="2:19" x14ac:dyDescent="0.3">
      <c r="B52" s="22" t="str">
        <f>IF(調査票シート!E52="","",調査票シート!E52)</f>
        <v/>
      </c>
      <c r="C52" s="23" t="str">
        <f>IF(調査票シート!F52="","",調査票シート!F52)</f>
        <v/>
      </c>
      <c r="D52" s="74" t="str">
        <f>IFERROR(VLOOKUP(調査票シート!$I52,判定レベル!$C$3:$D$5,判定レベル!$D$1,FALSE),"")</f>
        <v/>
      </c>
      <c r="E52" s="74" t="str">
        <f>IFERROR(VLOOKUP(調査票シート!$J52,判定レベル!$C$6:$D$8,判定レベル!$D$1,FALSE),"")</f>
        <v/>
      </c>
      <c r="F52" s="74" t="str">
        <f>IF(調査票シート!$K52="","",IF(調査票シート!$K52&gt;=判定レベル!$C$1,判定レベル!$D$10,判定レベル!$D$9))</f>
        <v/>
      </c>
      <c r="G52" s="75" t="str">
        <f>IFERROR(VLOOKUP(調査票シート!$M52,判定レベル!$C$11:$D$20,判定レベル!$D$1,FALSE),"")</f>
        <v/>
      </c>
      <c r="H52" s="74" t="str">
        <f>IFERROR(VLOOKUP(調査票シート!$N52,判定レベル!$C$21:$D$22,判定レベル!$D$1,FALSE),"")</f>
        <v/>
      </c>
      <c r="I52" s="74" t="str">
        <f>IFERROR(VLOOKUP(調査票シート!$O52,判定レベル!$C$23:$D$25,判定レベル!$D$1,FALSE),"")</f>
        <v/>
      </c>
      <c r="J52" s="76" t="str">
        <f>IFERROR(VLOOKUP(調査票シート!$P52,判定レベル!$C$26:$D$27,判定レベル!$D$1,FALSE),"―")</f>
        <v>―</v>
      </c>
      <c r="K52" s="77">
        <f t="shared" si="1"/>
        <v>0</v>
      </c>
      <c r="L52" s="78">
        <f t="shared" si="1"/>
        <v>0</v>
      </c>
      <c r="M52" s="78">
        <f t="shared" si="1"/>
        <v>0</v>
      </c>
      <c r="N52" s="79">
        <f t="shared" si="1"/>
        <v>1</v>
      </c>
      <c r="O52" s="73" t="str">
        <f>IF(COUNTIF($D52:$J52,"×"),"×",IF(SUM($K52:$N52)&lt;7,"",IF(AND($I52=判定レベル!$D$25,SUM($M52:$M52)&lt;=0),"",IF(M52&gt;0,$M$8,IF(L52&gt;0,$L$8,$K$8)))))</f>
        <v/>
      </c>
      <c r="Q52" s="24" t="str">
        <f>IF(調査票シート!G52="","",調査票シート!G52)</f>
        <v/>
      </c>
      <c r="R52" s="161" t="str">
        <f>IF(調査票シート!$H52="","",調査票シート!$H52)</f>
        <v/>
      </c>
      <c r="S52" s="161" t="str">
        <f>IF(ISERROR(調査票シート!L52),"",調査票シート!L52)</f>
        <v/>
      </c>
    </row>
    <row r="53" spans="2:19" x14ac:dyDescent="0.3">
      <c r="B53" s="22" t="str">
        <f>IF(調査票シート!E53="","",調査票シート!E53)</f>
        <v/>
      </c>
      <c r="C53" s="23" t="str">
        <f>IF(調査票シート!F53="","",調査票シート!F53)</f>
        <v/>
      </c>
      <c r="D53" s="74" t="str">
        <f>IFERROR(VLOOKUP(調査票シート!$I53,判定レベル!$C$3:$D$5,判定レベル!$D$1,FALSE),"")</f>
        <v/>
      </c>
      <c r="E53" s="74" t="str">
        <f>IFERROR(VLOOKUP(調査票シート!$J53,判定レベル!$C$6:$D$8,判定レベル!$D$1,FALSE),"")</f>
        <v/>
      </c>
      <c r="F53" s="74" t="str">
        <f>IF(調査票シート!$K53="","",IF(調査票シート!$K53&gt;=判定レベル!$C$1,判定レベル!$D$10,判定レベル!$D$9))</f>
        <v/>
      </c>
      <c r="G53" s="75" t="str">
        <f>IFERROR(VLOOKUP(調査票シート!$M53,判定レベル!$C$11:$D$20,判定レベル!$D$1,FALSE),"")</f>
        <v/>
      </c>
      <c r="H53" s="74" t="str">
        <f>IFERROR(VLOOKUP(調査票シート!$N53,判定レベル!$C$21:$D$22,判定レベル!$D$1,FALSE),"")</f>
        <v/>
      </c>
      <c r="I53" s="74" t="str">
        <f>IFERROR(VLOOKUP(調査票シート!$O53,判定レベル!$C$23:$D$25,判定レベル!$D$1,FALSE),"")</f>
        <v/>
      </c>
      <c r="J53" s="76" t="str">
        <f>IFERROR(VLOOKUP(調査票シート!$P53,判定レベル!$C$26:$D$27,判定レベル!$D$1,FALSE),"―")</f>
        <v>―</v>
      </c>
      <c r="K53" s="77">
        <f t="shared" si="1"/>
        <v>0</v>
      </c>
      <c r="L53" s="78">
        <f t="shared" si="1"/>
        <v>0</v>
      </c>
      <c r="M53" s="78">
        <f t="shared" si="1"/>
        <v>0</v>
      </c>
      <c r="N53" s="79">
        <f t="shared" si="1"/>
        <v>1</v>
      </c>
      <c r="O53" s="73" t="str">
        <f>IF(COUNTIF($D53:$J53,"×"),"×",IF(SUM($K53:$N53)&lt;7,"",IF(AND($I53=判定レベル!$D$25,SUM($M53:$M53)&lt;=0),"",IF(M53&gt;0,$M$8,IF(L53&gt;0,$L$8,$K$8)))))</f>
        <v/>
      </c>
      <c r="Q53" s="24" t="str">
        <f>IF(調査票シート!G53="","",調査票シート!G53)</f>
        <v/>
      </c>
      <c r="R53" s="161" t="str">
        <f>IF(調査票シート!$H53="","",調査票シート!$H53)</f>
        <v/>
      </c>
      <c r="S53" s="161" t="str">
        <f>IF(ISERROR(調査票シート!L53),"",調査票シート!L53)</f>
        <v/>
      </c>
    </row>
    <row r="54" spans="2:19" x14ac:dyDescent="0.3">
      <c r="B54" s="22" t="str">
        <f>IF(調査票シート!E54="","",調査票シート!E54)</f>
        <v/>
      </c>
      <c r="C54" s="23" t="str">
        <f>IF(調査票シート!F54="","",調査票シート!F54)</f>
        <v/>
      </c>
      <c r="D54" s="74" t="str">
        <f>IFERROR(VLOOKUP(調査票シート!$I54,判定レベル!$C$3:$D$5,判定レベル!$D$1,FALSE),"")</f>
        <v/>
      </c>
      <c r="E54" s="74" t="str">
        <f>IFERROR(VLOOKUP(調査票シート!$J54,判定レベル!$C$6:$D$8,判定レベル!$D$1,FALSE),"")</f>
        <v/>
      </c>
      <c r="F54" s="74" t="str">
        <f>IF(調査票シート!$K54="","",IF(調査票シート!$K54&gt;=判定レベル!$C$1,判定レベル!$D$10,判定レベル!$D$9))</f>
        <v/>
      </c>
      <c r="G54" s="75" t="str">
        <f>IFERROR(VLOOKUP(調査票シート!$M54,判定レベル!$C$11:$D$20,判定レベル!$D$1,FALSE),"")</f>
        <v/>
      </c>
      <c r="H54" s="74" t="str">
        <f>IFERROR(VLOOKUP(調査票シート!$N54,判定レベル!$C$21:$D$22,判定レベル!$D$1,FALSE),"")</f>
        <v/>
      </c>
      <c r="I54" s="74" t="str">
        <f>IFERROR(VLOOKUP(調査票シート!$O54,判定レベル!$C$23:$D$25,判定レベル!$D$1,FALSE),"")</f>
        <v/>
      </c>
      <c r="J54" s="76" t="str">
        <f>IFERROR(VLOOKUP(調査票シート!$P54,判定レベル!$C$26:$D$27,判定レベル!$D$1,FALSE),"―")</f>
        <v>―</v>
      </c>
      <c r="K54" s="77">
        <f t="shared" si="1"/>
        <v>0</v>
      </c>
      <c r="L54" s="78">
        <f t="shared" si="1"/>
        <v>0</v>
      </c>
      <c r="M54" s="78">
        <f t="shared" si="1"/>
        <v>0</v>
      </c>
      <c r="N54" s="79">
        <f t="shared" si="1"/>
        <v>1</v>
      </c>
      <c r="O54" s="73" t="str">
        <f>IF(COUNTIF($D54:$J54,"×"),"×",IF(SUM($K54:$N54)&lt;7,"",IF(AND($I54=判定レベル!$D$25,SUM($M54:$M54)&lt;=0),"",IF(M54&gt;0,$M$8,IF(L54&gt;0,$L$8,$K$8)))))</f>
        <v/>
      </c>
      <c r="Q54" s="24" t="str">
        <f>IF(調査票シート!G54="","",調査票シート!G54)</f>
        <v/>
      </c>
      <c r="R54" s="161" t="str">
        <f>IF(調査票シート!$H54="","",調査票シート!$H54)</f>
        <v/>
      </c>
      <c r="S54" s="161" t="str">
        <f>IF(ISERROR(調査票シート!L54),"",調査票シート!L54)</f>
        <v/>
      </c>
    </row>
    <row r="55" spans="2:19" x14ac:dyDescent="0.3">
      <c r="B55" s="22" t="str">
        <f>IF(調査票シート!E55="","",調査票シート!E55)</f>
        <v/>
      </c>
      <c r="C55" s="23" t="str">
        <f>IF(調査票シート!F55="","",調査票シート!F55)</f>
        <v/>
      </c>
      <c r="D55" s="74" t="str">
        <f>IFERROR(VLOOKUP(調査票シート!$I55,判定レベル!$C$3:$D$5,判定レベル!$D$1,FALSE),"")</f>
        <v/>
      </c>
      <c r="E55" s="74" t="str">
        <f>IFERROR(VLOOKUP(調査票シート!$J55,判定レベル!$C$6:$D$8,判定レベル!$D$1,FALSE),"")</f>
        <v/>
      </c>
      <c r="F55" s="74" t="str">
        <f>IF(調査票シート!$K55="","",IF(調査票シート!$K55&gt;=判定レベル!$C$1,判定レベル!$D$10,判定レベル!$D$9))</f>
        <v/>
      </c>
      <c r="G55" s="75" t="str">
        <f>IFERROR(VLOOKUP(調査票シート!$M55,判定レベル!$C$11:$D$20,判定レベル!$D$1,FALSE),"")</f>
        <v/>
      </c>
      <c r="H55" s="74" t="str">
        <f>IFERROR(VLOOKUP(調査票シート!$N55,判定レベル!$C$21:$D$22,判定レベル!$D$1,FALSE),"")</f>
        <v/>
      </c>
      <c r="I55" s="74" t="str">
        <f>IFERROR(VLOOKUP(調査票シート!$O55,判定レベル!$C$23:$D$25,判定レベル!$D$1,FALSE),"")</f>
        <v/>
      </c>
      <c r="J55" s="76" t="str">
        <f>IFERROR(VLOOKUP(調査票シート!$P55,判定レベル!$C$26:$D$27,判定レベル!$D$1,FALSE),"―")</f>
        <v>―</v>
      </c>
      <c r="K55" s="77">
        <f t="shared" si="1"/>
        <v>0</v>
      </c>
      <c r="L55" s="78">
        <f t="shared" si="1"/>
        <v>0</v>
      </c>
      <c r="M55" s="78">
        <f t="shared" si="1"/>
        <v>0</v>
      </c>
      <c r="N55" s="79">
        <f t="shared" si="1"/>
        <v>1</v>
      </c>
      <c r="O55" s="73" t="str">
        <f>IF(COUNTIF($D55:$J55,"×"),"×",IF(SUM($K55:$N55)&lt;7,"",IF(AND($I55=判定レベル!$D$25,SUM($M55:$M55)&lt;=0),"",IF(M55&gt;0,$M$8,IF(L55&gt;0,$L$8,$K$8)))))</f>
        <v/>
      </c>
      <c r="Q55" s="24" t="str">
        <f>IF(調査票シート!G55="","",調査票シート!G55)</f>
        <v/>
      </c>
      <c r="R55" s="161" t="str">
        <f>IF(調査票シート!$H55="","",調査票シート!$H55)</f>
        <v/>
      </c>
      <c r="S55" s="161" t="str">
        <f>IF(ISERROR(調査票シート!L55),"",調査票シート!L55)</f>
        <v/>
      </c>
    </row>
    <row r="56" spans="2:19" x14ac:dyDescent="0.3">
      <c r="B56" s="22" t="str">
        <f>IF(調査票シート!E56="","",調査票シート!E56)</f>
        <v/>
      </c>
      <c r="C56" s="23" t="str">
        <f>IF(調査票シート!F56="","",調査票シート!F56)</f>
        <v/>
      </c>
      <c r="D56" s="74" t="str">
        <f>IFERROR(VLOOKUP(調査票シート!$I56,判定レベル!$C$3:$D$5,判定レベル!$D$1,FALSE),"")</f>
        <v/>
      </c>
      <c r="E56" s="74" t="str">
        <f>IFERROR(VLOOKUP(調査票シート!$J56,判定レベル!$C$6:$D$8,判定レベル!$D$1,FALSE),"")</f>
        <v/>
      </c>
      <c r="F56" s="74" t="str">
        <f>IF(調査票シート!$K56="","",IF(調査票シート!$K56&gt;=判定レベル!$C$1,判定レベル!$D$10,判定レベル!$D$9))</f>
        <v/>
      </c>
      <c r="G56" s="75" t="str">
        <f>IFERROR(VLOOKUP(調査票シート!$M56,判定レベル!$C$11:$D$20,判定レベル!$D$1,FALSE),"")</f>
        <v/>
      </c>
      <c r="H56" s="74" t="str">
        <f>IFERROR(VLOOKUP(調査票シート!$N56,判定レベル!$C$21:$D$22,判定レベル!$D$1,FALSE),"")</f>
        <v/>
      </c>
      <c r="I56" s="74" t="str">
        <f>IFERROR(VLOOKUP(調査票シート!$O56,判定レベル!$C$23:$D$25,判定レベル!$D$1,FALSE),"")</f>
        <v/>
      </c>
      <c r="J56" s="76" t="str">
        <f>IFERROR(VLOOKUP(調査票シート!$P56,判定レベル!$C$26:$D$27,判定レベル!$D$1,FALSE),"―")</f>
        <v>―</v>
      </c>
      <c r="K56" s="77">
        <f t="shared" si="1"/>
        <v>0</v>
      </c>
      <c r="L56" s="78">
        <f t="shared" si="1"/>
        <v>0</v>
      </c>
      <c r="M56" s="78">
        <f t="shared" si="1"/>
        <v>0</v>
      </c>
      <c r="N56" s="79">
        <f t="shared" si="1"/>
        <v>1</v>
      </c>
      <c r="O56" s="73" t="str">
        <f>IF(COUNTIF($D56:$J56,"×"),"×",IF(SUM($K56:$N56)&lt;7,"",IF(AND($I56=判定レベル!$D$25,SUM($M56:$M56)&lt;=0),"",IF(M56&gt;0,$M$8,IF(L56&gt;0,$L$8,$K$8)))))</f>
        <v/>
      </c>
      <c r="Q56" s="24" t="str">
        <f>IF(調査票シート!G56="","",調査票シート!G56)</f>
        <v/>
      </c>
      <c r="R56" s="161" t="str">
        <f>IF(調査票シート!$H56="","",調査票シート!$H56)</f>
        <v/>
      </c>
      <c r="S56" s="161" t="str">
        <f>IF(ISERROR(調査票シート!L56),"",調査票シート!L56)</f>
        <v/>
      </c>
    </row>
    <row r="57" spans="2:19" x14ac:dyDescent="0.3">
      <c r="B57" s="22" t="str">
        <f>IF(調査票シート!E57="","",調査票シート!E57)</f>
        <v/>
      </c>
      <c r="C57" s="23" t="str">
        <f>IF(調査票シート!F57="","",調査票シート!F57)</f>
        <v/>
      </c>
      <c r="D57" s="74" t="str">
        <f>IFERROR(VLOOKUP(調査票シート!$I57,判定レベル!$C$3:$D$5,判定レベル!$D$1,FALSE),"")</f>
        <v/>
      </c>
      <c r="E57" s="74" t="str">
        <f>IFERROR(VLOOKUP(調査票シート!$J57,判定レベル!$C$6:$D$8,判定レベル!$D$1,FALSE),"")</f>
        <v/>
      </c>
      <c r="F57" s="74" t="str">
        <f>IF(調査票シート!$K57="","",IF(調査票シート!$K57&gt;=判定レベル!$C$1,判定レベル!$D$10,判定レベル!$D$9))</f>
        <v/>
      </c>
      <c r="G57" s="75" t="str">
        <f>IFERROR(VLOOKUP(調査票シート!$M57,判定レベル!$C$11:$D$20,判定レベル!$D$1,FALSE),"")</f>
        <v/>
      </c>
      <c r="H57" s="74" t="str">
        <f>IFERROR(VLOOKUP(調査票シート!$N57,判定レベル!$C$21:$D$22,判定レベル!$D$1,FALSE),"")</f>
        <v/>
      </c>
      <c r="I57" s="74" t="str">
        <f>IFERROR(VLOOKUP(調査票シート!$O57,判定レベル!$C$23:$D$25,判定レベル!$D$1,FALSE),"")</f>
        <v/>
      </c>
      <c r="J57" s="76" t="str">
        <f>IFERROR(VLOOKUP(調査票シート!$P57,判定レベル!$C$26:$D$27,判定レベル!$D$1,FALSE),"―")</f>
        <v>―</v>
      </c>
      <c r="K57" s="77">
        <f t="shared" si="1"/>
        <v>0</v>
      </c>
      <c r="L57" s="78">
        <f t="shared" si="1"/>
        <v>0</v>
      </c>
      <c r="M57" s="78">
        <f t="shared" si="1"/>
        <v>0</v>
      </c>
      <c r="N57" s="79">
        <f t="shared" si="1"/>
        <v>1</v>
      </c>
      <c r="O57" s="73" t="str">
        <f>IF(COUNTIF($D57:$J57,"×"),"×",IF(SUM($K57:$N57)&lt;7,"",IF(AND($I57=判定レベル!$D$25,SUM($M57:$M57)&lt;=0),"",IF(M57&gt;0,$M$8,IF(L57&gt;0,$L$8,$K$8)))))</f>
        <v/>
      </c>
      <c r="Q57" s="24" t="str">
        <f>IF(調査票シート!G57="","",調査票シート!G57)</f>
        <v/>
      </c>
      <c r="R57" s="161" t="str">
        <f>IF(調査票シート!$H57="","",調査票シート!$H57)</f>
        <v/>
      </c>
      <c r="S57" s="161" t="str">
        <f>IF(ISERROR(調査票シート!L57),"",調査票シート!L57)</f>
        <v/>
      </c>
    </row>
    <row r="58" spans="2:19" x14ac:dyDescent="0.3">
      <c r="B58" s="22" t="str">
        <f>IF(調査票シート!E58="","",調査票シート!E58)</f>
        <v/>
      </c>
      <c r="C58" s="23" t="str">
        <f>IF(調査票シート!F58="","",調査票シート!F58)</f>
        <v/>
      </c>
      <c r="D58" s="74" t="str">
        <f>IFERROR(VLOOKUP(調査票シート!$I58,判定レベル!$C$3:$D$5,判定レベル!$D$1,FALSE),"")</f>
        <v/>
      </c>
      <c r="E58" s="74" t="str">
        <f>IFERROR(VLOOKUP(調査票シート!$J58,判定レベル!$C$6:$D$8,判定レベル!$D$1,FALSE),"")</f>
        <v/>
      </c>
      <c r="F58" s="74" t="str">
        <f>IF(調査票シート!$K58="","",IF(調査票シート!$K58&gt;=判定レベル!$C$1,判定レベル!$D$10,判定レベル!$D$9))</f>
        <v/>
      </c>
      <c r="G58" s="75" t="str">
        <f>IFERROR(VLOOKUP(調査票シート!$M58,判定レベル!$C$11:$D$20,判定レベル!$D$1,FALSE),"")</f>
        <v/>
      </c>
      <c r="H58" s="74" t="str">
        <f>IFERROR(VLOOKUP(調査票シート!$N58,判定レベル!$C$21:$D$22,判定レベル!$D$1,FALSE),"")</f>
        <v/>
      </c>
      <c r="I58" s="74" t="str">
        <f>IFERROR(VLOOKUP(調査票シート!$O58,判定レベル!$C$23:$D$25,判定レベル!$D$1,FALSE),"")</f>
        <v/>
      </c>
      <c r="J58" s="76" t="str">
        <f>IFERROR(VLOOKUP(調査票シート!$P58,判定レベル!$C$26:$D$27,判定レベル!$D$1,FALSE),"―")</f>
        <v>―</v>
      </c>
      <c r="K58" s="77">
        <f t="shared" si="1"/>
        <v>0</v>
      </c>
      <c r="L58" s="78">
        <f t="shared" si="1"/>
        <v>0</v>
      </c>
      <c r="M58" s="78">
        <f t="shared" si="1"/>
        <v>0</v>
      </c>
      <c r="N58" s="79">
        <f t="shared" si="1"/>
        <v>1</v>
      </c>
      <c r="O58" s="73" t="str">
        <f>IF(COUNTIF($D58:$J58,"×"),"×",IF(SUM($K58:$N58)&lt;7,"",IF(AND($I58=判定レベル!$D$25,SUM($M58:$M58)&lt;=0),"",IF(M58&gt;0,$M$8,IF(L58&gt;0,$L$8,$K$8)))))</f>
        <v/>
      </c>
      <c r="Q58" s="24" t="str">
        <f>IF(調査票シート!G58="","",調査票シート!G58)</f>
        <v/>
      </c>
      <c r="R58" s="161" t="str">
        <f>IF(調査票シート!$H58="","",調査票シート!$H58)</f>
        <v/>
      </c>
      <c r="S58" s="161" t="str">
        <f>IF(ISERROR(調査票シート!L58),"",調査票シート!L58)</f>
        <v/>
      </c>
    </row>
    <row r="59" spans="2:19" x14ac:dyDescent="0.3">
      <c r="B59" s="22" t="str">
        <f>IF(調査票シート!E59="","",調査票シート!E59)</f>
        <v/>
      </c>
      <c r="C59" s="23" t="str">
        <f>IF(調査票シート!F59="","",調査票シート!F59)</f>
        <v/>
      </c>
      <c r="D59" s="74" t="str">
        <f>IFERROR(VLOOKUP(調査票シート!$I59,判定レベル!$C$3:$D$5,判定レベル!$D$1,FALSE),"")</f>
        <v/>
      </c>
      <c r="E59" s="74" t="str">
        <f>IFERROR(VLOOKUP(調査票シート!$J59,判定レベル!$C$6:$D$8,判定レベル!$D$1,FALSE),"")</f>
        <v/>
      </c>
      <c r="F59" s="74" t="str">
        <f>IF(調査票シート!$K59="","",IF(調査票シート!$K59&gt;=判定レベル!$C$1,判定レベル!$D$10,判定レベル!$D$9))</f>
        <v/>
      </c>
      <c r="G59" s="75" t="str">
        <f>IFERROR(VLOOKUP(調査票シート!$M59,判定レベル!$C$11:$D$20,判定レベル!$D$1,FALSE),"")</f>
        <v/>
      </c>
      <c r="H59" s="74" t="str">
        <f>IFERROR(VLOOKUP(調査票シート!$N59,判定レベル!$C$21:$D$22,判定レベル!$D$1,FALSE),"")</f>
        <v/>
      </c>
      <c r="I59" s="74" t="str">
        <f>IFERROR(VLOOKUP(調査票シート!$O59,判定レベル!$C$23:$D$25,判定レベル!$D$1,FALSE),"")</f>
        <v/>
      </c>
      <c r="J59" s="76" t="str">
        <f>IFERROR(VLOOKUP(調査票シート!$P59,判定レベル!$C$26:$D$27,判定レベル!$D$1,FALSE),"―")</f>
        <v>―</v>
      </c>
      <c r="K59" s="77">
        <f t="shared" si="1"/>
        <v>0</v>
      </c>
      <c r="L59" s="78">
        <f t="shared" si="1"/>
        <v>0</v>
      </c>
      <c r="M59" s="78">
        <f t="shared" si="1"/>
        <v>0</v>
      </c>
      <c r="N59" s="79">
        <f t="shared" si="1"/>
        <v>1</v>
      </c>
      <c r="O59" s="73" t="str">
        <f>IF(COUNTIF($D59:$J59,"×"),"×",IF(SUM($K59:$N59)&lt;7,"",IF(AND($I59=判定レベル!$D$25,SUM($M59:$M59)&lt;=0),"",IF(M59&gt;0,$M$8,IF(L59&gt;0,$L$8,$K$8)))))</f>
        <v/>
      </c>
      <c r="Q59" s="24" t="str">
        <f>IF(調査票シート!G59="","",調査票シート!G59)</f>
        <v/>
      </c>
      <c r="R59" s="161" t="str">
        <f>IF(調査票シート!$H59="","",調査票シート!$H59)</f>
        <v/>
      </c>
      <c r="S59" s="161" t="str">
        <f>IF(ISERROR(調査票シート!L59),"",調査票シート!L59)</f>
        <v/>
      </c>
    </row>
    <row r="60" spans="2:19" x14ac:dyDescent="0.3">
      <c r="B60" s="22" t="str">
        <f>IF(調査票シート!E60="","",調査票シート!E60)</f>
        <v/>
      </c>
      <c r="C60" s="23" t="str">
        <f>IF(調査票シート!F60="","",調査票シート!F60)</f>
        <v/>
      </c>
      <c r="D60" s="74" t="str">
        <f>IFERROR(VLOOKUP(調査票シート!$I60,判定レベル!$C$3:$D$5,判定レベル!$D$1,FALSE),"")</f>
        <v/>
      </c>
      <c r="E60" s="74" t="str">
        <f>IFERROR(VLOOKUP(調査票シート!$J60,判定レベル!$C$6:$D$8,判定レベル!$D$1,FALSE),"")</f>
        <v/>
      </c>
      <c r="F60" s="74" t="str">
        <f>IF(調査票シート!$K60="","",IF(調査票シート!$K60&gt;=判定レベル!$C$1,判定レベル!$D$10,判定レベル!$D$9))</f>
        <v/>
      </c>
      <c r="G60" s="75" t="str">
        <f>IFERROR(VLOOKUP(調査票シート!$M60,判定レベル!$C$11:$D$20,判定レベル!$D$1,FALSE),"")</f>
        <v/>
      </c>
      <c r="H60" s="74" t="str">
        <f>IFERROR(VLOOKUP(調査票シート!$N60,判定レベル!$C$21:$D$22,判定レベル!$D$1,FALSE),"")</f>
        <v/>
      </c>
      <c r="I60" s="74" t="str">
        <f>IFERROR(VLOOKUP(調査票シート!$O60,判定レベル!$C$23:$D$25,判定レベル!$D$1,FALSE),"")</f>
        <v/>
      </c>
      <c r="J60" s="76" t="str">
        <f>IFERROR(VLOOKUP(調査票シート!$P60,判定レベル!$C$26:$D$27,判定レベル!$D$1,FALSE),"―")</f>
        <v>―</v>
      </c>
      <c r="K60" s="77">
        <f t="shared" si="1"/>
        <v>0</v>
      </c>
      <c r="L60" s="78">
        <f t="shared" si="1"/>
        <v>0</v>
      </c>
      <c r="M60" s="78">
        <f t="shared" si="1"/>
        <v>0</v>
      </c>
      <c r="N60" s="79">
        <f t="shared" si="1"/>
        <v>1</v>
      </c>
      <c r="O60" s="73" t="str">
        <f>IF(COUNTIF($D60:$J60,"×"),"×",IF(SUM($K60:$N60)&lt;7,"",IF(AND($I60=判定レベル!$D$25,SUM($M60:$M60)&lt;=0),"",IF(M60&gt;0,$M$8,IF(L60&gt;0,$L$8,$K$8)))))</f>
        <v/>
      </c>
      <c r="Q60" s="24" t="str">
        <f>IF(調査票シート!G60="","",調査票シート!G60)</f>
        <v/>
      </c>
      <c r="R60" s="161" t="str">
        <f>IF(調査票シート!$H60="","",調査票シート!$H60)</f>
        <v/>
      </c>
      <c r="S60" s="161" t="str">
        <f>IF(ISERROR(調査票シート!L60),"",調査票シート!L60)</f>
        <v/>
      </c>
    </row>
    <row r="61" spans="2:19" x14ac:dyDescent="0.3">
      <c r="B61" s="22" t="str">
        <f>IF(調査票シート!E61="","",調査票シート!E61)</f>
        <v/>
      </c>
      <c r="C61" s="23" t="str">
        <f>IF(調査票シート!F61="","",調査票シート!F61)</f>
        <v/>
      </c>
      <c r="D61" s="74" t="str">
        <f>IFERROR(VLOOKUP(調査票シート!$I61,判定レベル!$C$3:$D$5,判定レベル!$D$1,FALSE),"")</f>
        <v/>
      </c>
      <c r="E61" s="74" t="str">
        <f>IFERROR(VLOOKUP(調査票シート!$J61,判定レベル!$C$6:$D$8,判定レベル!$D$1,FALSE),"")</f>
        <v/>
      </c>
      <c r="F61" s="74" t="str">
        <f>IF(調査票シート!$K61="","",IF(調査票シート!$K61&gt;=判定レベル!$C$1,判定レベル!$D$10,判定レベル!$D$9))</f>
        <v/>
      </c>
      <c r="G61" s="75" t="str">
        <f>IFERROR(VLOOKUP(調査票シート!$M61,判定レベル!$C$11:$D$20,判定レベル!$D$1,FALSE),"")</f>
        <v/>
      </c>
      <c r="H61" s="74" t="str">
        <f>IFERROR(VLOOKUP(調査票シート!$N61,判定レベル!$C$21:$D$22,判定レベル!$D$1,FALSE),"")</f>
        <v/>
      </c>
      <c r="I61" s="74" t="str">
        <f>IFERROR(VLOOKUP(調査票シート!$O61,判定レベル!$C$23:$D$25,判定レベル!$D$1,FALSE),"")</f>
        <v/>
      </c>
      <c r="J61" s="76" t="str">
        <f>IFERROR(VLOOKUP(調査票シート!$P61,判定レベル!$C$26:$D$27,判定レベル!$D$1,FALSE),"―")</f>
        <v>―</v>
      </c>
      <c r="K61" s="77">
        <f t="shared" si="1"/>
        <v>0</v>
      </c>
      <c r="L61" s="78">
        <f t="shared" si="1"/>
        <v>0</v>
      </c>
      <c r="M61" s="78">
        <f t="shared" si="1"/>
        <v>0</v>
      </c>
      <c r="N61" s="79">
        <f t="shared" si="1"/>
        <v>1</v>
      </c>
      <c r="O61" s="73" t="str">
        <f>IF(COUNTIF($D61:$J61,"×"),"×",IF(SUM($K61:$N61)&lt;7,"",IF(AND($I61=判定レベル!$D$25,SUM($M61:$M61)&lt;=0),"",IF(M61&gt;0,$M$8,IF(L61&gt;0,$L$8,$K$8)))))</f>
        <v/>
      </c>
      <c r="Q61" s="24" t="str">
        <f>IF(調査票シート!G61="","",調査票シート!G61)</f>
        <v/>
      </c>
      <c r="R61" s="161" t="str">
        <f>IF(調査票シート!$H61="","",調査票シート!$H61)</f>
        <v/>
      </c>
      <c r="S61" s="161" t="str">
        <f>IF(ISERROR(調査票シート!L61),"",調査票シート!L61)</f>
        <v/>
      </c>
    </row>
    <row r="62" spans="2:19" x14ac:dyDescent="0.3">
      <c r="B62" s="22" t="str">
        <f>IF(調査票シート!E62="","",調査票シート!E62)</f>
        <v/>
      </c>
      <c r="C62" s="23" t="str">
        <f>IF(調査票シート!F62="","",調査票シート!F62)</f>
        <v/>
      </c>
      <c r="D62" s="74" t="str">
        <f>IFERROR(VLOOKUP(調査票シート!$I62,判定レベル!$C$3:$D$5,判定レベル!$D$1,FALSE),"")</f>
        <v/>
      </c>
      <c r="E62" s="74" t="str">
        <f>IFERROR(VLOOKUP(調査票シート!$J62,判定レベル!$C$6:$D$8,判定レベル!$D$1,FALSE),"")</f>
        <v/>
      </c>
      <c r="F62" s="74" t="str">
        <f>IF(調査票シート!$K62="","",IF(調査票シート!$K62&gt;=判定レベル!$C$1,判定レベル!$D$10,判定レベル!$D$9))</f>
        <v/>
      </c>
      <c r="G62" s="75" t="str">
        <f>IFERROR(VLOOKUP(調査票シート!$M62,判定レベル!$C$11:$D$20,判定レベル!$D$1,FALSE),"")</f>
        <v/>
      </c>
      <c r="H62" s="74" t="str">
        <f>IFERROR(VLOOKUP(調査票シート!$N62,判定レベル!$C$21:$D$22,判定レベル!$D$1,FALSE),"")</f>
        <v/>
      </c>
      <c r="I62" s="74" t="str">
        <f>IFERROR(VLOOKUP(調査票シート!$O62,判定レベル!$C$23:$D$25,判定レベル!$D$1,FALSE),"")</f>
        <v/>
      </c>
      <c r="J62" s="76" t="str">
        <f>IFERROR(VLOOKUP(調査票シート!$P62,判定レベル!$C$26:$D$27,判定レベル!$D$1,FALSE),"―")</f>
        <v>―</v>
      </c>
      <c r="K62" s="77">
        <f t="shared" si="1"/>
        <v>0</v>
      </c>
      <c r="L62" s="78">
        <f t="shared" si="1"/>
        <v>0</v>
      </c>
      <c r="M62" s="78">
        <f t="shared" si="1"/>
        <v>0</v>
      </c>
      <c r="N62" s="79">
        <f t="shared" si="1"/>
        <v>1</v>
      </c>
      <c r="O62" s="73" t="str">
        <f>IF(COUNTIF($D62:$J62,"×"),"×",IF(SUM($K62:$N62)&lt;7,"",IF(AND($I62=判定レベル!$D$25,SUM($M62:$M62)&lt;=0),"",IF(M62&gt;0,$M$8,IF(L62&gt;0,$L$8,$K$8)))))</f>
        <v/>
      </c>
      <c r="Q62" s="24" t="str">
        <f>IF(調査票シート!G62="","",調査票シート!G62)</f>
        <v/>
      </c>
      <c r="R62" s="161" t="str">
        <f>IF(調査票シート!$H62="","",調査票シート!$H62)</f>
        <v/>
      </c>
      <c r="S62" s="161" t="str">
        <f>IF(ISERROR(調査票シート!L62),"",調査票シート!L62)</f>
        <v/>
      </c>
    </row>
    <row r="63" spans="2:19" x14ac:dyDescent="0.3">
      <c r="B63" s="22" t="str">
        <f>IF(調査票シート!E63="","",調査票シート!E63)</f>
        <v/>
      </c>
      <c r="C63" s="23" t="str">
        <f>IF(調査票シート!F63="","",調査票シート!F63)</f>
        <v/>
      </c>
      <c r="D63" s="74" t="str">
        <f>IFERROR(VLOOKUP(調査票シート!$I63,判定レベル!$C$3:$D$5,判定レベル!$D$1,FALSE),"")</f>
        <v/>
      </c>
      <c r="E63" s="74" t="str">
        <f>IFERROR(VLOOKUP(調査票シート!$J63,判定レベル!$C$6:$D$8,判定レベル!$D$1,FALSE),"")</f>
        <v/>
      </c>
      <c r="F63" s="74" t="str">
        <f>IF(調査票シート!$K63="","",IF(調査票シート!$K63&gt;=判定レベル!$C$1,判定レベル!$D$10,判定レベル!$D$9))</f>
        <v/>
      </c>
      <c r="G63" s="75" t="str">
        <f>IFERROR(VLOOKUP(調査票シート!$M63,判定レベル!$C$11:$D$20,判定レベル!$D$1,FALSE),"")</f>
        <v/>
      </c>
      <c r="H63" s="74" t="str">
        <f>IFERROR(VLOOKUP(調査票シート!$N63,判定レベル!$C$21:$D$22,判定レベル!$D$1,FALSE),"")</f>
        <v/>
      </c>
      <c r="I63" s="74" t="str">
        <f>IFERROR(VLOOKUP(調査票シート!$O63,判定レベル!$C$23:$D$25,判定レベル!$D$1,FALSE),"")</f>
        <v/>
      </c>
      <c r="J63" s="76" t="str">
        <f>IFERROR(VLOOKUP(調査票シート!$P63,判定レベル!$C$26:$D$27,判定レベル!$D$1,FALSE),"―")</f>
        <v>―</v>
      </c>
      <c r="K63" s="77">
        <f t="shared" si="1"/>
        <v>0</v>
      </c>
      <c r="L63" s="78">
        <f t="shared" si="1"/>
        <v>0</v>
      </c>
      <c r="M63" s="78">
        <f t="shared" si="1"/>
        <v>0</v>
      </c>
      <c r="N63" s="79">
        <f t="shared" si="1"/>
        <v>1</v>
      </c>
      <c r="O63" s="73" t="str">
        <f>IF(COUNTIF($D63:$J63,"×"),"×",IF(SUM($K63:$N63)&lt;7,"",IF(AND($I63=判定レベル!$D$25,SUM($M63:$M63)&lt;=0),"",IF(M63&gt;0,$M$8,IF(L63&gt;0,$L$8,$K$8)))))</f>
        <v/>
      </c>
      <c r="Q63" s="24" t="str">
        <f>IF(調査票シート!G63="","",調査票シート!G63)</f>
        <v/>
      </c>
      <c r="R63" s="161" t="str">
        <f>IF(調査票シート!$H63="","",調査票シート!$H63)</f>
        <v/>
      </c>
      <c r="S63" s="161" t="str">
        <f>IF(ISERROR(調査票シート!L63),"",調査票シート!L63)</f>
        <v/>
      </c>
    </row>
    <row r="64" spans="2:19" x14ac:dyDescent="0.3">
      <c r="B64" s="22" t="str">
        <f>IF(調査票シート!E64="","",調査票シート!E64)</f>
        <v/>
      </c>
      <c r="C64" s="23" t="str">
        <f>IF(調査票シート!F64="","",調査票シート!F64)</f>
        <v/>
      </c>
      <c r="D64" s="74" t="str">
        <f>IFERROR(VLOOKUP(調査票シート!$I64,判定レベル!$C$3:$D$5,判定レベル!$D$1,FALSE),"")</f>
        <v/>
      </c>
      <c r="E64" s="74" t="str">
        <f>IFERROR(VLOOKUP(調査票シート!$J64,判定レベル!$C$6:$D$8,判定レベル!$D$1,FALSE),"")</f>
        <v/>
      </c>
      <c r="F64" s="74" t="str">
        <f>IF(調査票シート!$K64="","",IF(調査票シート!$K64&gt;=判定レベル!$C$1,判定レベル!$D$10,判定レベル!$D$9))</f>
        <v/>
      </c>
      <c r="G64" s="75" t="str">
        <f>IFERROR(VLOOKUP(調査票シート!$M64,判定レベル!$C$11:$D$20,判定レベル!$D$1,FALSE),"")</f>
        <v/>
      </c>
      <c r="H64" s="74" t="str">
        <f>IFERROR(VLOOKUP(調査票シート!$N64,判定レベル!$C$21:$D$22,判定レベル!$D$1,FALSE),"")</f>
        <v/>
      </c>
      <c r="I64" s="74" t="str">
        <f>IFERROR(VLOOKUP(調査票シート!$O64,判定レベル!$C$23:$D$25,判定レベル!$D$1,FALSE),"")</f>
        <v/>
      </c>
      <c r="J64" s="76" t="str">
        <f>IFERROR(VLOOKUP(調査票シート!$P64,判定レベル!$C$26:$D$27,判定レベル!$D$1,FALSE),"―")</f>
        <v>―</v>
      </c>
      <c r="K64" s="77">
        <f t="shared" si="1"/>
        <v>0</v>
      </c>
      <c r="L64" s="78">
        <f t="shared" si="1"/>
        <v>0</v>
      </c>
      <c r="M64" s="78">
        <f t="shared" si="1"/>
        <v>0</v>
      </c>
      <c r="N64" s="79">
        <f t="shared" si="1"/>
        <v>1</v>
      </c>
      <c r="O64" s="73" t="str">
        <f>IF(COUNTIF($D64:$J64,"×"),"×",IF(SUM($K64:$N64)&lt;7,"",IF(AND($I64=判定レベル!$D$25,SUM($M64:$M64)&lt;=0),"",IF(M64&gt;0,$M$8,IF(L64&gt;0,$L$8,$K$8)))))</f>
        <v/>
      </c>
      <c r="Q64" s="24" t="str">
        <f>IF(調査票シート!G64="","",調査票シート!G64)</f>
        <v/>
      </c>
      <c r="R64" s="161" t="str">
        <f>IF(調査票シート!$H64="","",調査票シート!$H64)</f>
        <v/>
      </c>
      <c r="S64" s="161" t="str">
        <f>IF(ISERROR(調査票シート!L64),"",調査票シート!L64)</f>
        <v/>
      </c>
    </row>
    <row r="65" spans="2:19" x14ac:dyDescent="0.3">
      <c r="B65" s="22" t="str">
        <f>IF(調査票シート!E65="","",調査票シート!E65)</f>
        <v/>
      </c>
      <c r="C65" s="23" t="str">
        <f>IF(調査票シート!F65="","",調査票シート!F65)</f>
        <v/>
      </c>
      <c r="D65" s="74" t="str">
        <f>IFERROR(VLOOKUP(調査票シート!$I65,判定レベル!$C$3:$D$5,判定レベル!$D$1,FALSE),"")</f>
        <v/>
      </c>
      <c r="E65" s="74" t="str">
        <f>IFERROR(VLOOKUP(調査票シート!$J65,判定レベル!$C$6:$D$8,判定レベル!$D$1,FALSE),"")</f>
        <v/>
      </c>
      <c r="F65" s="74" t="str">
        <f>IF(調査票シート!$K65="","",IF(調査票シート!$K65&gt;=判定レベル!$C$1,判定レベル!$D$10,判定レベル!$D$9))</f>
        <v/>
      </c>
      <c r="G65" s="75" t="str">
        <f>IFERROR(VLOOKUP(調査票シート!$M65,判定レベル!$C$11:$D$20,判定レベル!$D$1,FALSE),"")</f>
        <v/>
      </c>
      <c r="H65" s="74" t="str">
        <f>IFERROR(VLOOKUP(調査票シート!$N65,判定レベル!$C$21:$D$22,判定レベル!$D$1,FALSE),"")</f>
        <v/>
      </c>
      <c r="I65" s="74" t="str">
        <f>IFERROR(VLOOKUP(調査票シート!$O65,判定レベル!$C$23:$D$25,判定レベル!$D$1,FALSE),"")</f>
        <v/>
      </c>
      <c r="J65" s="76" t="str">
        <f>IFERROR(VLOOKUP(調査票シート!$P65,判定レベル!$C$26:$D$27,判定レベル!$D$1,FALSE),"―")</f>
        <v>―</v>
      </c>
      <c r="K65" s="77">
        <f t="shared" si="1"/>
        <v>0</v>
      </c>
      <c r="L65" s="78">
        <f t="shared" si="1"/>
        <v>0</v>
      </c>
      <c r="M65" s="78">
        <f t="shared" si="1"/>
        <v>0</v>
      </c>
      <c r="N65" s="79">
        <f t="shared" si="1"/>
        <v>1</v>
      </c>
      <c r="O65" s="73" t="str">
        <f>IF(COUNTIF($D65:$J65,"×"),"×",IF(SUM($K65:$N65)&lt;7,"",IF(AND($I65=判定レベル!$D$25,SUM($M65:$M65)&lt;=0),"",IF(M65&gt;0,$M$8,IF(L65&gt;0,$L$8,$K$8)))))</f>
        <v/>
      </c>
      <c r="Q65" s="24" t="str">
        <f>IF(調査票シート!G65="","",調査票シート!G65)</f>
        <v/>
      </c>
      <c r="R65" s="161" t="str">
        <f>IF(調査票シート!$H65="","",調査票シート!$H65)</f>
        <v/>
      </c>
      <c r="S65" s="161" t="str">
        <f>IF(ISERROR(調査票シート!L65),"",調査票シート!L65)</f>
        <v/>
      </c>
    </row>
    <row r="66" spans="2:19" x14ac:dyDescent="0.3">
      <c r="B66" s="22" t="str">
        <f>IF(調査票シート!E66="","",調査票シート!E66)</f>
        <v/>
      </c>
      <c r="C66" s="23" t="str">
        <f>IF(調査票シート!F66="","",調査票シート!F66)</f>
        <v/>
      </c>
      <c r="D66" s="74" t="str">
        <f>IFERROR(VLOOKUP(調査票シート!$I66,判定レベル!$C$3:$D$5,判定レベル!$D$1,FALSE),"")</f>
        <v/>
      </c>
      <c r="E66" s="74" t="str">
        <f>IFERROR(VLOOKUP(調査票シート!$J66,判定レベル!$C$6:$D$8,判定レベル!$D$1,FALSE),"")</f>
        <v/>
      </c>
      <c r="F66" s="74" t="str">
        <f>IF(調査票シート!$K66="","",IF(調査票シート!$K66&gt;=判定レベル!$C$1,判定レベル!$D$10,判定レベル!$D$9))</f>
        <v/>
      </c>
      <c r="G66" s="75" t="str">
        <f>IFERROR(VLOOKUP(調査票シート!$M66,判定レベル!$C$11:$D$20,判定レベル!$D$1,FALSE),"")</f>
        <v/>
      </c>
      <c r="H66" s="74" t="str">
        <f>IFERROR(VLOOKUP(調査票シート!$N66,判定レベル!$C$21:$D$22,判定レベル!$D$1,FALSE),"")</f>
        <v/>
      </c>
      <c r="I66" s="74" t="str">
        <f>IFERROR(VLOOKUP(調査票シート!$O66,判定レベル!$C$23:$D$25,判定レベル!$D$1,FALSE),"")</f>
        <v/>
      </c>
      <c r="J66" s="76" t="str">
        <f>IFERROR(VLOOKUP(調査票シート!$P66,判定レベル!$C$26:$D$27,判定レベル!$D$1,FALSE),"―")</f>
        <v>―</v>
      </c>
      <c r="K66" s="77">
        <f t="shared" si="1"/>
        <v>0</v>
      </c>
      <c r="L66" s="78">
        <f t="shared" si="1"/>
        <v>0</v>
      </c>
      <c r="M66" s="78">
        <f t="shared" si="1"/>
        <v>0</v>
      </c>
      <c r="N66" s="79">
        <f t="shared" si="1"/>
        <v>1</v>
      </c>
      <c r="O66" s="73" t="str">
        <f>IF(COUNTIF($D66:$J66,"×"),"×",IF(SUM($K66:$N66)&lt;7,"",IF(AND($I66=判定レベル!$D$25,SUM($M66:$M66)&lt;=0),"",IF(M66&gt;0,$M$8,IF(L66&gt;0,$L$8,$K$8)))))</f>
        <v/>
      </c>
      <c r="Q66" s="24" t="str">
        <f>IF(調査票シート!G66="","",調査票シート!G66)</f>
        <v/>
      </c>
      <c r="R66" s="161" t="str">
        <f>IF(調査票シート!$H66="","",調査票シート!$H66)</f>
        <v/>
      </c>
      <c r="S66" s="161" t="str">
        <f>IF(ISERROR(調査票シート!L66),"",調査票シート!L66)</f>
        <v/>
      </c>
    </row>
    <row r="67" spans="2:19" x14ac:dyDescent="0.3">
      <c r="B67" s="22" t="str">
        <f>IF(調査票シート!E67="","",調査票シート!E67)</f>
        <v/>
      </c>
      <c r="C67" s="23" t="str">
        <f>IF(調査票シート!F67="","",調査票シート!F67)</f>
        <v/>
      </c>
      <c r="D67" s="74" t="str">
        <f>IFERROR(VLOOKUP(調査票シート!$I67,判定レベル!$C$3:$D$5,判定レベル!$D$1,FALSE),"")</f>
        <v/>
      </c>
      <c r="E67" s="74" t="str">
        <f>IFERROR(VLOOKUP(調査票シート!$J67,判定レベル!$C$6:$D$8,判定レベル!$D$1,FALSE),"")</f>
        <v/>
      </c>
      <c r="F67" s="74" t="str">
        <f>IF(調査票シート!$K67="","",IF(調査票シート!$K67&gt;=判定レベル!$C$1,判定レベル!$D$10,判定レベル!$D$9))</f>
        <v/>
      </c>
      <c r="G67" s="75" t="str">
        <f>IFERROR(VLOOKUP(調査票シート!$M67,判定レベル!$C$11:$D$20,判定レベル!$D$1,FALSE),"")</f>
        <v/>
      </c>
      <c r="H67" s="74" t="str">
        <f>IFERROR(VLOOKUP(調査票シート!$N67,判定レベル!$C$21:$D$22,判定レベル!$D$1,FALSE),"")</f>
        <v/>
      </c>
      <c r="I67" s="74" t="str">
        <f>IFERROR(VLOOKUP(調査票シート!$O67,判定レベル!$C$23:$D$25,判定レベル!$D$1,FALSE),"")</f>
        <v/>
      </c>
      <c r="J67" s="76" t="str">
        <f>IFERROR(VLOOKUP(調査票シート!$P67,判定レベル!$C$26:$D$27,判定レベル!$D$1,FALSE),"―")</f>
        <v>―</v>
      </c>
      <c r="K67" s="77">
        <f t="shared" si="1"/>
        <v>0</v>
      </c>
      <c r="L67" s="78">
        <f t="shared" si="1"/>
        <v>0</v>
      </c>
      <c r="M67" s="78">
        <f t="shared" si="1"/>
        <v>0</v>
      </c>
      <c r="N67" s="79">
        <f t="shared" si="1"/>
        <v>1</v>
      </c>
      <c r="O67" s="73" t="str">
        <f>IF(COUNTIF($D67:$J67,"×"),"×",IF(SUM($K67:$N67)&lt;7,"",IF(AND($I67=判定レベル!$D$25,SUM($M67:$M67)&lt;=0),"",IF(M67&gt;0,$M$8,IF(L67&gt;0,$L$8,$K$8)))))</f>
        <v/>
      </c>
      <c r="Q67" s="24" t="str">
        <f>IF(調査票シート!G67="","",調査票シート!G67)</f>
        <v/>
      </c>
      <c r="R67" s="161" t="str">
        <f>IF(調査票シート!$H67="","",調査票シート!$H67)</f>
        <v/>
      </c>
      <c r="S67" s="161" t="str">
        <f>IF(ISERROR(調査票シート!L67),"",調査票シート!L67)</f>
        <v/>
      </c>
    </row>
    <row r="68" spans="2:19" x14ac:dyDescent="0.3">
      <c r="B68" s="22" t="str">
        <f>IF(調査票シート!E68="","",調査票シート!E68)</f>
        <v/>
      </c>
      <c r="C68" s="23" t="str">
        <f>IF(調査票シート!F68="","",調査票シート!F68)</f>
        <v/>
      </c>
      <c r="D68" s="74" t="str">
        <f>IFERROR(VLOOKUP(調査票シート!$I68,判定レベル!$C$3:$D$5,判定レベル!$D$1,FALSE),"")</f>
        <v/>
      </c>
      <c r="E68" s="74" t="str">
        <f>IFERROR(VLOOKUP(調査票シート!$J68,判定レベル!$C$6:$D$8,判定レベル!$D$1,FALSE),"")</f>
        <v/>
      </c>
      <c r="F68" s="74" t="str">
        <f>IF(調査票シート!$K68="","",IF(調査票シート!$K68&gt;=判定レベル!$C$1,判定レベル!$D$10,判定レベル!$D$9))</f>
        <v/>
      </c>
      <c r="G68" s="75" t="str">
        <f>IFERROR(VLOOKUP(調査票シート!$M68,判定レベル!$C$11:$D$20,判定レベル!$D$1,FALSE),"")</f>
        <v/>
      </c>
      <c r="H68" s="74" t="str">
        <f>IFERROR(VLOOKUP(調査票シート!$N68,判定レベル!$C$21:$D$22,判定レベル!$D$1,FALSE),"")</f>
        <v/>
      </c>
      <c r="I68" s="74" t="str">
        <f>IFERROR(VLOOKUP(調査票シート!$O68,判定レベル!$C$23:$D$25,判定レベル!$D$1,FALSE),"")</f>
        <v/>
      </c>
      <c r="J68" s="76" t="str">
        <f>IFERROR(VLOOKUP(調査票シート!$P68,判定レベル!$C$26:$D$27,判定レベル!$D$1,FALSE),"―")</f>
        <v>―</v>
      </c>
      <c r="K68" s="77">
        <f t="shared" si="1"/>
        <v>0</v>
      </c>
      <c r="L68" s="78">
        <f t="shared" si="1"/>
        <v>0</v>
      </c>
      <c r="M68" s="78">
        <f t="shared" si="1"/>
        <v>0</v>
      </c>
      <c r="N68" s="79">
        <f t="shared" si="1"/>
        <v>1</v>
      </c>
      <c r="O68" s="73" t="str">
        <f>IF(COUNTIF($D68:$J68,"×"),"×",IF(SUM($K68:$N68)&lt;7,"",IF(AND($I68=判定レベル!$D$25,SUM($M68:$M68)&lt;=0),"",IF(M68&gt;0,$M$8,IF(L68&gt;0,$L$8,$K$8)))))</f>
        <v/>
      </c>
      <c r="Q68" s="24" t="str">
        <f>IF(調査票シート!G68="","",調査票シート!G68)</f>
        <v/>
      </c>
      <c r="R68" s="161" t="str">
        <f>IF(調査票シート!$H68="","",調査票シート!$H68)</f>
        <v/>
      </c>
      <c r="S68" s="161" t="str">
        <f>IF(ISERROR(調査票シート!L68),"",調査票シート!L68)</f>
        <v/>
      </c>
    </row>
    <row r="69" spans="2:19" x14ac:dyDescent="0.3">
      <c r="B69" s="22" t="str">
        <f>IF(調査票シート!E69="","",調査票シート!E69)</f>
        <v/>
      </c>
      <c r="C69" s="23" t="str">
        <f>IF(調査票シート!F69="","",調査票シート!F69)</f>
        <v/>
      </c>
      <c r="D69" s="74" t="str">
        <f>IFERROR(VLOOKUP(調査票シート!$I69,判定レベル!$C$3:$D$5,判定レベル!$D$1,FALSE),"")</f>
        <v/>
      </c>
      <c r="E69" s="74" t="str">
        <f>IFERROR(VLOOKUP(調査票シート!$J69,判定レベル!$C$6:$D$8,判定レベル!$D$1,FALSE),"")</f>
        <v/>
      </c>
      <c r="F69" s="74" t="str">
        <f>IF(調査票シート!$K69="","",IF(調査票シート!$K69&gt;=判定レベル!$C$1,判定レベル!$D$10,判定レベル!$D$9))</f>
        <v/>
      </c>
      <c r="G69" s="75" t="str">
        <f>IFERROR(VLOOKUP(調査票シート!$M69,判定レベル!$C$11:$D$20,判定レベル!$D$1,FALSE),"")</f>
        <v/>
      </c>
      <c r="H69" s="74" t="str">
        <f>IFERROR(VLOOKUP(調査票シート!$N69,判定レベル!$C$21:$D$22,判定レベル!$D$1,FALSE),"")</f>
        <v/>
      </c>
      <c r="I69" s="74" t="str">
        <f>IFERROR(VLOOKUP(調査票シート!$O69,判定レベル!$C$23:$D$25,判定レベル!$D$1,FALSE),"")</f>
        <v/>
      </c>
      <c r="J69" s="76" t="str">
        <f>IFERROR(VLOOKUP(調査票シート!$P69,判定レベル!$C$26:$D$27,判定レベル!$D$1,FALSE),"―")</f>
        <v>―</v>
      </c>
      <c r="K69" s="77">
        <f t="shared" si="1"/>
        <v>0</v>
      </c>
      <c r="L69" s="78">
        <f t="shared" si="1"/>
        <v>0</v>
      </c>
      <c r="M69" s="78">
        <f t="shared" si="1"/>
        <v>0</v>
      </c>
      <c r="N69" s="79">
        <f t="shared" si="1"/>
        <v>1</v>
      </c>
      <c r="O69" s="73" t="str">
        <f>IF(COUNTIF($D69:$J69,"×"),"×",IF(SUM($K69:$N69)&lt;7,"",IF(AND($I69=判定レベル!$D$25,SUM($M69:$M69)&lt;=0),"",IF(M69&gt;0,$M$8,IF(L69&gt;0,$L$8,$K$8)))))</f>
        <v/>
      </c>
      <c r="Q69" s="24" t="str">
        <f>IF(調査票シート!G69="","",調査票シート!G69)</f>
        <v/>
      </c>
      <c r="R69" s="161" t="str">
        <f>IF(調査票シート!$H69="","",調査票シート!$H69)</f>
        <v/>
      </c>
      <c r="S69" s="161" t="str">
        <f>IF(ISERROR(調査票シート!L69),"",調査票シート!L69)</f>
        <v/>
      </c>
    </row>
    <row r="70" spans="2:19" x14ac:dyDescent="0.3">
      <c r="B70" s="22" t="str">
        <f>IF(調査票シート!E70="","",調査票シート!E70)</f>
        <v/>
      </c>
      <c r="C70" s="23" t="str">
        <f>IF(調査票シート!F70="","",調査票シート!F70)</f>
        <v/>
      </c>
      <c r="D70" s="74" t="str">
        <f>IFERROR(VLOOKUP(調査票シート!$I70,判定レベル!$C$3:$D$5,判定レベル!$D$1,FALSE),"")</f>
        <v/>
      </c>
      <c r="E70" s="74" t="str">
        <f>IFERROR(VLOOKUP(調査票シート!$J70,判定レベル!$C$6:$D$8,判定レベル!$D$1,FALSE),"")</f>
        <v/>
      </c>
      <c r="F70" s="74" t="str">
        <f>IF(調査票シート!$K70="","",IF(調査票シート!$K70&gt;=判定レベル!$C$1,判定レベル!$D$10,判定レベル!$D$9))</f>
        <v/>
      </c>
      <c r="G70" s="75" t="str">
        <f>IFERROR(VLOOKUP(調査票シート!$M70,判定レベル!$C$11:$D$20,判定レベル!$D$1,FALSE),"")</f>
        <v/>
      </c>
      <c r="H70" s="74" t="str">
        <f>IFERROR(VLOOKUP(調査票シート!$N70,判定レベル!$C$21:$D$22,判定レベル!$D$1,FALSE),"")</f>
        <v/>
      </c>
      <c r="I70" s="74" t="str">
        <f>IFERROR(VLOOKUP(調査票シート!$O70,判定レベル!$C$23:$D$25,判定レベル!$D$1,FALSE),"")</f>
        <v/>
      </c>
      <c r="J70" s="76" t="str">
        <f>IFERROR(VLOOKUP(調査票シート!$P70,判定レベル!$C$26:$D$27,判定レベル!$D$1,FALSE),"―")</f>
        <v>―</v>
      </c>
      <c r="K70" s="77">
        <f t="shared" si="1"/>
        <v>0</v>
      </c>
      <c r="L70" s="78">
        <f t="shared" si="1"/>
        <v>0</v>
      </c>
      <c r="M70" s="78">
        <f t="shared" si="1"/>
        <v>0</v>
      </c>
      <c r="N70" s="79">
        <f t="shared" si="1"/>
        <v>1</v>
      </c>
      <c r="O70" s="73" t="str">
        <f>IF(COUNTIF($D70:$J70,"×"),"×",IF(SUM($K70:$N70)&lt;7,"",IF(AND($I70=判定レベル!$D$25,SUM($M70:$M70)&lt;=0),"",IF(M70&gt;0,$M$8,IF(L70&gt;0,$L$8,$K$8)))))</f>
        <v/>
      </c>
      <c r="Q70" s="24" t="str">
        <f>IF(調査票シート!G70="","",調査票シート!G70)</f>
        <v/>
      </c>
      <c r="R70" s="161" t="str">
        <f>IF(調査票シート!$H70="","",調査票シート!$H70)</f>
        <v/>
      </c>
      <c r="S70" s="161" t="str">
        <f>IF(ISERROR(調査票シート!L70),"",調査票シート!L70)</f>
        <v/>
      </c>
    </row>
    <row r="71" spans="2:19" x14ac:dyDescent="0.3">
      <c r="B71" s="22" t="str">
        <f>IF(調査票シート!E71="","",調査票シート!E71)</f>
        <v/>
      </c>
      <c r="C71" s="23" t="str">
        <f>IF(調査票シート!F71="","",調査票シート!F71)</f>
        <v/>
      </c>
      <c r="D71" s="74" t="str">
        <f>IFERROR(VLOOKUP(調査票シート!$I71,判定レベル!$C$3:$D$5,判定レベル!$D$1,FALSE),"")</f>
        <v/>
      </c>
      <c r="E71" s="74" t="str">
        <f>IFERROR(VLOOKUP(調査票シート!$J71,判定レベル!$C$6:$D$8,判定レベル!$D$1,FALSE),"")</f>
        <v/>
      </c>
      <c r="F71" s="74" t="str">
        <f>IF(調査票シート!$K71="","",IF(調査票シート!$K71&gt;=判定レベル!$C$1,判定レベル!$D$10,判定レベル!$D$9))</f>
        <v/>
      </c>
      <c r="G71" s="75" t="str">
        <f>IFERROR(VLOOKUP(調査票シート!$M71,判定レベル!$C$11:$D$20,判定レベル!$D$1,FALSE),"")</f>
        <v/>
      </c>
      <c r="H71" s="74" t="str">
        <f>IFERROR(VLOOKUP(調査票シート!$N71,判定レベル!$C$21:$D$22,判定レベル!$D$1,FALSE),"")</f>
        <v/>
      </c>
      <c r="I71" s="74" t="str">
        <f>IFERROR(VLOOKUP(調査票シート!$O71,判定レベル!$C$23:$D$25,判定レベル!$D$1,FALSE),"")</f>
        <v/>
      </c>
      <c r="J71" s="76" t="str">
        <f>IFERROR(VLOOKUP(調査票シート!$P71,判定レベル!$C$26:$D$27,判定レベル!$D$1,FALSE),"―")</f>
        <v>―</v>
      </c>
      <c r="K71" s="77">
        <f t="shared" si="1"/>
        <v>0</v>
      </c>
      <c r="L71" s="78">
        <f t="shared" si="1"/>
        <v>0</v>
      </c>
      <c r="M71" s="78">
        <f t="shared" si="1"/>
        <v>0</v>
      </c>
      <c r="N71" s="79">
        <f t="shared" si="1"/>
        <v>1</v>
      </c>
      <c r="O71" s="73" t="str">
        <f>IF(COUNTIF($D71:$J71,"×"),"×",IF(SUM($K71:$N71)&lt;7,"",IF(AND($I71=判定レベル!$D$25,SUM($M71:$M71)&lt;=0),"",IF(M71&gt;0,$M$8,IF(L71&gt;0,$L$8,$K$8)))))</f>
        <v/>
      </c>
      <c r="Q71" s="24" t="str">
        <f>IF(調査票シート!G71="","",調査票シート!G71)</f>
        <v/>
      </c>
      <c r="R71" s="161" t="str">
        <f>IF(調査票シート!$H71="","",調査票シート!$H71)</f>
        <v/>
      </c>
      <c r="S71" s="161" t="str">
        <f>IF(ISERROR(調査票シート!L71),"",調査票シート!L71)</f>
        <v/>
      </c>
    </row>
    <row r="72" spans="2:19" x14ac:dyDescent="0.3">
      <c r="B72" s="22" t="str">
        <f>IF(調査票シート!E72="","",調査票シート!E72)</f>
        <v/>
      </c>
      <c r="C72" s="23" t="str">
        <f>IF(調査票シート!F72="","",調査票シート!F72)</f>
        <v/>
      </c>
      <c r="D72" s="74" t="str">
        <f>IFERROR(VLOOKUP(調査票シート!$I72,判定レベル!$C$3:$D$5,判定レベル!$D$1,FALSE),"")</f>
        <v/>
      </c>
      <c r="E72" s="74" t="str">
        <f>IFERROR(VLOOKUP(調査票シート!$J72,判定レベル!$C$6:$D$8,判定レベル!$D$1,FALSE),"")</f>
        <v/>
      </c>
      <c r="F72" s="74" t="str">
        <f>IF(調査票シート!$K72="","",IF(調査票シート!$K72&gt;=判定レベル!$C$1,判定レベル!$D$10,判定レベル!$D$9))</f>
        <v/>
      </c>
      <c r="G72" s="75" t="str">
        <f>IFERROR(VLOOKUP(調査票シート!$M72,判定レベル!$C$11:$D$20,判定レベル!$D$1,FALSE),"")</f>
        <v/>
      </c>
      <c r="H72" s="74" t="str">
        <f>IFERROR(VLOOKUP(調査票シート!$N72,判定レベル!$C$21:$D$22,判定レベル!$D$1,FALSE),"")</f>
        <v/>
      </c>
      <c r="I72" s="74" t="str">
        <f>IFERROR(VLOOKUP(調査票シート!$O72,判定レベル!$C$23:$D$25,判定レベル!$D$1,FALSE),"")</f>
        <v/>
      </c>
      <c r="J72" s="76" t="str">
        <f>IFERROR(VLOOKUP(調査票シート!$P72,判定レベル!$C$26:$D$27,判定レベル!$D$1,FALSE),"―")</f>
        <v>―</v>
      </c>
      <c r="K72" s="77">
        <f t="shared" si="1"/>
        <v>0</v>
      </c>
      <c r="L72" s="78">
        <f t="shared" si="1"/>
        <v>0</v>
      </c>
      <c r="M72" s="78">
        <f t="shared" si="1"/>
        <v>0</v>
      </c>
      <c r="N72" s="79">
        <f t="shared" si="1"/>
        <v>1</v>
      </c>
      <c r="O72" s="73" t="str">
        <f>IF(COUNTIF($D72:$J72,"×"),"×",IF(SUM($K72:$N72)&lt;7,"",IF(AND($I72=判定レベル!$D$25,SUM($M72:$M72)&lt;=0),"",IF(M72&gt;0,$M$8,IF(L72&gt;0,$L$8,$K$8)))))</f>
        <v/>
      </c>
      <c r="Q72" s="24" t="str">
        <f>IF(調査票シート!G72="","",調査票シート!G72)</f>
        <v/>
      </c>
      <c r="R72" s="161" t="str">
        <f>IF(調査票シート!$H72="","",調査票シート!$H72)</f>
        <v/>
      </c>
      <c r="S72" s="161" t="str">
        <f>IF(ISERROR(調査票シート!L72),"",調査票シート!L72)</f>
        <v/>
      </c>
    </row>
    <row r="73" spans="2:19" x14ac:dyDescent="0.3">
      <c r="B73" s="22" t="str">
        <f>IF(調査票シート!E73="","",調査票シート!E73)</f>
        <v/>
      </c>
      <c r="C73" s="23" t="str">
        <f>IF(調査票シート!F73="","",調査票シート!F73)</f>
        <v/>
      </c>
      <c r="D73" s="74" t="str">
        <f>IFERROR(VLOOKUP(調査票シート!$I73,判定レベル!$C$3:$D$5,判定レベル!$D$1,FALSE),"")</f>
        <v/>
      </c>
      <c r="E73" s="74" t="str">
        <f>IFERROR(VLOOKUP(調査票シート!$J73,判定レベル!$C$6:$D$8,判定レベル!$D$1,FALSE),"")</f>
        <v/>
      </c>
      <c r="F73" s="74" t="str">
        <f>IF(調査票シート!$K73="","",IF(調査票シート!$K73&gt;=判定レベル!$C$1,判定レベル!$D$10,判定レベル!$D$9))</f>
        <v/>
      </c>
      <c r="G73" s="75" t="str">
        <f>IFERROR(VLOOKUP(調査票シート!$M73,判定レベル!$C$11:$D$20,判定レベル!$D$1,FALSE),"")</f>
        <v/>
      </c>
      <c r="H73" s="74" t="str">
        <f>IFERROR(VLOOKUP(調査票シート!$N73,判定レベル!$C$21:$D$22,判定レベル!$D$1,FALSE),"")</f>
        <v/>
      </c>
      <c r="I73" s="74" t="str">
        <f>IFERROR(VLOOKUP(調査票シート!$O73,判定レベル!$C$23:$D$25,判定レベル!$D$1,FALSE),"")</f>
        <v/>
      </c>
      <c r="J73" s="76" t="str">
        <f>IFERROR(VLOOKUP(調査票シート!$P73,判定レベル!$C$26:$D$27,判定レベル!$D$1,FALSE),"―")</f>
        <v>―</v>
      </c>
      <c r="K73" s="77">
        <f t="shared" si="1"/>
        <v>0</v>
      </c>
      <c r="L73" s="78">
        <f t="shared" si="1"/>
        <v>0</v>
      </c>
      <c r="M73" s="78">
        <f t="shared" si="1"/>
        <v>0</v>
      </c>
      <c r="N73" s="79">
        <f t="shared" si="1"/>
        <v>1</v>
      </c>
      <c r="O73" s="73" t="str">
        <f>IF(COUNTIF($D73:$J73,"×"),"×",IF(SUM($K73:$N73)&lt;7,"",IF(AND($I73=判定レベル!$D$25,SUM($M73:$M73)&lt;=0),"",IF(M73&gt;0,$M$8,IF(L73&gt;0,$L$8,$K$8)))))</f>
        <v/>
      </c>
      <c r="Q73" s="24" t="str">
        <f>IF(調査票シート!G73="","",調査票シート!G73)</f>
        <v/>
      </c>
      <c r="R73" s="161" t="str">
        <f>IF(調査票シート!$H73="","",調査票シート!$H73)</f>
        <v/>
      </c>
      <c r="S73" s="161" t="str">
        <f>IF(ISERROR(調査票シート!L73),"",調査票シート!L73)</f>
        <v/>
      </c>
    </row>
    <row r="74" spans="2:19" x14ac:dyDescent="0.3">
      <c r="B74" s="22" t="str">
        <f>IF(調査票シート!E74="","",調査票シート!E74)</f>
        <v/>
      </c>
      <c r="C74" s="23" t="str">
        <f>IF(調査票シート!F74="","",調査票シート!F74)</f>
        <v/>
      </c>
      <c r="D74" s="74" t="str">
        <f>IFERROR(VLOOKUP(調査票シート!$I74,判定レベル!$C$3:$D$5,判定レベル!$D$1,FALSE),"")</f>
        <v/>
      </c>
      <c r="E74" s="74" t="str">
        <f>IFERROR(VLOOKUP(調査票シート!$J74,判定レベル!$C$6:$D$8,判定レベル!$D$1,FALSE),"")</f>
        <v/>
      </c>
      <c r="F74" s="74" t="str">
        <f>IF(調査票シート!$K74="","",IF(調査票シート!$K74&gt;=判定レベル!$C$1,判定レベル!$D$10,判定レベル!$D$9))</f>
        <v/>
      </c>
      <c r="G74" s="75" t="str">
        <f>IFERROR(VLOOKUP(調査票シート!$M74,判定レベル!$C$11:$D$20,判定レベル!$D$1,FALSE),"")</f>
        <v/>
      </c>
      <c r="H74" s="74" t="str">
        <f>IFERROR(VLOOKUP(調査票シート!$N74,判定レベル!$C$21:$D$22,判定レベル!$D$1,FALSE),"")</f>
        <v/>
      </c>
      <c r="I74" s="74" t="str">
        <f>IFERROR(VLOOKUP(調査票シート!$O74,判定レベル!$C$23:$D$25,判定レベル!$D$1,FALSE),"")</f>
        <v/>
      </c>
      <c r="J74" s="76" t="str">
        <f>IFERROR(VLOOKUP(調査票シート!$P74,判定レベル!$C$26:$D$27,判定レベル!$D$1,FALSE),"―")</f>
        <v>―</v>
      </c>
      <c r="K74" s="77">
        <f t="shared" si="1"/>
        <v>0</v>
      </c>
      <c r="L74" s="78">
        <f t="shared" si="1"/>
        <v>0</v>
      </c>
      <c r="M74" s="78">
        <f t="shared" si="1"/>
        <v>0</v>
      </c>
      <c r="N74" s="79">
        <f t="shared" si="1"/>
        <v>1</v>
      </c>
      <c r="O74" s="73" t="str">
        <f>IF(COUNTIF($D74:$J74,"×"),"×",IF(SUM($K74:$N74)&lt;7,"",IF(AND($I74=判定レベル!$D$25,SUM($M74:$M74)&lt;=0),"",IF(M74&gt;0,$M$8,IF(L74&gt;0,$L$8,$K$8)))))</f>
        <v/>
      </c>
      <c r="Q74" s="24" t="str">
        <f>IF(調査票シート!G74="","",調査票シート!G74)</f>
        <v/>
      </c>
      <c r="R74" s="161" t="str">
        <f>IF(調査票シート!$H74="","",調査票シート!$H74)</f>
        <v/>
      </c>
      <c r="S74" s="161" t="str">
        <f>IF(ISERROR(調査票シート!L74),"",調査票シート!L74)</f>
        <v/>
      </c>
    </row>
    <row r="75" spans="2:19" x14ac:dyDescent="0.3">
      <c r="B75" s="22" t="str">
        <f>IF(調査票シート!E75="","",調査票シート!E75)</f>
        <v/>
      </c>
      <c r="C75" s="23" t="str">
        <f>IF(調査票シート!F75="","",調査票シート!F75)</f>
        <v/>
      </c>
      <c r="D75" s="74" t="str">
        <f>IFERROR(VLOOKUP(調査票シート!$I75,判定レベル!$C$3:$D$5,判定レベル!$D$1,FALSE),"")</f>
        <v/>
      </c>
      <c r="E75" s="74" t="str">
        <f>IFERROR(VLOOKUP(調査票シート!$J75,判定レベル!$C$6:$D$8,判定レベル!$D$1,FALSE),"")</f>
        <v/>
      </c>
      <c r="F75" s="74" t="str">
        <f>IF(調査票シート!$K75="","",IF(調査票シート!$K75&gt;=判定レベル!$C$1,判定レベル!$D$10,判定レベル!$D$9))</f>
        <v/>
      </c>
      <c r="G75" s="75" t="str">
        <f>IFERROR(VLOOKUP(調査票シート!$M75,判定レベル!$C$11:$D$20,判定レベル!$D$1,FALSE),"")</f>
        <v/>
      </c>
      <c r="H75" s="74" t="str">
        <f>IFERROR(VLOOKUP(調査票シート!$N75,判定レベル!$C$21:$D$22,判定レベル!$D$1,FALSE),"")</f>
        <v/>
      </c>
      <c r="I75" s="74" t="str">
        <f>IFERROR(VLOOKUP(調査票シート!$O75,判定レベル!$C$23:$D$25,判定レベル!$D$1,FALSE),"")</f>
        <v/>
      </c>
      <c r="J75" s="76" t="str">
        <f>IFERROR(VLOOKUP(調査票シート!$P75,判定レベル!$C$26:$D$27,判定レベル!$D$1,FALSE),"―")</f>
        <v>―</v>
      </c>
      <c r="K75" s="77">
        <f t="shared" si="1"/>
        <v>0</v>
      </c>
      <c r="L75" s="78">
        <f t="shared" si="1"/>
        <v>0</v>
      </c>
      <c r="M75" s="78">
        <f t="shared" si="1"/>
        <v>0</v>
      </c>
      <c r="N75" s="79">
        <f t="shared" si="1"/>
        <v>1</v>
      </c>
      <c r="O75" s="73" t="str">
        <f>IF(COUNTIF($D75:$J75,"×"),"×",IF(SUM($K75:$N75)&lt;7,"",IF(AND($I75=判定レベル!$D$25,SUM($M75:$M75)&lt;=0),"",IF(M75&gt;0,$M$8,IF(L75&gt;0,$L$8,$K$8)))))</f>
        <v/>
      </c>
      <c r="Q75" s="24" t="str">
        <f>IF(調査票シート!G75="","",調査票シート!G75)</f>
        <v/>
      </c>
      <c r="R75" s="161" t="str">
        <f>IF(調査票シート!$H75="","",調査票シート!$H75)</f>
        <v/>
      </c>
      <c r="S75" s="161" t="str">
        <f>IF(ISERROR(調査票シート!L75),"",調査票シート!L75)</f>
        <v/>
      </c>
    </row>
    <row r="76" spans="2:19" x14ac:dyDescent="0.3">
      <c r="B76" s="22" t="str">
        <f>IF(調査票シート!E76="","",調査票シート!E76)</f>
        <v/>
      </c>
      <c r="C76" s="23" t="str">
        <f>IF(調査票シート!F76="","",調査票シート!F76)</f>
        <v/>
      </c>
      <c r="D76" s="74" t="str">
        <f>IFERROR(VLOOKUP(調査票シート!$I76,判定レベル!$C$3:$D$5,判定レベル!$D$1,FALSE),"")</f>
        <v/>
      </c>
      <c r="E76" s="74" t="str">
        <f>IFERROR(VLOOKUP(調査票シート!$J76,判定レベル!$C$6:$D$8,判定レベル!$D$1,FALSE),"")</f>
        <v/>
      </c>
      <c r="F76" s="74" t="str">
        <f>IF(調査票シート!$K76="","",IF(調査票シート!$K76&gt;=判定レベル!$C$1,判定レベル!$D$10,判定レベル!$D$9))</f>
        <v/>
      </c>
      <c r="G76" s="75" t="str">
        <f>IFERROR(VLOOKUP(調査票シート!$M76,判定レベル!$C$11:$D$20,判定レベル!$D$1,FALSE),"")</f>
        <v/>
      </c>
      <c r="H76" s="74" t="str">
        <f>IFERROR(VLOOKUP(調査票シート!$N76,判定レベル!$C$21:$D$22,判定レベル!$D$1,FALSE),"")</f>
        <v/>
      </c>
      <c r="I76" s="74" t="str">
        <f>IFERROR(VLOOKUP(調査票シート!$O76,判定レベル!$C$23:$D$25,判定レベル!$D$1,FALSE),"")</f>
        <v/>
      </c>
      <c r="J76" s="76" t="str">
        <f>IFERROR(VLOOKUP(調査票シート!$P76,判定レベル!$C$26:$D$27,判定レベル!$D$1,FALSE),"―")</f>
        <v>―</v>
      </c>
      <c r="K76" s="77">
        <f t="shared" si="1"/>
        <v>0</v>
      </c>
      <c r="L76" s="78">
        <f t="shared" si="1"/>
        <v>0</v>
      </c>
      <c r="M76" s="78">
        <f t="shared" si="1"/>
        <v>0</v>
      </c>
      <c r="N76" s="79">
        <f t="shared" si="1"/>
        <v>1</v>
      </c>
      <c r="O76" s="73" t="str">
        <f>IF(COUNTIF($D76:$J76,"×"),"×",IF(SUM($K76:$N76)&lt;7,"",IF(AND($I76=判定レベル!$D$25,SUM($M76:$M76)&lt;=0),"",IF(M76&gt;0,$M$8,IF(L76&gt;0,$L$8,$K$8)))))</f>
        <v/>
      </c>
      <c r="Q76" s="24" t="str">
        <f>IF(調査票シート!G76="","",調査票シート!G76)</f>
        <v/>
      </c>
      <c r="R76" s="161" t="str">
        <f>IF(調査票シート!$H76="","",調査票シート!$H76)</f>
        <v/>
      </c>
      <c r="S76" s="161" t="str">
        <f>IF(ISERROR(調査票シート!L76),"",調査票シート!L76)</f>
        <v/>
      </c>
    </row>
    <row r="77" spans="2:19" x14ac:dyDescent="0.3">
      <c r="B77" s="22" t="str">
        <f>IF(調査票シート!E77="","",調査票シート!E77)</f>
        <v/>
      </c>
      <c r="C77" s="23" t="str">
        <f>IF(調査票シート!F77="","",調査票シート!F77)</f>
        <v/>
      </c>
      <c r="D77" s="74" t="str">
        <f>IFERROR(VLOOKUP(調査票シート!$I77,判定レベル!$C$3:$D$5,判定レベル!$D$1,FALSE),"")</f>
        <v/>
      </c>
      <c r="E77" s="74" t="str">
        <f>IFERROR(VLOOKUP(調査票シート!$J77,判定レベル!$C$6:$D$8,判定レベル!$D$1,FALSE),"")</f>
        <v/>
      </c>
      <c r="F77" s="74" t="str">
        <f>IF(調査票シート!$K77="","",IF(調査票シート!$K77&gt;=判定レベル!$C$1,判定レベル!$D$10,判定レベル!$D$9))</f>
        <v/>
      </c>
      <c r="G77" s="75" t="str">
        <f>IFERROR(VLOOKUP(調査票シート!$M77,判定レベル!$C$11:$D$20,判定レベル!$D$1,FALSE),"")</f>
        <v/>
      </c>
      <c r="H77" s="74" t="str">
        <f>IFERROR(VLOOKUP(調査票シート!$N77,判定レベル!$C$21:$D$22,判定レベル!$D$1,FALSE),"")</f>
        <v/>
      </c>
      <c r="I77" s="74" t="str">
        <f>IFERROR(VLOOKUP(調査票シート!$O77,判定レベル!$C$23:$D$25,判定レベル!$D$1,FALSE),"")</f>
        <v/>
      </c>
      <c r="J77" s="76" t="str">
        <f>IFERROR(VLOOKUP(調査票シート!$P77,判定レベル!$C$26:$D$27,判定レベル!$D$1,FALSE),"―")</f>
        <v>―</v>
      </c>
      <c r="K77" s="77">
        <f t="shared" si="1"/>
        <v>0</v>
      </c>
      <c r="L77" s="78">
        <f t="shared" si="1"/>
        <v>0</v>
      </c>
      <c r="M77" s="78">
        <f t="shared" si="1"/>
        <v>0</v>
      </c>
      <c r="N77" s="79">
        <f t="shared" si="1"/>
        <v>1</v>
      </c>
      <c r="O77" s="73" t="str">
        <f>IF(COUNTIF($D77:$J77,"×"),"×",IF(SUM($K77:$N77)&lt;7,"",IF(AND($I77=判定レベル!$D$25,SUM($M77:$M77)&lt;=0),"",IF(M77&gt;0,$M$8,IF(L77&gt;0,$L$8,$K$8)))))</f>
        <v/>
      </c>
      <c r="Q77" s="24" t="str">
        <f>IF(調査票シート!G77="","",調査票シート!G77)</f>
        <v/>
      </c>
      <c r="R77" s="161" t="str">
        <f>IF(調査票シート!$H77="","",調査票シート!$H77)</f>
        <v/>
      </c>
      <c r="S77" s="161" t="str">
        <f>IF(ISERROR(調査票シート!L77),"",調査票シート!L77)</f>
        <v/>
      </c>
    </row>
    <row r="78" spans="2:19" x14ac:dyDescent="0.3">
      <c r="B78" s="22" t="str">
        <f>IF(調査票シート!E78="","",調査票シート!E78)</f>
        <v/>
      </c>
      <c r="C78" s="23" t="str">
        <f>IF(調査票シート!F78="","",調査票シート!F78)</f>
        <v/>
      </c>
      <c r="D78" s="74" t="str">
        <f>IFERROR(VLOOKUP(調査票シート!$I78,判定レベル!$C$3:$D$5,判定レベル!$D$1,FALSE),"")</f>
        <v/>
      </c>
      <c r="E78" s="74" t="str">
        <f>IFERROR(VLOOKUP(調査票シート!$J78,判定レベル!$C$6:$D$8,判定レベル!$D$1,FALSE),"")</f>
        <v/>
      </c>
      <c r="F78" s="74" t="str">
        <f>IF(調査票シート!$K78="","",IF(調査票シート!$K78&gt;=判定レベル!$C$1,判定レベル!$D$10,判定レベル!$D$9))</f>
        <v/>
      </c>
      <c r="G78" s="75" t="str">
        <f>IFERROR(VLOOKUP(調査票シート!$M78,判定レベル!$C$11:$D$20,判定レベル!$D$1,FALSE),"")</f>
        <v/>
      </c>
      <c r="H78" s="74" t="str">
        <f>IFERROR(VLOOKUP(調査票シート!$N78,判定レベル!$C$21:$D$22,判定レベル!$D$1,FALSE),"")</f>
        <v/>
      </c>
      <c r="I78" s="74" t="str">
        <f>IFERROR(VLOOKUP(調査票シート!$O78,判定レベル!$C$23:$D$25,判定レベル!$D$1,FALSE),"")</f>
        <v/>
      </c>
      <c r="J78" s="76" t="str">
        <f>IFERROR(VLOOKUP(調査票シート!$P78,判定レベル!$C$26:$D$27,判定レベル!$D$1,FALSE),"―")</f>
        <v>―</v>
      </c>
      <c r="K78" s="77">
        <f t="shared" si="1"/>
        <v>0</v>
      </c>
      <c r="L78" s="78">
        <f t="shared" si="1"/>
        <v>0</v>
      </c>
      <c r="M78" s="78">
        <f t="shared" si="1"/>
        <v>0</v>
      </c>
      <c r="N78" s="79">
        <f t="shared" si="1"/>
        <v>1</v>
      </c>
      <c r="O78" s="73" t="str">
        <f>IF(COUNTIF($D78:$J78,"×"),"×",IF(SUM($K78:$N78)&lt;7,"",IF(AND($I78=判定レベル!$D$25,SUM($M78:$M78)&lt;=0),"",IF(M78&gt;0,$M$8,IF(L78&gt;0,$L$8,$K$8)))))</f>
        <v/>
      </c>
      <c r="Q78" s="24" t="str">
        <f>IF(調査票シート!G78="","",調査票シート!G78)</f>
        <v/>
      </c>
      <c r="R78" s="161" t="str">
        <f>IF(調査票シート!$H78="","",調査票シート!$H78)</f>
        <v/>
      </c>
      <c r="S78" s="161" t="str">
        <f>IF(ISERROR(調査票シート!L78),"",調査票シート!L78)</f>
        <v/>
      </c>
    </row>
    <row r="79" spans="2:19" x14ac:dyDescent="0.3">
      <c r="B79" s="22" t="str">
        <f>IF(調査票シート!E79="","",調査票シート!E79)</f>
        <v/>
      </c>
      <c r="C79" s="23" t="str">
        <f>IF(調査票シート!F79="","",調査票シート!F79)</f>
        <v/>
      </c>
      <c r="D79" s="74" t="str">
        <f>IFERROR(VLOOKUP(調査票シート!$I79,判定レベル!$C$3:$D$5,判定レベル!$D$1,FALSE),"")</f>
        <v/>
      </c>
      <c r="E79" s="74" t="str">
        <f>IFERROR(VLOOKUP(調査票シート!$J79,判定レベル!$C$6:$D$8,判定レベル!$D$1,FALSE),"")</f>
        <v/>
      </c>
      <c r="F79" s="74" t="str">
        <f>IF(調査票シート!$K79="","",IF(調査票シート!$K79&gt;=判定レベル!$C$1,判定レベル!$D$10,判定レベル!$D$9))</f>
        <v/>
      </c>
      <c r="G79" s="75" t="str">
        <f>IFERROR(VLOOKUP(調査票シート!$M79,判定レベル!$C$11:$D$20,判定レベル!$D$1,FALSE),"")</f>
        <v/>
      </c>
      <c r="H79" s="74" t="str">
        <f>IFERROR(VLOOKUP(調査票シート!$N79,判定レベル!$C$21:$D$22,判定レベル!$D$1,FALSE),"")</f>
        <v/>
      </c>
      <c r="I79" s="74" t="str">
        <f>IFERROR(VLOOKUP(調査票シート!$O79,判定レベル!$C$23:$D$25,判定レベル!$D$1,FALSE),"")</f>
        <v/>
      </c>
      <c r="J79" s="76" t="str">
        <f>IFERROR(VLOOKUP(調査票シート!$P79,判定レベル!$C$26:$D$27,判定レベル!$D$1,FALSE),"―")</f>
        <v>―</v>
      </c>
      <c r="K79" s="77">
        <f t="shared" si="1"/>
        <v>0</v>
      </c>
      <c r="L79" s="78">
        <f t="shared" si="1"/>
        <v>0</v>
      </c>
      <c r="M79" s="78">
        <f t="shared" si="1"/>
        <v>0</v>
      </c>
      <c r="N79" s="79">
        <f t="shared" si="1"/>
        <v>1</v>
      </c>
      <c r="O79" s="73" t="str">
        <f>IF(COUNTIF($D79:$J79,"×"),"×",IF(SUM($K79:$N79)&lt;7,"",IF(AND($I79=判定レベル!$D$25,SUM($M79:$M79)&lt;=0),"",IF(M79&gt;0,$M$8,IF(L79&gt;0,$L$8,$K$8)))))</f>
        <v/>
      </c>
      <c r="Q79" s="24" t="str">
        <f>IF(調査票シート!G79="","",調査票シート!G79)</f>
        <v/>
      </c>
      <c r="R79" s="161" t="str">
        <f>IF(調査票シート!$H79="","",調査票シート!$H79)</f>
        <v/>
      </c>
      <c r="S79" s="161" t="str">
        <f>IF(ISERROR(調査票シート!L79),"",調査票シート!L79)</f>
        <v/>
      </c>
    </row>
    <row r="80" spans="2:19" x14ac:dyDescent="0.3">
      <c r="B80" s="22" t="str">
        <f>IF(調査票シート!E80="","",調査票シート!E80)</f>
        <v/>
      </c>
      <c r="C80" s="23" t="str">
        <f>IF(調査票シート!F80="","",調査票シート!F80)</f>
        <v/>
      </c>
      <c r="D80" s="74" t="str">
        <f>IFERROR(VLOOKUP(調査票シート!$I80,判定レベル!$C$3:$D$5,判定レベル!$D$1,FALSE),"")</f>
        <v/>
      </c>
      <c r="E80" s="74" t="str">
        <f>IFERROR(VLOOKUP(調査票シート!$J80,判定レベル!$C$6:$D$8,判定レベル!$D$1,FALSE),"")</f>
        <v/>
      </c>
      <c r="F80" s="74" t="str">
        <f>IF(調査票シート!$K80="","",IF(調査票シート!$K80&gt;=判定レベル!$C$1,判定レベル!$D$10,判定レベル!$D$9))</f>
        <v/>
      </c>
      <c r="G80" s="75" t="str">
        <f>IFERROR(VLOOKUP(調査票シート!$M80,判定レベル!$C$11:$D$20,判定レベル!$D$1,FALSE),"")</f>
        <v/>
      </c>
      <c r="H80" s="74" t="str">
        <f>IFERROR(VLOOKUP(調査票シート!$N80,判定レベル!$C$21:$D$22,判定レベル!$D$1,FALSE),"")</f>
        <v/>
      </c>
      <c r="I80" s="74" t="str">
        <f>IFERROR(VLOOKUP(調査票シート!$O80,判定レベル!$C$23:$D$25,判定レベル!$D$1,FALSE),"")</f>
        <v/>
      </c>
      <c r="J80" s="76" t="str">
        <f>IFERROR(VLOOKUP(調査票シート!$P80,判定レベル!$C$26:$D$27,判定レベル!$D$1,FALSE),"―")</f>
        <v>―</v>
      </c>
      <c r="K80" s="77">
        <f t="shared" si="1"/>
        <v>0</v>
      </c>
      <c r="L80" s="78">
        <f t="shared" si="1"/>
        <v>0</v>
      </c>
      <c r="M80" s="78">
        <f t="shared" si="1"/>
        <v>0</v>
      </c>
      <c r="N80" s="79">
        <f t="shared" si="1"/>
        <v>1</v>
      </c>
      <c r="O80" s="73" t="str">
        <f>IF(COUNTIF($D80:$J80,"×"),"×",IF(SUM($K80:$N80)&lt;7,"",IF(AND($I80=判定レベル!$D$25,SUM($M80:$M80)&lt;=0),"",IF(M80&gt;0,$M$8,IF(L80&gt;0,$L$8,$K$8)))))</f>
        <v/>
      </c>
      <c r="Q80" s="24" t="str">
        <f>IF(調査票シート!G80="","",調査票シート!G80)</f>
        <v/>
      </c>
      <c r="R80" s="161" t="str">
        <f>IF(調査票シート!$H80="","",調査票シート!$H80)</f>
        <v/>
      </c>
      <c r="S80" s="161" t="str">
        <f>IF(ISERROR(調査票シート!L80),"",調査票シート!L80)</f>
        <v/>
      </c>
    </row>
    <row r="81" spans="2:19" x14ac:dyDescent="0.3">
      <c r="B81" s="22" t="str">
        <f>IF(調査票シート!E81="","",調査票シート!E81)</f>
        <v/>
      </c>
      <c r="C81" s="23" t="str">
        <f>IF(調査票シート!F81="","",調査票シート!F81)</f>
        <v/>
      </c>
      <c r="D81" s="74" t="str">
        <f>IFERROR(VLOOKUP(調査票シート!$I81,判定レベル!$C$3:$D$5,判定レベル!$D$1,FALSE),"")</f>
        <v/>
      </c>
      <c r="E81" s="74" t="str">
        <f>IFERROR(VLOOKUP(調査票シート!$J81,判定レベル!$C$6:$D$8,判定レベル!$D$1,FALSE),"")</f>
        <v/>
      </c>
      <c r="F81" s="74" t="str">
        <f>IF(調査票シート!$K81="","",IF(調査票シート!$K81&gt;=判定レベル!$C$1,判定レベル!$D$10,判定レベル!$D$9))</f>
        <v/>
      </c>
      <c r="G81" s="75" t="str">
        <f>IFERROR(VLOOKUP(調査票シート!$M81,判定レベル!$C$11:$D$20,判定レベル!$D$1,FALSE),"")</f>
        <v/>
      </c>
      <c r="H81" s="74" t="str">
        <f>IFERROR(VLOOKUP(調査票シート!$N81,判定レベル!$C$21:$D$22,判定レベル!$D$1,FALSE),"")</f>
        <v/>
      </c>
      <c r="I81" s="74" t="str">
        <f>IFERROR(VLOOKUP(調査票シート!$O81,判定レベル!$C$23:$D$25,判定レベル!$D$1,FALSE),"")</f>
        <v/>
      </c>
      <c r="J81" s="76" t="str">
        <f>IFERROR(VLOOKUP(調査票シート!$P81,判定レベル!$C$26:$D$27,判定レベル!$D$1,FALSE),"―")</f>
        <v>―</v>
      </c>
      <c r="K81" s="77">
        <f t="shared" si="1"/>
        <v>0</v>
      </c>
      <c r="L81" s="78">
        <f t="shared" si="1"/>
        <v>0</v>
      </c>
      <c r="M81" s="78">
        <f t="shared" si="1"/>
        <v>0</v>
      </c>
      <c r="N81" s="79">
        <f t="shared" si="1"/>
        <v>1</v>
      </c>
      <c r="O81" s="73" t="str">
        <f>IF(COUNTIF($D81:$J81,"×"),"×",IF(SUM($K81:$N81)&lt;7,"",IF(AND($I81=判定レベル!$D$25,SUM($M81:$M81)&lt;=0),"",IF(M81&gt;0,$M$8,IF(L81&gt;0,$L$8,$K$8)))))</f>
        <v/>
      </c>
      <c r="Q81" s="24" t="str">
        <f>IF(調査票シート!G81="","",調査票シート!G81)</f>
        <v/>
      </c>
      <c r="R81" s="161" t="str">
        <f>IF(調査票シート!$H81="","",調査票シート!$H81)</f>
        <v/>
      </c>
      <c r="S81" s="161" t="str">
        <f>IF(ISERROR(調査票シート!L81),"",調査票シート!L81)</f>
        <v/>
      </c>
    </row>
    <row r="82" spans="2:19" x14ac:dyDescent="0.3">
      <c r="B82" s="22" t="str">
        <f>IF(調査票シート!E82="","",調査票シート!E82)</f>
        <v/>
      </c>
      <c r="C82" s="23" t="str">
        <f>IF(調査票シート!F82="","",調査票シート!F82)</f>
        <v/>
      </c>
      <c r="D82" s="74" t="str">
        <f>IFERROR(VLOOKUP(調査票シート!$I82,判定レベル!$C$3:$D$5,判定レベル!$D$1,FALSE),"")</f>
        <v/>
      </c>
      <c r="E82" s="74" t="str">
        <f>IFERROR(VLOOKUP(調査票シート!$J82,判定レベル!$C$6:$D$8,判定レベル!$D$1,FALSE),"")</f>
        <v/>
      </c>
      <c r="F82" s="74" t="str">
        <f>IF(調査票シート!$K82="","",IF(調査票シート!$K82&gt;=判定レベル!$C$1,判定レベル!$D$10,判定レベル!$D$9))</f>
        <v/>
      </c>
      <c r="G82" s="75" t="str">
        <f>IFERROR(VLOOKUP(調査票シート!$M82,判定レベル!$C$11:$D$20,判定レベル!$D$1,FALSE),"")</f>
        <v/>
      </c>
      <c r="H82" s="74" t="str">
        <f>IFERROR(VLOOKUP(調査票シート!$N82,判定レベル!$C$21:$D$22,判定レベル!$D$1,FALSE),"")</f>
        <v/>
      </c>
      <c r="I82" s="74" t="str">
        <f>IFERROR(VLOOKUP(調査票シート!$O82,判定レベル!$C$23:$D$25,判定レベル!$D$1,FALSE),"")</f>
        <v/>
      </c>
      <c r="J82" s="76" t="str">
        <f>IFERROR(VLOOKUP(調査票シート!$P82,判定レベル!$C$26:$D$27,判定レベル!$D$1,FALSE),"―")</f>
        <v>―</v>
      </c>
      <c r="K82" s="77">
        <f t="shared" si="1"/>
        <v>0</v>
      </c>
      <c r="L82" s="78">
        <f t="shared" si="1"/>
        <v>0</v>
      </c>
      <c r="M82" s="78">
        <f t="shared" si="1"/>
        <v>0</v>
      </c>
      <c r="N82" s="79">
        <f t="shared" si="1"/>
        <v>1</v>
      </c>
      <c r="O82" s="73" t="str">
        <f>IF(COUNTIF($D82:$J82,"×"),"×",IF(SUM($K82:$N82)&lt;7,"",IF(AND($I82=判定レベル!$D$25,SUM($M82:$M82)&lt;=0),"",IF(M82&gt;0,$M$8,IF(L82&gt;0,$L$8,$K$8)))))</f>
        <v/>
      </c>
      <c r="Q82" s="24" t="str">
        <f>IF(調査票シート!G82="","",調査票シート!G82)</f>
        <v/>
      </c>
      <c r="R82" s="161" t="str">
        <f>IF(調査票シート!$H82="","",調査票シート!$H82)</f>
        <v/>
      </c>
      <c r="S82" s="161" t="str">
        <f>IF(ISERROR(調査票シート!L82),"",調査票シート!L82)</f>
        <v/>
      </c>
    </row>
    <row r="83" spans="2:19" x14ac:dyDescent="0.3">
      <c r="B83" s="22" t="str">
        <f>IF(調査票シート!E83="","",調査票シート!E83)</f>
        <v/>
      </c>
      <c r="C83" s="23" t="str">
        <f>IF(調査票シート!F83="","",調査票シート!F83)</f>
        <v/>
      </c>
      <c r="D83" s="74" t="str">
        <f>IFERROR(VLOOKUP(調査票シート!$I83,判定レベル!$C$3:$D$5,判定レベル!$D$1,FALSE),"")</f>
        <v/>
      </c>
      <c r="E83" s="74" t="str">
        <f>IFERROR(VLOOKUP(調査票シート!$J83,判定レベル!$C$6:$D$8,判定レベル!$D$1,FALSE),"")</f>
        <v/>
      </c>
      <c r="F83" s="74" t="str">
        <f>IF(調査票シート!$K83="","",IF(調査票シート!$K83&gt;=判定レベル!$C$1,判定レベル!$D$10,判定レベル!$D$9))</f>
        <v/>
      </c>
      <c r="G83" s="75" t="str">
        <f>IFERROR(VLOOKUP(調査票シート!$M83,判定レベル!$C$11:$D$20,判定レベル!$D$1,FALSE),"")</f>
        <v/>
      </c>
      <c r="H83" s="74" t="str">
        <f>IFERROR(VLOOKUP(調査票シート!$N83,判定レベル!$C$21:$D$22,判定レベル!$D$1,FALSE),"")</f>
        <v/>
      </c>
      <c r="I83" s="74" t="str">
        <f>IFERROR(VLOOKUP(調査票シート!$O83,判定レベル!$C$23:$D$25,判定レベル!$D$1,FALSE),"")</f>
        <v/>
      </c>
      <c r="J83" s="76" t="str">
        <f>IFERROR(VLOOKUP(調査票シート!$P83,判定レベル!$C$26:$D$27,判定レベル!$D$1,FALSE),"―")</f>
        <v>―</v>
      </c>
      <c r="K83" s="77">
        <f t="shared" si="1"/>
        <v>0</v>
      </c>
      <c r="L83" s="78">
        <f t="shared" si="1"/>
        <v>0</v>
      </c>
      <c r="M83" s="78">
        <f t="shared" si="1"/>
        <v>0</v>
      </c>
      <c r="N83" s="79">
        <f t="shared" si="1"/>
        <v>1</v>
      </c>
      <c r="O83" s="73" t="str">
        <f>IF(COUNTIF($D83:$J83,"×"),"×",IF(SUM($K83:$N83)&lt;7,"",IF(AND($I83=判定レベル!$D$25,SUM($M83:$M83)&lt;=0),"",IF(M83&gt;0,$M$8,IF(L83&gt;0,$L$8,$K$8)))))</f>
        <v/>
      </c>
      <c r="Q83" s="24" t="str">
        <f>IF(調査票シート!G83="","",調査票シート!G83)</f>
        <v/>
      </c>
      <c r="R83" s="161" t="str">
        <f>IF(調査票シート!$H83="","",調査票シート!$H83)</f>
        <v/>
      </c>
      <c r="S83" s="161" t="str">
        <f>IF(ISERROR(調査票シート!L83),"",調査票シート!L83)</f>
        <v/>
      </c>
    </row>
    <row r="84" spans="2:19" x14ac:dyDescent="0.3">
      <c r="B84" s="22" t="str">
        <f>IF(調査票シート!E84="","",調査票シート!E84)</f>
        <v/>
      </c>
      <c r="C84" s="23" t="str">
        <f>IF(調査票シート!F84="","",調査票シート!F84)</f>
        <v/>
      </c>
      <c r="D84" s="74" t="str">
        <f>IFERROR(VLOOKUP(調査票シート!$I84,判定レベル!$C$3:$D$5,判定レベル!$D$1,FALSE),"")</f>
        <v/>
      </c>
      <c r="E84" s="74" t="str">
        <f>IFERROR(VLOOKUP(調査票シート!$J84,判定レベル!$C$6:$D$8,判定レベル!$D$1,FALSE),"")</f>
        <v/>
      </c>
      <c r="F84" s="74" t="str">
        <f>IF(調査票シート!$K84="","",IF(調査票シート!$K84&gt;=判定レベル!$C$1,判定レベル!$D$10,判定レベル!$D$9))</f>
        <v/>
      </c>
      <c r="G84" s="75" t="str">
        <f>IFERROR(VLOOKUP(調査票シート!$M84,判定レベル!$C$11:$D$20,判定レベル!$D$1,FALSE),"")</f>
        <v/>
      </c>
      <c r="H84" s="74" t="str">
        <f>IFERROR(VLOOKUP(調査票シート!$N84,判定レベル!$C$21:$D$22,判定レベル!$D$1,FALSE),"")</f>
        <v/>
      </c>
      <c r="I84" s="74" t="str">
        <f>IFERROR(VLOOKUP(調査票シート!$O84,判定レベル!$C$23:$D$25,判定レベル!$D$1,FALSE),"")</f>
        <v/>
      </c>
      <c r="J84" s="76" t="str">
        <f>IFERROR(VLOOKUP(調査票シート!$P84,判定レベル!$C$26:$D$27,判定レベル!$D$1,FALSE),"―")</f>
        <v>―</v>
      </c>
      <c r="K84" s="77">
        <f t="shared" si="1"/>
        <v>0</v>
      </c>
      <c r="L84" s="78">
        <f t="shared" si="1"/>
        <v>0</v>
      </c>
      <c r="M84" s="78">
        <f t="shared" si="1"/>
        <v>0</v>
      </c>
      <c r="N84" s="79">
        <f t="shared" si="1"/>
        <v>1</v>
      </c>
      <c r="O84" s="73" t="str">
        <f>IF(COUNTIF($D84:$J84,"×"),"×",IF(SUM($K84:$N84)&lt;7,"",IF(AND($I84=判定レベル!$D$25,SUM($M84:$M84)&lt;=0),"",IF(M84&gt;0,$M$8,IF(L84&gt;0,$L$8,$K$8)))))</f>
        <v/>
      </c>
      <c r="Q84" s="24" t="str">
        <f>IF(調査票シート!G84="","",調査票シート!G84)</f>
        <v/>
      </c>
      <c r="R84" s="161" t="str">
        <f>IF(調査票シート!$H84="","",調査票シート!$H84)</f>
        <v/>
      </c>
      <c r="S84" s="161" t="str">
        <f>IF(ISERROR(調査票シート!L84),"",調査票シート!L84)</f>
        <v/>
      </c>
    </row>
    <row r="85" spans="2:19" x14ac:dyDescent="0.3">
      <c r="B85" s="22" t="str">
        <f>IF(調査票シート!E85="","",調査票シート!E85)</f>
        <v/>
      </c>
      <c r="C85" s="23" t="str">
        <f>IF(調査票シート!F85="","",調査票シート!F85)</f>
        <v/>
      </c>
      <c r="D85" s="74" t="str">
        <f>IFERROR(VLOOKUP(調査票シート!$I85,判定レベル!$C$3:$D$5,判定レベル!$D$1,FALSE),"")</f>
        <v/>
      </c>
      <c r="E85" s="74" t="str">
        <f>IFERROR(VLOOKUP(調査票シート!$J85,判定レベル!$C$6:$D$8,判定レベル!$D$1,FALSE),"")</f>
        <v/>
      </c>
      <c r="F85" s="74" t="str">
        <f>IF(調査票シート!$K85="","",IF(調査票シート!$K85&gt;=判定レベル!$C$1,判定レベル!$D$10,判定レベル!$D$9))</f>
        <v/>
      </c>
      <c r="G85" s="75" t="str">
        <f>IFERROR(VLOOKUP(調査票シート!$M85,判定レベル!$C$11:$D$20,判定レベル!$D$1,FALSE),"")</f>
        <v/>
      </c>
      <c r="H85" s="74" t="str">
        <f>IFERROR(VLOOKUP(調査票シート!$N85,判定レベル!$C$21:$D$22,判定レベル!$D$1,FALSE),"")</f>
        <v/>
      </c>
      <c r="I85" s="74" t="str">
        <f>IFERROR(VLOOKUP(調査票シート!$O85,判定レベル!$C$23:$D$25,判定レベル!$D$1,FALSE),"")</f>
        <v/>
      </c>
      <c r="J85" s="76" t="str">
        <f>IFERROR(VLOOKUP(調査票シート!$P85,判定レベル!$C$26:$D$27,判定レベル!$D$1,FALSE),"―")</f>
        <v>―</v>
      </c>
      <c r="K85" s="77">
        <f t="shared" si="1"/>
        <v>0</v>
      </c>
      <c r="L85" s="78">
        <f t="shared" si="1"/>
        <v>0</v>
      </c>
      <c r="M85" s="78">
        <f t="shared" si="1"/>
        <v>0</v>
      </c>
      <c r="N85" s="79">
        <f t="shared" si="1"/>
        <v>1</v>
      </c>
      <c r="O85" s="73" t="str">
        <f>IF(COUNTIF($D85:$J85,"×"),"×",IF(SUM($K85:$N85)&lt;7,"",IF(AND($I85=判定レベル!$D$25,SUM($M85:$M85)&lt;=0),"",IF(M85&gt;0,$M$8,IF(L85&gt;0,$L$8,$K$8)))))</f>
        <v/>
      </c>
      <c r="Q85" s="24" t="str">
        <f>IF(調査票シート!G85="","",調査票シート!G85)</f>
        <v/>
      </c>
      <c r="R85" s="161" t="str">
        <f>IF(調査票シート!$H85="","",調査票シート!$H85)</f>
        <v/>
      </c>
      <c r="S85" s="161" t="str">
        <f>IF(ISERROR(調査票シート!L85),"",調査票シート!L85)</f>
        <v/>
      </c>
    </row>
    <row r="86" spans="2:19" x14ac:dyDescent="0.3">
      <c r="B86" s="22" t="str">
        <f>IF(調査票シート!E86="","",調査票シート!E86)</f>
        <v/>
      </c>
      <c r="C86" s="23" t="str">
        <f>IF(調査票シート!F86="","",調査票シート!F86)</f>
        <v/>
      </c>
      <c r="D86" s="74" t="str">
        <f>IFERROR(VLOOKUP(調査票シート!$I86,判定レベル!$C$3:$D$5,判定レベル!$D$1,FALSE),"")</f>
        <v/>
      </c>
      <c r="E86" s="74" t="str">
        <f>IFERROR(VLOOKUP(調査票シート!$J86,判定レベル!$C$6:$D$8,判定レベル!$D$1,FALSE),"")</f>
        <v/>
      </c>
      <c r="F86" s="74" t="str">
        <f>IF(調査票シート!$K86="","",IF(調査票シート!$K86&gt;=判定レベル!$C$1,判定レベル!$D$10,判定レベル!$D$9))</f>
        <v/>
      </c>
      <c r="G86" s="75" t="str">
        <f>IFERROR(VLOOKUP(調査票シート!$M86,判定レベル!$C$11:$D$20,判定レベル!$D$1,FALSE),"")</f>
        <v/>
      </c>
      <c r="H86" s="74" t="str">
        <f>IFERROR(VLOOKUP(調査票シート!$N86,判定レベル!$C$21:$D$22,判定レベル!$D$1,FALSE),"")</f>
        <v/>
      </c>
      <c r="I86" s="74" t="str">
        <f>IFERROR(VLOOKUP(調査票シート!$O86,判定レベル!$C$23:$D$25,判定レベル!$D$1,FALSE),"")</f>
        <v/>
      </c>
      <c r="J86" s="76" t="str">
        <f>IFERROR(VLOOKUP(調査票シート!$P86,判定レベル!$C$26:$D$27,判定レベル!$D$1,FALSE),"―")</f>
        <v>―</v>
      </c>
      <c r="K86" s="77">
        <f t="shared" si="1"/>
        <v>0</v>
      </c>
      <c r="L86" s="78">
        <f t="shared" si="1"/>
        <v>0</v>
      </c>
      <c r="M86" s="78">
        <f t="shared" si="1"/>
        <v>0</v>
      </c>
      <c r="N86" s="79">
        <f t="shared" si="1"/>
        <v>1</v>
      </c>
      <c r="O86" s="73" t="str">
        <f>IF(COUNTIF($D86:$J86,"×"),"×",IF(SUM($K86:$N86)&lt;7,"",IF(AND($I86=判定レベル!$D$25,SUM($M86:$M86)&lt;=0),"",IF(M86&gt;0,$M$8,IF(L86&gt;0,$L$8,$K$8)))))</f>
        <v/>
      </c>
      <c r="Q86" s="24" t="str">
        <f>IF(調査票シート!G86="","",調査票シート!G86)</f>
        <v/>
      </c>
      <c r="R86" s="161" t="str">
        <f>IF(調査票シート!$H86="","",調査票シート!$H86)</f>
        <v/>
      </c>
      <c r="S86" s="161" t="str">
        <f>IF(ISERROR(調査票シート!L86),"",調査票シート!L86)</f>
        <v/>
      </c>
    </row>
    <row r="87" spans="2:19" x14ac:dyDescent="0.3">
      <c r="B87" s="22" t="str">
        <f>IF(調査票シート!E87="","",調査票シート!E87)</f>
        <v/>
      </c>
      <c r="C87" s="23" t="str">
        <f>IF(調査票シート!F87="","",調査票シート!F87)</f>
        <v/>
      </c>
      <c r="D87" s="74" t="str">
        <f>IFERROR(VLOOKUP(調査票シート!$I87,判定レベル!$C$3:$D$5,判定レベル!$D$1,FALSE),"")</f>
        <v/>
      </c>
      <c r="E87" s="74" t="str">
        <f>IFERROR(VLOOKUP(調査票シート!$J87,判定レベル!$C$6:$D$8,判定レベル!$D$1,FALSE),"")</f>
        <v/>
      </c>
      <c r="F87" s="74" t="str">
        <f>IF(調査票シート!$K87="","",IF(調査票シート!$K87&gt;=判定レベル!$C$1,判定レベル!$D$10,判定レベル!$D$9))</f>
        <v/>
      </c>
      <c r="G87" s="75" t="str">
        <f>IFERROR(VLOOKUP(調査票シート!$M87,判定レベル!$C$11:$D$20,判定レベル!$D$1,FALSE),"")</f>
        <v/>
      </c>
      <c r="H87" s="74" t="str">
        <f>IFERROR(VLOOKUP(調査票シート!$N87,判定レベル!$C$21:$D$22,判定レベル!$D$1,FALSE),"")</f>
        <v/>
      </c>
      <c r="I87" s="74" t="str">
        <f>IFERROR(VLOOKUP(調査票シート!$O87,判定レベル!$C$23:$D$25,判定レベル!$D$1,FALSE),"")</f>
        <v/>
      </c>
      <c r="J87" s="76" t="str">
        <f>IFERROR(VLOOKUP(調査票シート!$P87,判定レベル!$C$26:$D$27,判定レベル!$D$1,FALSE),"―")</f>
        <v>―</v>
      </c>
      <c r="K87" s="77">
        <f t="shared" si="1"/>
        <v>0</v>
      </c>
      <c r="L87" s="78">
        <f t="shared" si="1"/>
        <v>0</v>
      </c>
      <c r="M87" s="78">
        <f t="shared" si="1"/>
        <v>0</v>
      </c>
      <c r="N87" s="79">
        <f t="shared" si="1"/>
        <v>1</v>
      </c>
      <c r="O87" s="73" t="str">
        <f>IF(COUNTIF($D87:$J87,"×"),"×",IF(SUM($K87:$N87)&lt;7,"",IF(AND($I87=判定レベル!$D$25,SUM($M87:$M87)&lt;=0),"",IF(M87&gt;0,$M$8,IF(L87&gt;0,$L$8,$K$8)))))</f>
        <v/>
      </c>
      <c r="Q87" s="24" t="str">
        <f>IF(調査票シート!G87="","",調査票シート!G87)</f>
        <v/>
      </c>
      <c r="R87" s="161" t="str">
        <f>IF(調査票シート!$H87="","",調査票シート!$H87)</f>
        <v/>
      </c>
      <c r="S87" s="161" t="str">
        <f>IF(ISERROR(調査票シート!L87),"",調査票シート!L87)</f>
        <v/>
      </c>
    </row>
    <row r="88" spans="2:19" x14ac:dyDescent="0.3">
      <c r="B88" s="22" t="str">
        <f>IF(調査票シート!E88="","",調査票シート!E88)</f>
        <v/>
      </c>
      <c r="C88" s="23" t="str">
        <f>IF(調査票シート!F88="","",調査票シート!F88)</f>
        <v/>
      </c>
      <c r="D88" s="74" t="str">
        <f>IFERROR(VLOOKUP(調査票シート!$I88,判定レベル!$C$3:$D$5,判定レベル!$D$1,FALSE),"")</f>
        <v/>
      </c>
      <c r="E88" s="74" t="str">
        <f>IFERROR(VLOOKUP(調査票シート!$J88,判定レベル!$C$6:$D$8,判定レベル!$D$1,FALSE),"")</f>
        <v/>
      </c>
      <c r="F88" s="74" t="str">
        <f>IF(調査票シート!$K88="","",IF(調査票シート!$K88&gt;=判定レベル!$C$1,判定レベル!$D$10,判定レベル!$D$9))</f>
        <v/>
      </c>
      <c r="G88" s="75" t="str">
        <f>IFERROR(VLOOKUP(調査票シート!$M88,判定レベル!$C$11:$D$20,判定レベル!$D$1,FALSE),"")</f>
        <v/>
      </c>
      <c r="H88" s="74" t="str">
        <f>IFERROR(VLOOKUP(調査票シート!$N88,判定レベル!$C$21:$D$22,判定レベル!$D$1,FALSE),"")</f>
        <v/>
      </c>
      <c r="I88" s="74" t="str">
        <f>IFERROR(VLOOKUP(調査票シート!$O88,判定レベル!$C$23:$D$25,判定レベル!$D$1,FALSE),"")</f>
        <v/>
      </c>
      <c r="J88" s="76" t="str">
        <f>IFERROR(VLOOKUP(調査票シート!$P88,判定レベル!$C$26:$D$27,判定レベル!$D$1,FALSE),"―")</f>
        <v>―</v>
      </c>
      <c r="K88" s="77">
        <f t="shared" si="1"/>
        <v>0</v>
      </c>
      <c r="L88" s="78">
        <f t="shared" si="1"/>
        <v>0</v>
      </c>
      <c r="M88" s="78">
        <f t="shared" si="1"/>
        <v>0</v>
      </c>
      <c r="N88" s="79">
        <f t="shared" si="1"/>
        <v>1</v>
      </c>
      <c r="O88" s="73" t="str">
        <f>IF(COUNTIF($D88:$J88,"×"),"×",IF(SUM($K88:$N88)&lt;7,"",IF(AND($I88=判定レベル!$D$25,SUM($M88:$M88)&lt;=0),"",IF(M88&gt;0,$M$8,IF(L88&gt;0,$L$8,$K$8)))))</f>
        <v/>
      </c>
      <c r="Q88" s="24" t="str">
        <f>IF(調査票シート!G88="","",調査票シート!G88)</f>
        <v/>
      </c>
      <c r="R88" s="161" t="str">
        <f>IF(調査票シート!$H88="","",調査票シート!$H88)</f>
        <v/>
      </c>
      <c r="S88" s="161" t="str">
        <f>IF(ISERROR(調査票シート!L88),"",調査票シート!L88)</f>
        <v/>
      </c>
    </row>
    <row r="89" spans="2:19" x14ac:dyDescent="0.3">
      <c r="B89" s="22" t="str">
        <f>IF(調査票シート!E89="","",調査票シート!E89)</f>
        <v/>
      </c>
      <c r="C89" s="23" t="str">
        <f>IF(調査票シート!F89="","",調査票シート!F89)</f>
        <v/>
      </c>
      <c r="D89" s="74" t="str">
        <f>IFERROR(VLOOKUP(調査票シート!$I89,判定レベル!$C$3:$D$5,判定レベル!$D$1,FALSE),"")</f>
        <v/>
      </c>
      <c r="E89" s="74" t="str">
        <f>IFERROR(VLOOKUP(調査票シート!$J89,判定レベル!$C$6:$D$8,判定レベル!$D$1,FALSE),"")</f>
        <v/>
      </c>
      <c r="F89" s="74" t="str">
        <f>IF(調査票シート!$K89="","",IF(調査票シート!$K89&gt;=判定レベル!$C$1,判定レベル!$D$10,判定レベル!$D$9))</f>
        <v/>
      </c>
      <c r="G89" s="75" t="str">
        <f>IFERROR(VLOOKUP(調査票シート!$M89,判定レベル!$C$11:$D$20,判定レベル!$D$1,FALSE),"")</f>
        <v/>
      </c>
      <c r="H89" s="74" t="str">
        <f>IFERROR(VLOOKUP(調査票シート!$N89,判定レベル!$C$21:$D$22,判定レベル!$D$1,FALSE),"")</f>
        <v/>
      </c>
      <c r="I89" s="74" t="str">
        <f>IFERROR(VLOOKUP(調査票シート!$O89,判定レベル!$C$23:$D$25,判定レベル!$D$1,FALSE),"")</f>
        <v/>
      </c>
      <c r="J89" s="76" t="str">
        <f>IFERROR(VLOOKUP(調査票シート!$P89,判定レベル!$C$26:$D$27,判定レベル!$D$1,FALSE),"―")</f>
        <v>―</v>
      </c>
      <c r="K89" s="77">
        <f t="shared" si="1"/>
        <v>0</v>
      </c>
      <c r="L89" s="78">
        <f t="shared" si="1"/>
        <v>0</v>
      </c>
      <c r="M89" s="78">
        <f t="shared" si="1"/>
        <v>0</v>
      </c>
      <c r="N89" s="79">
        <f t="shared" si="1"/>
        <v>1</v>
      </c>
      <c r="O89" s="73" t="str">
        <f>IF(COUNTIF($D89:$J89,"×"),"×",IF(SUM($K89:$N89)&lt;7,"",IF(AND($I89=判定レベル!$D$25,SUM($M89:$M89)&lt;=0),"",IF(M89&gt;0,$M$8,IF(L89&gt;0,$L$8,$K$8)))))</f>
        <v/>
      </c>
      <c r="Q89" s="24" t="str">
        <f>IF(調査票シート!G89="","",調査票シート!G89)</f>
        <v/>
      </c>
      <c r="R89" s="161" t="str">
        <f>IF(調査票シート!$H89="","",調査票シート!$H89)</f>
        <v/>
      </c>
      <c r="S89" s="161" t="str">
        <f>IF(ISERROR(調査票シート!L89),"",調査票シート!L89)</f>
        <v/>
      </c>
    </row>
    <row r="90" spans="2:19" x14ac:dyDescent="0.3">
      <c r="B90" s="22" t="str">
        <f>IF(調査票シート!E90="","",調査票シート!E90)</f>
        <v/>
      </c>
      <c r="C90" s="23" t="str">
        <f>IF(調査票シート!F90="","",調査票シート!F90)</f>
        <v/>
      </c>
      <c r="D90" s="74" t="str">
        <f>IFERROR(VLOOKUP(調査票シート!$I90,判定レベル!$C$3:$D$5,判定レベル!$D$1,FALSE),"")</f>
        <v/>
      </c>
      <c r="E90" s="74" t="str">
        <f>IFERROR(VLOOKUP(調査票シート!$J90,判定レベル!$C$6:$D$8,判定レベル!$D$1,FALSE),"")</f>
        <v/>
      </c>
      <c r="F90" s="74" t="str">
        <f>IF(調査票シート!$K90="","",IF(調査票シート!$K90&gt;=判定レベル!$C$1,判定レベル!$D$10,判定レベル!$D$9))</f>
        <v/>
      </c>
      <c r="G90" s="75" t="str">
        <f>IFERROR(VLOOKUP(調査票シート!$M90,判定レベル!$C$11:$D$20,判定レベル!$D$1,FALSE),"")</f>
        <v/>
      </c>
      <c r="H90" s="74" t="str">
        <f>IFERROR(VLOOKUP(調査票シート!$N90,判定レベル!$C$21:$D$22,判定レベル!$D$1,FALSE),"")</f>
        <v/>
      </c>
      <c r="I90" s="74" t="str">
        <f>IFERROR(VLOOKUP(調査票シート!$O90,判定レベル!$C$23:$D$25,判定レベル!$D$1,FALSE),"")</f>
        <v/>
      </c>
      <c r="J90" s="76" t="str">
        <f>IFERROR(VLOOKUP(調査票シート!$P90,判定レベル!$C$26:$D$27,判定レベル!$D$1,FALSE),"―")</f>
        <v>―</v>
      </c>
      <c r="K90" s="77">
        <f t="shared" si="1"/>
        <v>0</v>
      </c>
      <c r="L90" s="78">
        <f t="shared" si="1"/>
        <v>0</v>
      </c>
      <c r="M90" s="78">
        <f t="shared" si="1"/>
        <v>0</v>
      </c>
      <c r="N90" s="79">
        <f t="shared" si="1"/>
        <v>1</v>
      </c>
      <c r="O90" s="73" t="str">
        <f>IF(COUNTIF($D90:$J90,"×"),"×",IF(SUM($K90:$N90)&lt;7,"",IF(AND($I90=判定レベル!$D$25,SUM($M90:$M90)&lt;=0),"",IF(M90&gt;0,$M$8,IF(L90&gt;0,$L$8,$K$8)))))</f>
        <v/>
      </c>
      <c r="Q90" s="24" t="str">
        <f>IF(調査票シート!G90="","",調査票シート!G90)</f>
        <v/>
      </c>
      <c r="R90" s="161" t="str">
        <f>IF(調査票シート!$H90="","",調査票シート!$H90)</f>
        <v/>
      </c>
      <c r="S90" s="161" t="str">
        <f>IF(ISERROR(調査票シート!L90),"",調査票シート!L90)</f>
        <v/>
      </c>
    </row>
    <row r="91" spans="2:19" x14ac:dyDescent="0.3">
      <c r="B91" s="22" t="str">
        <f>IF(調査票シート!E91="","",調査票シート!E91)</f>
        <v/>
      </c>
      <c r="C91" s="23" t="str">
        <f>IF(調査票シート!F91="","",調査票シート!F91)</f>
        <v/>
      </c>
      <c r="D91" s="74" t="str">
        <f>IFERROR(VLOOKUP(調査票シート!$I91,判定レベル!$C$3:$D$5,判定レベル!$D$1,FALSE),"")</f>
        <v/>
      </c>
      <c r="E91" s="74" t="str">
        <f>IFERROR(VLOOKUP(調査票シート!$J91,判定レベル!$C$6:$D$8,判定レベル!$D$1,FALSE),"")</f>
        <v/>
      </c>
      <c r="F91" s="74" t="str">
        <f>IF(調査票シート!$K91="","",IF(調査票シート!$K91&gt;=判定レベル!$C$1,判定レベル!$D$10,判定レベル!$D$9))</f>
        <v/>
      </c>
      <c r="G91" s="75" t="str">
        <f>IFERROR(VLOOKUP(調査票シート!$M91,判定レベル!$C$11:$D$20,判定レベル!$D$1,FALSE),"")</f>
        <v/>
      </c>
      <c r="H91" s="74" t="str">
        <f>IFERROR(VLOOKUP(調査票シート!$N91,判定レベル!$C$21:$D$22,判定レベル!$D$1,FALSE),"")</f>
        <v/>
      </c>
      <c r="I91" s="74" t="str">
        <f>IFERROR(VLOOKUP(調査票シート!$O91,判定レベル!$C$23:$D$25,判定レベル!$D$1,FALSE),"")</f>
        <v/>
      </c>
      <c r="J91" s="76" t="str">
        <f>IFERROR(VLOOKUP(調査票シート!$P91,判定レベル!$C$26:$D$27,判定レベル!$D$1,FALSE),"―")</f>
        <v>―</v>
      </c>
      <c r="K91" s="77">
        <f t="shared" si="1"/>
        <v>0</v>
      </c>
      <c r="L91" s="78">
        <f t="shared" si="1"/>
        <v>0</v>
      </c>
      <c r="M91" s="78">
        <f t="shared" si="1"/>
        <v>0</v>
      </c>
      <c r="N91" s="79">
        <f t="shared" si="1"/>
        <v>1</v>
      </c>
      <c r="O91" s="73" t="str">
        <f>IF(COUNTIF($D91:$J91,"×"),"×",IF(SUM($K91:$N91)&lt;7,"",IF(AND($I91=判定レベル!$D$25,SUM($M91:$M91)&lt;=0),"",IF(M91&gt;0,$M$8,IF(L91&gt;0,$L$8,$K$8)))))</f>
        <v/>
      </c>
      <c r="Q91" s="24" t="str">
        <f>IF(調査票シート!G91="","",調査票シート!G91)</f>
        <v/>
      </c>
      <c r="R91" s="161" t="str">
        <f>IF(調査票シート!$H91="","",調査票シート!$H91)</f>
        <v/>
      </c>
      <c r="S91" s="161" t="str">
        <f>IF(ISERROR(調査票シート!L91),"",調査票シート!L91)</f>
        <v/>
      </c>
    </row>
    <row r="92" spans="2:19" x14ac:dyDescent="0.3">
      <c r="B92" s="22" t="str">
        <f>IF(調査票シート!E92="","",調査票シート!E92)</f>
        <v/>
      </c>
      <c r="C92" s="23" t="str">
        <f>IF(調査票シート!F92="","",調査票シート!F92)</f>
        <v/>
      </c>
      <c r="D92" s="74" t="str">
        <f>IFERROR(VLOOKUP(調査票シート!$I92,判定レベル!$C$3:$D$5,判定レベル!$D$1,FALSE),"")</f>
        <v/>
      </c>
      <c r="E92" s="74" t="str">
        <f>IFERROR(VLOOKUP(調査票シート!$J92,判定レベル!$C$6:$D$8,判定レベル!$D$1,FALSE),"")</f>
        <v/>
      </c>
      <c r="F92" s="74" t="str">
        <f>IF(調査票シート!$K92="","",IF(調査票シート!$K92&gt;=判定レベル!$C$1,判定レベル!$D$10,判定レベル!$D$9))</f>
        <v/>
      </c>
      <c r="G92" s="75" t="str">
        <f>IFERROR(VLOOKUP(調査票シート!$M92,判定レベル!$C$11:$D$20,判定レベル!$D$1,FALSE),"")</f>
        <v/>
      </c>
      <c r="H92" s="74" t="str">
        <f>IFERROR(VLOOKUP(調査票シート!$N92,判定レベル!$C$21:$D$22,判定レベル!$D$1,FALSE),"")</f>
        <v/>
      </c>
      <c r="I92" s="74" t="str">
        <f>IFERROR(VLOOKUP(調査票シート!$O92,判定レベル!$C$23:$D$25,判定レベル!$D$1,FALSE),"")</f>
        <v/>
      </c>
      <c r="J92" s="76" t="str">
        <f>IFERROR(VLOOKUP(調査票シート!$P92,判定レベル!$C$26:$D$27,判定レベル!$D$1,FALSE),"―")</f>
        <v>―</v>
      </c>
      <c r="K92" s="77">
        <f t="shared" si="1"/>
        <v>0</v>
      </c>
      <c r="L92" s="78">
        <f t="shared" si="1"/>
        <v>0</v>
      </c>
      <c r="M92" s="78">
        <f t="shared" si="1"/>
        <v>0</v>
      </c>
      <c r="N92" s="79">
        <f t="shared" ref="K92:N155" si="2">COUNTIF($D92:$J92,N$8)</f>
        <v>1</v>
      </c>
      <c r="O92" s="73" t="str">
        <f>IF(COUNTIF($D92:$J92,"×"),"×",IF(SUM($K92:$N92)&lt;7,"",IF(AND($I92=判定レベル!$D$25,SUM($M92:$M92)&lt;=0),"",IF(M92&gt;0,$M$8,IF(L92&gt;0,$L$8,$K$8)))))</f>
        <v/>
      </c>
      <c r="Q92" s="24" t="str">
        <f>IF(調査票シート!G92="","",調査票シート!G92)</f>
        <v/>
      </c>
      <c r="R92" s="161" t="str">
        <f>IF(調査票シート!$H92="","",調査票シート!$H92)</f>
        <v/>
      </c>
      <c r="S92" s="161" t="str">
        <f>IF(ISERROR(調査票シート!L92),"",調査票シート!L92)</f>
        <v/>
      </c>
    </row>
    <row r="93" spans="2:19" x14ac:dyDescent="0.3">
      <c r="B93" s="22" t="str">
        <f>IF(調査票シート!E93="","",調査票シート!E93)</f>
        <v/>
      </c>
      <c r="C93" s="23" t="str">
        <f>IF(調査票シート!F93="","",調査票シート!F93)</f>
        <v/>
      </c>
      <c r="D93" s="74" t="str">
        <f>IFERROR(VLOOKUP(調査票シート!$I93,判定レベル!$C$3:$D$5,判定レベル!$D$1,FALSE),"")</f>
        <v/>
      </c>
      <c r="E93" s="74" t="str">
        <f>IFERROR(VLOOKUP(調査票シート!$J93,判定レベル!$C$6:$D$8,判定レベル!$D$1,FALSE),"")</f>
        <v/>
      </c>
      <c r="F93" s="74" t="str">
        <f>IF(調査票シート!$K93="","",IF(調査票シート!$K93&gt;=判定レベル!$C$1,判定レベル!$D$10,判定レベル!$D$9))</f>
        <v/>
      </c>
      <c r="G93" s="75" t="str">
        <f>IFERROR(VLOOKUP(調査票シート!$M93,判定レベル!$C$11:$D$20,判定レベル!$D$1,FALSE),"")</f>
        <v/>
      </c>
      <c r="H93" s="74" t="str">
        <f>IFERROR(VLOOKUP(調査票シート!$N93,判定レベル!$C$21:$D$22,判定レベル!$D$1,FALSE),"")</f>
        <v/>
      </c>
      <c r="I93" s="74" t="str">
        <f>IFERROR(VLOOKUP(調査票シート!$O93,判定レベル!$C$23:$D$25,判定レベル!$D$1,FALSE),"")</f>
        <v/>
      </c>
      <c r="J93" s="76" t="str">
        <f>IFERROR(VLOOKUP(調査票シート!$P93,判定レベル!$C$26:$D$27,判定レベル!$D$1,FALSE),"―")</f>
        <v>―</v>
      </c>
      <c r="K93" s="77">
        <f t="shared" si="2"/>
        <v>0</v>
      </c>
      <c r="L93" s="78">
        <f t="shared" si="2"/>
        <v>0</v>
      </c>
      <c r="M93" s="78">
        <f t="shared" si="2"/>
        <v>0</v>
      </c>
      <c r="N93" s="79">
        <f t="shared" si="2"/>
        <v>1</v>
      </c>
      <c r="O93" s="73" t="str">
        <f>IF(COUNTIF($D93:$J93,"×"),"×",IF(SUM($K93:$N93)&lt;7,"",IF(AND($I93=判定レベル!$D$25,SUM($M93:$M93)&lt;=0),"",IF(M93&gt;0,$M$8,IF(L93&gt;0,$L$8,$K$8)))))</f>
        <v/>
      </c>
      <c r="Q93" s="24" t="str">
        <f>IF(調査票シート!G93="","",調査票シート!G93)</f>
        <v/>
      </c>
      <c r="R93" s="161" t="str">
        <f>IF(調査票シート!$H93="","",調査票シート!$H93)</f>
        <v/>
      </c>
      <c r="S93" s="161" t="str">
        <f>IF(ISERROR(調査票シート!L93),"",調査票シート!L93)</f>
        <v/>
      </c>
    </row>
    <row r="94" spans="2:19" x14ac:dyDescent="0.3">
      <c r="B94" s="22" t="str">
        <f>IF(調査票シート!E94="","",調査票シート!E94)</f>
        <v/>
      </c>
      <c r="C94" s="23" t="str">
        <f>IF(調査票シート!F94="","",調査票シート!F94)</f>
        <v/>
      </c>
      <c r="D94" s="74" t="str">
        <f>IFERROR(VLOOKUP(調査票シート!$I94,判定レベル!$C$3:$D$5,判定レベル!$D$1,FALSE),"")</f>
        <v/>
      </c>
      <c r="E94" s="74" t="str">
        <f>IFERROR(VLOOKUP(調査票シート!$J94,判定レベル!$C$6:$D$8,判定レベル!$D$1,FALSE),"")</f>
        <v/>
      </c>
      <c r="F94" s="74" t="str">
        <f>IF(調査票シート!$K94="","",IF(調査票シート!$K94&gt;=判定レベル!$C$1,判定レベル!$D$10,判定レベル!$D$9))</f>
        <v/>
      </c>
      <c r="G94" s="75" t="str">
        <f>IFERROR(VLOOKUP(調査票シート!$M94,判定レベル!$C$11:$D$20,判定レベル!$D$1,FALSE),"")</f>
        <v/>
      </c>
      <c r="H94" s="74" t="str">
        <f>IFERROR(VLOOKUP(調査票シート!$N94,判定レベル!$C$21:$D$22,判定レベル!$D$1,FALSE),"")</f>
        <v/>
      </c>
      <c r="I94" s="74" t="str">
        <f>IFERROR(VLOOKUP(調査票シート!$O94,判定レベル!$C$23:$D$25,判定レベル!$D$1,FALSE),"")</f>
        <v/>
      </c>
      <c r="J94" s="76" t="str">
        <f>IFERROR(VLOOKUP(調査票シート!$P94,判定レベル!$C$26:$D$27,判定レベル!$D$1,FALSE),"―")</f>
        <v>―</v>
      </c>
      <c r="K94" s="77">
        <f t="shared" si="2"/>
        <v>0</v>
      </c>
      <c r="L94" s="78">
        <f t="shared" si="2"/>
        <v>0</v>
      </c>
      <c r="M94" s="78">
        <f t="shared" si="2"/>
        <v>0</v>
      </c>
      <c r="N94" s="79">
        <f t="shared" si="2"/>
        <v>1</v>
      </c>
      <c r="O94" s="73" t="str">
        <f>IF(COUNTIF($D94:$J94,"×"),"×",IF(SUM($K94:$N94)&lt;7,"",IF(AND($I94=判定レベル!$D$25,SUM($M94:$M94)&lt;=0),"",IF(M94&gt;0,$M$8,IF(L94&gt;0,$L$8,$K$8)))))</f>
        <v/>
      </c>
      <c r="Q94" s="24" t="str">
        <f>IF(調査票シート!G94="","",調査票シート!G94)</f>
        <v/>
      </c>
      <c r="R94" s="161" t="str">
        <f>IF(調査票シート!$H94="","",調査票シート!$H94)</f>
        <v/>
      </c>
      <c r="S94" s="161" t="str">
        <f>IF(ISERROR(調査票シート!L94),"",調査票シート!L94)</f>
        <v/>
      </c>
    </row>
    <row r="95" spans="2:19" x14ac:dyDescent="0.3">
      <c r="B95" s="22" t="str">
        <f>IF(調査票シート!E95="","",調査票シート!E95)</f>
        <v/>
      </c>
      <c r="C95" s="23" t="str">
        <f>IF(調査票シート!F95="","",調査票シート!F95)</f>
        <v/>
      </c>
      <c r="D95" s="74" t="str">
        <f>IFERROR(VLOOKUP(調査票シート!$I95,判定レベル!$C$3:$D$5,判定レベル!$D$1,FALSE),"")</f>
        <v/>
      </c>
      <c r="E95" s="74" t="str">
        <f>IFERROR(VLOOKUP(調査票シート!$J95,判定レベル!$C$6:$D$8,判定レベル!$D$1,FALSE),"")</f>
        <v/>
      </c>
      <c r="F95" s="74" t="str">
        <f>IF(調査票シート!$K95="","",IF(調査票シート!$K95&gt;=判定レベル!$C$1,判定レベル!$D$10,判定レベル!$D$9))</f>
        <v/>
      </c>
      <c r="G95" s="75" t="str">
        <f>IFERROR(VLOOKUP(調査票シート!$M95,判定レベル!$C$11:$D$20,判定レベル!$D$1,FALSE),"")</f>
        <v/>
      </c>
      <c r="H95" s="74" t="str">
        <f>IFERROR(VLOOKUP(調査票シート!$N95,判定レベル!$C$21:$D$22,判定レベル!$D$1,FALSE),"")</f>
        <v/>
      </c>
      <c r="I95" s="74" t="str">
        <f>IFERROR(VLOOKUP(調査票シート!$O95,判定レベル!$C$23:$D$25,判定レベル!$D$1,FALSE),"")</f>
        <v/>
      </c>
      <c r="J95" s="76" t="str">
        <f>IFERROR(VLOOKUP(調査票シート!$P95,判定レベル!$C$26:$D$27,判定レベル!$D$1,FALSE),"―")</f>
        <v>―</v>
      </c>
      <c r="K95" s="77">
        <f t="shared" si="2"/>
        <v>0</v>
      </c>
      <c r="L95" s="78">
        <f t="shared" si="2"/>
        <v>0</v>
      </c>
      <c r="M95" s="78">
        <f t="shared" si="2"/>
        <v>0</v>
      </c>
      <c r="N95" s="79">
        <f t="shared" si="2"/>
        <v>1</v>
      </c>
      <c r="O95" s="73" t="str">
        <f>IF(COUNTIF($D95:$J95,"×"),"×",IF(SUM($K95:$N95)&lt;7,"",IF(AND($I95=判定レベル!$D$25,SUM($M95:$M95)&lt;=0),"",IF(M95&gt;0,$M$8,IF(L95&gt;0,$L$8,$K$8)))))</f>
        <v/>
      </c>
      <c r="Q95" s="24" t="str">
        <f>IF(調査票シート!G95="","",調査票シート!G95)</f>
        <v/>
      </c>
      <c r="R95" s="161" t="str">
        <f>IF(調査票シート!$H95="","",調査票シート!$H95)</f>
        <v/>
      </c>
      <c r="S95" s="161" t="str">
        <f>IF(ISERROR(調査票シート!L95),"",調査票シート!L95)</f>
        <v/>
      </c>
    </row>
    <row r="96" spans="2:19" x14ac:dyDescent="0.3">
      <c r="B96" s="22" t="str">
        <f>IF(調査票シート!E96="","",調査票シート!E96)</f>
        <v/>
      </c>
      <c r="C96" s="23" t="str">
        <f>IF(調査票シート!F96="","",調査票シート!F96)</f>
        <v/>
      </c>
      <c r="D96" s="74" t="str">
        <f>IFERROR(VLOOKUP(調査票シート!$I96,判定レベル!$C$3:$D$5,判定レベル!$D$1,FALSE),"")</f>
        <v/>
      </c>
      <c r="E96" s="74" t="str">
        <f>IFERROR(VLOOKUP(調査票シート!$J96,判定レベル!$C$6:$D$8,判定レベル!$D$1,FALSE),"")</f>
        <v/>
      </c>
      <c r="F96" s="74" t="str">
        <f>IF(調査票シート!$K96="","",IF(調査票シート!$K96&gt;=判定レベル!$C$1,判定レベル!$D$10,判定レベル!$D$9))</f>
        <v/>
      </c>
      <c r="G96" s="75" t="str">
        <f>IFERROR(VLOOKUP(調査票シート!$M96,判定レベル!$C$11:$D$20,判定レベル!$D$1,FALSE),"")</f>
        <v/>
      </c>
      <c r="H96" s="74" t="str">
        <f>IFERROR(VLOOKUP(調査票シート!$N96,判定レベル!$C$21:$D$22,判定レベル!$D$1,FALSE),"")</f>
        <v/>
      </c>
      <c r="I96" s="74" t="str">
        <f>IFERROR(VLOOKUP(調査票シート!$O96,判定レベル!$C$23:$D$25,判定レベル!$D$1,FALSE),"")</f>
        <v/>
      </c>
      <c r="J96" s="76" t="str">
        <f>IFERROR(VLOOKUP(調査票シート!$P96,判定レベル!$C$26:$D$27,判定レベル!$D$1,FALSE),"―")</f>
        <v>―</v>
      </c>
      <c r="K96" s="77">
        <f t="shared" si="2"/>
        <v>0</v>
      </c>
      <c r="L96" s="78">
        <f t="shared" si="2"/>
        <v>0</v>
      </c>
      <c r="M96" s="78">
        <f t="shared" si="2"/>
        <v>0</v>
      </c>
      <c r="N96" s="79">
        <f t="shared" si="2"/>
        <v>1</v>
      </c>
      <c r="O96" s="73" t="str">
        <f>IF(COUNTIF($D96:$J96,"×"),"×",IF(SUM($K96:$N96)&lt;7,"",IF(AND($I96=判定レベル!$D$25,SUM($M96:$M96)&lt;=0),"",IF(M96&gt;0,$M$8,IF(L96&gt;0,$L$8,$K$8)))))</f>
        <v/>
      </c>
      <c r="Q96" s="24" t="str">
        <f>IF(調査票シート!G96="","",調査票シート!G96)</f>
        <v/>
      </c>
      <c r="R96" s="161" t="str">
        <f>IF(調査票シート!$H96="","",調査票シート!$H96)</f>
        <v/>
      </c>
      <c r="S96" s="161" t="str">
        <f>IF(ISERROR(調査票シート!L96),"",調査票シート!L96)</f>
        <v/>
      </c>
    </row>
    <row r="97" spans="2:19" x14ac:dyDescent="0.3">
      <c r="B97" s="22" t="str">
        <f>IF(調査票シート!E97="","",調査票シート!E97)</f>
        <v/>
      </c>
      <c r="C97" s="23" t="str">
        <f>IF(調査票シート!F97="","",調査票シート!F97)</f>
        <v/>
      </c>
      <c r="D97" s="74" t="str">
        <f>IFERROR(VLOOKUP(調査票シート!$I97,判定レベル!$C$3:$D$5,判定レベル!$D$1,FALSE),"")</f>
        <v/>
      </c>
      <c r="E97" s="74" t="str">
        <f>IFERROR(VLOOKUP(調査票シート!$J97,判定レベル!$C$6:$D$8,判定レベル!$D$1,FALSE),"")</f>
        <v/>
      </c>
      <c r="F97" s="74" t="str">
        <f>IF(調査票シート!$K97="","",IF(調査票シート!$K97&gt;=判定レベル!$C$1,判定レベル!$D$10,判定レベル!$D$9))</f>
        <v/>
      </c>
      <c r="G97" s="75" t="str">
        <f>IFERROR(VLOOKUP(調査票シート!$M97,判定レベル!$C$11:$D$20,判定レベル!$D$1,FALSE),"")</f>
        <v/>
      </c>
      <c r="H97" s="74" t="str">
        <f>IFERROR(VLOOKUP(調査票シート!$N97,判定レベル!$C$21:$D$22,判定レベル!$D$1,FALSE),"")</f>
        <v/>
      </c>
      <c r="I97" s="74" t="str">
        <f>IFERROR(VLOOKUP(調査票シート!$O97,判定レベル!$C$23:$D$25,判定レベル!$D$1,FALSE),"")</f>
        <v/>
      </c>
      <c r="J97" s="76" t="str">
        <f>IFERROR(VLOOKUP(調査票シート!$P97,判定レベル!$C$26:$D$27,判定レベル!$D$1,FALSE),"―")</f>
        <v>―</v>
      </c>
      <c r="K97" s="77">
        <f t="shared" si="2"/>
        <v>0</v>
      </c>
      <c r="L97" s="78">
        <f t="shared" si="2"/>
        <v>0</v>
      </c>
      <c r="M97" s="78">
        <f t="shared" si="2"/>
        <v>0</v>
      </c>
      <c r="N97" s="79">
        <f t="shared" si="2"/>
        <v>1</v>
      </c>
      <c r="O97" s="73" t="str">
        <f>IF(COUNTIF($D97:$J97,"×"),"×",IF(SUM($K97:$N97)&lt;7,"",IF(AND($I97=判定レベル!$D$25,SUM($M97:$M97)&lt;=0),"",IF(M97&gt;0,$M$8,IF(L97&gt;0,$L$8,$K$8)))))</f>
        <v/>
      </c>
      <c r="Q97" s="24" t="str">
        <f>IF(調査票シート!G97="","",調査票シート!G97)</f>
        <v/>
      </c>
      <c r="R97" s="161" t="str">
        <f>IF(調査票シート!$H97="","",調査票シート!$H97)</f>
        <v/>
      </c>
      <c r="S97" s="161" t="str">
        <f>IF(ISERROR(調査票シート!L97),"",調査票シート!L97)</f>
        <v/>
      </c>
    </row>
    <row r="98" spans="2:19" x14ac:dyDescent="0.3">
      <c r="B98" s="22" t="str">
        <f>IF(調査票シート!E98="","",調査票シート!E98)</f>
        <v/>
      </c>
      <c r="C98" s="23" t="str">
        <f>IF(調査票シート!F98="","",調査票シート!F98)</f>
        <v/>
      </c>
      <c r="D98" s="74" t="str">
        <f>IFERROR(VLOOKUP(調査票シート!$I98,判定レベル!$C$3:$D$5,判定レベル!$D$1,FALSE),"")</f>
        <v/>
      </c>
      <c r="E98" s="74" t="str">
        <f>IFERROR(VLOOKUP(調査票シート!$J98,判定レベル!$C$6:$D$8,判定レベル!$D$1,FALSE),"")</f>
        <v/>
      </c>
      <c r="F98" s="74" t="str">
        <f>IF(調査票シート!$K98="","",IF(調査票シート!$K98&gt;=判定レベル!$C$1,判定レベル!$D$10,判定レベル!$D$9))</f>
        <v/>
      </c>
      <c r="G98" s="75" t="str">
        <f>IFERROR(VLOOKUP(調査票シート!$M98,判定レベル!$C$11:$D$20,判定レベル!$D$1,FALSE),"")</f>
        <v/>
      </c>
      <c r="H98" s="74" t="str">
        <f>IFERROR(VLOOKUP(調査票シート!$N98,判定レベル!$C$21:$D$22,判定レベル!$D$1,FALSE),"")</f>
        <v/>
      </c>
      <c r="I98" s="74" t="str">
        <f>IFERROR(VLOOKUP(調査票シート!$O98,判定レベル!$C$23:$D$25,判定レベル!$D$1,FALSE),"")</f>
        <v/>
      </c>
      <c r="J98" s="76" t="str">
        <f>IFERROR(VLOOKUP(調査票シート!$P98,判定レベル!$C$26:$D$27,判定レベル!$D$1,FALSE),"―")</f>
        <v>―</v>
      </c>
      <c r="K98" s="77">
        <f t="shared" si="2"/>
        <v>0</v>
      </c>
      <c r="L98" s="78">
        <f t="shared" si="2"/>
        <v>0</v>
      </c>
      <c r="M98" s="78">
        <f t="shared" si="2"/>
        <v>0</v>
      </c>
      <c r="N98" s="79">
        <f t="shared" si="2"/>
        <v>1</v>
      </c>
      <c r="O98" s="73" t="str">
        <f>IF(COUNTIF($D98:$J98,"×"),"×",IF(SUM($K98:$N98)&lt;7,"",IF(AND($I98=判定レベル!$D$25,SUM($M98:$M98)&lt;=0),"",IF(M98&gt;0,$M$8,IF(L98&gt;0,$L$8,$K$8)))))</f>
        <v/>
      </c>
      <c r="Q98" s="24" t="str">
        <f>IF(調査票シート!G98="","",調査票シート!G98)</f>
        <v/>
      </c>
      <c r="R98" s="161" t="str">
        <f>IF(調査票シート!$H98="","",調査票シート!$H98)</f>
        <v/>
      </c>
      <c r="S98" s="161" t="str">
        <f>IF(ISERROR(調査票シート!L98),"",調査票シート!L98)</f>
        <v/>
      </c>
    </row>
    <row r="99" spans="2:19" x14ac:dyDescent="0.3">
      <c r="B99" s="22" t="str">
        <f>IF(調査票シート!E99="","",調査票シート!E99)</f>
        <v/>
      </c>
      <c r="C99" s="23" t="str">
        <f>IF(調査票シート!F99="","",調査票シート!F99)</f>
        <v/>
      </c>
      <c r="D99" s="74" t="str">
        <f>IFERROR(VLOOKUP(調査票シート!$I99,判定レベル!$C$3:$D$5,判定レベル!$D$1,FALSE),"")</f>
        <v/>
      </c>
      <c r="E99" s="74" t="str">
        <f>IFERROR(VLOOKUP(調査票シート!$J99,判定レベル!$C$6:$D$8,判定レベル!$D$1,FALSE),"")</f>
        <v/>
      </c>
      <c r="F99" s="74" t="str">
        <f>IF(調査票シート!$K99="","",IF(調査票シート!$K99&gt;=判定レベル!$C$1,判定レベル!$D$10,判定レベル!$D$9))</f>
        <v/>
      </c>
      <c r="G99" s="75" t="str">
        <f>IFERROR(VLOOKUP(調査票シート!$M99,判定レベル!$C$11:$D$20,判定レベル!$D$1,FALSE),"")</f>
        <v/>
      </c>
      <c r="H99" s="74" t="str">
        <f>IFERROR(VLOOKUP(調査票シート!$N99,判定レベル!$C$21:$D$22,判定レベル!$D$1,FALSE),"")</f>
        <v/>
      </c>
      <c r="I99" s="74" t="str">
        <f>IFERROR(VLOOKUP(調査票シート!$O99,判定レベル!$C$23:$D$25,判定レベル!$D$1,FALSE),"")</f>
        <v/>
      </c>
      <c r="J99" s="76" t="str">
        <f>IFERROR(VLOOKUP(調査票シート!$P99,判定レベル!$C$26:$D$27,判定レベル!$D$1,FALSE),"―")</f>
        <v>―</v>
      </c>
      <c r="K99" s="77">
        <f t="shared" si="2"/>
        <v>0</v>
      </c>
      <c r="L99" s="78">
        <f t="shared" si="2"/>
        <v>0</v>
      </c>
      <c r="M99" s="78">
        <f t="shared" si="2"/>
        <v>0</v>
      </c>
      <c r="N99" s="79">
        <f t="shared" si="2"/>
        <v>1</v>
      </c>
      <c r="O99" s="73" t="str">
        <f>IF(COUNTIF($D99:$J99,"×"),"×",IF(SUM($K99:$N99)&lt;7,"",IF(AND($I99=判定レベル!$D$25,SUM($M99:$M99)&lt;=0),"",IF(M99&gt;0,$M$8,IF(L99&gt;0,$L$8,$K$8)))))</f>
        <v/>
      </c>
      <c r="Q99" s="24" t="str">
        <f>IF(調査票シート!G99="","",調査票シート!G99)</f>
        <v/>
      </c>
      <c r="R99" s="161" t="str">
        <f>IF(調査票シート!$H99="","",調査票シート!$H99)</f>
        <v/>
      </c>
      <c r="S99" s="161" t="str">
        <f>IF(ISERROR(調査票シート!L99),"",調査票シート!L99)</f>
        <v/>
      </c>
    </row>
    <row r="100" spans="2:19" x14ac:dyDescent="0.3">
      <c r="B100" s="22" t="str">
        <f>IF(調査票シート!E100="","",調査票シート!E100)</f>
        <v/>
      </c>
      <c r="C100" s="23" t="str">
        <f>IF(調査票シート!F100="","",調査票シート!F100)</f>
        <v/>
      </c>
      <c r="D100" s="74" t="str">
        <f>IFERROR(VLOOKUP(調査票シート!$I100,判定レベル!$C$3:$D$5,判定レベル!$D$1,FALSE),"")</f>
        <v/>
      </c>
      <c r="E100" s="74" t="str">
        <f>IFERROR(VLOOKUP(調査票シート!$J100,判定レベル!$C$6:$D$8,判定レベル!$D$1,FALSE),"")</f>
        <v/>
      </c>
      <c r="F100" s="74" t="str">
        <f>IF(調査票シート!$K100="","",IF(調査票シート!$K100&gt;=判定レベル!$C$1,判定レベル!$D$10,判定レベル!$D$9))</f>
        <v/>
      </c>
      <c r="G100" s="75" t="str">
        <f>IFERROR(VLOOKUP(調査票シート!$M100,判定レベル!$C$11:$D$20,判定レベル!$D$1,FALSE),"")</f>
        <v/>
      </c>
      <c r="H100" s="74" t="str">
        <f>IFERROR(VLOOKUP(調査票シート!$N100,判定レベル!$C$21:$D$22,判定レベル!$D$1,FALSE),"")</f>
        <v/>
      </c>
      <c r="I100" s="74" t="str">
        <f>IFERROR(VLOOKUP(調査票シート!$O100,判定レベル!$C$23:$D$25,判定レベル!$D$1,FALSE),"")</f>
        <v/>
      </c>
      <c r="J100" s="76" t="str">
        <f>IFERROR(VLOOKUP(調査票シート!$P100,判定レベル!$C$26:$D$27,判定レベル!$D$1,FALSE),"―")</f>
        <v>―</v>
      </c>
      <c r="K100" s="77">
        <f t="shared" si="2"/>
        <v>0</v>
      </c>
      <c r="L100" s="78">
        <f t="shared" si="2"/>
        <v>0</v>
      </c>
      <c r="M100" s="78">
        <f t="shared" si="2"/>
        <v>0</v>
      </c>
      <c r="N100" s="79">
        <f t="shared" si="2"/>
        <v>1</v>
      </c>
      <c r="O100" s="73" t="str">
        <f>IF(COUNTIF($D100:$J100,"×"),"×",IF(SUM($K100:$N100)&lt;7,"",IF(AND($I100=判定レベル!$D$25,SUM($M100:$M100)&lt;=0),"",IF(M100&gt;0,$M$8,IF(L100&gt;0,$L$8,$K$8)))))</f>
        <v/>
      </c>
      <c r="Q100" s="24" t="str">
        <f>IF(調査票シート!G100="","",調査票シート!G100)</f>
        <v/>
      </c>
      <c r="R100" s="161" t="str">
        <f>IF(調査票シート!$H100="","",調査票シート!$H100)</f>
        <v/>
      </c>
      <c r="S100" s="161" t="str">
        <f>IF(ISERROR(調査票シート!L100),"",調査票シート!L100)</f>
        <v/>
      </c>
    </row>
    <row r="101" spans="2:19" x14ac:dyDescent="0.3">
      <c r="B101" s="22" t="str">
        <f>IF(調査票シート!E101="","",調査票シート!E101)</f>
        <v/>
      </c>
      <c r="C101" s="23" t="str">
        <f>IF(調査票シート!F101="","",調査票シート!F101)</f>
        <v/>
      </c>
      <c r="D101" s="74" t="str">
        <f>IFERROR(VLOOKUP(調査票シート!$I101,判定レベル!$C$3:$D$5,判定レベル!$D$1,FALSE),"")</f>
        <v/>
      </c>
      <c r="E101" s="74" t="str">
        <f>IFERROR(VLOOKUP(調査票シート!$J101,判定レベル!$C$6:$D$8,判定レベル!$D$1,FALSE),"")</f>
        <v/>
      </c>
      <c r="F101" s="74" t="str">
        <f>IF(調査票シート!$K101="","",IF(調査票シート!$K101&gt;=判定レベル!$C$1,判定レベル!$D$10,判定レベル!$D$9))</f>
        <v/>
      </c>
      <c r="G101" s="75" t="str">
        <f>IFERROR(VLOOKUP(調査票シート!$M101,判定レベル!$C$11:$D$20,判定レベル!$D$1,FALSE),"")</f>
        <v/>
      </c>
      <c r="H101" s="74" t="str">
        <f>IFERROR(VLOOKUP(調査票シート!$N101,判定レベル!$C$21:$D$22,判定レベル!$D$1,FALSE),"")</f>
        <v/>
      </c>
      <c r="I101" s="74" t="str">
        <f>IFERROR(VLOOKUP(調査票シート!$O101,判定レベル!$C$23:$D$25,判定レベル!$D$1,FALSE),"")</f>
        <v/>
      </c>
      <c r="J101" s="76" t="str">
        <f>IFERROR(VLOOKUP(調査票シート!$P101,判定レベル!$C$26:$D$27,判定レベル!$D$1,FALSE),"―")</f>
        <v>―</v>
      </c>
      <c r="K101" s="77">
        <f t="shared" si="2"/>
        <v>0</v>
      </c>
      <c r="L101" s="78">
        <f t="shared" si="2"/>
        <v>0</v>
      </c>
      <c r="M101" s="78">
        <f t="shared" si="2"/>
        <v>0</v>
      </c>
      <c r="N101" s="79">
        <f t="shared" si="2"/>
        <v>1</v>
      </c>
      <c r="O101" s="73" t="str">
        <f>IF(COUNTIF($D101:$J101,"×"),"×",IF(SUM($K101:$N101)&lt;7,"",IF(AND($I101=判定レベル!$D$25,SUM($M101:$M101)&lt;=0),"",IF(M101&gt;0,$M$8,IF(L101&gt;0,$L$8,$K$8)))))</f>
        <v/>
      </c>
      <c r="Q101" s="24" t="str">
        <f>IF(調査票シート!G101="","",調査票シート!G101)</f>
        <v/>
      </c>
      <c r="R101" s="161" t="str">
        <f>IF(調査票シート!$H101="","",調査票シート!$H101)</f>
        <v/>
      </c>
      <c r="S101" s="161" t="str">
        <f>IF(ISERROR(調査票シート!L101),"",調査票シート!L101)</f>
        <v/>
      </c>
    </row>
    <row r="102" spans="2:19" x14ac:dyDescent="0.3">
      <c r="B102" s="22" t="str">
        <f>IF(調査票シート!E102="","",調査票シート!E102)</f>
        <v/>
      </c>
      <c r="C102" s="23" t="str">
        <f>IF(調査票シート!F102="","",調査票シート!F102)</f>
        <v/>
      </c>
      <c r="D102" s="74" t="str">
        <f>IFERROR(VLOOKUP(調査票シート!$I102,判定レベル!$C$3:$D$5,判定レベル!$D$1,FALSE),"")</f>
        <v/>
      </c>
      <c r="E102" s="74" t="str">
        <f>IFERROR(VLOOKUP(調査票シート!$J102,判定レベル!$C$6:$D$8,判定レベル!$D$1,FALSE),"")</f>
        <v/>
      </c>
      <c r="F102" s="74" t="str">
        <f>IF(調査票シート!$K102="","",IF(調査票シート!$K102&gt;=判定レベル!$C$1,判定レベル!$D$10,判定レベル!$D$9))</f>
        <v/>
      </c>
      <c r="G102" s="75" t="str">
        <f>IFERROR(VLOOKUP(調査票シート!$M102,判定レベル!$C$11:$D$20,判定レベル!$D$1,FALSE),"")</f>
        <v/>
      </c>
      <c r="H102" s="74" t="str">
        <f>IFERROR(VLOOKUP(調査票シート!$N102,判定レベル!$C$21:$D$22,判定レベル!$D$1,FALSE),"")</f>
        <v/>
      </c>
      <c r="I102" s="74" t="str">
        <f>IFERROR(VLOOKUP(調査票シート!$O102,判定レベル!$C$23:$D$25,判定レベル!$D$1,FALSE),"")</f>
        <v/>
      </c>
      <c r="J102" s="76" t="str">
        <f>IFERROR(VLOOKUP(調査票シート!$P102,判定レベル!$C$26:$D$27,判定レベル!$D$1,FALSE),"―")</f>
        <v>―</v>
      </c>
      <c r="K102" s="77">
        <f t="shared" si="2"/>
        <v>0</v>
      </c>
      <c r="L102" s="78">
        <f t="shared" si="2"/>
        <v>0</v>
      </c>
      <c r="M102" s="78">
        <f t="shared" si="2"/>
        <v>0</v>
      </c>
      <c r="N102" s="79">
        <f t="shared" si="2"/>
        <v>1</v>
      </c>
      <c r="O102" s="73" t="str">
        <f>IF(COUNTIF($D102:$J102,"×"),"×",IF(SUM($K102:$N102)&lt;7,"",IF(AND($I102=判定レベル!$D$25,SUM($M102:$M102)&lt;=0),"",IF(M102&gt;0,$M$8,IF(L102&gt;0,$L$8,$K$8)))))</f>
        <v/>
      </c>
      <c r="Q102" s="24" t="str">
        <f>IF(調査票シート!G102="","",調査票シート!G102)</f>
        <v/>
      </c>
      <c r="R102" s="161" t="str">
        <f>IF(調査票シート!$H102="","",調査票シート!$H102)</f>
        <v/>
      </c>
      <c r="S102" s="161" t="str">
        <f>IF(ISERROR(調査票シート!L102),"",調査票シート!L102)</f>
        <v/>
      </c>
    </row>
    <row r="103" spans="2:19" x14ac:dyDescent="0.3">
      <c r="B103" s="22" t="str">
        <f>IF(調査票シート!E103="","",調査票シート!E103)</f>
        <v/>
      </c>
      <c r="C103" s="23" t="str">
        <f>IF(調査票シート!F103="","",調査票シート!F103)</f>
        <v/>
      </c>
      <c r="D103" s="74" t="str">
        <f>IFERROR(VLOOKUP(調査票シート!$I103,判定レベル!$C$3:$D$5,判定レベル!$D$1,FALSE),"")</f>
        <v/>
      </c>
      <c r="E103" s="74" t="str">
        <f>IFERROR(VLOOKUP(調査票シート!$J103,判定レベル!$C$6:$D$8,判定レベル!$D$1,FALSE),"")</f>
        <v/>
      </c>
      <c r="F103" s="74" t="str">
        <f>IF(調査票シート!$K103="","",IF(調査票シート!$K103&gt;=判定レベル!$C$1,判定レベル!$D$10,判定レベル!$D$9))</f>
        <v/>
      </c>
      <c r="G103" s="75" t="str">
        <f>IFERROR(VLOOKUP(調査票シート!$M103,判定レベル!$C$11:$D$20,判定レベル!$D$1,FALSE),"")</f>
        <v/>
      </c>
      <c r="H103" s="74" t="str">
        <f>IFERROR(VLOOKUP(調査票シート!$N103,判定レベル!$C$21:$D$22,判定レベル!$D$1,FALSE),"")</f>
        <v/>
      </c>
      <c r="I103" s="74" t="str">
        <f>IFERROR(VLOOKUP(調査票シート!$O103,判定レベル!$C$23:$D$25,判定レベル!$D$1,FALSE),"")</f>
        <v/>
      </c>
      <c r="J103" s="76" t="str">
        <f>IFERROR(VLOOKUP(調査票シート!$P103,判定レベル!$C$26:$D$27,判定レベル!$D$1,FALSE),"―")</f>
        <v>―</v>
      </c>
      <c r="K103" s="77">
        <f t="shared" si="2"/>
        <v>0</v>
      </c>
      <c r="L103" s="78">
        <f t="shared" si="2"/>
        <v>0</v>
      </c>
      <c r="M103" s="78">
        <f t="shared" si="2"/>
        <v>0</v>
      </c>
      <c r="N103" s="79">
        <f t="shared" si="2"/>
        <v>1</v>
      </c>
      <c r="O103" s="73" t="str">
        <f>IF(COUNTIF($D103:$J103,"×"),"×",IF(SUM($K103:$N103)&lt;7,"",IF(AND($I103=判定レベル!$D$25,SUM($M103:$M103)&lt;=0),"",IF(M103&gt;0,$M$8,IF(L103&gt;0,$L$8,$K$8)))))</f>
        <v/>
      </c>
      <c r="Q103" s="24" t="str">
        <f>IF(調査票シート!G103="","",調査票シート!G103)</f>
        <v/>
      </c>
      <c r="R103" s="161" t="str">
        <f>IF(調査票シート!$H103="","",調査票シート!$H103)</f>
        <v/>
      </c>
      <c r="S103" s="161" t="str">
        <f>IF(ISERROR(調査票シート!L103),"",調査票シート!L103)</f>
        <v/>
      </c>
    </row>
    <row r="104" spans="2:19" x14ac:dyDescent="0.3">
      <c r="B104" s="22" t="str">
        <f>IF(調査票シート!E104="","",調査票シート!E104)</f>
        <v/>
      </c>
      <c r="C104" s="23" t="str">
        <f>IF(調査票シート!F104="","",調査票シート!F104)</f>
        <v/>
      </c>
      <c r="D104" s="74" t="str">
        <f>IFERROR(VLOOKUP(調査票シート!$I104,判定レベル!$C$3:$D$5,判定レベル!$D$1,FALSE),"")</f>
        <v/>
      </c>
      <c r="E104" s="74" t="str">
        <f>IFERROR(VLOOKUP(調査票シート!$J104,判定レベル!$C$6:$D$8,判定レベル!$D$1,FALSE),"")</f>
        <v/>
      </c>
      <c r="F104" s="74" t="str">
        <f>IF(調査票シート!$K104="","",IF(調査票シート!$K104&gt;=判定レベル!$C$1,判定レベル!$D$10,判定レベル!$D$9))</f>
        <v/>
      </c>
      <c r="G104" s="75" t="str">
        <f>IFERROR(VLOOKUP(調査票シート!$M104,判定レベル!$C$11:$D$20,判定レベル!$D$1,FALSE),"")</f>
        <v/>
      </c>
      <c r="H104" s="74" t="str">
        <f>IFERROR(VLOOKUP(調査票シート!$N104,判定レベル!$C$21:$D$22,判定レベル!$D$1,FALSE),"")</f>
        <v/>
      </c>
      <c r="I104" s="74" t="str">
        <f>IFERROR(VLOOKUP(調査票シート!$O104,判定レベル!$C$23:$D$25,判定レベル!$D$1,FALSE),"")</f>
        <v/>
      </c>
      <c r="J104" s="76" t="str">
        <f>IFERROR(VLOOKUP(調査票シート!$P104,判定レベル!$C$26:$D$27,判定レベル!$D$1,FALSE),"―")</f>
        <v>―</v>
      </c>
      <c r="K104" s="77">
        <f t="shared" si="2"/>
        <v>0</v>
      </c>
      <c r="L104" s="78">
        <f t="shared" si="2"/>
        <v>0</v>
      </c>
      <c r="M104" s="78">
        <f t="shared" si="2"/>
        <v>0</v>
      </c>
      <c r="N104" s="79">
        <f t="shared" si="2"/>
        <v>1</v>
      </c>
      <c r="O104" s="73" t="str">
        <f>IF(COUNTIF($D104:$J104,"×"),"×",IF(SUM($K104:$N104)&lt;7,"",IF(AND($I104=判定レベル!$D$25,SUM($M104:$M104)&lt;=0),"",IF(M104&gt;0,$M$8,IF(L104&gt;0,$L$8,$K$8)))))</f>
        <v/>
      </c>
      <c r="Q104" s="24" t="str">
        <f>IF(調査票シート!G104="","",調査票シート!G104)</f>
        <v/>
      </c>
      <c r="R104" s="161" t="str">
        <f>IF(調査票シート!$H104="","",調査票シート!$H104)</f>
        <v/>
      </c>
      <c r="S104" s="161" t="str">
        <f>IF(ISERROR(調査票シート!L104),"",調査票シート!L104)</f>
        <v/>
      </c>
    </row>
    <row r="105" spans="2:19" x14ac:dyDescent="0.3">
      <c r="B105" s="22" t="str">
        <f>IF(調査票シート!E105="","",調査票シート!E105)</f>
        <v/>
      </c>
      <c r="C105" s="23" t="str">
        <f>IF(調査票シート!F105="","",調査票シート!F105)</f>
        <v/>
      </c>
      <c r="D105" s="74" t="str">
        <f>IFERROR(VLOOKUP(調査票シート!$I105,判定レベル!$C$3:$D$5,判定レベル!$D$1,FALSE),"")</f>
        <v/>
      </c>
      <c r="E105" s="74" t="str">
        <f>IFERROR(VLOOKUP(調査票シート!$J105,判定レベル!$C$6:$D$8,判定レベル!$D$1,FALSE),"")</f>
        <v/>
      </c>
      <c r="F105" s="74" t="str">
        <f>IF(調査票シート!$K105="","",IF(調査票シート!$K105&gt;=判定レベル!$C$1,判定レベル!$D$10,判定レベル!$D$9))</f>
        <v/>
      </c>
      <c r="G105" s="75" t="str">
        <f>IFERROR(VLOOKUP(調査票シート!$M105,判定レベル!$C$11:$D$20,判定レベル!$D$1,FALSE),"")</f>
        <v/>
      </c>
      <c r="H105" s="74" t="str">
        <f>IFERROR(VLOOKUP(調査票シート!$N105,判定レベル!$C$21:$D$22,判定レベル!$D$1,FALSE),"")</f>
        <v/>
      </c>
      <c r="I105" s="74" t="str">
        <f>IFERROR(VLOOKUP(調査票シート!$O105,判定レベル!$C$23:$D$25,判定レベル!$D$1,FALSE),"")</f>
        <v/>
      </c>
      <c r="J105" s="76" t="str">
        <f>IFERROR(VLOOKUP(調査票シート!$P105,判定レベル!$C$26:$D$27,判定レベル!$D$1,FALSE),"―")</f>
        <v>―</v>
      </c>
      <c r="K105" s="77">
        <f t="shared" si="2"/>
        <v>0</v>
      </c>
      <c r="L105" s="78">
        <f t="shared" si="2"/>
        <v>0</v>
      </c>
      <c r="M105" s="78">
        <f t="shared" si="2"/>
        <v>0</v>
      </c>
      <c r="N105" s="79">
        <f t="shared" si="2"/>
        <v>1</v>
      </c>
      <c r="O105" s="73" t="str">
        <f>IF(COUNTIF($D105:$J105,"×"),"×",IF(SUM($K105:$N105)&lt;7,"",IF(AND($I105=判定レベル!$D$25,SUM($M105:$M105)&lt;=0),"",IF(M105&gt;0,$M$8,IF(L105&gt;0,$L$8,$K$8)))))</f>
        <v/>
      </c>
      <c r="Q105" s="24" t="str">
        <f>IF(調査票シート!G105="","",調査票シート!G105)</f>
        <v/>
      </c>
      <c r="R105" s="161" t="str">
        <f>IF(調査票シート!$H105="","",調査票シート!$H105)</f>
        <v/>
      </c>
      <c r="S105" s="161" t="str">
        <f>IF(ISERROR(調査票シート!L105),"",調査票シート!L105)</f>
        <v/>
      </c>
    </row>
    <row r="106" spans="2:19" x14ac:dyDescent="0.3">
      <c r="B106" s="22" t="str">
        <f>IF(調査票シート!E106="","",調査票シート!E106)</f>
        <v/>
      </c>
      <c r="C106" s="23" t="str">
        <f>IF(調査票シート!F106="","",調査票シート!F106)</f>
        <v/>
      </c>
      <c r="D106" s="74" t="str">
        <f>IFERROR(VLOOKUP(調査票シート!$I106,判定レベル!$C$3:$D$5,判定レベル!$D$1,FALSE),"")</f>
        <v/>
      </c>
      <c r="E106" s="74" t="str">
        <f>IFERROR(VLOOKUP(調査票シート!$J106,判定レベル!$C$6:$D$8,判定レベル!$D$1,FALSE),"")</f>
        <v/>
      </c>
      <c r="F106" s="74" t="str">
        <f>IF(調査票シート!$K106="","",IF(調査票シート!$K106&gt;=判定レベル!$C$1,判定レベル!$D$10,判定レベル!$D$9))</f>
        <v/>
      </c>
      <c r="G106" s="75" t="str">
        <f>IFERROR(VLOOKUP(調査票シート!$M106,判定レベル!$C$11:$D$20,判定レベル!$D$1,FALSE),"")</f>
        <v/>
      </c>
      <c r="H106" s="74" t="str">
        <f>IFERROR(VLOOKUP(調査票シート!$N106,判定レベル!$C$21:$D$22,判定レベル!$D$1,FALSE),"")</f>
        <v/>
      </c>
      <c r="I106" s="74" t="str">
        <f>IFERROR(VLOOKUP(調査票シート!$O106,判定レベル!$C$23:$D$25,判定レベル!$D$1,FALSE),"")</f>
        <v/>
      </c>
      <c r="J106" s="76" t="str">
        <f>IFERROR(VLOOKUP(調査票シート!$P106,判定レベル!$C$26:$D$27,判定レベル!$D$1,FALSE),"―")</f>
        <v>―</v>
      </c>
      <c r="K106" s="77">
        <f t="shared" si="2"/>
        <v>0</v>
      </c>
      <c r="L106" s="78">
        <f t="shared" si="2"/>
        <v>0</v>
      </c>
      <c r="M106" s="78">
        <f t="shared" si="2"/>
        <v>0</v>
      </c>
      <c r="N106" s="79">
        <f t="shared" si="2"/>
        <v>1</v>
      </c>
      <c r="O106" s="73" t="str">
        <f>IF(COUNTIF($D106:$J106,"×"),"×",IF(SUM($K106:$N106)&lt;7,"",IF(AND($I106=判定レベル!$D$25,SUM($M106:$M106)&lt;=0),"",IF(M106&gt;0,$M$8,IF(L106&gt;0,$L$8,$K$8)))))</f>
        <v/>
      </c>
      <c r="Q106" s="24" t="str">
        <f>IF(調査票シート!G106="","",調査票シート!G106)</f>
        <v/>
      </c>
      <c r="R106" s="161" t="str">
        <f>IF(調査票シート!$H106="","",調査票シート!$H106)</f>
        <v/>
      </c>
      <c r="S106" s="161" t="str">
        <f>IF(ISERROR(調査票シート!L106),"",調査票シート!L106)</f>
        <v/>
      </c>
    </row>
    <row r="107" spans="2:19" x14ac:dyDescent="0.3">
      <c r="B107" s="22" t="str">
        <f>IF(調査票シート!E107="","",調査票シート!E107)</f>
        <v/>
      </c>
      <c r="C107" s="23" t="str">
        <f>IF(調査票シート!F107="","",調査票シート!F107)</f>
        <v/>
      </c>
      <c r="D107" s="74" t="str">
        <f>IFERROR(VLOOKUP(調査票シート!$I107,判定レベル!$C$3:$D$5,判定レベル!$D$1,FALSE),"")</f>
        <v/>
      </c>
      <c r="E107" s="74" t="str">
        <f>IFERROR(VLOOKUP(調査票シート!$J107,判定レベル!$C$6:$D$8,判定レベル!$D$1,FALSE),"")</f>
        <v/>
      </c>
      <c r="F107" s="74" t="str">
        <f>IF(調査票シート!$K107="","",IF(調査票シート!$K107&gt;=判定レベル!$C$1,判定レベル!$D$10,判定レベル!$D$9))</f>
        <v/>
      </c>
      <c r="G107" s="75" t="str">
        <f>IFERROR(VLOOKUP(調査票シート!$M107,判定レベル!$C$11:$D$20,判定レベル!$D$1,FALSE),"")</f>
        <v/>
      </c>
      <c r="H107" s="74" t="str">
        <f>IFERROR(VLOOKUP(調査票シート!$N107,判定レベル!$C$21:$D$22,判定レベル!$D$1,FALSE),"")</f>
        <v/>
      </c>
      <c r="I107" s="74" t="str">
        <f>IFERROR(VLOOKUP(調査票シート!$O107,判定レベル!$C$23:$D$25,判定レベル!$D$1,FALSE),"")</f>
        <v/>
      </c>
      <c r="J107" s="76" t="str">
        <f>IFERROR(VLOOKUP(調査票シート!$P107,判定レベル!$C$26:$D$27,判定レベル!$D$1,FALSE),"―")</f>
        <v>―</v>
      </c>
      <c r="K107" s="77">
        <f t="shared" si="2"/>
        <v>0</v>
      </c>
      <c r="L107" s="78">
        <f t="shared" si="2"/>
        <v>0</v>
      </c>
      <c r="M107" s="78">
        <f t="shared" si="2"/>
        <v>0</v>
      </c>
      <c r="N107" s="79">
        <f t="shared" si="2"/>
        <v>1</v>
      </c>
      <c r="O107" s="73" t="str">
        <f>IF(COUNTIF($D107:$J107,"×"),"×",IF(SUM($K107:$N107)&lt;7,"",IF(AND($I107=判定レベル!$D$25,SUM($M107:$M107)&lt;=0),"",IF(M107&gt;0,$M$8,IF(L107&gt;0,$L$8,$K$8)))))</f>
        <v/>
      </c>
      <c r="Q107" s="24" t="str">
        <f>IF(調査票シート!G107="","",調査票シート!G107)</f>
        <v/>
      </c>
      <c r="R107" s="161" t="str">
        <f>IF(調査票シート!$H107="","",調査票シート!$H107)</f>
        <v/>
      </c>
      <c r="S107" s="161" t="str">
        <f>IF(ISERROR(調査票シート!L107),"",調査票シート!L107)</f>
        <v/>
      </c>
    </row>
    <row r="108" spans="2:19" x14ac:dyDescent="0.3">
      <c r="B108" s="22" t="str">
        <f>IF(調査票シート!E108="","",調査票シート!E108)</f>
        <v/>
      </c>
      <c r="C108" s="23" t="str">
        <f>IF(調査票シート!F108="","",調査票シート!F108)</f>
        <v/>
      </c>
      <c r="D108" s="74" t="str">
        <f>IFERROR(VLOOKUP(調査票シート!$I108,判定レベル!$C$3:$D$5,判定レベル!$D$1,FALSE),"")</f>
        <v/>
      </c>
      <c r="E108" s="74" t="str">
        <f>IFERROR(VLOOKUP(調査票シート!$J108,判定レベル!$C$6:$D$8,判定レベル!$D$1,FALSE),"")</f>
        <v/>
      </c>
      <c r="F108" s="74" t="str">
        <f>IF(調査票シート!$K108="","",IF(調査票シート!$K108&gt;=判定レベル!$C$1,判定レベル!$D$10,判定レベル!$D$9))</f>
        <v/>
      </c>
      <c r="G108" s="75" t="str">
        <f>IFERROR(VLOOKUP(調査票シート!$M108,判定レベル!$C$11:$D$20,判定レベル!$D$1,FALSE),"")</f>
        <v/>
      </c>
      <c r="H108" s="74" t="str">
        <f>IFERROR(VLOOKUP(調査票シート!$N108,判定レベル!$C$21:$D$22,判定レベル!$D$1,FALSE),"")</f>
        <v/>
      </c>
      <c r="I108" s="74" t="str">
        <f>IFERROR(VLOOKUP(調査票シート!$O108,判定レベル!$C$23:$D$25,判定レベル!$D$1,FALSE),"")</f>
        <v/>
      </c>
      <c r="J108" s="76" t="str">
        <f>IFERROR(VLOOKUP(調査票シート!$P108,判定レベル!$C$26:$D$27,判定レベル!$D$1,FALSE),"―")</f>
        <v>―</v>
      </c>
      <c r="K108" s="77">
        <f t="shared" si="2"/>
        <v>0</v>
      </c>
      <c r="L108" s="78">
        <f t="shared" si="2"/>
        <v>0</v>
      </c>
      <c r="M108" s="78">
        <f t="shared" si="2"/>
        <v>0</v>
      </c>
      <c r="N108" s="79">
        <f t="shared" si="2"/>
        <v>1</v>
      </c>
      <c r="O108" s="73" t="str">
        <f>IF(COUNTIF($D108:$J108,"×"),"×",IF(SUM($K108:$N108)&lt;7,"",IF(AND($I108=判定レベル!$D$25,SUM($M108:$M108)&lt;=0),"",IF(M108&gt;0,$M$8,IF(L108&gt;0,$L$8,$K$8)))))</f>
        <v/>
      </c>
      <c r="Q108" s="24" t="str">
        <f>IF(調査票シート!G108="","",調査票シート!G108)</f>
        <v/>
      </c>
      <c r="R108" s="161" t="str">
        <f>IF(調査票シート!$H108="","",調査票シート!$H108)</f>
        <v/>
      </c>
      <c r="S108" s="161" t="str">
        <f>IF(ISERROR(調査票シート!L108),"",調査票シート!L108)</f>
        <v/>
      </c>
    </row>
    <row r="109" spans="2:19" x14ac:dyDescent="0.3">
      <c r="B109" s="22" t="str">
        <f>IF(調査票シート!E109="","",調査票シート!E109)</f>
        <v/>
      </c>
      <c r="C109" s="23" t="str">
        <f>IF(調査票シート!F109="","",調査票シート!F109)</f>
        <v/>
      </c>
      <c r="D109" s="74" t="str">
        <f>IFERROR(VLOOKUP(調査票シート!$I109,判定レベル!$C$3:$D$5,判定レベル!$D$1,FALSE),"")</f>
        <v/>
      </c>
      <c r="E109" s="74" t="str">
        <f>IFERROR(VLOOKUP(調査票シート!$J109,判定レベル!$C$6:$D$8,判定レベル!$D$1,FALSE),"")</f>
        <v/>
      </c>
      <c r="F109" s="74" t="str">
        <f>IF(調査票シート!$K109="","",IF(調査票シート!$K109&gt;=判定レベル!$C$1,判定レベル!$D$10,判定レベル!$D$9))</f>
        <v/>
      </c>
      <c r="G109" s="75" t="str">
        <f>IFERROR(VLOOKUP(調査票シート!$M109,判定レベル!$C$11:$D$20,判定レベル!$D$1,FALSE),"")</f>
        <v/>
      </c>
      <c r="H109" s="74" t="str">
        <f>IFERROR(VLOOKUP(調査票シート!$N109,判定レベル!$C$21:$D$22,判定レベル!$D$1,FALSE),"")</f>
        <v/>
      </c>
      <c r="I109" s="74" t="str">
        <f>IFERROR(VLOOKUP(調査票シート!$O109,判定レベル!$C$23:$D$25,判定レベル!$D$1,FALSE),"")</f>
        <v/>
      </c>
      <c r="J109" s="76" t="str">
        <f>IFERROR(VLOOKUP(調査票シート!$P109,判定レベル!$C$26:$D$27,判定レベル!$D$1,FALSE),"―")</f>
        <v>―</v>
      </c>
      <c r="K109" s="77">
        <f t="shared" si="2"/>
        <v>0</v>
      </c>
      <c r="L109" s="78">
        <f t="shared" si="2"/>
        <v>0</v>
      </c>
      <c r="M109" s="78">
        <f t="shared" si="2"/>
        <v>0</v>
      </c>
      <c r="N109" s="79">
        <f t="shared" si="2"/>
        <v>1</v>
      </c>
      <c r="O109" s="73" t="str">
        <f>IF(COUNTIF($D109:$J109,"×"),"×",IF(SUM($K109:$N109)&lt;7,"",IF(AND($I109=判定レベル!$D$25,SUM($M109:$M109)&lt;=0),"",IF(M109&gt;0,$M$8,IF(L109&gt;0,$L$8,$K$8)))))</f>
        <v/>
      </c>
      <c r="Q109" s="24" t="str">
        <f>IF(調査票シート!G109="","",調査票シート!G109)</f>
        <v/>
      </c>
      <c r="R109" s="161" t="str">
        <f>IF(調査票シート!$H109="","",調査票シート!$H109)</f>
        <v/>
      </c>
      <c r="S109" s="161" t="str">
        <f>IF(ISERROR(調査票シート!L109),"",調査票シート!L109)</f>
        <v/>
      </c>
    </row>
    <row r="110" spans="2:19" x14ac:dyDescent="0.3">
      <c r="B110" s="22" t="str">
        <f>IF(調査票シート!E110="","",調査票シート!E110)</f>
        <v/>
      </c>
      <c r="C110" s="23" t="str">
        <f>IF(調査票シート!F110="","",調査票シート!F110)</f>
        <v/>
      </c>
      <c r="D110" s="74" t="str">
        <f>IFERROR(VLOOKUP(調査票シート!$I110,判定レベル!$C$3:$D$5,判定レベル!$D$1,FALSE),"")</f>
        <v/>
      </c>
      <c r="E110" s="74" t="str">
        <f>IFERROR(VLOOKUP(調査票シート!$J110,判定レベル!$C$6:$D$8,判定レベル!$D$1,FALSE),"")</f>
        <v/>
      </c>
      <c r="F110" s="74" t="str">
        <f>IF(調査票シート!$K110="","",IF(調査票シート!$K110&gt;=判定レベル!$C$1,判定レベル!$D$10,判定レベル!$D$9))</f>
        <v/>
      </c>
      <c r="G110" s="75" t="str">
        <f>IFERROR(VLOOKUP(調査票シート!$M110,判定レベル!$C$11:$D$20,判定レベル!$D$1,FALSE),"")</f>
        <v/>
      </c>
      <c r="H110" s="74" t="str">
        <f>IFERROR(VLOOKUP(調査票シート!$N110,判定レベル!$C$21:$D$22,判定レベル!$D$1,FALSE),"")</f>
        <v/>
      </c>
      <c r="I110" s="74" t="str">
        <f>IFERROR(VLOOKUP(調査票シート!$O110,判定レベル!$C$23:$D$25,判定レベル!$D$1,FALSE),"")</f>
        <v/>
      </c>
      <c r="J110" s="76" t="str">
        <f>IFERROR(VLOOKUP(調査票シート!$P110,判定レベル!$C$26:$D$27,判定レベル!$D$1,FALSE),"―")</f>
        <v>―</v>
      </c>
      <c r="K110" s="77">
        <f t="shared" si="2"/>
        <v>0</v>
      </c>
      <c r="L110" s="78">
        <f t="shared" si="2"/>
        <v>0</v>
      </c>
      <c r="M110" s="78">
        <f t="shared" si="2"/>
        <v>0</v>
      </c>
      <c r="N110" s="79">
        <f t="shared" si="2"/>
        <v>1</v>
      </c>
      <c r="O110" s="73" t="str">
        <f>IF(COUNTIF($D110:$J110,"×"),"×",IF(SUM($K110:$N110)&lt;7,"",IF(AND($I110=判定レベル!$D$25,SUM($M110:$M110)&lt;=0),"",IF(M110&gt;0,$M$8,IF(L110&gt;0,$L$8,$K$8)))))</f>
        <v/>
      </c>
      <c r="Q110" s="24" t="str">
        <f>IF(調査票シート!G110="","",調査票シート!G110)</f>
        <v/>
      </c>
      <c r="R110" s="161" t="str">
        <f>IF(調査票シート!$H110="","",調査票シート!$H110)</f>
        <v/>
      </c>
      <c r="S110" s="161" t="str">
        <f>IF(ISERROR(調査票シート!L110),"",調査票シート!L110)</f>
        <v/>
      </c>
    </row>
    <row r="111" spans="2:19" x14ac:dyDescent="0.3">
      <c r="B111" s="22" t="str">
        <f>IF(調査票シート!E111="","",調査票シート!E111)</f>
        <v/>
      </c>
      <c r="C111" s="23" t="str">
        <f>IF(調査票シート!F111="","",調査票シート!F111)</f>
        <v/>
      </c>
      <c r="D111" s="74" t="str">
        <f>IFERROR(VLOOKUP(調査票シート!$I111,判定レベル!$C$3:$D$5,判定レベル!$D$1,FALSE),"")</f>
        <v/>
      </c>
      <c r="E111" s="74" t="str">
        <f>IFERROR(VLOOKUP(調査票シート!$J111,判定レベル!$C$6:$D$8,判定レベル!$D$1,FALSE),"")</f>
        <v/>
      </c>
      <c r="F111" s="74" t="str">
        <f>IF(調査票シート!$K111="","",IF(調査票シート!$K111&gt;=判定レベル!$C$1,判定レベル!$D$10,判定レベル!$D$9))</f>
        <v/>
      </c>
      <c r="G111" s="75" t="str">
        <f>IFERROR(VLOOKUP(調査票シート!$M111,判定レベル!$C$11:$D$20,判定レベル!$D$1,FALSE),"")</f>
        <v/>
      </c>
      <c r="H111" s="74" t="str">
        <f>IFERROR(VLOOKUP(調査票シート!$N111,判定レベル!$C$21:$D$22,判定レベル!$D$1,FALSE),"")</f>
        <v/>
      </c>
      <c r="I111" s="74" t="str">
        <f>IFERROR(VLOOKUP(調査票シート!$O111,判定レベル!$C$23:$D$25,判定レベル!$D$1,FALSE),"")</f>
        <v/>
      </c>
      <c r="J111" s="76" t="str">
        <f>IFERROR(VLOOKUP(調査票シート!$P111,判定レベル!$C$26:$D$27,判定レベル!$D$1,FALSE),"―")</f>
        <v>―</v>
      </c>
      <c r="K111" s="77">
        <f t="shared" si="2"/>
        <v>0</v>
      </c>
      <c r="L111" s="78">
        <f t="shared" si="2"/>
        <v>0</v>
      </c>
      <c r="M111" s="78">
        <f t="shared" si="2"/>
        <v>0</v>
      </c>
      <c r="N111" s="79">
        <f t="shared" si="2"/>
        <v>1</v>
      </c>
      <c r="O111" s="73" t="str">
        <f>IF(COUNTIF($D111:$J111,"×"),"×",IF(SUM($K111:$N111)&lt;7,"",IF(AND($I111=判定レベル!$D$25,SUM($M111:$M111)&lt;=0),"",IF(M111&gt;0,$M$8,IF(L111&gt;0,$L$8,$K$8)))))</f>
        <v/>
      </c>
      <c r="Q111" s="24" t="str">
        <f>IF(調査票シート!G111="","",調査票シート!G111)</f>
        <v/>
      </c>
      <c r="R111" s="161" t="str">
        <f>IF(調査票シート!$H111="","",調査票シート!$H111)</f>
        <v/>
      </c>
      <c r="S111" s="161" t="str">
        <f>IF(ISERROR(調査票シート!L111),"",調査票シート!L111)</f>
        <v/>
      </c>
    </row>
    <row r="112" spans="2:19" x14ac:dyDescent="0.3">
      <c r="B112" s="22" t="str">
        <f>IF(調査票シート!E112="","",調査票シート!E112)</f>
        <v/>
      </c>
      <c r="C112" s="23" t="str">
        <f>IF(調査票シート!F112="","",調査票シート!F112)</f>
        <v/>
      </c>
      <c r="D112" s="74" t="str">
        <f>IFERROR(VLOOKUP(調査票シート!$I112,判定レベル!$C$3:$D$5,判定レベル!$D$1,FALSE),"")</f>
        <v/>
      </c>
      <c r="E112" s="74" t="str">
        <f>IFERROR(VLOOKUP(調査票シート!$J112,判定レベル!$C$6:$D$8,判定レベル!$D$1,FALSE),"")</f>
        <v/>
      </c>
      <c r="F112" s="74" t="str">
        <f>IF(調査票シート!$K112="","",IF(調査票シート!$K112&gt;=判定レベル!$C$1,判定レベル!$D$10,判定レベル!$D$9))</f>
        <v/>
      </c>
      <c r="G112" s="75" t="str">
        <f>IFERROR(VLOOKUP(調査票シート!$M112,判定レベル!$C$11:$D$20,判定レベル!$D$1,FALSE),"")</f>
        <v/>
      </c>
      <c r="H112" s="74" t="str">
        <f>IFERROR(VLOOKUP(調査票シート!$N112,判定レベル!$C$21:$D$22,判定レベル!$D$1,FALSE),"")</f>
        <v/>
      </c>
      <c r="I112" s="74" t="str">
        <f>IFERROR(VLOOKUP(調査票シート!$O112,判定レベル!$C$23:$D$25,判定レベル!$D$1,FALSE),"")</f>
        <v/>
      </c>
      <c r="J112" s="76" t="str">
        <f>IFERROR(VLOOKUP(調査票シート!$P112,判定レベル!$C$26:$D$27,判定レベル!$D$1,FALSE),"―")</f>
        <v>―</v>
      </c>
      <c r="K112" s="77">
        <f t="shared" si="2"/>
        <v>0</v>
      </c>
      <c r="L112" s="78">
        <f t="shared" si="2"/>
        <v>0</v>
      </c>
      <c r="M112" s="78">
        <f t="shared" si="2"/>
        <v>0</v>
      </c>
      <c r="N112" s="79">
        <f t="shared" si="2"/>
        <v>1</v>
      </c>
      <c r="O112" s="73" t="str">
        <f>IF(COUNTIF($D112:$J112,"×"),"×",IF(SUM($K112:$N112)&lt;7,"",IF(AND($I112=判定レベル!$D$25,SUM($M112:$M112)&lt;=0),"",IF(M112&gt;0,$M$8,IF(L112&gt;0,$L$8,$K$8)))))</f>
        <v/>
      </c>
      <c r="Q112" s="24" t="str">
        <f>IF(調査票シート!G112="","",調査票シート!G112)</f>
        <v/>
      </c>
      <c r="R112" s="161" t="str">
        <f>IF(調査票シート!$H112="","",調査票シート!$H112)</f>
        <v/>
      </c>
      <c r="S112" s="161" t="str">
        <f>IF(ISERROR(調査票シート!L112),"",調査票シート!L112)</f>
        <v/>
      </c>
    </row>
    <row r="113" spans="2:19" x14ac:dyDescent="0.3">
      <c r="B113" s="22" t="str">
        <f>IF(調査票シート!E113="","",調査票シート!E113)</f>
        <v/>
      </c>
      <c r="C113" s="23" t="str">
        <f>IF(調査票シート!F113="","",調査票シート!F113)</f>
        <v/>
      </c>
      <c r="D113" s="74" t="str">
        <f>IFERROR(VLOOKUP(調査票シート!$I113,判定レベル!$C$3:$D$5,判定レベル!$D$1,FALSE),"")</f>
        <v/>
      </c>
      <c r="E113" s="74" t="str">
        <f>IFERROR(VLOOKUP(調査票シート!$J113,判定レベル!$C$6:$D$8,判定レベル!$D$1,FALSE),"")</f>
        <v/>
      </c>
      <c r="F113" s="74" t="str">
        <f>IF(調査票シート!$K113="","",IF(調査票シート!$K113&gt;=判定レベル!$C$1,判定レベル!$D$10,判定レベル!$D$9))</f>
        <v/>
      </c>
      <c r="G113" s="75" t="str">
        <f>IFERROR(VLOOKUP(調査票シート!$M113,判定レベル!$C$11:$D$20,判定レベル!$D$1,FALSE),"")</f>
        <v/>
      </c>
      <c r="H113" s="74" t="str">
        <f>IFERROR(VLOOKUP(調査票シート!$N113,判定レベル!$C$21:$D$22,判定レベル!$D$1,FALSE),"")</f>
        <v/>
      </c>
      <c r="I113" s="74" t="str">
        <f>IFERROR(VLOOKUP(調査票シート!$O113,判定レベル!$C$23:$D$25,判定レベル!$D$1,FALSE),"")</f>
        <v/>
      </c>
      <c r="J113" s="76" t="str">
        <f>IFERROR(VLOOKUP(調査票シート!$P113,判定レベル!$C$26:$D$27,判定レベル!$D$1,FALSE),"―")</f>
        <v>―</v>
      </c>
      <c r="K113" s="77">
        <f t="shared" si="2"/>
        <v>0</v>
      </c>
      <c r="L113" s="78">
        <f t="shared" si="2"/>
        <v>0</v>
      </c>
      <c r="M113" s="78">
        <f t="shared" si="2"/>
        <v>0</v>
      </c>
      <c r="N113" s="79">
        <f t="shared" si="2"/>
        <v>1</v>
      </c>
      <c r="O113" s="73" t="str">
        <f>IF(COUNTIF($D113:$J113,"×"),"×",IF(SUM($K113:$N113)&lt;7,"",IF(AND($I113=判定レベル!$D$25,SUM($M113:$M113)&lt;=0),"",IF(M113&gt;0,$M$8,IF(L113&gt;0,$L$8,$K$8)))))</f>
        <v/>
      </c>
      <c r="Q113" s="24" t="str">
        <f>IF(調査票シート!G113="","",調査票シート!G113)</f>
        <v/>
      </c>
      <c r="R113" s="161" t="str">
        <f>IF(調査票シート!$H113="","",調査票シート!$H113)</f>
        <v/>
      </c>
      <c r="S113" s="161" t="str">
        <f>IF(ISERROR(調査票シート!L113),"",調査票シート!L113)</f>
        <v/>
      </c>
    </row>
    <row r="114" spans="2:19" x14ac:dyDescent="0.3">
      <c r="B114" s="22" t="str">
        <f>IF(調査票シート!E114="","",調査票シート!E114)</f>
        <v/>
      </c>
      <c r="C114" s="23" t="str">
        <f>IF(調査票シート!F114="","",調査票シート!F114)</f>
        <v/>
      </c>
      <c r="D114" s="74" t="str">
        <f>IFERROR(VLOOKUP(調査票シート!$I114,判定レベル!$C$3:$D$5,判定レベル!$D$1,FALSE),"")</f>
        <v/>
      </c>
      <c r="E114" s="74" t="str">
        <f>IFERROR(VLOOKUP(調査票シート!$J114,判定レベル!$C$6:$D$8,判定レベル!$D$1,FALSE),"")</f>
        <v/>
      </c>
      <c r="F114" s="74" t="str">
        <f>IF(調査票シート!$K114="","",IF(調査票シート!$K114&gt;=判定レベル!$C$1,判定レベル!$D$10,判定レベル!$D$9))</f>
        <v/>
      </c>
      <c r="G114" s="75" t="str">
        <f>IFERROR(VLOOKUP(調査票シート!$M114,判定レベル!$C$11:$D$20,判定レベル!$D$1,FALSE),"")</f>
        <v/>
      </c>
      <c r="H114" s="74" t="str">
        <f>IFERROR(VLOOKUP(調査票シート!$N114,判定レベル!$C$21:$D$22,判定レベル!$D$1,FALSE),"")</f>
        <v/>
      </c>
      <c r="I114" s="74" t="str">
        <f>IFERROR(VLOOKUP(調査票シート!$O114,判定レベル!$C$23:$D$25,判定レベル!$D$1,FALSE),"")</f>
        <v/>
      </c>
      <c r="J114" s="76" t="str">
        <f>IFERROR(VLOOKUP(調査票シート!$P114,判定レベル!$C$26:$D$27,判定レベル!$D$1,FALSE),"―")</f>
        <v>―</v>
      </c>
      <c r="K114" s="77">
        <f t="shared" si="2"/>
        <v>0</v>
      </c>
      <c r="L114" s="78">
        <f t="shared" si="2"/>
        <v>0</v>
      </c>
      <c r="M114" s="78">
        <f t="shared" si="2"/>
        <v>0</v>
      </c>
      <c r="N114" s="79">
        <f t="shared" si="2"/>
        <v>1</v>
      </c>
      <c r="O114" s="73" t="str">
        <f>IF(COUNTIF($D114:$J114,"×"),"×",IF(SUM($K114:$N114)&lt;7,"",IF(AND($I114=判定レベル!$D$25,SUM($M114:$M114)&lt;=0),"",IF(M114&gt;0,$M$8,IF(L114&gt;0,$L$8,$K$8)))))</f>
        <v/>
      </c>
      <c r="Q114" s="24" t="str">
        <f>IF(調査票シート!G114="","",調査票シート!G114)</f>
        <v/>
      </c>
      <c r="R114" s="161" t="str">
        <f>IF(調査票シート!$H114="","",調査票シート!$H114)</f>
        <v/>
      </c>
      <c r="S114" s="161" t="str">
        <f>IF(ISERROR(調査票シート!L114),"",調査票シート!L114)</f>
        <v/>
      </c>
    </row>
    <row r="115" spans="2:19" x14ac:dyDescent="0.3">
      <c r="B115" s="22" t="str">
        <f>IF(調査票シート!E115="","",調査票シート!E115)</f>
        <v/>
      </c>
      <c r="C115" s="23" t="str">
        <f>IF(調査票シート!F115="","",調査票シート!F115)</f>
        <v/>
      </c>
      <c r="D115" s="74" t="str">
        <f>IFERROR(VLOOKUP(調査票シート!$I115,判定レベル!$C$3:$D$5,判定レベル!$D$1,FALSE),"")</f>
        <v/>
      </c>
      <c r="E115" s="74" t="str">
        <f>IFERROR(VLOOKUP(調査票シート!$J115,判定レベル!$C$6:$D$8,判定レベル!$D$1,FALSE),"")</f>
        <v/>
      </c>
      <c r="F115" s="74" t="str">
        <f>IF(調査票シート!$K115="","",IF(調査票シート!$K115&gt;=判定レベル!$C$1,判定レベル!$D$10,判定レベル!$D$9))</f>
        <v/>
      </c>
      <c r="G115" s="75" t="str">
        <f>IFERROR(VLOOKUP(調査票シート!$M115,判定レベル!$C$11:$D$20,判定レベル!$D$1,FALSE),"")</f>
        <v/>
      </c>
      <c r="H115" s="74" t="str">
        <f>IFERROR(VLOOKUP(調査票シート!$N115,判定レベル!$C$21:$D$22,判定レベル!$D$1,FALSE),"")</f>
        <v/>
      </c>
      <c r="I115" s="74" t="str">
        <f>IFERROR(VLOOKUP(調査票シート!$O115,判定レベル!$C$23:$D$25,判定レベル!$D$1,FALSE),"")</f>
        <v/>
      </c>
      <c r="J115" s="76" t="str">
        <f>IFERROR(VLOOKUP(調査票シート!$P115,判定レベル!$C$26:$D$27,判定レベル!$D$1,FALSE),"―")</f>
        <v>―</v>
      </c>
      <c r="K115" s="77">
        <f t="shared" si="2"/>
        <v>0</v>
      </c>
      <c r="L115" s="78">
        <f t="shared" si="2"/>
        <v>0</v>
      </c>
      <c r="M115" s="78">
        <f t="shared" si="2"/>
        <v>0</v>
      </c>
      <c r="N115" s="79">
        <f t="shared" si="2"/>
        <v>1</v>
      </c>
      <c r="O115" s="73" t="str">
        <f>IF(COUNTIF($D115:$J115,"×"),"×",IF(SUM($K115:$N115)&lt;7,"",IF(AND($I115=判定レベル!$D$25,SUM($M115:$M115)&lt;=0),"",IF(M115&gt;0,$M$8,IF(L115&gt;0,$L$8,$K$8)))))</f>
        <v/>
      </c>
      <c r="Q115" s="24" t="str">
        <f>IF(調査票シート!G115="","",調査票シート!G115)</f>
        <v/>
      </c>
      <c r="R115" s="161" t="str">
        <f>IF(調査票シート!$H115="","",調査票シート!$H115)</f>
        <v/>
      </c>
      <c r="S115" s="161" t="str">
        <f>IF(ISERROR(調査票シート!L115),"",調査票シート!L115)</f>
        <v/>
      </c>
    </row>
    <row r="116" spans="2:19" x14ac:dyDescent="0.3">
      <c r="B116" s="22" t="str">
        <f>IF(調査票シート!E116="","",調査票シート!E116)</f>
        <v/>
      </c>
      <c r="C116" s="23" t="str">
        <f>IF(調査票シート!F116="","",調査票シート!F116)</f>
        <v/>
      </c>
      <c r="D116" s="74" t="str">
        <f>IFERROR(VLOOKUP(調査票シート!$I116,判定レベル!$C$3:$D$5,判定レベル!$D$1,FALSE),"")</f>
        <v/>
      </c>
      <c r="E116" s="74" t="str">
        <f>IFERROR(VLOOKUP(調査票シート!$J116,判定レベル!$C$6:$D$8,判定レベル!$D$1,FALSE),"")</f>
        <v/>
      </c>
      <c r="F116" s="74" t="str">
        <f>IF(調査票シート!$K116="","",IF(調査票シート!$K116&gt;=判定レベル!$C$1,判定レベル!$D$10,判定レベル!$D$9))</f>
        <v/>
      </c>
      <c r="G116" s="75" t="str">
        <f>IFERROR(VLOOKUP(調査票シート!$M116,判定レベル!$C$11:$D$20,判定レベル!$D$1,FALSE),"")</f>
        <v/>
      </c>
      <c r="H116" s="74" t="str">
        <f>IFERROR(VLOOKUP(調査票シート!$N116,判定レベル!$C$21:$D$22,判定レベル!$D$1,FALSE),"")</f>
        <v/>
      </c>
      <c r="I116" s="74" t="str">
        <f>IFERROR(VLOOKUP(調査票シート!$O116,判定レベル!$C$23:$D$25,判定レベル!$D$1,FALSE),"")</f>
        <v/>
      </c>
      <c r="J116" s="76" t="str">
        <f>IFERROR(VLOOKUP(調査票シート!$P116,判定レベル!$C$26:$D$27,判定レベル!$D$1,FALSE),"―")</f>
        <v>―</v>
      </c>
      <c r="K116" s="77">
        <f t="shared" si="2"/>
        <v>0</v>
      </c>
      <c r="L116" s="78">
        <f t="shared" si="2"/>
        <v>0</v>
      </c>
      <c r="M116" s="78">
        <f t="shared" si="2"/>
        <v>0</v>
      </c>
      <c r="N116" s="79">
        <f t="shared" si="2"/>
        <v>1</v>
      </c>
      <c r="O116" s="73" t="str">
        <f>IF(COUNTIF($D116:$J116,"×"),"×",IF(SUM($K116:$N116)&lt;7,"",IF(AND($I116=判定レベル!$D$25,SUM($M116:$M116)&lt;=0),"",IF(M116&gt;0,$M$8,IF(L116&gt;0,$L$8,$K$8)))))</f>
        <v/>
      </c>
      <c r="Q116" s="24" t="str">
        <f>IF(調査票シート!G116="","",調査票シート!G116)</f>
        <v/>
      </c>
      <c r="R116" s="161" t="str">
        <f>IF(調査票シート!$H116="","",調査票シート!$H116)</f>
        <v/>
      </c>
      <c r="S116" s="161" t="str">
        <f>IF(ISERROR(調査票シート!L116),"",調査票シート!L116)</f>
        <v/>
      </c>
    </row>
    <row r="117" spans="2:19" x14ac:dyDescent="0.3">
      <c r="B117" s="22" t="str">
        <f>IF(調査票シート!E117="","",調査票シート!E117)</f>
        <v/>
      </c>
      <c r="C117" s="23" t="str">
        <f>IF(調査票シート!F117="","",調査票シート!F117)</f>
        <v/>
      </c>
      <c r="D117" s="74" t="str">
        <f>IFERROR(VLOOKUP(調査票シート!$I117,判定レベル!$C$3:$D$5,判定レベル!$D$1,FALSE),"")</f>
        <v/>
      </c>
      <c r="E117" s="74" t="str">
        <f>IFERROR(VLOOKUP(調査票シート!$J117,判定レベル!$C$6:$D$8,判定レベル!$D$1,FALSE),"")</f>
        <v/>
      </c>
      <c r="F117" s="74" t="str">
        <f>IF(調査票シート!$K117="","",IF(調査票シート!$K117&gt;=判定レベル!$C$1,判定レベル!$D$10,判定レベル!$D$9))</f>
        <v/>
      </c>
      <c r="G117" s="75" t="str">
        <f>IFERROR(VLOOKUP(調査票シート!$M117,判定レベル!$C$11:$D$20,判定レベル!$D$1,FALSE),"")</f>
        <v/>
      </c>
      <c r="H117" s="74" t="str">
        <f>IFERROR(VLOOKUP(調査票シート!$N117,判定レベル!$C$21:$D$22,判定レベル!$D$1,FALSE),"")</f>
        <v/>
      </c>
      <c r="I117" s="74" t="str">
        <f>IFERROR(VLOOKUP(調査票シート!$O117,判定レベル!$C$23:$D$25,判定レベル!$D$1,FALSE),"")</f>
        <v/>
      </c>
      <c r="J117" s="76" t="str">
        <f>IFERROR(VLOOKUP(調査票シート!$P117,判定レベル!$C$26:$D$27,判定レベル!$D$1,FALSE),"―")</f>
        <v>―</v>
      </c>
      <c r="K117" s="77">
        <f t="shared" si="2"/>
        <v>0</v>
      </c>
      <c r="L117" s="78">
        <f t="shared" si="2"/>
        <v>0</v>
      </c>
      <c r="M117" s="78">
        <f t="shared" si="2"/>
        <v>0</v>
      </c>
      <c r="N117" s="79">
        <f t="shared" si="2"/>
        <v>1</v>
      </c>
      <c r="O117" s="73" t="str">
        <f>IF(COUNTIF($D117:$J117,"×"),"×",IF(SUM($K117:$N117)&lt;7,"",IF(AND($I117=判定レベル!$D$25,SUM($M117:$M117)&lt;=0),"",IF(M117&gt;0,$M$8,IF(L117&gt;0,$L$8,$K$8)))))</f>
        <v/>
      </c>
      <c r="Q117" s="24" t="str">
        <f>IF(調査票シート!G117="","",調査票シート!G117)</f>
        <v/>
      </c>
      <c r="R117" s="161" t="str">
        <f>IF(調査票シート!$H117="","",調査票シート!$H117)</f>
        <v/>
      </c>
      <c r="S117" s="161" t="str">
        <f>IF(ISERROR(調査票シート!L117),"",調査票シート!L117)</f>
        <v/>
      </c>
    </row>
    <row r="118" spans="2:19" x14ac:dyDescent="0.3">
      <c r="B118" s="22" t="str">
        <f>IF(調査票シート!E118="","",調査票シート!E118)</f>
        <v/>
      </c>
      <c r="C118" s="23" t="str">
        <f>IF(調査票シート!F118="","",調査票シート!F118)</f>
        <v/>
      </c>
      <c r="D118" s="74" t="str">
        <f>IFERROR(VLOOKUP(調査票シート!$I118,判定レベル!$C$3:$D$5,判定レベル!$D$1,FALSE),"")</f>
        <v/>
      </c>
      <c r="E118" s="74" t="str">
        <f>IFERROR(VLOOKUP(調査票シート!$J118,判定レベル!$C$6:$D$8,判定レベル!$D$1,FALSE),"")</f>
        <v/>
      </c>
      <c r="F118" s="74" t="str">
        <f>IF(調査票シート!$K118="","",IF(調査票シート!$K118&gt;=判定レベル!$C$1,判定レベル!$D$10,判定レベル!$D$9))</f>
        <v/>
      </c>
      <c r="G118" s="75" t="str">
        <f>IFERROR(VLOOKUP(調査票シート!$M118,判定レベル!$C$11:$D$20,判定レベル!$D$1,FALSE),"")</f>
        <v/>
      </c>
      <c r="H118" s="74" t="str">
        <f>IFERROR(VLOOKUP(調査票シート!$N118,判定レベル!$C$21:$D$22,判定レベル!$D$1,FALSE),"")</f>
        <v/>
      </c>
      <c r="I118" s="74" t="str">
        <f>IFERROR(VLOOKUP(調査票シート!$O118,判定レベル!$C$23:$D$25,判定レベル!$D$1,FALSE),"")</f>
        <v/>
      </c>
      <c r="J118" s="76" t="str">
        <f>IFERROR(VLOOKUP(調査票シート!$P118,判定レベル!$C$26:$D$27,判定レベル!$D$1,FALSE),"―")</f>
        <v>―</v>
      </c>
      <c r="K118" s="77">
        <f t="shared" si="2"/>
        <v>0</v>
      </c>
      <c r="L118" s="78">
        <f t="shared" si="2"/>
        <v>0</v>
      </c>
      <c r="M118" s="78">
        <f t="shared" si="2"/>
        <v>0</v>
      </c>
      <c r="N118" s="79">
        <f t="shared" si="2"/>
        <v>1</v>
      </c>
      <c r="O118" s="73" t="str">
        <f>IF(COUNTIF($D118:$J118,"×"),"×",IF(SUM($K118:$N118)&lt;7,"",IF(AND($I118=判定レベル!$D$25,SUM($M118:$M118)&lt;=0),"",IF(M118&gt;0,$M$8,IF(L118&gt;0,$L$8,$K$8)))))</f>
        <v/>
      </c>
      <c r="Q118" s="24" t="str">
        <f>IF(調査票シート!G118="","",調査票シート!G118)</f>
        <v/>
      </c>
      <c r="R118" s="161" t="str">
        <f>IF(調査票シート!$H118="","",調査票シート!$H118)</f>
        <v/>
      </c>
      <c r="S118" s="161" t="str">
        <f>IF(ISERROR(調査票シート!L118),"",調査票シート!L118)</f>
        <v/>
      </c>
    </row>
    <row r="119" spans="2:19" x14ac:dyDescent="0.3">
      <c r="B119" s="22" t="str">
        <f>IF(調査票シート!E119="","",調査票シート!E119)</f>
        <v/>
      </c>
      <c r="C119" s="23" t="str">
        <f>IF(調査票シート!F119="","",調査票シート!F119)</f>
        <v/>
      </c>
      <c r="D119" s="74" t="str">
        <f>IFERROR(VLOOKUP(調査票シート!$I119,判定レベル!$C$3:$D$5,判定レベル!$D$1,FALSE),"")</f>
        <v/>
      </c>
      <c r="E119" s="74" t="str">
        <f>IFERROR(VLOOKUP(調査票シート!$J119,判定レベル!$C$6:$D$8,判定レベル!$D$1,FALSE),"")</f>
        <v/>
      </c>
      <c r="F119" s="74" t="str">
        <f>IF(調査票シート!$K119="","",IF(調査票シート!$K119&gt;=判定レベル!$C$1,判定レベル!$D$10,判定レベル!$D$9))</f>
        <v/>
      </c>
      <c r="G119" s="75" t="str">
        <f>IFERROR(VLOOKUP(調査票シート!$M119,判定レベル!$C$11:$D$20,判定レベル!$D$1,FALSE),"")</f>
        <v/>
      </c>
      <c r="H119" s="74" t="str">
        <f>IFERROR(VLOOKUP(調査票シート!$N119,判定レベル!$C$21:$D$22,判定レベル!$D$1,FALSE),"")</f>
        <v/>
      </c>
      <c r="I119" s="74" t="str">
        <f>IFERROR(VLOOKUP(調査票シート!$O119,判定レベル!$C$23:$D$25,判定レベル!$D$1,FALSE),"")</f>
        <v/>
      </c>
      <c r="J119" s="76" t="str">
        <f>IFERROR(VLOOKUP(調査票シート!$P119,判定レベル!$C$26:$D$27,判定レベル!$D$1,FALSE),"―")</f>
        <v>―</v>
      </c>
      <c r="K119" s="77">
        <f t="shared" si="2"/>
        <v>0</v>
      </c>
      <c r="L119" s="78">
        <f t="shared" si="2"/>
        <v>0</v>
      </c>
      <c r="M119" s="78">
        <f t="shared" si="2"/>
        <v>0</v>
      </c>
      <c r="N119" s="79">
        <f t="shared" si="2"/>
        <v>1</v>
      </c>
      <c r="O119" s="73" t="str">
        <f>IF(COUNTIF($D119:$J119,"×"),"×",IF(SUM($K119:$N119)&lt;7,"",IF(AND($I119=判定レベル!$D$25,SUM($M119:$M119)&lt;=0),"",IF(M119&gt;0,$M$8,IF(L119&gt;0,$L$8,$K$8)))))</f>
        <v/>
      </c>
      <c r="Q119" s="24" t="str">
        <f>IF(調査票シート!G119="","",調査票シート!G119)</f>
        <v/>
      </c>
      <c r="R119" s="161" t="str">
        <f>IF(調査票シート!$H119="","",調査票シート!$H119)</f>
        <v/>
      </c>
      <c r="S119" s="161" t="str">
        <f>IF(ISERROR(調査票シート!L119),"",調査票シート!L119)</f>
        <v/>
      </c>
    </row>
    <row r="120" spans="2:19" x14ac:dyDescent="0.3">
      <c r="B120" s="22" t="str">
        <f>IF(調査票シート!E120="","",調査票シート!E120)</f>
        <v/>
      </c>
      <c r="C120" s="23" t="str">
        <f>IF(調査票シート!F120="","",調査票シート!F120)</f>
        <v/>
      </c>
      <c r="D120" s="74" t="str">
        <f>IFERROR(VLOOKUP(調査票シート!$I120,判定レベル!$C$3:$D$5,判定レベル!$D$1,FALSE),"")</f>
        <v/>
      </c>
      <c r="E120" s="74" t="str">
        <f>IFERROR(VLOOKUP(調査票シート!$J120,判定レベル!$C$6:$D$8,判定レベル!$D$1,FALSE),"")</f>
        <v/>
      </c>
      <c r="F120" s="74" t="str">
        <f>IF(調査票シート!$K120="","",IF(調査票シート!$K120&gt;=判定レベル!$C$1,判定レベル!$D$10,判定レベル!$D$9))</f>
        <v/>
      </c>
      <c r="G120" s="75" t="str">
        <f>IFERROR(VLOOKUP(調査票シート!$M120,判定レベル!$C$11:$D$20,判定レベル!$D$1,FALSE),"")</f>
        <v/>
      </c>
      <c r="H120" s="74" t="str">
        <f>IFERROR(VLOOKUP(調査票シート!$N120,判定レベル!$C$21:$D$22,判定レベル!$D$1,FALSE),"")</f>
        <v/>
      </c>
      <c r="I120" s="74" t="str">
        <f>IFERROR(VLOOKUP(調査票シート!$O120,判定レベル!$C$23:$D$25,判定レベル!$D$1,FALSE),"")</f>
        <v/>
      </c>
      <c r="J120" s="76" t="str">
        <f>IFERROR(VLOOKUP(調査票シート!$P120,判定レベル!$C$26:$D$27,判定レベル!$D$1,FALSE),"―")</f>
        <v>―</v>
      </c>
      <c r="K120" s="77">
        <f t="shared" si="2"/>
        <v>0</v>
      </c>
      <c r="L120" s="78">
        <f t="shared" si="2"/>
        <v>0</v>
      </c>
      <c r="M120" s="78">
        <f t="shared" si="2"/>
        <v>0</v>
      </c>
      <c r="N120" s="79">
        <f t="shared" si="2"/>
        <v>1</v>
      </c>
      <c r="O120" s="73" t="str">
        <f>IF(COUNTIF($D120:$J120,"×"),"×",IF(SUM($K120:$N120)&lt;7,"",IF(AND($I120=判定レベル!$D$25,SUM($M120:$M120)&lt;=0),"",IF(M120&gt;0,$M$8,IF(L120&gt;0,$L$8,$K$8)))))</f>
        <v/>
      </c>
      <c r="Q120" s="24" t="str">
        <f>IF(調査票シート!G120="","",調査票シート!G120)</f>
        <v/>
      </c>
      <c r="R120" s="161" t="str">
        <f>IF(調査票シート!$H120="","",調査票シート!$H120)</f>
        <v/>
      </c>
      <c r="S120" s="161" t="str">
        <f>IF(ISERROR(調査票シート!L120),"",調査票シート!L120)</f>
        <v/>
      </c>
    </row>
    <row r="121" spans="2:19" x14ac:dyDescent="0.3">
      <c r="B121" s="22" t="str">
        <f>IF(調査票シート!E121="","",調査票シート!E121)</f>
        <v/>
      </c>
      <c r="C121" s="23" t="str">
        <f>IF(調査票シート!F121="","",調査票シート!F121)</f>
        <v/>
      </c>
      <c r="D121" s="74" t="str">
        <f>IFERROR(VLOOKUP(調査票シート!$I121,判定レベル!$C$3:$D$5,判定レベル!$D$1,FALSE),"")</f>
        <v/>
      </c>
      <c r="E121" s="74" t="str">
        <f>IFERROR(VLOOKUP(調査票シート!$J121,判定レベル!$C$6:$D$8,判定レベル!$D$1,FALSE),"")</f>
        <v/>
      </c>
      <c r="F121" s="74" t="str">
        <f>IF(調査票シート!$K121="","",IF(調査票シート!$K121&gt;=判定レベル!$C$1,判定レベル!$D$10,判定レベル!$D$9))</f>
        <v/>
      </c>
      <c r="G121" s="75" t="str">
        <f>IFERROR(VLOOKUP(調査票シート!$M121,判定レベル!$C$11:$D$20,判定レベル!$D$1,FALSE),"")</f>
        <v/>
      </c>
      <c r="H121" s="74" t="str">
        <f>IFERROR(VLOOKUP(調査票シート!$N121,判定レベル!$C$21:$D$22,判定レベル!$D$1,FALSE),"")</f>
        <v/>
      </c>
      <c r="I121" s="74" t="str">
        <f>IFERROR(VLOOKUP(調査票シート!$O121,判定レベル!$C$23:$D$25,判定レベル!$D$1,FALSE),"")</f>
        <v/>
      </c>
      <c r="J121" s="76" t="str">
        <f>IFERROR(VLOOKUP(調査票シート!$P121,判定レベル!$C$26:$D$27,判定レベル!$D$1,FALSE),"―")</f>
        <v>―</v>
      </c>
      <c r="K121" s="77">
        <f t="shared" si="2"/>
        <v>0</v>
      </c>
      <c r="L121" s="78">
        <f t="shared" si="2"/>
        <v>0</v>
      </c>
      <c r="M121" s="78">
        <f t="shared" si="2"/>
        <v>0</v>
      </c>
      <c r="N121" s="79">
        <f t="shared" si="2"/>
        <v>1</v>
      </c>
      <c r="O121" s="73" t="str">
        <f>IF(COUNTIF($D121:$J121,"×"),"×",IF(SUM($K121:$N121)&lt;7,"",IF(AND($I121=判定レベル!$D$25,SUM($M121:$M121)&lt;=0),"",IF(M121&gt;0,$M$8,IF(L121&gt;0,$L$8,$K$8)))))</f>
        <v/>
      </c>
      <c r="Q121" s="24" t="str">
        <f>IF(調査票シート!G121="","",調査票シート!G121)</f>
        <v/>
      </c>
      <c r="R121" s="161" t="str">
        <f>IF(調査票シート!$H121="","",調査票シート!$H121)</f>
        <v/>
      </c>
      <c r="S121" s="161" t="str">
        <f>IF(ISERROR(調査票シート!L121),"",調査票シート!L121)</f>
        <v/>
      </c>
    </row>
    <row r="122" spans="2:19" x14ac:dyDescent="0.3">
      <c r="B122" s="22" t="str">
        <f>IF(調査票シート!E122="","",調査票シート!E122)</f>
        <v/>
      </c>
      <c r="C122" s="23" t="str">
        <f>IF(調査票シート!F122="","",調査票シート!F122)</f>
        <v/>
      </c>
      <c r="D122" s="74" t="str">
        <f>IFERROR(VLOOKUP(調査票シート!$I122,判定レベル!$C$3:$D$5,判定レベル!$D$1,FALSE),"")</f>
        <v/>
      </c>
      <c r="E122" s="74" t="str">
        <f>IFERROR(VLOOKUP(調査票シート!$J122,判定レベル!$C$6:$D$8,判定レベル!$D$1,FALSE),"")</f>
        <v/>
      </c>
      <c r="F122" s="74" t="str">
        <f>IF(調査票シート!$K122="","",IF(調査票シート!$K122&gt;=判定レベル!$C$1,判定レベル!$D$10,判定レベル!$D$9))</f>
        <v/>
      </c>
      <c r="G122" s="75" t="str">
        <f>IFERROR(VLOOKUP(調査票シート!$M122,判定レベル!$C$11:$D$20,判定レベル!$D$1,FALSE),"")</f>
        <v/>
      </c>
      <c r="H122" s="74" t="str">
        <f>IFERROR(VLOOKUP(調査票シート!$N122,判定レベル!$C$21:$D$22,判定レベル!$D$1,FALSE),"")</f>
        <v/>
      </c>
      <c r="I122" s="74" t="str">
        <f>IFERROR(VLOOKUP(調査票シート!$O122,判定レベル!$C$23:$D$25,判定レベル!$D$1,FALSE),"")</f>
        <v/>
      </c>
      <c r="J122" s="76" t="str">
        <f>IFERROR(VLOOKUP(調査票シート!$P122,判定レベル!$C$26:$D$27,判定レベル!$D$1,FALSE),"―")</f>
        <v>―</v>
      </c>
      <c r="K122" s="77">
        <f t="shared" si="2"/>
        <v>0</v>
      </c>
      <c r="L122" s="78">
        <f t="shared" si="2"/>
        <v>0</v>
      </c>
      <c r="M122" s="78">
        <f t="shared" si="2"/>
        <v>0</v>
      </c>
      <c r="N122" s="79">
        <f t="shared" si="2"/>
        <v>1</v>
      </c>
      <c r="O122" s="73" t="str">
        <f>IF(COUNTIF($D122:$J122,"×"),"×",IF(SUM($K122:$N122)&lt;7,"",IF(AND($I122=判定レベル!$D$25,SUM($M122:$M122)&lt;=0),"",IF(M122&gt;0,$M$8,IF(L122&gt;0,$L$8,$K$8)))))</f>
        <v/>
      </c>
      <c r="Q122" s="24" t="str">
        <f>IF(調査票シート!G122="","",調査票シート!G122)</f>
        <v/>
      </c>
      <c r="R122" s="161" t="str">
        <f>IF(調査票シート!$H122="","",調査票シート!$H122)</f>
        <v/>
      </c>
      <c r="S122" s="161" t="str">
        <f>IF(ISERROR(調査票シート!L122),"",調査票シート!L122)</f>
        <v/>
      </c>
    </row>
    <row r="123" spans="2:19" x14ac:dyDescent="0.3">
      <c r="B123" s="22" t="str">
        <f>IF(調査票シート!E123="","",調査票シート!E123)</f>
        <v/>
      </c>
      <c r="C123" s="23" t="str">
        <f>IF(調査票シート!F123="","",調査票シート!F123)</f>
        <v/>
      </c>
      <c r="D123" s="74" t="str">
        <f>IFERROR(VLOOKUP(調査票シート!$I123,判定レベル!$C$3:$D$5,判定レベル!$D$1,FALSE),"")</f>
        <v/>
      </c>
      <c r="E123" s="74" t="str">
        <f>IFERROR(VLOOKUP(調査票シート!$J123,判定レベル!$C$6:$D$8,判定レベル!$D$1,FALSE),"")</f>
        <v/>
      </c>
      <c r="F123" s="74" t="str">
        <f>IF(調査票シート!$K123="","",IF(調査票シート!$K123&gt;=判定レベル!$C$1,判定レベル!$D$10,判定レベル!$D$9))</f>
        <v/>
      </c>
      <c r="G123" s="75" t="str">
        <f>IFERROR(VLOOKUP(調査票シート!$M123,判定レベル!$C$11:$D$20,判定レベル!$D$1,FALSE),"")</f>
        <v/>
      </c>
      <c r="H123" s="74" t="str">
        <f>IFERROR(VLOOKUP(調査票シート!$N123,判定レベル!$C$21:$D$22,判定レベル!$D$1,FALSE),"")</f>
        <v/>
      </c>
      <c r="I123" s="74" t="str">
        <f>IFERROR(VLOOKUP(調査票シート!$O123,判定レベル!$C$23:$D$25,判定レベル!$D$1,FALSE),"")</f>
        <v/>
      </c>
      <c r="J123" s="76" t="str">
        <f>IFERROR(VLOOKUP(調査票シート!$P123,判定レベル!$C$26:$D$27,判定レベル!$D$1,FALSE),"―")</f>
        <v>―</v>
      </c>
      <c r="K123" s="77">
        <f t="shared" si="2"/>
        <v>0</v>
      </c>
      <c r="L123" s="78">
        <f t="shared" si="2"/>
        <v>0</v>
      </c>
      <c r="M123" s="78">
        <f t="shared" si="2"/>
        <v>0</v>
      </c>
      <c r="N123" s="79">
        <f t="shared" si="2"/>
        <v>1</v>
      </c>
      <c r="O123" s="73" t="str">
        <f>IF(COUNTIF($D123:$J123,"×"),"×",IF(SUM($K123:$N123)&lt;7,"",IF(AND($I123=判定レベル!$D$25,SUM($M123:$M123)&lt;=0),"",IF(M123&gt;0,$M$8,IF(L123&gt;0,$L$8,$K$8)))))</f>
        <v/>
      </c>
      <c r="Q123" s="24" t="str">
        <f>IF(調査票シート!G123="","",調査票シート!G123)</f>
        <v/>
      </c>
      <c r="R123" s="161" t="str">
        <f>IF(調査票シート!$H123="","",調査票シート!$H123)</f>
        <v/>
      </c>
      <c r="S123" s="161" t="str">
        <f>IF(ISERROR(調査票シート!L123),"",調査票シート!L123)</f>
        <v/>
      </c>
    </row>
    <row r="124" spans="2:19" x14ac:dyDescent="0.3">
      <c r="B124" s="22" t="str">
        <f>IF(調査票シート!E124="","",調査票シート!E124)</f>
        <v/>
      </c>
      <c r="C124" s="23" t="str">
        <f>IF(調査票シート!F124="","",調査票シート!F124)</f>
        <v/>
      </c>
      <c r="D124" s="74" t="str">
        <f>IFERROR(VLOOKUP(調査票シート!$I124,判定レベル!$C$3:$D$5,判定レベル!$D$1,FALSE),"")</f>
        <v/>
      </c>
      <c r="E124" s="74" t="str">
        <f>IFERROR(VLOOKUP(調査票シート!$J124,判定レベル!$C$6:$D$8,判定レベル!$D$1,FALSE),"")</f>
        <v/>
      </c>
      <c r="F124" s="74" t="str">
        <f>IF(調査票シート!$K124="","",IF(調査票シート!$K124&gt;=判定レベル!$C$1,判定レベル!$D$10,判定レベル!$D$9))</f>
        <v/>
      </c>
      <c r="G124" s="75" t="str">
        <f>IFERROR(VLOOKUP(調査票シート!$M124,判定レベル!$C$11:$D$20,判定レベル!$D$1,FALSE),"")</f>
        <v/>
      </c>
      <c r="H124" s="74" t="str">
        <f>IFERROR(VLOOKUP(調査票シート!$N124,判定レベル!$C$21:$D$22,判定レベル!$D$1,FALSE),"")</f>
        <v/>
      </c>
      <c r="I124" s="74" t="str">
        <f>IFERROR(VLOOKUP(調査票シート!$O124,判定レベル!$C$23:$D$25,判定レベル!$D$1,FALSE),"")</f>
        <v/>
      </c>
      <c r="J124" s="76" t="str">
        <f>IFERROR(VLOOKUP(調査票シート!$P124,判定レベル!$C$26:$D$27,判定レベル!$D$1,FALSE),"―")</f>
        <v>―</v>
      </c>
      <c r="K124" s="77">
        <f t="shared" si="2"/>
        <v>0</v>
      </c>
      <c r="L124" s="78">
        <f t="shared" si="2"/>
        <v>0</v>
      </c>
      <c r="M124" s="78">
        <f t="shared" si="2"/>
        <v>0</v>
      </c>
      <c r="N124" s="79">
        <f t="shared" si="2"/>
        <v>1</v>
      </c>
      <c r="O124" s="73" t="str">
        <f>IF(COUNTIF($D124:$J124,"×"),"×",IF(SUM($K124:$N124)&lt;7,"",IF(AND($I124=判定レベル!$D$25,SUM($M124:$M124)&lt;=0),"",IF(M124&gt;0,$M$8,IF(L124&gt;0,$L$8,$K$8)))))</f>
        <v/>
      </c>
      <c r="Q124" s="24" t="str">
        <f>IF(調査票シート!G124="","",調査票シート!G124)</f>
        <v/>
      </c>
      <c r="R124" s="161" t="str">
        <f>IF(調査票シート!$H124="","",調査票シート!$H124)</f>
        <v/>
      </c>
      <c r="S124" s="161" t="str">
        <f>IF(ISERROR(調査票シート!L124),"",調査票シート!L124)</f>
        <v/>
      </c>
    </row>
    <row r="125" spans="2:19" x14ac:dyDescent="0.3">
      <c r="B125" s="22" t="str">
        <f>IF(調査票シート!E125="","",調査票シート!E125)</f>
        <v/>
      </c>
      <c r="C125" s="23" t="str">
        <f>IF(調査票シート!F125="","",調査票シート!F125)</f>
        <v/>
      </c>
      <c r="D125" s="74" t="str">
        <f>IFERROR(VLOOKUP(調査票シート!$I125,判定レベル!$C$3:$D$5,判定レベル!$D$1,FALSE),"")</f>
        <v/>
      </c>
      <c r="E125" s="74" t="str">
        <f>IFERROR(VLOOKUP(調査票シート!$J125,判定レベル!$C$6:$D$8,判定レベル!$D$1,FALSE),"")</f>
        <v/>
      </c>
      <c r="F125" s="74" t="str">
        <f>IF(調査票シート!$K125="","",IF(調査票シート!$K125&gt;=判定レベル!$C$1,判定レベル!$D$10,判定レベル!$D$9))</f>
        <v/>
      </c>
      <c r="G125" s="75" t="str">
        <f>IFERROR(VLOOKUP(調査票シート!$M125,判定レベル!$C$11:$D$20,判定レベル!$D$1,FALSE),"")</f>
        <v/>
      </c>
      <c r="H125" s="74" t="str">
        <f>IFERROR(VLOOKUP(調査票シート!$N125,判定レベル!$C$21:$D$22,判定レベル!$D$1,FALSE),"")</f>
        <v/>
      </c>
      <c r="I125" s="74" t="str">
        <f>IFERROR(VLOOKUP(調査票シート!$O125,判定レベル!$C$23:$D$25,判定レベル!$D$1,FALSE),"")</f>
        <v/>
      </c>
      <c r="J125" s="76" t="str">
        <f>IFERROR(VLOOKUP(調査票シート!$P125,判定レベル!$C$26:$D$27,判定レベル!$D$1,FALSE),"―")</f>
        <v>―</v>
      </c>
      <c r="K125" s="77">
        <f t="shared" si="2"/>
        <v>0</v>
      </c>
      <c r="L125" s="78">
        <f t="shared" si="2"/>
        <v>0</v>
      </c>
      <c r="M125" s="78">
        <f t="shared" si="2"/>
        <v>0</v>
      </c>
      <c r="N125" s="79">
        <f t="shared" si="2"/>
        <v>1</v>
      </c>
      <c r="O125" s="73" t="str">
        <f>IF(COUNTIF($D125:$J125,"×"),"×",IF(SUM($K125:$N125)&lt;7,"",IF(AND($I125=判定レベル!$D$25,SUM($M125:$M125)&lt;=0),"",IF(M125&gt;0,$M$8,IF(L125&gt;0,$L$8,$K$8)))))</f>
        <v/>
      </c>
      <c r="Q125" s="24" t="str">
        <f>IF(調査票シート!G125="","",調査票シート!G125)</f>
        <v/>
      </c>
      <c r="R125" s="161" t="str">
        <f>IF(調査票シート!$H125="","",調査票シート!$H125)</f>
        <v/>
      </c>
      <c r="S125" s="161" t="str">
        <f>IF(ISERROR(調査票シート!L125),"",調査票シート!L125)</f>
        <v/>
      </c>
    </row>
    <row r="126" spans="2:19" x14ac:dyDescent="0.3">
      <c r="B126" s="22" t="str">
        <f>IF(調査票シート!E126="","",調査票シート!E126)</f>
        <v/>
      </c>
      <c r="C126" s="23" t="str">
        <f>IF(調査票シート!F126="","",調査票シート!F126)</f>
        <v/>
      </c>
      <c r="D126" s="74" t="str">
        <f>IFERROR(VLOOKUP(調査票シート!$I126,判定レベル!$C$3:$D$5,判定レベル!$D$1,FALSE),"")</f>
        <v/>
      </c>
      <c r="E126" s="74" t="str">
        <f>IFERROR(VLOOKUP(調査票シート!$J126,判定レベル!$C$6:$D$8,判定レベル!$D$1,FALSE),"")</f>
        <v/>
      </c>
      <c r="F126" s="74" t="str">
        <f>IF(調査票シート!$K126="","",IF(調査票シート!$K126&gt;=判定レベル!$C$1,判定レベル!$D$10,判定レベル!$D$9))</f>
        <v/>
      </c>
      <c r="G126" s="75" t="str">
        <f>IFERROR(VLOOKUP(調査票シート!$M126,判定レベル!$C$11:$D$20,判定レベル!$D$1,FALSE),"")</f>
        <v/>
      </c>
      <c r="H126" s="74" t="str">
        <f>IFERROR(VLOOKUP(調査票シート!$N126,判定レベル!$C$21:$D$22,判定レベル!$D$1,FALSE),"")</f>
        <v/>
      </c>
      <c r="I126" s="74" t="str">
        <f>IFERROR(VLOOKUP(調査票シート!$O126,判定レベル!$C$23:$D$25,判定レベル!$D$1,FALSE),"")</f>
        <v/>
      </c>
      <c r="J126" s="76" t="str">
        <f>IFERROR(VLOOKUP(調査票シート!$P126,判定レベル!$C$26:$D$27,判定レベル!$D$1,FALSE),"―")</f>
        <v>―</v>
      </c>
      <c r="K126" s="77">
        <f t="shared" si="2"/>
        <v>0</v>
      </c>
      <c r="L126" s="78">
        <f t="shared" si="2"/>
        <v>0</v>
      </c>
      <c r="M126" s="78">
        <f t="shared" si="2"/>
        <v>0</v>
      </c>
      <c r="N126" s="79">
        <f t="shared" si="2"/>
        <v>1</v>
      </c>
      <c r="O126" s="73" t="str">
        <f>IF(COUNTIF($D126:$J126,"×"),"×",IF(SUM($K126:$N126)&lt;7,"",IF(AND($I126=判定レベル!$D$25,SUM($M126:$M126)&lt;=0),"",IF(M126&gt;0,$M$8,IF(L126&gt;0,$L$8,$K$8)))))</f>
        <v/>
      </c>
      <c r="Q126" s="24" t="str">
        <f>IF(調査票シート!G126="","",調査票シート!G126)</f>
        <v/>
      </c>
      <c r="R126" s="161" t="str">
        <f>IF(調査票シート!$H126="","",調査票シート!$H126)</f>
        <v/>
      </c>
      <c r="S126" s="161" t="str">
        <f>IF(ISERROR(調査票シート!L126),"",調査票シート!L126)</f>
        <v/>
      </c>
    </row>
    <row r="127" spans="2:19" x14ac:dyDescent="0.3">
      <c r="B127" s="22" t="str">
        <f>IF(調査票シート!E127="","",調査票シート!E127)</f>
        <v/>
      </c>
      <c r="C127" s="23" t="str">
        <f>IF(調査票シート!F127="","",調査票シート!F127)</f>
        <v/>
      </c>
      <c r="D127" s="74" t="str">
        <f>IFERROR(VLOOKUP(調査票シート!$I127,判定レベル!$C$3:$D$5,判定レベル!$D$1,FALSE),"")</f>
        <v/>
      </c>
      <c r="E127" s="74" t="str">
        <f>IFERROR(VLOOKUP(調査票シート!$J127,判定レベル!$C$6:$D$8,判定レベル!$D$1,FALSE),"")</f>
        <v/>
      </c>
      <c r="F127" s="74" t="str">
        <f>IF(調査票シート!$K127="","",IF(調査票シート!$K127&gt;=判定レベル!$C$1,判定レベル!$D$10,判定レベル!$D$9))</f>
        <v/>
      </c>
      <c r="G127" s="75" t="str">
        <f>IFERROR(VLOOKUP(調査票シート!$M127,判定レベル!$C$11:$D$20,判定レベル!$D$1,FALSE),"")</f>
        <v/>
      </c>
      <c r="H127" s="74" t="str">
        <f>IFERROR(VLOOKUP(調査票シート!$N127,判定レベル!$C$21:$D$22,判定レベル!$D$1,FALSE),"")</f>
        <v/>
      </c>
      <c r="I127" s="74" t="str">
        <f>IFERROR(VLOOKUP(調査票シート!$O127,判定レベル!$C$23:$D$25,判定レベル!$D$1,FALSE),"")</f>
        <v/>
      </c>
      <c r="J127" s="76" t="str">
        <f>IFERROR(VLOOKUP(調査票シート!$P127,判定レベル!$C$26:$D$27,判定レベル!$D$1,FALSE),"―")</f>
        <v>―</v>
      </c>
      <c r="K127" s="77">
        <f t="shared" si="2"/>
        <v>0</v>
      </c>
      <c r="L127" s="78">
        <f t="shared" si="2"/>
        <v>0</v>
      </c>
      <c r="M127" s="78">
        <f t="shared" si="2"/>
        <v>0</v>
      </c>
      <c r="N127" s="79">
        <f t="shared" si="2"/>
        <v>1</v>
      </c>
      <c r="O127" s="73" t="str">
        <f>IF(COUNTIF($D127:$J127,"×"),"×",IF(SUM($K127:$N127)&lt;7,"",IF(AND($I127=判定レベル!$D$25,SUM($M127:$M127)&lt;=0),"",IF(M127&gt;0,$M$8,IF(L127&gt;0,$L$8,$K$8)))))</f>
        <v/>
      </c>
      <c r="Q127" s="24" t="str">
        <f>IF(調査票シート!G127="","",調査票シート!G127)</f>
        <v/>
      </c>
      <c r="R127" s="161" t="str">
        <f>IF(調査票シート!$H127="","",調査票シート!$H127)</f>
        <v/>
      </c>
      <c r="S127" s="161" t="str">
        <f>IF(ISERROR(調査票シート!L127),"",調査票シート!L127)</f>
        <v/>
      </c>
    </row>
    <row r="128" spans="2:19" x14ac:dyDescent="0.3">
      <c r="B128" s="22" t="str">
        <f>IF(調査票シート!E128="","",調査票シート!E128)</f>
        <v/>
      </c>
      <c r="C128" s="23" t="str">
        <f>IF(調査票シート!F128="","",調査票シート!F128)</f>
        <v/>
      </c>
      <c r="D128" s="74" t="str">
        <f>IFERROR(VLOOKUP(調査票シート!$I128,判定レベル!$C$3:$D$5,判定レベル!$D$1,FALSE),"")</f>
        <v/>
      </c>
      <c r="E128" s="74" t="str">
        <f>IFERROR(VLOOKUP(調査票シート!$J128,判定レベル!$C$6:$D$8,判定レベル!$D$1,FALSE),"")</f>
        <v/>
      </c>
      <c r="F128" s="74" t="str">
        <f>IF(調査票シート!$K128="","",IF(調査票シート!$K128&gt;=判定レベル!$C$1,判定レベル!$D$10,判定レベル!$D$9))</f>
        <v/>
      </c>
      <c r="G128" s="75" t="str">
        <f>IFERROR(VLOOKUP(調査票シート!$M128,判定レベル!$C$11:$D$20,判定レベル!$D$1,FALSE),"")</f>
        <v/>
      </c>
      <c r="H128" s="74" t="str">
        <f>IFERROR(VLOOKUP(調査票シート!$N128,判定レベル!$C$21:$D$22,判定レベル!$D$1,FALSE),"")</f>
        <v/>
      </c>
      <c r="I128" s="74" t="str">
        <f>IFERROR(VLOOKUP(調査票シート!$O128,判定レベル!$C$23:$D$25,判定レベル!$D$1,FALSE),"")</f>
        <v/>
      </c>
      <c r="J128" s="76" t="str">
        <f>IFERROR(VLOOKUP(調査票シート!$P128,判定レベル!$C$26:$D$27,判定レベル!$D$1,FALSE),"―")</f>
        <v>―</v>
      </c>
      <c r="K128" s="77">
        <f t="shared" si="2"/>
        <v>0</v>
      </c>
      <c r="L128" s="78">
        <f t="shared" si="2"/>
        <v>0</v>
      </c>
      <c r="M128" s="78">
        <f t="shared" si="2"/>
        <v>0</v>
      </c>
      <c r="N128" s="79">
        <f t="shared" si="2"/>
        <v>1</v>
      </c>
      <c r="O128" s="73" t="str">
        <f>IF(COUNTIF($D128:$J128,"×"),"×",IF(SUM($K128:$N128)&lt;7,"",IF(AND($I128=判定レベル!$D$25,SUM($M128:$M128)&lt;=0),"",IF(M128&gt;0,$M$8,IF(L128&gt;0,$L$8,$K$8)))))</f>
        <v/>
      </c>
      <c r="Q128" s="24" t="str">
        <f>IF(調査票シート!G128="","",調査票シート!G128)</f>
        <v/>
      </c>
      <c r="R128" s="161" t="str">
        <f>IF(調査票シート!$H128="","",調査票シート!$H128)</f>
        <v/>
      </c>
      <c r="S128" s="161" t="str">
        <f>IF(ISERROR(調査票シート!L128),"",調査票シート!L128)</f>
        <v/>
      </c>
    </row>
    <row r="129" spans="2:19" x14ac:dyDescent="0.3">
      <c r="B129" s="22" t="str">
        <f>IF(調査票シート!E129="","",調査票シート!E129)</f>
        <v/>
      </c>
      <c r="C129" s="23" t="str">
        <f>IF(調査票シート!F129="","",調査票シート!F129)</f>
        <v/>
      </c>
      <c r="D129" s="74" t="str">
        <f>IFERROR(VLOOKUP(調査票シート!$I129,判定レベル!$C$3:$D$5,判定レベル!$D$1,FALSE),"")</f>
        <v/>
      </c>
      <c r="E129" s="74" t="str">
        <f>IFERROR(VLOOKUP(調査票シート!$J129,判定レベル!$C$6:$D$8,判定レベル!$D$1,FALSE),"")</f>
        <v/>
      </c>
      <c r="F129" s="74" t="str">
        <f>IF(調査票シート!$K129="","",IF(調査票シート!$K129&gt;=判定レベル!$C$1,判定レベル!$D$10,判定レベル!$D$9))</f>
        <v/>
      </c>
      <c r="G129" s="75" t="str">
        <f>IFERROR(VLOOKUP(調査票シート!$M129,判定レベル!$C$11:$D$20,判定レベル!$D$1,FALSE),"")</f>
        <v/>
      </c>
      <c r="H129" s="74" t="str">
        <f>IFERROR(VLOOKUP(調査票シート!$N129,判定レベル!$C$21:$D$22,判定レベル!$D$1,FALSE),"")</f>
        <v/>
      </c>
      <c r="I129" s="74" t="str">
        <f>IFERROR(VLOOKUP(調査票シート!$O129,判定レベル!$C$23:$D$25,判定レベル!$D$1,FALSE),"")</f>
        <v/>
      </c>
      <c r="J129" s="76" t="str">
        <f>IFERROR(VLOOKUP(調査票シート!$P129,判定レベル!$C$26:$D$27,判定レベル!$D$1,FALSE),"―")</f>
        <v>―</v>
      </c>
      <c r="K129" s="77">
        <f t="shared" si="2"/>
        <v>0</v>
      </c>
      <c r="L129" s="78">
        <f t="shared" si="2"/>
        <v>0</v>
      </c>
      <c r="M129" s="78">
        <f t="shared" si="2"/>
        <v>0</v>
      </c>
      <c r="N129" s="79">
        <f t="shared" si="2"/>
        <v>1</v>
      </c>
      <c r="O129" s="73" t="str">
        <f>IF(COUNTIF($D129:$J129,"×"),"×",IF(SUM($K129:$N129)&lt;7,"",IF(AND($I129=判定レベル!$D$25,SUM($M129:$M129)&lt;=0),"",IF(M129&gt;0,$M$8,IF(L129&gt;0,$L$8,$K$8)))))</f>
        <v/>
      </c>
      <c r="Q129" s="24" t="str">
        <f>IF(調査票シート!G129="","",調査票シート!G129)</f>
        <v/>
      </c>
      <c r="R129" s="161" t="str">
        <f>IF(調査票シート!$H129="","",調査票シート!$H129)</f>
        <v/>
      </c>
      <c r="S129" s="161" t="str">
        <f>IF(ISERROR(調査票シート!L129),"",調査票シート!L129)</f>
        <v/>
      </c>
    </row>
    <row r="130" spans="2:19" x14ac:dyDescent="0.3">
      <c r="B130" s="22" t="str">
        <f>IF(調査票シート!E130="","",調査票シート!E130)</f>
        <v/>
      </c>
      <c r="C130" s="23" t="str">
        <f>IF(調査票シート!F130="","",調査票シート!F130)</f>
        <v/>
      </c>
      <c r="D130" s="74" t="str">
        <f>IFERROR(VLOOKUP(調査票シート!$I130,判定レベル!$C$3:$D$5,判定レベル!$D$1,FALSE),"")</f>
        <v/>
      </c>
      <c r="E130" s="74" t="str">
        <f>IFERROR(VLOOKUP(調査票シート!$J130,判定レベル!$C$6:$D$8,判定レベル!$D$1,FALSE),"")</f>
        <v/>
      </c>
      <c r="F130" s="74" t="str">
        <f>IF(調査票シート!$K130="","",IF(調査票シート!$K130&gt;=判定レベル!$C$1,判定レベル!$D$10,判定レベル!$D$9))</f>
        <v/>
      </c>
      <c r="G130" s="75" t="str">
        <f>IFERROR(VLOOKUP(調査票シート!$M130,判定レベル!$C$11:$D$20,判定レベル!$D$1,FALSE),"")</f>
        <v/>
      </c>
      <c r="H130" s="74" t="str">
        <f>IFERROR(VLOOKUP(調査票シート!$N130,判定レベル!$C$21:$D$22,判定レベル!$D$1,FALSE),"")</f>
        <v/>
      </c>
      <c r="I130" s="74" t="str">
        <f>IFERROR(VLOOKUP(調査票シート!$O130,判定レベル!$C$23:$D$25,判定レベル!$D$1,FALSE),"")</f>
        <v/>
      </c>
      <c r="J130" s="76" t="str">
        <f>IFERROR(VLOOKUP(調査票シート!$P130,判定レベル!$C$26:$D$27,判定レベル!$D$1,FALSE),"―")</f>
        <v>―</v>
      </c>
      <c r="K130" s="77">
        <f t="shared" si="2"/>
        <v>0</v>
      </c>
      <c r="L130" s="78">
        <f t="shared" si="2"/>
        <v>0</v>
      </c>
      <c r="M130" s="78">
        <f t="shared" si="2"/>
        <v>0</v>
      </c>
      <c r="N130" s="79">
        <f t="shared" si="2"/>
        <v>1</v>
      </c>
      <c r="O130" s="73" t="str">
        <f>IF(COUNTIF($D130:$J130,"×"),"×",IF(SUM($K130:$N130)&lt;7,"",IF(AND($I130=判定レベル!$D$25,SUM($M130:$M130)&lt;=0),"",IF(M130&gt;0,$M$8,IF(L130&gt;0,$L$8,$K$8)))))</f>
        <v/>
      </c>
      <c r="Q130" s="24" t="str">
        <f>IF(調査票シート!G130="","",調査票シート!G130)</f>
        <v/>
      </c>
      <c r="R130" s="161" t="str">
        <f>IF(調査票シート!$H130="","",調査票シート!$H130)</f>
        <v/>
      </c>
      <c r="S130" s="161" t="str">
        <f>IF(ISERROR(調査票シート!L130),"",調査票シート!L130)</f>
        <v/>
      </c>
    </row>
    <row r="131" spans="2:19" x14ac:dyDescent="0.3">
      <c r="B131" s="22" t="str">
        <f>IF(調査票シート!E131="","",調査票シート!E131)</f>
        <v/>
      </c>
      <c r="C131" s="23" t="str">
        <f>IF(調査票シート!F131="","",調査票シート!F131)</f>
        <v/>
      </c>
      <c r="D131" s="74" t="str">
        <f>IFERROR(VLOOKUP(調査票シート!$I131,判定レベル!$C$3:$D$5,判定レベル!$D$1,FALSE),"")</f>
        <v/>
      </c>
      <c r="E131" s="74" t="str">
        <f>IFERROR(VLOOKUP(調査票シート!$J131,判定レベル!$C$6:$D$8,判定レベル!$D$1,FALSE),"")</f>
        <v/>
      </c>
      <c r="F131" s="74" t="str">
        <f>IF(調査票シート!$K131="","",IF(調査票シート!$K131&gt;=判定レベル!$C$1,判定レベル!$D$10,判定レベル!$D$9))</f>
        <v/>
      </c>
      <c r="G131" s="75" t="str">
        <f>IFERROR(VLOOKUP(調査票シート!$M131,判定レベル!$C$11:$D$20,判定レベル!$D$1,FALSE),"")</f>
        <v/>
      </c>
      <c r="H131" s="74" t="str">
        <f>IFERROR(VLOOKUP(調査票シート!$N131,判定レベル!$C$21:$D$22,判定レベル!$D$1,FALSE),"")</f>
        <v/>
      </c>
      <c r="I131" s="74" t="str">
        <f>IFERROR(VLOOKUP(調査票シート!$O131,判定レベル!$C$23:$D$25,判定レベル!$D$1,FALSE),"")</f>
        <v/>
      </c>
      <c r="J131" s="76" t="str">
        <f>IFERROR(VLOOKUP(調査票シート!$P131,判定レベル!$C$26:$D$27,判定レベル!$D$1,FALSE),"―")</f>
        <v>―</v>
      </c>
      <c r="K131" s="77">
        <f t="shared" si="2"/>
        <v>0</v>
      </c>
      <c r="L131" s="78">
        <f t="shared" si="2"/>
        <v>0</v>
      </c>
      <c r="M131" s="78">
        <f t="shared" si="2"/>
        <v>0</v>
      </c>
      <c r="N131" s="79">
        <f t="shared" si="2"/>
        <v>1</v>
      </c>
      <c r="O131" s="73" t="str">
        <f>IF(COUNTIF($D131:$J131,"×"),"×",IF(SUM($K131:$N131)&lt;7,"",IF(AND($I131=判定レベル!$D$25,SUM($M131:$M131)&lt;=0),"",IF(M131&gt;0,$M$8,IF(L131&gt;0,$L$8,$K$8)))))</f>
        <v/>
      </c>
      <c r="Q131" s="24" t="str">
        <f>IF(調査票シート!G131="","",調査票シート!G131)</f>
        <v/>
      </c>
      <c r="R131" s="161" t="str">
        <f>IF(調査票シート!$H131="","",調査票シート!$H131)</f>
        <v/>
      </c>
      <c r="S131" s="161" t="str">
        <f>IF(ISERROR(調査票シート!L131),"",調査票シート!L131)</f>
        <v/>
      </c>
    </row>
    <row r="132" spans="2:19" x14ac:dyDescent="0.3">
      <c r="B132" s="22" t="str">
        <f>IF(調査票シート!E132="","",調査票シート!E132)</f>
        <v/>
      </c>
      <c r="C132" s="23" t="str">
        <f>IF(調査票シート!F132="","",調査票シート!F132)</f>
        <v/>
      </c>
      <c r="D132" s="74" t="str">
        <f>IFERROR(VLOOKUP(調査票シート!$I132,判定レベル!$C$3:$D$5,判定レベル!$D$1,FALSE),"")</f>
        <v/>
      </c>
      <c r="E132" s="74" t="str">
        <f>IFERROR(VLOOKUP(調査票シート!$J132,判定レベル!$C$6:$D$8,判定レベル!$D$1,FALSE),"")</f>
        <v/>
      </c>
      <c r="F132" s="74" t="str">
        <f>IF(調査票シート!$K132="","",IF(調査票シート!$K132&gt;=判定レベル!$C$1,判定レベル!$D$10,判定レベル!$D$9))</f>
        <v/>
      </c>
      <c r="G132" s="75" t="str">
        <f>IFERROR(VLOOKUP(調査票シート!$M132,判定レベル!$C$11:$D$20,判定レベル!$D$1,FALSE),"")</f>
        <v/>
      </c>
      <c r="H132" s="74" t="str">
        <f>IFERROR(VLOOKUP(調査票シート!$N132,判定レベル!$C$21:$D$22,判定レベル!$D$1,FALSE),"")</f>
        <v/>
      </c>
      <c r="I132" s="74" t="str">
        <f>IFERROR(VLOOKUP(調査票シート!$O132,判定レベル!$C$23:$D$25,判定レベル!$D$1,FALSE),"")</f>
        <v/>
      </c>
      <c r="J132" s="76" t="str">
        <f>IFERROR(VLOOKUP(調査票シート!$P132,判定レベル!$C$26:$D$27,判定レベル!$D$1,FALSE),"―")</f>
        <v>―</v>
      </c>
      <c r="K132" s="77">
        <f t="shared" si="2"/>
        <v>0</v>
      </c>
      <c r="L132" s="78">
        <f t="shared" si="2"/>
        <v>0</v>
      </c>
      <c r="M132" s="78">
        <f t="shared" si="2"/>
        <v>0</v>
      </c>
      <c r="N132" s="79">
        <f t="shared" si="2"/>
        <v>1</v>
      </c>
      <c r="O132" s="73" t="str">
        <f>IF(COUNTIF($D132:$J132,"×"),"×",IF(SUM($K132:$N132)&lt;7,"",IF(AND($I132=判定レベル!$D$25,SUM($M132:$M132)&lt;=0),"",IF(M132&gt;0,$M$8,IF(L132&gt;0,$L$8,$K$8)))))</f>
        <v/>
      </c>
      <c r="Q132" s="24" t="str">
        <f>IF(調査票シート!G132="","",調査票シート!G132)</f>
        <v/>
      </c>
      <c r="R132" s="161" t="str">
        <f>IF(調査票シート!$H132="","",調査票シート!$H132)</f>
        <v/>
      </c>
      <c r="S132" s="161" t="str">
        <f>IF(ISERROR(調査票シート!L132),"",調査票シート!L132)</f>
        <v/>
      </c>
    </row>
    <row r="133" spans="2:19" x14ac:dyDescent="0.3">
      <c r="B133" s="22" t="str">
        <f>IF(調査票シート!E133="","",調査票シート!E133)</f>
        <v/>
      </c>
      <c r="C133" s="23" t="str">
        <f>IF(調査票シート!F133="","",調査票シート!F133)</f>
        <v/>
      </c>
      <c r="D133" s="74" t="str">
        <f>IFERROR(VLOOKUP(調査票シート!$I133,判定レベル!$C$3:$D$5,判定レベル!$D$1,FALSE),"")</f>
        <v/>
      </c>
      <c r="E133" s="74" t="str">
        <f>IFERROR(VLOOKUP(調査票シート!$J133,判定レベル!$C$6:$D$8,判定レベル!$D$1,FALSE),"")</f>
        <v/>
      </c>
      <c r="F133" s="74" t="str">
        <f>IF(調査票シート!$K133="","",IF(調査票シート!$K133&gt;=判定レベル!$C$1,判定レベル!$D$10,判定レベル!$D$9))</f>
        <v/>
      </c>
      <c r="G133" s="75" t="str">
        <f>IFERROR(VLOOKUP(調査票シート!$M133,判定レベル!$C$11:$D$20,判定レベル!$D$1,FALSE),"")</f>
        <v/>
      </c>
      <c r="H133" s="74" t="str">
        <f>IFERROR(VLOOKUP(調査票シート!$N133,判定レベル!$C$21:$D$22,判定レベル!$D$1,FALSE),"")</f>
        <v/>
      </c>
      <c r="I133" s="74" t="str">
        <f>IFERROR(VLOOKUP(調査票シート!$O133,判定レベル!$C$23:$D$25,判定レベル!$D$1,FALSE),"")</f>
        <v/>
      </c>
      <c r="J133" s="76" t="str">
        <f>IFERROR(VLOOKUP(調査票シート!$P133,判定レベル!$C$26:$D$27,判定レベル!$D$1,FALSE),"―")</f>
        <v>―</v>
      </c>
      <c r="K133" s="77">
        <f t="shared" si="2"/>
        <v>0</v>
      </c>
      <c r="L133" s="78">
        <f t="shared" si="2"/>
        <v>0</v>
      </c>
      <c r="M133" s="78">
        <f t="shared" si="2"/>
        <v>0</v>
      </c>
      <c r="N133" s="79">
        <f t="shared" si="2"/>
        <v>1</v>
      </c>
      <c r="O133" s="73" t="str">
        <f>IF(COUNTIF($D133:$J133,"×"),"×",IF(SUM($K133:$N133)&lt;7,"",IF(AND($I133=判定レベル!$D$25,SUM($M133:$M133)&lt;=0),"",IF(M133&gt;0,$M$8,IF(L133&gt;0,$L$8,$K$8)))))</f>
        <v/>
      </c>
      <c r="Q133" s="24" t="str">
        <f>IF(調査票シート!G133="","",調査票シート!G133)</f>
        <v/>
      </c>
      <c r="R133" s="161" t="str">
        <f>IF(調査票シート!$H133="","",調査票シート!$H133)</f>
        <v/>
      </c>
      <c r="S133" s="161" t="str">
        <f>IF(ISERROR(調査票シート!L133),"",調査票シート!L133)</f>
        <v/>
      </c>
    </row>
    <row r="134" spans="2:19" x14ac:dyDescent="0.3">
      <c r="B134" s="22" t="str">
        <f>IF(調査票シート!E134="","",調査票シート!E134)</f>
        <v/>
      </c>
      <c r="C134" s="23" t="str">
        <f>IF(調査票シート!F134="","",調査票シート!F134)</f>
        <v/>
      </c>
      <c r="D134" s="74" t="str">
        <f>IFERROR(VLOOKUP(調査票シート!$I134,判定レベル!$C$3:$D$5,判定レベル!$D$1,FALSE),"")</f>
        <v/>
      </c>
      <c r="E134" s="74" t="str">
        <f>IFERROR(VLOOKUP(調査票シート!$J134,判定レベル!$C$6:$D$8,判定レベル!$D$1,FALSE),"")</f>
        <v/>
      </c>
      <c r="F134" s="74" t="str">
        <f>IF(調査票シート!$K134="","",IF(調査票シート!$K134&gt;=判定レベル!$C$1,判定レベル!$D$10,判定レベル!$D$9))</f>
        <v/>
      </c>
      <c r="G134" s="75" t="str">
        <f>IFERROR(VLOOKUP(調査票シート!$M134,判定レベル!$C$11:$D$20,判定レベル!$D$1,FALSE),"")</f>
        <v/>
      </c>
      <c r="H134" s="74" t="str">
        <f>IFERROR(VLOOKUP(調査票シート!$N134,判定レベル!$C$21:$D$22,判定レベル!$D$1,FALSE),"")</f>
        <v/>
      </c>
      <c r="I134" s="74" t="str">
        <f>IFERROR(VLOOKUP(調査票シート!$O134,判定レベル!$C$23:$D$25,判定レベル!$D$1,FALSE),"")</f>
        <v/>
      </c>
      <c r="J134" s="76" t="str">
        <f>IFERROR(VLOOKUP(調査票シート!$P134,判定レベル!$C$26:$D$27,判定レベル!$D$1,FALSE),"―")</f>
        <v>―</v>
      </c>
      <c r="K134" s="77">
        <f t="shared" si="2"/>
        <v>0</v>
      </c>
      <c r="L134" s="78">
        <f t="shared" si="2"/>
        <v>0</v>
      </c>
      <c r="M134" s="78">
        <f t="shared" si="2"/>
        <v>0</v>
      </c>
      <c r="N134" s="79">
        <f t="shared" si="2"/>
        <v>1</v>
      </c>
      <c r="O134" s="73" t="str">
        <f>IF(COUNTIF($D134:$J134,"×"),"×",IF(SUM($K134:$N134)&lt;7,"",IF(AND($I134=判定レベル!$D$25,SUM($M134:$M134)&lt;=0),"",IF(M134&gt;0,$M$8,IF(L134&gt;0,$L$8,$K$8)))))</f>
        <v/>
      </c>
      <c r="Q134" s="24" t="str">
        <f>IF(調査票シート!G134="","",調査票シート!G134)</f>
        <v/>
      </c>
      <c r="R134" s="161" t="str">
        <f>IF(調査票シート!$H134="","",調査票シート!$H134)</f>
        <v/>
      </c>
      <c r="S134" s="161" t="str">
        <f>IF(ISERROR(調査票シート!L134),"",調査票シート!L134)</f>
        <v/>
      </c>
    </row>
    <row r="135" spans="2:19" x14ac:dyDescent="0.3">
      <c r="B135" s="22" t="str">
        <f>IF(調査票シート!E135="","",調査票シート!E135)</f>
        <v/>
      </c>
      <c r="C135" s="23" t="str">
        <f>IF(調査票シート!F135="","",調査票シート!F135)</f>
        <v/>
      </c>
      <c r="D135" s="74" t="str">
        <f>IFERROR(VLOOKUP(調査票シート!$I135,判定レベル!$C$3:$D$5,判定レベル!$D$1,FALSE),"")</f>
        <v/>
      </c>
      <c r="E135" s="74" t="str">
        <f>IFERROR(VLOOKUP(調査票シート!$J135,判定レベル!$C$6:$D$8,判定レベル!$D$1,FALSE),"")</f>
        <v/>
      </c>
      <c r="F135" s="74" t="str">
        <f>IF(調査票シート!$K135="","",IF(調査票シート!$K135&gt;=判定レベル!$C$1,判定レベル!$D$10,判定レベル!$D$9))</f>
        <v/>
      </c>
      <c r="G135" s="75" t="str">
        <f>IFERROR(VLOOKUP(調査票シート!$M135,判定レベル!$C$11:$D$20,判定レベル!$D$1,FALSE),"")</f>
        <v/>
      </c>
      <c r="H135" s="74" t="str">
        <f>IFERROR(VLOOKUP(調査票シート!$N135,判定レベル!$C$21:$D$22,判定レベル!$D$1,FALSE),"")</f>
        <v/>
      </c>
      <c r="I135" s="74" t="str">
        <f>IFERROR(VLOOKUP(調査票シート!$O135,判定レベル!$C$23:$D$25,判定レベル!$D$1,FALSE),"")</f>
        <v/>
      </c>
      <c r="J135" s="76" t="str">
        <f>IFERROR(VLOOKUP(調査票シート!$P135,判定レベル!$C$26:$D$27,判定レベル!$D$1,FALSE),"―")</f>
        <v>―</v>
      </c>
      <c r="K135" s="77">
        <f t="shared" si="2"/>
        <v>0</v>
      </c>
      <c r="L135" s="78">
        <f t="shared" si="2"/>
        <v>0</v>
      </c>
      <c r="M135" s="78">
        <f t="shared" si="2"/>
        <v>0</v>
      </c>
      <c r="N135" s="79">
        <f t="shared" si="2"/>
        <v>1</v>
      </c>
      <c r="O135" s="73" t="str">
        <f>IF(COUNTIF($D135:$J135,"×"),"×",IF(SUM($K135:$N135)&lt;7,"",IF(AND($I135=判定レベル!$D$25,SUM($M135:$M135)&lt;=0),"",IF(M135&gt;0,$M$8,IF(L135&gt;0,$L$8,$K$8)))))</f>
        <v/>
      </c>
      <c r="Q135" s="24" t="str">
        <f>IF(調査票シート!G135="","",調査票シート!G135)</f>
        <v/>
      </c>
      <c r="R135" s="161" t="str">
        <f>IF(調査票シート!$H135="","",調査票シート!$H135)</f>
        <v/>
      </c>
      <c r="S135" s="161" t="str">
        <f>IF(ISERROR(調査票シート!L135),"",調査票シート!L135)</f>
        <v/>
      </c>
    </row>
    <row r="136" spans="2:19" x14ac:dyDescent="0.3">
      <c r="B136" s="22" t="str">
        <f>IF(調査票シート!E136="","",調査票シート!E136)</f>
        <v/>
      </c>
      <c r="C136" s="23" t="str">
        <f>IF(調査票シート!F136="","",調査票シート!F136)</f>
        <v/>
      </c>
      <c r="D136" s="74" t="str">
        <f>IFERROR(VLOOKUP(調査票シート!$I136,判定レベル!$C$3:$D$5,判定レベル!$D$1,FALSE),"")</f>
        <v/>
      </c>
      <c r="E136" s="74" t="str">
        <f>IFERROR(VLOOKUP(調査票シート!$J136,判定レベル!$C$6:$D$8,判定レベル!$D$1,FALSE),"")</f>
        <v/>
      </c>
      <c r="F136" s="74" t="str">
        <f>IF(調査票シート!$K136="","",IF(調査票シート!$K136&gt;=判定レベル!$C$1,判定レベル!$D$10,判定レベル!$D$9))</f>
        <v/>
      </c>
      <c r="G136" s="75" t="str">
        <f>IFERROR(VLOOKUP(調査票シート!$M136,判定レベル!$C$11:$D$20,判定レベル!$D$1,FALSE),"")</f>
        <v/>
      </c>
      <c r="H136" s="74" t="str">
        <f>IFERROR(VLOOKUP(調査票シート!$N136,判定レベル!$C$21:$D$22,判定レベル!$D$1,FALSE),"")</f>
        <v/>
      </c>
      <c r="I136" s="74" t="str">
        <f>IFERROR(VLOOKUP(調査票シート!$O136,判定レベル!$C$23:$D$25,判定レベル!$D$1,FALSE),"")</f>
        <v/>
      </c>
      <c r="J136" s="76" t="str">
        <f>IFERROR(VLOOKUP(調査票シート!$P136,判定レベル!$C$26:$D$27,判定レベル!$D$1,FALSE),"―")</f>
        <v>―</v>
      </c>
      <c r="K136" s="77">
        <f t="shared" si="2"/>
        <v>0</v>
      </c>
      <c r="L136" s="78">
        <f t="shared" si="2"/>
        <v>0</v>
      </c>
      <c r="M136" s="78">
        <f t="shared" si="2"/>
        <v>0</v>
      </c>
      <c r="N136" s="79">
        <f t="shared" si="2"/>
        <v>1</v>
      </c>
      <c r="O136" s="73" t="str">
        <f>IF(COUNTIF($D136:$J136,"×"),"×",IF(SUM($K136:$N136)&lt;7,"",IF(AND($I136=判定レベル!$D$25,SUM($M136:$M136)&lt;=0),"",IF(M136&gt;0,$M$8,IF(L136&gt;0,$L$8,$K$8)))))</f>
        <v/>
      </c>
      <c r="Q136" s="24" t="str">
        <f>IF(調査票シート!G136="","",調査票シート!G136)</f>
        <v/>
      </c>
      <c r="R136" s="161" t="str">
        <f>IF(調査票シート!$H136="","",調査票シート!$H136)</f>
        <v/>
      </c>
      <c r="S136" s="161" t="str">
        <f>IF(ISERROR(調査票シート!L136),"",調査票シート!L136)</f>
        <v/>
      </c>
    </row>
    <row r="137" spans="2:19" x14ac:dyDescent="0.3">
      <c r="B137" s="22" t="str">
        <f>IF(調査票シート!E137="","",調査票シート!E137)</f>
        <v/>
      </c>
      <c r="C137" s="23" t="str">
        <f>IF(調査票シート!F137="","",調査票シート!F137)</f>
        <v/>
      </c>
      <c r="D137" s="74" t="str">
        <f>IFERROR(VLOOKUP(調査票シート!$I137,判定レベル!$C$3:$D$5,判定レベル!$D$1,FALSE),"")</f>
        <v/>
      </c>
      <c r="E137" s="74" t="str">
        <f>IFERROR(VLOOKUP(調査票シート!$J137,判定レベル!$C$6:$D$8,判定レベル!$D$1,FALSE),"")</f>
        <v/>
      </c>
      <c r="F137" s="74" t="str">
        <f>IF(調査票シート!$K137="","",IF(調査票シート!$K137&gt;=判定レベル!$C$1,判定レベル!$D$10,判定レベル!$D$9))</f>
        <v/>
      </c>
      <c r="G137" s="75" t="str">
        <f>IFERROR(VLOOKUP(調査票シート!$M137,判定レベル!$C$11:$D$20,判定レベル!$D$1,FALSE),"")</f>
        <v/>
      </c>
      <c r="H137" s="74" t="str">
        <f>IFERROR(VLOOKUP(調査票シート!$N137,判定レベル!$C$21:$D$22,判定レベル!$D$1,FALSE),"")</f>
        <v/>
      </c>
      <c r="I137" s="74" t="str">
        <f>IFERROR(VLOOKUP(調査票シート!$O137,判定レベル!$C$23:$D$25,判定レベル!$D$1,FALSE),"")</f>
        <v/>
      </c>
      <c r="J137" s="76" t="str">
        <f>IFERROR(VLOOKUP(調査票シート!$P137,判定レベル!$C$26:$D$27,判定レベル!$D$1,FALSE),"―")</f>
        <v>―</v>
      </c>
      <c r="K137" s="77">
        <f t="shared" si="2"/>
        <v>0</v>
      </c>
      <c r="L137" s="78">
        <f t="shared" si="2"/>
        <v>0</v>
      </c>
      <c r="M137" s="78">
        <f t="shared" si="2"/>
        <v>0</v>
      </c>
      <c r="N137" s="79">
        <f t="shared" si="2"/>
        <v>1</v>
      </c>
      <c r="O137" s="73" t="str">
        <f>IF(COUNTIF($D137:$J137,"×"),"×",IF(SUM($K137:$N137)&lt;7,"",IF(AND($I137=判定レベル!$D$25,SUM($M137:$M137)&lt;=0),"",IF(M137&gt;0,$M$8,IF(L137&gt;0,$L$8,$K$8)))))</f>
        <v/>
      </c>
      <c r="Q137" s="24" t="str">
        <f>IF(調査票シート!G137="","",調査票シート!G137)</f>
        <v/>
      </c>
      <c r="R137" s="161" t="str">
        <f>IF(調査票シート!$H137="","",調査票シート!$H137)</f>
        <v/>
      </c>
      <c r="S137" s="161" t="str">
        <f>IF(ISERROR(調査票シート!L137),"",調査票シート!L137)</f>
        <v/>
      </c>
    </row>
    <row r="138" spans="2:19" x14ac:dyDescent="0.3">
      <c r="B138" s="22" t="str">
        <f>IF(調査票シート!E138="","",調査票シート!E138)</f>
        <v/>
      </c>
      <c r="C138" s="23" t="str">
        <f>IF(調査票シート!F138="","",調査票シート!F138)</f>
        <v/>
      </c>
      <c r="D138" s="74" t="str">
        <f>IFERROR(VLOOKUP(調査票シート!$I138,判定レベル!$C$3:$D$5,判定レベル!$D$1,FALSE),"")</f>
        <v/>
      </c>
      <c r="E138" s="74" t="str">
        <f>IFERROR(VLOOKUP(調査票シート!$J138,判定レベル!$C$6:$D$8,判定レベル!$D$1,FALSE),"")</f>
        <v/>
      </c>
      <c r="F138" s="74" t="str">
        <f>IF(調査票シート!$K138="","",IF(調査票シート!$K138&gt;=判定レベル!$C$1,判定レベル!$D$10,判定レベル!$D$9))</f>
        <v/>
      </c>
      <c r="G138" s="75" t="str">
        <f>IFERROR(VLOOKUP(調査票シート!$M138,判定レベル!$C$11:$D$20,判定レベル!$D$1,FALSE),"")</f>
        <v/>
      </c>
      <c r="H138" s="74" t="str">
        <f>IFERROR(VLOOKUP(調査票シート!$N138,判定レベル!$C$21:$D$22,判定レベル!$D$1,FALSE),"")</f>
        <v/>
      </c>
      <c r="I138" s="74" t="str">
        <f>IFERROR(VLOOKUP(調査票シート!$O138,判定レベル!$C$23:$D$25,判定レベル!$D$1,FALSE),"")</f>
        <v/>
      </c>
      <c r="J138" s="76" t="str">
        <f>IFERROR(VLOOKUP(調査票シート!$P138,判定レベル!$C$26:$D$27,判定レベル!$D$1,FALSE),"―")</f>
        <v>―</v>
      </c>
      <c r="K138" s="77">
        <f t="shared" si="2"/>
        <v>0</v>
      </c>
      <c r="L138" s="78">
        <f t="shared" si="2"/>
        <v>0</v>
      </c>
      <c r="M138" s="78">
        <f t="shared" si="2"/>
        <v>0</v>
      </c>
      <c r="N138" s="79">
        <f t="shared" si="2"/>
        <v>1</v>
      </c>
      <c r="O138" s="73" t="str">
        <f>IF(COUNTIF($D138:$J138,"×"),"×",IF(SUM($K138:$N138)&lt;7,"",IF(AND($I138=判定レベル!$D$25,SUM($M138:$M138)&lt;=0),"",IF(M138&gt;0,$M$8,IF(L138&gt;0,$L$8,$K$8)))))</f>
        <v/>
      </c>
      <c r="Q138" s="24" t="str">
        <f>IF(調査票シート!G138="","",調査票シート!G138)</f>
        <v/>
      </c>
      <c r="R138" s="161" t="str">
        <f>IF(調査票シート!$H138="","",調査票シート!$H138)</f>
        <v/>
      </c>
      <c r="S138" s="161" t="str">
        <f>IF(ISERROR(調査票シート!L138),"",調査票シート!L138)</f>
        <v/>
      </c>
    </row>
    <row r="139" spans="2:19" x14ac:dyDescent="0.3">
      <c r="B139" s="22" t="str">
        <f>IF(調査票シート!E139="","",調査票シート!E139)</f>
        <v/>
      </c>
      <c r="C139" s="23" t="str">
        <f>IF(調査票シート!F139="","",調査票シート!F139)</f>
        <v/>
      </c>
      <c r="D139" s="74" t="str">
        <f>IFERROR(VLOOKUP(調査票シート!$I139,判定レベル!$C$3:$D$5,判定レベル!$D$1,FALSE),"")</f>
        <v/>
      </c>
      <c r="E139" s="74" t="str">
        <f>IFERROR(VLOOKUP(調査票シート!$J139,判定レベル!$C$6:$D$8,判定レベル!$D$1,FALSE),"")</f>
        <v/>
      </c>
      <c r="F139" s="74" t="str">
        <f>IF(調査票シート!$K139="","",IF(調査票シート!$K139&gt;=判定レベル!$C$1,判定レベル!$D$10,判定レベル!$D$9))</f>
        <v/>
      </c>
      <c r="G139" s="75" t="str">
        <f>IFERROR(VLOOKUP(調査票シート!$M139,判定レベル!$C$11:$D$20,判定レベル!$D$1,FALSE),"")</f>
        <v/>
      </c>
      <c r="H139" s="74" t="str">
        <f>IFERROR(VLOOKUP(調査票シート!$N139,判定レベル!$C$21:$D$22,判定レベル!$D$1,FALSE),"")</f>
        <v/>
      </c>
      <c r="I139" s="74" t="str">
        <f>IFERROR(VLOOKUP(調査票シート!$O139,判定レベル!$C$23:$D$25,判定レベル!$D$1,FALSE),"")</f>
        <v/>
      </c>
      <c r="J139" s="76" t="str">
        <f>IFERROR(VLOOKUP(調査票シート!$P139,判定レベル!$C$26:$D$27,判定レベル!$D$1,FALSE),"―")</f>
        <v>―</v>
      </c>
      <c r="K139" s="77">
        <f t="shared" si="2"/>
        <v>0</v>
      </c>
      <c r="L139" s="78">
        <f t="shared" si="2"/>
        <v>0</v>
      </c>
      <c r="M139" s="78">
        <f t="shared" si="2"/>
        <v>0</v>
      </c>
      <c r="N139" s="79">
        <f t="shared" si="2"/>
        <v>1</v>
      </c>
      <c r="O139" s="73" t="str">
        <f>IF(COUNTIF($D139:$J139,"×"),"×",IF(SUM($K139:$N139)&lt;7,"",IF(AND($I139=判定レベル!$D$25,SUM($M139:$M139)&lt;=0),"",IF(M139&gt;0,$M$8,IF(L139&gt;0,$L$8,$K$8)))))</f>
        <v/>
      </c>
      <c r="Q139" s="24" t="str">
        <f>IF(調査票シート!G139="","",調査票シート!G139)</f>
        <v/>
      </c>
      <c r="R139" s="161" t="str">
        <f>IF(調査票シート!$H139="","",調査票シート!$H139)</f>
        <v/>
      </c>
      <c r="S139" s="161" t="str">
        <f>IF(ISERROR(調査票シート!L139),"",調査票シート!L139)</f>
        <v/>
      </c>
    </row>
    <row r="140" spans="2:19" x14ac:dyDescent="0.3">
      <c r="B140" s="22" t="str">
        <f>IF(調査票シート!E140="","",調査票シート!E140)</f>
        <v/>
      </c>
      <c r="C140" s="23" t="str">
        <f>IF(調査票シート!F140="","",調査票シート!F140)</f>
        <v/>
      </c>
      <c r="D140" s="74" t="str">
        <f>IFERROR(VLOOKUP(調査票シート!$I140,判定レベル!$C$3:$D$5,判定レベル!$D$1,FALSE),"")</f>
        <v/>
      </c>
      <c r="E140" s="74" t="str">
        <f>IFERROR(VLOOKUP(調査票シート!$J140,判定レベル!$C$6:$D$8,判定レベル!$D$1,FALSE),"")</f>
        <v/>
      </c>
      <c r="F140" s="74" t="str">
        <f>IF(調査票シート!$K140="","",IF(調査票シート!$K140&gt;=判定レベル!$C$1,判定レベル!$D$10,判定レベル!$D$9))</f>
        <v/>
      </c>
      <c r="G140" s="75" t="str">
        <f>IFERROR(VLOOKUP(調査票シート!$M140,判定レベル!$C$11:$D$20,判定レベル!$D$1,FALSE),"")</f>
        <v/>
      </c>
      <c r="H140" s="74" t="str">
        <f>IFERROR(VLOOKUP(調査票シート!$N140,判定レベル!$C$21:$D$22,判定レベル!$D$1,FALSE),"")</f>
        <v/>
      </c>
      <c r="I140" s="74" t="str">
        <f>IFERROR(VLOOKUP(調査票シート!$O140,判定レベル!$C$23:$D$25,判定レベル!$D$1,FALSE),"")</f>
        <v/>
      </c>
      <c r="J140" s="76" t="str">
        <f>IFERROR(VLOOKUP(調査票シート!$P140,判定レベル!$C$26:$D$27,判定レベル!$D$1,FALSE),"―")</f>
        <v>―</v>
      </c>
      <c r="K140" s="77">
        <f t="shared" si="2"/>
        <v>0</v>
      </c>
      <c r="L140" s="78">
        <f t="shared" si="2"/>
        <v>0</v>
      </c>
      <c r="M140" s="78">
        <f t="shared" si="2"/>
        <v>0</v>
      </c>
      <c r="N140" s="79">
        <f t="shared" si="2"/>
        <v>1</v>
      </c>
      <c r="O140" s="73" t="str">
        <f>IF(COUNTIF($D140:$J140,"×"),"×",IF(SUM($K140:$N140)&lt;7,"",IF(AND($I140=判定レベル!$D$25,SUM($M140:$M140)&lt;=0),"",IF(M140&gt;0,$M$8,IF(L140&gt;0,$L$8,$K$8)))))</f>
        <v/>
      </c>
      <c r="Q140" s="24" t="str">
        <f>IF(調査票シート!G140="","",調査票シート!G140)</f>
        <v/>
      </c>
      <c r="R140" s="161" t="str">
        <f>IF(調査票シート!$H140="","",調査票シート!$H140)</f>
        <v/>
      </c>
      <c r="S140" s="161" t="str">
        <f>IF(ISERROR(調査票シート!L140),"",調査票シート!L140)</f>
        <v/>
      </c>
    </row>
    <row r="141" spans="2:19" x14ac:dyDescent="0.3">
      <c r="B141" s="22" t="str">
        <f>IF(調査票シート!E141="","",調査票シート!E141)</f>
        <v/>
      </c>
      <c r="C141" s="23" t="str">
        <f>IF(調査票シート!F141="","",調査票シート!F141)</f>
        <v/>
      </c>
      <c r="D141" s="74" t="str">
        <f>IFERROR(VLOOKUP(調査票シート!$I141,判定レベル!$C$3:$D$5,判定レベル!$D$1,FALSE),"")</f>
        <v/>
      </c>
      <c r="E141" s="74" t="str">
        <f>IFERROR(VLOOKUP(調査票シート!$J141,判定レベル!$C$6:$D$8,判定レベル!$D$1,FALSE),"")</f>
        <v/>
      </c>
      <c r="F141" s="74" t="str">
        <f>IF(調査票シート!$K141="","",IF(調査票シート!$K141&gt;=判定レベル!$C$1,判定レベル!$D$10,判定レベル!$D$9))</f>
        <v/>
      </c>
      <c r="G141" s="75" t="str">
        <f>IFERROR(VLOOKUP(調査票シート!$M141,判定レベル!$C$11:$D$20,判定レベル!$D$1,FALSE),"")</f>
        <v/>
      </c>
      <c r="H141" s="74" t="str">
        <f>IFERROR(VLOOKUP(調査票シート!$N141,判定レベル!$C$21:$D$22,判定レベル!$D$1,FALSE),"")</f>
        <v/>
      </c>
      <c r="I141" s="74" t="str">
        <f>IFERROR(VLOOKUP(調査票シート!$O141,判定レベル!$C$23:$D$25,判定レベル!$D$1,FALSE),"")</f>
        <v/>
      </c>
      <c r="J141" s="76" t="str">
        <f>IFERROR(VLOOKUP(調査票シート!$P141,判定レベル!$C$26:$D$27,判定レベル!$D$1,FALSE),"―")</f>
        <v>―</v>
      </c>
      <c r="K141" s="77">
        <f t="shared" si="2"/>
        <v>0</v>
      </c>
      <c r="L141" s="78">
        <f t="shared" si="2"/>
        <v>0</v>
      </c>
      <c r="M141" s="78">
        <f t="shared" si="2"/>
        <v>0</v>
      </c>
      <c r="N141" s="79">
        <f t="shared" si="2"/>
        <v>1</v>
      </c>
      <c r="O141" s="73" t="str">
        <f>IF(COUNTIF($D141:$J141,"×"),"×",IF(SUM($K141:$N141)&lt;7,"",IF(AND($I141=判定レベル!$D$25,SUM($M141:$M141)&lt;=0),"",IF(M141&gt;0,$M$8,IF(L141&gt;0,$L$8,$K$8)))))</f>
        <v/>
      </c>
      <c r="Q141" s="24" t="str">
        <f>IF(調査票シート!G141="","",調査票シート!G141)</f>
        <v/>
      </c>
      <c r="R141" s="161" t="str">
        <f>IF(調査票シート!$H141="","",調査票シート!$H141)</f>
        <v/>
      </c>
      <c r="S141" s="161" t="str">
        <f>IF(ISERROR(調査票シート!L141),"",調査票シート!L141)</f>
        <v/>
      </c>
    </row>
    <row r="142" spans="2:19" x14ac:dyDescent="0.3">
      <c r="B142" s="22" t="str">
        <f>IF(調査票シート!E142="","",調査票シート!E142)</f>
        <v/>
      </c>
      <c r="C142" s="23" t="str">
        <f>IF(調査票シート!F142="","",調査票シート!F142)</f>
        <v/>
      </c>
      <c r="D142" s="74" t="str">
        <f>IFERROR(VLOOKUP(調査票シート!$I142,判定レベル!$C$3:$D$5,判定レベル!$D$1,FALSE),"")</f>
        <v/>
      </c>
      <c r="E142" s="74" t="str">
        <f>IFERROR(VLOOKUP(調査票シート!$J142,判定レベル!$C$6:$D$8,判定レベル!$D$1,FALSE),"")</f>
        <v/>
      </c>
      <c r="F142" s="74" t="str">
        <f>IF(調査票シート!$K142="","",IF(調査票シート!$K142&gt;=判定レベル!$C$1,判定レベル!$D$10,判定レベル!$D$9))</f>
        <v/>
      </c>
      <c r="G142" s="75" t="str">
        <f>IFERROR(VLOOKUP(調査票シート!$M142,判定レベル!$C$11:$D$20,判定レベル!$D$1,FALSE),"")</f>
        <v/>
      </c>
      <c r="H142" s="74" t="str">
        <f>IFERROR(VLOOKUP(調査票シート!$N142,判定レベル!$C$21:$D$22,判定レベル!$D$1,FALSE),"")</f>
        <v/>
      </c>
      <c r="I142" s="74" t="str">
        <f>IFERROR(VLOOKUP(調査票シート!$O142,判定レベル!$C$23:$D$25,判定レベル!$D$1,FALSE),"")</f>
        <v/>
      </c>
      <c r="J142" s="76" t="str">
        <f>IFERROR(VLOOKUP(調査票シート!$P142,判定レベル!$C$26:$D$27,判定レベル!$D$1,FALSE),"―")</f>
        <v>―</v>
      </c>
      <c r="K142" s="77">
        <f t="shared" si="2"/>
        <v>0</v>
      </c>
      <c r="L142" s="78">
        <f t="shared" si="2"/>
        <v>0</v>
      </c>
      <c r="M142" s="78">
        <f t="shared" si="2"/>
        <v>0</v>
      </c>
      <c r="N142" s="79">
        <f t="shared" si="2"/>
        <v>1</v>
      </c>
      <c r="O142" s="73" t="str">
        <f>IF(COUNTIF($D142:$J142,"×"),"×",IF(SUM($K142:$N142)&lt;7,"",IF(AND($I142=判定レベル!$D$25,SUM($M142:$M142)&lt;=0),"",IF(M142&gt;0,$M$8,IF(L142&gt;0,$L$8,$K$8)))))</f>
        <v/>
      </c>
      <c r="Q142" s="24" t="str">
        <f>IF(調査票シート!G142="","",調査票シート!G142)</f>
        <v/>
      </c>
      <c r="R142" s="161" t="str">
        <f>IF(調査票シート!$H142="","",調査票シート!$H142)</f>
        <v/>
      </c>
      <c r="S142" s="161" t="str">
        <f>IF(ISERROR(調査票シート!L142),"",調査票シート!L142)</f>
        <v/>
      </c>
    </row>
    <row r="143" spans="2:19" x14ac:dyDescent="0.3">
      <c r="B143" s="22" t="str">
        <f>IF(調査票シート!E143="","",調査票シート!E143)</f>
        <v/>
      </c>
      <c r="C143" s="23" t="str">
        <f>IF(調査票シート!F143="","",調査票シート!F143)</f>
        <v/>
      </c>
      <c r="D143" s="74" t="str">
        <f>IFERROR(VLOOKUP(調査票シート!$I143,判定レベル!$C$3:$D$5,判定レベル!$D$1,FALSE),"")</f>
        <v/>
      </c>
      <c r="E143" s="74" t="str">
        <f>IFERROR(VLOOKUP(調査票シート!$J143,判定レベル!$C$6:$D$8,判定レベル!$D$1,FALSE),"")</f>
        <v/>
      </c>
      <c r="F143" s="74" t="str">
        <f>IF(調査票シート!$K143="","",IF(調査票シート!$K143&gt;=判定レベル!$C$1,判定レベル!$D$10,判定レベル!$D$9))</f>
        <v/>
      </c>
      <c r="G143" s="75" t="str">
        <f>IFERROR(VLOOKUP(調査票シート!$M143,判定レベル!$C$11:$D$20,判定レベル!$D$1,FALSE),"")</f>
        <v/>
      </c>
      <c r="H143" s="74" t="str">
        <f>IFERROR(VLOOKUP(調査票シート!$N143,判定レベル!$C$21:$D$22,判定レベル!$D$1,FALSE),"")</f>
        <v/>
      </c>
      <c r="I143" s="74" t="str">
        <f>IFERROR(VLOOKUP(調査票シート!$O143,判定レベル!$C$23:$D$25,判定レベル!$D$1,FALSE),"")</f>
        <v/>
      </c>
      <c r="J143" s="76" t="str">
        <f>IFERROR(VLOOKUP(調査票シート!$P143,判定レベル!$C$26:$D$27,判定レベル!$D$1,FALSE),"―")</f>
        <v>―</v>
      </c>
      <c r="K143" s="77">
        <f t="shared" si="2"/>
        <v>0</v>
      </c>
      <c r="L143" s="78">
        <f t="shared" si="2"/>
        <v>0</v>
      </c>
      <c r="M143" s="78">
        <f t="shared" si="2"/>
        <v>0</v>
      </c>
      <c r="N143" s="79">
        <f t="shared" si="2"/>
        <v>1</v>
      </c>
      <c r="O143" s="73" t="str">
        <f>IF(COUNTIF($D143:$J143,"×"),"×",IF(SUM($K143:$N143)&lt;7,"",IF(AND($I143=判定レベル!$D$25,SUM($M143:$M143)&lt;=0),"",IF(M143&gt;0,$M$8,IF(L143&gt;0,$L$8,$K$8)))))</f>
        <v/>
      </c>
      <c r="Q143" s="24" t="str">
        <f>IF(調査票シート!G143="","",調査票シート!G143)</f>
        <v/>
      </c>
      <c r="R143" s="161" t="str">
        <f>IF(調査票シート!$H143="","",調査票シート!$H143)</f>
        <v/>
      </c>
      <c r="S143" s="161" t="str">
        <f>IF(ISERROR(調査票シート!L143),"",調査票シート!L143)</f>
        <v/>
      </c>
    </row>
    <row r="144" spans="2:19" x14ac:dyDescent="0.3">
      <c r="B144" s="22" t="str">
        <f>IF(調査票シート!E144="","",調査票シート!E144)</f>
        <v/>
      </c>
      <c r="C144" s="23" t="str">
        <f>IF(調査票シート!F144="","",調査票シート!F144)</f>
        <v/>
      </c>
      <c r="D144" s="74" t="str">
        <f>IFERROR(VLOOKUP(調査票シート!$I144,判定レベル!$C$3:$D$5,判定レベル!$D$1,FALSE),"")</f>
        <v/>
      </c>
      <c r="E144" s="74" t="str">
        <f>IFERROR(VLOOKUP(調査票シート!$J144,判定レベル!$C$6:$D$8,判定レベル!$D$1,FALSE),"")</f>
        <v/>
      </c>
      <c r="F144" s="74" t="str">
        <f>IF(調査票シート!$K144="","",IF(調査票シート!$K144&gt;=判定レベル!$C$1,判定レベル!$D$10,判定レベル!$D$9))</f>
        <v/>
      </c>
      <c r="G144" s="75" t="str">
        <f>IFERROR(VLOOKUP(調査票シート!$M144,判定レベル!$C$11:$D$20,判定レベル!$D$1,FALSE),"")</f>
        <v/>
      </c>
      <c r="H144" s="74" t="str">
        <f>IFERROR(VLOOKUP(調査票シート!$N144,判定レベル!$C$21:$D$22,判定レベル!$D$1,FALSE),"")</f>
        <v/>
      </c>
      <c r="I144" s="74" t="str">
        <f>IFERROR(VLOOKUP(調査票シート!$O144,判定レベル!$C$23:$D$25,判定レベル!$D$1,FALSE),"")</f>
        <v/>
      </c>
      <c r="J144" s="76" t="str">
        <f>IFERROR(VLOOKUP(調査票シート!$P144,判定レベル!$C$26:$D$27,判定レベル!$D$1,FALSE),"―")</f>
        <v>―</v>
      </c>
      <c r="K144" s="77">
        <f t="shared" si="2"/>
        <v>0</v>
      </c>
      <c r="L144" s="78">
        <f t="shared" si="2"/>
        <v>0</v>
      </c>
      <c r="M144" s="78">
        <f t="shared" si="2"/>
        <v>0</v>
      </c>
      <c r="N144" s="79">
        <f t="shared" si="2"/>
        <v>1</v>
      </c>
      <c r="O144" s="73" t="str">
        <f>IF(COUNTIF($D144:$J144,"×"),"×",IF(SUM($K144:$N144)&lt;7,"",IF(AND($I144=判定レベル!$D$25,SUM($M144:$M144)&lt;=0),"",IF(M144&gt;0,$M$8,IF(L144&gt;0,$L$8,$K$8)))))</f>
        <v/>
      </c>
      <c r="Q144" s="24" t="str">
        <f>IF(調査票シート!G144="","",調査票シート!G144)</f>
        <v/>
      </c>
      <c r="R144" s="161" t="str">
        <f>IF(調査票シート!$H144="","",調査票シート!$H144)</f>
        <v/>
      </c>
      <c r="S144" s="161" t="str">
        <f>IF(ISERROR(調査票シート!L144),"",調査票シート!L144)</f>
        <v/>
      </c>
    </row>
    <row r="145" spans="2:19" x14ac:dyDescent="0.3">
      <c r="B145" s="22" t="str">
        <f>IF(調査票シート!E145="","",調査票シート!E145)</f>
        <v/>
      </c>
      <c r="C145" s="23" t="str">
        <f>IF(調査票シート!F145="","",調査票シート!F145)</f>
        <v/>
      </c>
      <c r="D145" s="74" t="str">
        <f>IFERROR(VLOOKUP(調査票シート!$I145,判定レベル!$C$3:$D$5,判定レベル!$D$1,FALSE),"")</f>
        <v/>
      </c>
      <c r="E145" s="74" t="str">
        <f>IFERROR(VLOOKUP(調査票シート!$J145,判定レベル!$C$6:$D$8,判定レベル!$D$1,FALSE),"")</f>
        <v/>
      </c>
      <c r="F145" s="74" t="str">
        <f>IF(調査票シート!$K145="","",IF(調査票シート!$K145&gt;=判定レベル!$C$1,判定レベル!$D$10,判定レベル!$D$9))</f>
        <v/>
      </c>
      <c r="G145" s="75" t="str">
        <f>IFERROR(VLOOKUP(調査票シート!$M145,判定レベル!$C$11:$D$20,判定レベル!$D$1,FALSE),"")</f>
        <v/>
      </c>
      <c r="H145" s="74" t="str">
        <f>IFERROR(VLOOKUP(調査票シート!$N145,判定レベル!$C$21:$D$22,判定レベル!$D$1,FALSE),"")</f>
        <v/>
      </c>
      <c r="I145" s="74" t="str">
        <f>IFERROR(VLOOKUP(調査票シート!$O145,判定レベル!$C$23:$D$25,判定レベル!$D$1,FALSE),"")</f>
        <v/>
      </c>
      <c r="J145" s="76" t="str">
        <f>IFERROR(VLOOKUP(調査票シート!$P145,判定レベル!$C$26:$D$27,判定レベル!$D$1,FALSE),"―")</f>
        <v>―</v>
      </c>
      <c r="K145" s="77">
        <f t="shared" si="2"/>
        <v>0</v>
      </c>
      <c r="L145" s="78">
        <f t="shared" si="2"/>
        <v>0</v>
      </c>
      <c r="M145" s="78">
        <f t="shared" si="2"/>
        <v>0</v>
      </c>
      <c r="N145" s="79">
        <f t="shared" si="2"/>
        <v>1</v>
      </c>
      <c r="O145" s="73" t="str">
        <f>IF(COUNTIF($D145:$J145,"×"),"×",IF(SUM($K145:$N145)&lt;7,"",IF(AND($I145=判定レベル!$D$25,SUM($M145:$M145)&lt;=0),"",IF(M145&gt;0,$M$8,IF(L145&gt;0,$L$8,$K$8)))))</f>
        <v/>
      </c>
      <c r="Q145" s="24" t="str">
        <f>IF(調査票シート!G145="","",調査票シート!G145)</f>
        <v/>
      </c>
      <c r="R145" s="161" t="str">
        <f>IF(調査票シート!$H145="","",調査票シート!$H145)</f>
        <v/>
      </c>
      <c r="S145" s="161" t="str">
        <f>IF(ISERROR(調査票シート!L145),"",調査票シート!L145)</f>
        <v/>
      </c>
    </row>
    <row r="146" spans="2:19" x14ac:dyDescent="0.3">
      <c r="B146" s="22" t="str">
        <f>IF(調査票シート!E146="","",調査票シート!E146)</f>
        <v/>
      </c>
      <c r="C146" s="23" t="str">
        <f>IF(調査票シート!F146="","",調査票シート!F146)</f>
        <v/>
      </c>
      <c r="D146" s="74" t="str">
        <f>IFERROR(VLOOKUP(調査票シート!$I146,判定レベル!$C$3:$D$5,判定レベル!$D$1,FALSE),"")</f>
        <v/>
      </c>
      <c r="E146" s="74" t="str">
        <f>IFERROR(VLOOKUP(調査票シート!$J146,判定レベル!$C$6:$D$8,判定レベル!$D$1,FALSE),"")</f>
        <v/>
      </c>
      <c r="F146" s="74" t="str">
        <f>IF(調査票シート!$K146="","",IF(調査票シート!$K146&gt;=判定レベル!$C$1,判定レベル!$D$10,判定レベル!$D$9))</f>
        <v/>
      </c>
      <c r="G146" s="75" t="str">
        <f>IFERROR(VLOOKUP(調査票シート!$M146,判定レベル!$C$11:$D$20,判定レベル!$D$1,FALSE),"")</f>
        <v/>
      </c>
      <c r="H146" s="74" t="str">
        <f>IFERROR(VLOOKUP(調査票シート!$N146,判定レベル!$C$21:$D$22,判定レベル!$D$1,FALSE),"")</f>
        <v/>
      </c>
      <c r="I146" s="74" t="str">
        <f>IFERROR(VLOOKUP(調査票シート!$O146,判定レベル!$C$23:$D$25,判定レベル!$D$1,FALSE),"")</f>
        <v/>
      </c>
      <c r="J146" s="76" t="str">
        <f>IFERROR(VLOOKUP(調査票シート!$P146,判定レベル!$C$26:$D$27,判定レベル!$D$1,FALSE),"―")</f>
        <v>―</v>
      </c>
      <c r="K146" s="77">
        <f t="shared" si="2"/>
        <v>0</v>
      </c>
      <c r="L146" s="78">
        <f t="shared" si="2"/>
        <v>0</v>
      </c>
      <c r="M146" s="78">
        <f t="shared" si="2"/>
        <v>0</v>
      </c>
      <c r="N146" s="79">
        <f t="shared" si="2"/>
        <v>1</v>
      </c>
      <c r="O146" s="73" t="str">
        <f>IF(COUNTIF($D146:$J146,"×"),"×",IF(SUM($K146:$N146)&lt;7,"",IF(AND($I146=判定レベル!$D$25,SUM($M146:$M146)&lt;=0),"",IF(M146&gt;0,$M$8,IF(L146&gt;0,$L$8,$K$8)))))</f>
        <v/>
      </c>
      <c r="Q146" s="24" t="str">
        <f>IF(調査票シート!G146="","",調査票シート!G146)</f>
        <v/>
      </c>
      <c r="R146" s="161" t="str">
        <f>IF(調査票シート!$H146="","",調査票シート!$H146)</f>
        <v/>
      </c>
      <c r="S146" s="161" t="str">
        <f>IF(ISERROR(調査票シート!L146),"",調査票シート!L146)</f>
        <v/>
      </c>
    </row>
    <row r="147" spans="2:19" x14ac:dyDescent="0.3">
      <c r="B147" s="22" t="str">
        <f>IF(調査票シート!E147="","",調査票シート!E147)</f>
        <v/>
      </c>
      <c r="C147" s="23" t="str">
        <f>IF(調査票シート!F147="","",調査票シート!F147)</f>
        <v/>
      </c>
      <c r="D147" s="74" t="str">
        <f>IFERROR(VLOOKUP(調査票シート!$I147,判定レベル!$C$3:$D$5,判定レベル!$D$1,FALSE),"")</f>
        <v/>
      </c>
      <c r="E147" s="74" t="str">
        <f>IFERROR(VLOOKUP(調査票シート!$J147,判定レベル!$C$6:$D$8,判定レベル!$D$1,FALSE),"")</f>
        <v/>
      </c>
      <c r="F147" s="74" t="str">
        <f>IF(調査票シート!$K147="","",IF(調査票シート!$K147&gt;=判定レベル!$C$1,判定レベル!$D$10,判定レベル!$D$9))</f>
        <v/>
      </c>
      <c r="G147" s="75" t="str">
        <f>IFERROR(VLOOKUP(調査票シート!$M147,判定レベル!$C$11:$D$20,判定レベル!$D$1,FALSE),"")</f>
        <v/>
      </c>
      <c r="H147" s="74" t="str">
        <f>IFERROR(VLOOKUP(調査票シート!$N147,判定レベル!$C$21:$D$22,判定レベル!$D$1,FALSE),"")</f>
        <v/>
      </c>
      <c r="I147" s="74" t="str">
        <f>IFERROR(VLOOKUP(調査票シート!$O147,判定レベル!$C$23:$D$25,判定レベル!$D$1,FALSE),"")</f>
        <v/>
      </c>
      <c r="J147" s="76" t="str">
        <f>IFERROR(VLOOKUP(調査票シート!$P147,判定レベル!$C$26:$D$27,判定レベル!$D$1,FALSE),"―")</f>
        <v>―</v>
      </c>
      <c r="K147" s="77">
        <f t="shared" si="2"/>
        <v>0</v>
      </c>
      <c r="L147" s="78">
        <f t="shared" si="2"/>
        <v>0</v>
      </c>
      <c r="M147" s="78">
        <f t="shared" si="2"/>
        <v>0</v>
      </c>
      <c r="N147" s="79">
        <f t="shared" si="2"/>
        <v>1</v>
      </c>
      <c r="O147" s="73" t="str">
        <f>IF(COUNTIF($D147:$J147,"×"),"×",IF(SUM($K147:$N147)&lt;7,"",IF(AND($I147=判定レベル!$D$25,SUM($M147:$M147)&lt;=0),"",IF(M147&gt;0,$M$8,IF(L147&gt;0,$L$8,$K$8)))))</f>
        <v/>
      </c>
      <c r="Q147" s="24" t="str">
        <f>IF(調査票シート!G147="","",調査票シート!G147)</f>
        <v/>
      </c>
      <c r="R147" s="161" t="str">
        <f>IF(調査票シート!$H147="","",調査票シート!$H147)</f>
        <v/>
      </c>
      <c r="S147" s="161" t="str">
        <f>IF(ISERROR(調査票シート!L147),"",調査票シート!L147)</f>
        <v/>
      </c>
    </row>
    <row r="148" spans="2:19" x14ac:dyDescent="0.3">
      <c r="B148" s="22" t="str">
        <f>IF(調査票シート!E148="","",調査票シート!E148)</f>
        <v/>
      </c>
      <c r="C148" s="23" t="str">
        <f>IF(調査票シート!F148="","",調査票シート!F148)</f>
        <v/>
      </c>
      <c r="D148" s="74" t="str">
        <f>IFERROR(VLOOKUP(調査票シート!$I148,判定レベル!$C$3:$D$5,判定レベル!$D$1,FALSE),"")</f>
        <v/>
      </c>
      <c r="E148" s="74" t="str">
        <f>IFERROR(VLOOKUP(調査票シート!$J148,判定レベル!$C$6:$D$8,判定レベル!$D$1,FALSE),"")</f>
        <v/>
      </c>
      <c r="F148" s="74" t="str">
        <f>IF(調査票シート!$K148="","",IF(調査票シート!$K148&gt;=判定レベル!$C$1,判定レベル!$D$10,判定レベル!$D$9))</f>
        <v/>
      </c>
      <c r="G148" s="75" t="str">
        <f>IFERROR(VLOOKUP(調査票シート!$M148,判定レベル!$C$11:$D$20,判定レベル!$D$1,FALSE),"")</f>
        <v/>
      </c>
      <c r="H148" s="74" t="str">
        <f>IFERROR(VLOOKUP(調査票シート!$N148,判定レベル!$C$21:$D$22,判定レベル!$D$1,FALSE),"")</f>
        <v/>
      </c>
      <c r="I148" s="74" t="str">
        <f>IFERROR(VLOOKUP(調査票シート!$O148,判定レベル!$C$23:$D$25,判定レベル!$D$1,FALSE),"")</f>
        <v/>
      </c>
      <c r="J148" s="76" t="str">
        <f>IFERROR(VLOOKUP(調査票シート!$P148,判定レベル!$C$26:$D$27,判定レベル!$D$1,FALSE),"―")</f>
        <v>―</v>
      </c>
      <c r="K148" s="77">
        <f t="shared" si="2"/>
        <v>0</v>
      </c>
      <c r="L148" s="78">
        <f t="shared" si="2"/>
        <v>0</v>
      </c>
      <c r="M148" s="78">
        <f t="shared" si="2"/>
        <v>0</v>
      </c>
      <c r="N148" s="79">
        <f t="shared" si="2"/>
        <v>1</v>
      </c>
      <c r="O148" s="73" t="str">
        <f>IF(COUNTIF($D148:$J148,"×"),"×",IF(SUM($K148:$N148)&lt;7,"",IF(AND($I148=判定レベル!$D$25,SUM($M148:$M148)&lt;=0),"",IF(M148&gt;0,$M$8,IF(L148&gt;0,$L$8,$K$8)))))</f>
        <v/>
      </c>
      <c r="Q148" s="24" t="str">
        <f>IF(調査票シート!G148="","",調査票シート!G148)</f>
        <v/>
      </c>
      <c r="R148" s="161" t="str">
        <f>IF(調査票シート!$H148="","",調査票シート!$H148)</f>
        <v/>
      </c>
      <c r="S148" s="161" t="str">
        <f>IF(ISERROR(調査票シート!L148),"",調査票シート!L148)</f>
        <v/>
      </c>
    </row>
    <row r="149" spans="2:19" x14ac:dyDescent="0.3">
      <c r="B149" s="22" t="str">
        <f>IF(調査票シート!E149="","",調査票シート!E149)</f>
        <v/>
      </c>
      <c r="C149" s="23" t="str">
        <f>IF(調査票シート!F149="","",調査票シート!F149)</f>
        <v/>
      </c>
      <c r="D149" s="74" t="str">
        <f>IFERROR(VLOOKUP(調査票シート!$I149,判定レベル!$C$3:$D$5,判定レベル!$D$1,FALSE),"")</f>
        <v/>
      </c>
      <c r="E149" s="74" t="str">
        <f>IFERROR(VLOOKUP(調査票シート!$J149,判定レベル!$C$6:$D$8,判定レベル!$D$1,FALSE),"")</f>
        <v/>
      </c>
      <c r="F149" s="74" t="str">
        <f>IF(調査票シート!$K149="","",IF(調査票シート!$K149&gt;=判定レベル!$C$1,判定レベル!$D$10,判定レベル!$D$9))</f>
        <v/>
      </c>
      <c r="G149" s="75" t="str">
        <f>IFERROR(VLOOKUP(調査票シート!$M149,判定レベル!$C$11:$D$20,判定レベル!$D$1,FALSE),"")</f>
        <v/>
      </c>
      <c r="H149" s="74" t="str">
        <f>IFERROR(VLOOKUP(調査票シート!$N149,判定レベル!$C$21:$D$22,判定レベル!$D$1,FALSE),"")</f>
        <v/>
      </c>
      <c r="I149" s="74" t="str">
        <f>IFERROR(VLOOKUP(調査票シート!$O149,判定レベル!$C$23:$D$25,判定レベル!$D$1,FALSE),"")</f>
        <v/>
      </c>
      <c r="J149" s="76" t="str">
        <f>IFERROR(VLOOKUP(調査票シート!$P149,判定レベル!$C$26:$D$27,判定レベル!$D$1,FALSE),"―")</f>
        <v>―</v>
      </c>
      <c r="K149" s="77">
        <f t="shared" si="2"/>
        <v>0</v>
      </c>
      <c r="L149" s="78">
        <f t="shared" si="2"/>
        <v>0</v>
      </c>
      <c r="M149" s="78">
        <f t="shared" si="2"/>
        <v>0</v>
      </c>
      <c r="N149" s="79">
        <f t="shared" si="2"/>
        <v>1</v>
      </c>
      <c r="O149" s="73" t="str">
        <f>IF(COUNTIF($D149:$J149,"×"),"×",IF(SUM($K149:$N149)&lt;7,"",IF(AND($I149=判定レベル!$D$25,SUM($M149:$M149)&lt;=0),"",IF(M149&gt;0,$M$8,IF(L149&gt;0,$L$8,$K$8)))))</f>
        <v/>
      </c>
      <c r="Q149" s="24" t="str">
        <f>IF(調査票シート!G149="","",調査票シート!G149)</f>
        <v/>
      </c>
      <c r="R149" s="161" t="str">
        <f>IF(調査票シート!$H149="","",調査票シート!$H149)</f>
        <v/>
      </c>
      <c r="S149" s="161" t="str">
        <f>IF(ISERROR(調査票シート!L149),"",調査票シート!L149)</f>
        <v/>
      </c>
    </row>
    <row r="150" spans="2:19" x14ac:dyDescent="0.3">
      <c r="B150" s="22" t="str">
        <f>IF(調査票シート!E150="","",調査票シート!E150)</f>
        <v/>
      </c>
      <c r="C150" s="23" t="str">
        <f>IF(調査票シート!F150="","",調査票シート!F150)</f>
        <v/>
      </c>
      <c r="D150" s="74" t="str">
        <f>IFERROR(VLOOKUP(調査票シート!$I150,判定レベル!$C$3:$D$5,判定レベル!$D$1,FALSE),"")</f>
        <v/>
      </c>
      <c r="E150" s="74" t="str">
        <f>IFERROR(VLOOKUP(調査票シート!$J150,判定レベル!$C$6:$D$8,判定レベル!$D$1,FALSE),"")</f>
        <v/>
      </c>
      <c r="F150" s="74" t="str">
        <f>IF(調査票シート!$K150="","",IF(調査票シート!$K150&gt;=判定レベル!$C$1,判定レベル!$D$10,判定レベル!$D$9))</f>
        <v/>
      </c>
      <c r="G150" s="75" t="str">
        <f>IFERROR(VLOOKUP(調査票シート!$M150,判定レベル!$C$11:$D$20,判定レベル!$D$1,FALSE),"")</f>
        <v/>
      </c>
      <c r="H150" s="74" t="str">
        <f>IFERROR(VLOOKUP(調査票シート!$N150,判定レベル!$C$21:$D$22,判定レベル!$D$1,FALSE),"")</f>
        <v/>
      </c>
      <c r="I150" s="74" t="str">
        <f>IFERROR(VLOOKUP(調査票シート!$O150,判定レベル!$C$23:$D$25,判定レベル!$D$1,FALSE),"")</f>
        <v/>
      </c>
      <c r="J150" s="76" t="str">
        <f>IFERROR(VLOOKUP(調査票シート!$P150,判定レベル!$C$26:$D$27,判定レベル!$D$1,FALSE),"―")</f>
        <v>―</v>
      </c>
      <c r="K150" s="77">
        <f t="shared" si="2"/>
        <v>0</v>
      </c>
      <c r="L150" s="78">
        <f t="shared" si="2"/>
        <v>0</v>
      </c>
      <c r="M150" s="78">
        <f t="shared" si="2"/>
        <v>0</v>
      </c>
      <c r="N150" s="79">
        <f t="shared" si="2"/>
        <v>1</v>
      </c>
      <c r="O150" s="73" t="str">
        <f>IF(COUNTIF($D150:$J150,"×"),"×",IF(SUM($K150:$N150)&lt;7,"",IF(AND($I150=判定レベル!$D$25,SUM($M150:$M150)&lt;=0),"",IF(M150&gt;0,$M$8,IF(L150&gt;0,$L$8,$K$8)))))</f>
        <v/>
      </c>
      <c r="Q150" s="24" t="str">
        <f>IF(調査票シート!G150="","",調査票シート!G150)</f>
        <v/>
      </c>
      <c r="R150" s="161" t="str">
        <f>IF(調査票シート!$H150="","",調査票シート!$H150)</f>
        <v/>
      </c>
      <c r="S150" s="161" t="str">
        <f>IF(ISERROR(調査票シート!L150),"",調査票シート!L150)</f>
        <v/>
      </c>
    </row>
    <row r="151" spans="2:19" x14ac:dyDescent="0.3">
      <c r="B151" s="22" t="str">
        <f>IF(調査票シート!E151="","",調査票シート!E151)</f>
        <v/>
      </c>
      <c r="C151" s="23" t="str">
        <f>IF(調査票シート!F151="","",調査票シート!F151)</f>
        <v/>
      </c>
      <c r="D151" s="74" t="str">
        <f>IFERROR(VLOOKUP(調査票シート!$I151,判定レベル!$C$3:$D$5,判定レベル!$D$1,FALSE),"")</f>
        <v/>
      </c>
      <c r="E151" s="74" t="str">
        <f>IFERROR(VLOOKUP(調査票シート!$J151,判定レベル!$C$6:$D$8,判定レベル!$D$1,FALSE),"")</f>
        <v/>
      </c>
      <c r="F151" s="74" t="str">
        <f>IF(調査票シート!$K151="","",IF(調査票シート!$K151&gt;=判定レベル!$C$1,判定レベル!$D$10,判定レベル!$D$9))</f>
        <v/>
      </c>
      <c r="G151" s="75" t="str">
        <f>IFERROR(VLOOKUP(調査票シート!$M151,判定レベル!$C$11:$D$20,判定レベル!$D$1,FALSE),"")</f>
        <v/>
      </c>
      <c r="H151" s="74" t="str">
        <f>IFERROR(VLOOKUP(調査票シート!$N151,判定レベル!$C$21:$D$22,判定レベル!$D$1,FALSE),"")</f>
        <v/>
      </c>
      <c r="I151" s="74" t="str">
        <f>IFERROR(VLOOKUP(調査票シート!$O151,判定レベル!$C$23:$D$25,判定レベル!$D$1,FALSE),"")</f>
        <v/>
      </c>
      <c r="J151" s="76" t="str">
        <f>IFERROR(VLOOKUP(調査票シート!$P151,判定レベル!$C$26:$D$27,判定レベル!$D$1,FALSE),"―")</f>
        <v>―</v>
      </c>
      <c r="K151" s="77">
        <f t="shared" si="2"/>
        <v>0</v>
      </c>
      <c r="L151" s="78">
        <f t="shared" si="2"/>
        <v>0</v>
      </c>
      <c r="M151" s="78">
        <f t="shared" si="2"/>
        <v>0</v>
      </c>
      <c r="N151" s="79">
        <f t="shared" si="2"/>
        <v>1</v>
      </c>
      <c r="O151" s="73" t="str">
        <f>IF(COUNTIF($D151:$J151,"×"),"×",IF(SUM($K151:$N151)&lt;7,"",IF(AND($I151=判定レベル!$D$25,SUM($M151:$M151)&lt;=0),"",IF(M151&gt;0,$M$8,IF(L151&gt;0,$L$8,$K$8)))))</f>
        <v/>
      </c>
      <c r="Q151" s="24" t="str">
        <f>IF(調査票シート!G151="","",調査票シート!G151)</f>
        <v/>
      </c>
      <c r="R151" s="161" t="str">
        <f>IF(調査票シート!$H151="","",調査票シート!$H151)</f>
        <v/>
      </c>
      <c r="S151" s="161" t="str">
        <f>IF(ISERROR(調査票シート!L151),"",調査票シート!L151)</f>
        <v/>
      </c>
    </row>
    <row r="152" spans="2:19" x14ac:dyDescent="0.3">
      <c r="B152" s="22" t="str">
        <f>IF(調査票シート!E152="","",調査票シート!E152)</f>
        <v/>
      </c>
      <c r="C152" s="23" t="str">
        <f>IF(調査票シート!F152="","",調査票シート!F152)</f>
        <v/>
      </c>
      <c r="D152" s="74" t="str">
        <f>IFERROR(VLOOKUP(調査票シート!$I152,判定レベル!$C$3:$D$5,判定レベル!$D$1,FALSE),"")</f>
        <v/>
      </c>
      <c r="E152" s="74" t="str">
        <f>IFERROR(VLOOKUP(調査票シート!$J152,判定レベル!$C$6:$D$8,判定レベル!$D$1,FALSE),"")</f>
        <v/>
      </c>
      <c r="F152" s="74" t="str">
        <f>IF(調査票シート!$K152="","",IF(調査票シート!$K152&gt;=判定レベル!$C$1,判定レベル!$D$10,判定レベル!$D$9))</f>
        <v/>
      </c>
      <c r="G152" s="75" t="str">
        <f>IFERROR(VLOOKUP(調査票シート!$M152,判定レベル!$C$11:$D$20,判定レベル!$D$1,FALSE),"")</f>
        <v/>
      </c>
      <c r="H152" s="74" t="str">
        <f>IFERROR(VLOOKUP(調査票シート!$N152,判定レベル!$C$21:$D$22,判定レベル!$D$1,FALSE),"")</f>
        <v/>
      </c>
      <c r="I152" s="74" t="str">
        <f>IFERROR(VLOOKUP(調査票シート!$O152,判定レベル!$C$23:$D$25,判定レベル!$D$1,FALSE),"")</f>
        <v/>
      </c>
      <c r="J152" s="76" t="str">
        <f>IFERROR(VLOOKUP(調査票シート!$P152,判定レベル!$C$26:$D$27,判定レベル!$D$1,FALSE),"―")</f>
        <v>―</v>
      </c>
      <c r="K152" s="77">
        <f t="shared" si="2"/>
        <v>0</v>
      </c>
      <c r="L152" s="78">
        <f t="shared" si="2"/>
        <v>0</v>
      </c>
      <c r="M152" s="78">
        <f t="shared" si="2"/>
        <v>0</v>
      </c>
      <c r="N152" s="79">
        <f t="shared" si="2"/>
        <v>1</v>
      </c>
      <c r="O152" s="73" t="str">
        <f>IF(COUNTIF($D152:$J152,"×"),"×",IF(SUM($K152:$N152)&lt;7,"",IF(AND($I152=判定レベル!$D$25,SUM($M152:$M152)&lt;=0),"",IF(M152&gt;0,$M$8,IF(L152&gt;0,$L$8,$K$8)))))</f>
        <v/>
      </c>
      <c r="Q152" s="24" t="str">
        <f>IF(調査票シート!G152="","",調査票シート!G152)</f>
        <v/>
      </c>
      <c r="R152" s="161" t="str">
        <f>IF(調査票シート!$H152="","",調査票シート!$H152)</f>
        <v/>
      </c>
      <c r="S152" s="161" t="str">
        <f>IF(ISERROR(調査票シート!L152),"",調査票シート!L152)</f>
        <v/>
      </c>
    </row>
    <row r="153" spans="2:19" x14ac:dyDescent="0.3">
      <c r="B153" s="22" t="str">
        <f>IF(調査票シート!E153="","",調査票シート!E153)</f>
        <v/>
      </c>
      <c r="C153" s="23" t="str">
        <f>IF(調査票シート!F153="","",調査票シート!F153)</f>
        <v/>
      </c>
      <c r="D153" s="74" t="str">
        <f>IFERROR(VLOOKUP(調査票シート!$I153,判定レベル!$C$3:$D$5,判定レベル!$D$1,FALSE),"")</f>
        <v/>
      </c>
      <c r="E153" s="74" t="str">
        <f>IFERROR(VLOOKUP(調査票シート!$J153,判定レベル!$C$6:$D$8,判定レベル!$D$1,FALSE),"")</f>
        <v/>
      </c>
      <c r="F153" s="74" t="str">
        <f>IF(調査票シート!$K153="","",IF(調査票シート!$K153&gt;=判定レベル!$C$1,判定レベル!$D$10,判定レベル!$D$9))</f>
        <v/>
      </c>
      <c r="G153" s="75" t="str">
        <f>IFERROR(VLOOKUP(調査票シート!$M153,判定レベル!$C$11:$D$20,判定レベル!$D$1,FALSE),"")</f>
        <v/>
      </c>
      <c r="H153" s="74" t="str">
        <f>IFERROR(VLOOKUP(調査票シート!$N153,判定レベル!$C$21:$D$22,判定レベル!$D$1,FALSE),"")</f>
        <v/>
      </c>
      <c r="I153" s="74" t="str">
        <f>IFERROR(VLOOKUP(調査票シート!$O153,判定レベル!$C$23:$D$25,判定レベル!$D$1,FALSE),"")</f>
        <v/>
      </c>
      <c r="J153" s="76" t="str">
        <f>IFERROR(VLOOKUP(調査票シート!$P153,判定レベル!$C$26:$D$27,判定レベル!$D$1,FALSE),"―")</f>
        <v>―</v>
      </c>
      <c r="K153" s="77">
        <f t="shared" si="2"/>
        <v>0</v>
      </c>
      <c r="L153" s="78">
        <f t="shared" si="2"/>
        <v>0</v>
      </c>
      <c r="M153" s="78">
        <f t="shared" si="2"/>
        <v>0</v>
      </c>
      <c r="N153" s="79">
        <f t="shared" si="2"/>
        <v>1</v>
      </c>
      <c r="O153" s="73" t="str">
        <f>IF(COUNTIF($D153:$J153,"×"),"×",IF(SUM($K153:$N153)&lt;7,"",IF(AND($I153=判定レベル!$D$25,SUM($M153:$M153)&lt;=0),"",IF(M153&gt;0,$M$8,IF(L153&gt;0,$L$8,$K$8)))))</f>
        <v/>
      </c>
      <c r="Q153" s="24" t="str">
        <f>IF(調査票シート!G153="","",調査票シート!G153)</f>
        <v/>
      </c>
      <c r="R153" s="161" t="str">
        <f>IF(調査票シート!$H153="","",調査票シート!$H153)</f>
        <v/>
      </c>
      <c r="S153" s="161" t="str">
        <f>IF(ISERROR(調査票シート!L153),"",調査票シート!L153)</f>
        <v/>
      </c>
    </row>
    <row r="154" spans="2:19" x14ac:dyDescent="0.3">
      <c r="B154" s="22" t="str">
        <f>IF(調査票シート!E154="","",調査票シート!E154)</f>
        <v/>
      </c>
      <c r="C154" s="23" t="str">
        <f>IF(調査票シート!F154="","",調査票シート!F154)</f>
        <v/>
      </c>
      <c r="D154" s="74" t="str">
        <f>IFERROR(VLOOKUP(調査票シート!$I154,判定レベル!$C$3:$D$5,判定レベル!$D$1,FALSE),"")</f>
        <v/>
      </c>
      <c r="E154" s="74" t="str">
        <f>IFERROR(VLOOKUP(調査票シート!$J154,判定レベル!$C$6:$D$8,判定レベル!$D$1,FALSE),"")</f>
        <v/>
      </c>
      <c r="F154" s="74" t="str">
        <f>IF(調査票シート!$K154="","",IF(調査票シート!$K154&gt;=判定レベル!$C$1,判定レベル!$D$10,判定レベル!$D$9))</f>
        <v/>
      </c>
      <c r="G154" s="75" t="str">
        <f>IFERROR(VLOOKUP(調査票シート!$M154,判定レベル!$C$11:$D$20,判定レベル!$D$1,FALSE),"")</f>
        <v/>
      </c>
      <c r="H154" s="74" t="str">
        <f>IFERROR(VLOOKUP(調査票シート!$N154,判定レベル!$C$21:$D$22,判定レベル!$D$1,FALSE),"")</f>
        <v/>
      </c>
      <c r="I154" s="74" t="str">
        <f>IFERROR(VLOOKUP(調査票シート!$O154,判定レベル!$C$23:$D$25,判定レベル!$D$1,FALSE),"")</f>
        <v/>
      </c>
      <c r="J154" s="76" t="str">
        <f>IFERROR(VLOOKUP(調査票シート!$P154,判定レベル!$C$26:$D$27,判定レベル!$D$1,FALSE),"―")</f>
        <v>―</v>
      </c>
      <c r="K154" s="77">
        <f t="shared" si="2"/>
        <v>0</v>
      </c>
      <c r="L154" s="78">
        <f t="shared" si="2"/>
        <v>0</v>
      </c>
      <c r="M154" s="78">
        <f t="shared" si="2"/>
        <v>0</v>
      </c>
      <c r="N154" s="79">
        <f t="shared" si="2"/>
        <v>1</v>
      </c>
      <c r="O154" s="73" t="str">
        <f>IF(COUNTIF($D154:$J154,"×"),"×",IF(SUM($K154:$N154)&lt;7,"",IF(AND($I154=判定レベル!$D$25,SUM($M154:$M154)&lt;=0),"",IF(M154&gt;0,$M$8,IF(L154&gt;0,$L$8,$K$8)))))</f>
        <v/>
      </c>
      <c r="Q154" s="24" t="str">
        <f>IF(調査票シート!G154="","",調査票シート!G154)</f>
        <v/>
      </c>
      <c r="R154" s="161" t="str">
        <f>IF(調査票シート!$H154="","",調査票シート!$H154)</f>
        <v/>
      </c>
      <c r="S154" s="161" t="str">
        <f>IF(ISERROR(調査票シート!L154),"",調査票シート!L154)</f>
        <v/>
      </c>
    </row>
    <row r="155" spans="2:19" x14ac:dyDescent="0.3">
      <c r="B155" s="22" t="str">
        <f>IF(調査票シート!E155="","",調査票シート!E155)</f>
        <v/>
      </c>
      <c r="C155" s="23" t="str">
        <f>IF(調査票シート!F155="","",調査票シート!F155)</f>
        <v/>
      </c>
      <c r="D155" s="74" t="str">
        <f>IFERROR(VLOOKUP(調査票シート!$I155,判定レベル!$C$3:$D$5,判定レベル!$D$1,FALSE),"")</f>
        <v/>
      </c>
      <c r="E155" s="74" t="str">
        <f>IFERROR(VLOOKUP(調査票シート!$J155,判定レベル!$C$6:$D$8,判定レベル!$D$1,FALSE),"")</f>
        <v/>
      </c>
      <c r="F155" s="74" t="str">
        <f>IF(調査票シート!$K155="","",IF(調査票シート!$K155&gt;=判定レベル!$C$1,判定レベル!$D$10,判定レベル!$D$9))</f>
        <v/>
      </c>
      <c r="G155" s="75" t="str">
        <f>IFERROR(VLOOKUP(調査票シート!$M155,判定レベル!$C$11:$D$20,判定レベル!$D$1,FALSE),"")</f>
        <v/>
      </c>
      <c r="H155" s="74" t="str">
        <f>IFERROR(VLOOKUP(調査票シート!$N155,判定レベル!$C$21:$D$22,判定レベル!$D$1,FALSE),"")</f>
        <v/>
      </c>
      <c r="I155" s="74" t="str">
        <f>IFERROR(VLOOKUP(調査票シート!$O155,判定レベル!$C$23:$D$25,判定レベル!$D$1,FALSE),"")</f>
        <v/>
      </c>
      <c r="J155" s="76" t="str">
        <f>IFERROR(VLOOKUP(調査票シート!$P155,判定レベル!$C$26:$D$27,判定レベル!$D$1,FALSE),"―")</f>
        <v>―</v>
      </c>
      <c r="K155" s="77">
        <f t="shared" si="2"/>
        <v>0</v>
      </c>
      <c r="L155" s="78">
        <f t="shared" si="2"/>
        <v>0</v>
      </c>
      <c r="M155" s="78">
        <f t="shared" si="2"/>
        <v>0</v>
      </c>
      <c r="N155" s="79">
        <f t="shared" si="2"/>
        <v>1</v>
      </c>
      <c r="O155" s="73" t="str">
        <f>IF(COUNTIF($D155:$J155,"×"),"×",IF(SUM($K155:$N155)&lt;7,"",IF(AND($I155=判定レベル!$D$25,SUM($M155:$M155)&lt;=0),"",IF(M155&gt;0,$M$8,IF(L155&gt;0,$L$8,$K$8)))))</f>
        <v/>
      </c>
      <c r="Q155" s="24" t="str">
        <f>IF(調査票シート!G155="","",調査票シート!G155)</f>
        <v/>
      </c>
      <c r="R155" s="161" t="str">
        <f>IF(調査票シート!$H155="","",調査票シート!$H155)</f>
        <v/>
      </c>
      <c r="S155" s="161" t="str">
        <f>IF(ISERROR(調査票シート!L155),"",調査票シート!L155)</f>
        <v/>
      </c>
    </row>
    <row r="156" spans="2:19" x14ac:dyDescent="0.3">
      <c r="B156" s="22" t="str">
        <f>IF(調査票シート!E156="","",調査票シート!E156)</f>
        <v/>
      </c>
      <c r="C156" s="23" t="str">
        <f>IF(調査票シート!F156="","",調査票シート!F156)</f>
        <v/>
      </c>
      <c r="D156" s="74" t="str">
        <f>IFERROR(VLOOKUP(調査票シート!$I156,判定レベル!$C$3:$D$5,判定レベル!$D$1,FALSE),"")</f>
        <v/>
      </c>
      <c r="E156" s="74" t="str">
        <f>IFERROR(VLOOKUP(調査票シート!$J156,判定レベル!$C$6:$D$8,判定レベル!$D$1,FALSE),"")</f>
        <v/>
      </c>
      <c r="F156" s="74" t="str">
        <f>IF(調査票シート!$K156="","",IF(調査票シート!$K156&gt;=判定レベル!$C$1,判定レベル!$D$10,判定レベル!$D$9))</f>
        <v/>
      </c>
      <c r="G156" s="75" t="str">
        <f>IFERROR(VLOOKUP(調査票シート!$M156,判定レベル!$C$11:$D$20,判定レベル!$D$1,FALSE),"")</f>
        <v/>
      </c>
      <c r="H156" s="74" t="str">
        <f>IFERROR(VLOOKUP(調査票シート!$N156,判定レベル!$C$21:$D$22,判定レベル!$D$1,FALSE),"")</f>
        <v/>
      </c>
      <c r="I156" s="74" t="str">
        <f>IFERROR(VLOOKUP(調査票シート!$O156,判定レベル!$C$23:$D$25,判定レベル!$D$1,FALSE),"")</f>
        <v/>
      </c>
      <c r="J156" s="76" t="str">
        <f>IFERROR(VLOOKUP(調査票シート!$P156,判定レベル!$C$26:$D$27,判定レベル!$D$1,FALSE),"―")</f>
        <v>―</v>
      </c>
      <c r="K156" s="77">
        <f t="shared" ref="K156:N219" si="3">COUNTIF($D156:$J156,K$8)</f>
        <v>0</v>
      </c>
      <c r="L156" s="78">
        <f t="shared" si="3"/>
        <v>0</v>
      </c>
      <c r="M156" s="78">
        <f t="shared" si="3"/>
        <v>0</v>
      </c>
      <c r="N156" s="79">
        <f t="shared" si="3"/>
        <v>1</v>
      </c>
      <c r="O156" s="73" t="str">
        <f>IF(COUNTIF($D156:$J156,"×"),"×",IF(SUM($K156:$N156)&lt;7,"",IF(AND($I156=判定レベル!$D$25,SUM($M156:$M156)&lt;=0),"",IF(M156&gt;0,$M$8,IF(L156&gt;0,$L$8,$K$8)))))</f>
        <v/>
      </c>
      <c r="Q156" s="24" t="str">
        <f>IF(調査票シート!G156="","",調査票シート!G156)</f>
        <v/>
      </c>
      <c r="R156" s="161" t="str">
        <f>IF(調査票シート!$H156="","",調査票シート!$H156)</f>
        <v/>
      </c>
      <c r="S156" s="161" t="str">
        <f>IF(ISERROR(調査票シート!L156),"",調査票シート!L156)</f>
        <v/>
      </c>
    </row>
    <row r="157" spans="2:19" x14ac:dyDescent="0.3">
      <c r="B157" s="22" t="str">
        <f>IF(調査票シート!E157="","",調査票シート!E157)</f>
        <v/>
      </c>
      <c r="C157" s="23" t="str">
        <f>IF(調査票シート!F157="","",調査票シート!F157)</f>
        <v/>
      </c>
      <c r="D157" s="74" t="str">
        <f>IFERROR(VLOOKUP(調査票シート!$I157,判定レベル!$C$3:$D$5,判定レベル!$D$1,FALSE),"")</f>
        <v/>
      </c>
      <c r="E157" s="74" t="str">
        <f>IFERROR(VLOOKUP(調査票シート!$J157,判定レベル!$C$6:$D$8,判定レベル!$D$1,FALSE),"")</f>
        <v/>
      </c>
      <c r="F157" s="74" t="str">
        <f>IF(調査票シート!$K157="","",IF(調査票シート!$K157&gt;=判定レベル!$C$1,判定レベル!$D$10,判定レベル!$D$9))</f>
        <v/>
      </c>
      <c r="G157" s="75" t="str">
        <f>IFERROR(VLOOKUP(調査票シート!$M157,判定レベル!$C$11:$D$20,判定レベル!$D$1,FALSE),"")</f>
        <v/>
      </c>
      <c r="H157" s="74" t="str">
        <f>IFERROR(VLOOKUP(調査票シート!$N157,判定レベル!$C$21:$D$22,判定レベル!$D$1,FALSE),"")</f>
        <v/>
      </c>
      <c r="I157" s="74" t="str">
        <f>IFERROR(VLOOKUP(調査票シート!$O157,判定レベル!$C$23:$D$25,判定レベル!$D$1,FALSE),"")</f>
        <v/>
      </c>
      <c r="J157" s="76" t="str">
        <f>IFERROR(VLOOKUP(調査票シート!$P157,判定レベル!$C$26:$D$27,判定レベル!$D$1,FALSE),"―")</f>
        <v>―</v>
      </c>
      <c r="K157" s="77">
        <f t="shared" si="3"/>
        <v>0</v>
      </c>
      <c r="L157" s="78">
        <f t="shared" si="3"/>
        <v>0</v>
      </c>
      <c r="M157" s="78">
        <f t="shared" si="3"/>
        <v>0</v>
      </c>
      <c r="N157" s="79">
        <f t="shared" si="3"/>
        <v>1</v>
      </c>
      <c r="O157" s="73" t="str">
        <f>IF(COUNTIF($D157:$J157,"×"),"×",IF(SUM($K157:$N157)&lt;7,"",IF(AND($I157=判定レベル!$D$25,SUM($M157:$M157)&lt;=0),"",IF(M157&gt;0,$M$8,IF(L157&gt;0,$L$8,$K$8)))))</f>
        <v/>
      </c>
      <c r="Q157" s="24" t="str">
        <f>IF(調査票シート!G157="","",調査票シート!G157)</f>
        <v/>
      </c>
      <c r="R157" s="161" t="str">
        <f>IF(調査票シート!$H157="","",調査票シート!$H157)</f>
        <v/>
      </c>
      <c r="S157" s="161" t="str">
        <f>IF(ISERROR(調査票シート!L157),"",調査票シート!L157)</f>
        <v/>
      </c>
    </row>
    <row r="158" spans="2:19" x14ac:dyDescent="0.3">
      <c r="B158" s="22" t="str">
        <f>IF(調査票シート!E158="","",調査票シート!E158)</f>
        <v/>
      </c>
      <c r="C158" s="23" t="str">
        <f>IF(調査票シート!F158="","",調査票シート!F158)</f>
        <v/>
      </c>
      <c r="D158" s="74" t="str">
        <f>IFERROR(VLOOKUP(調査票シート!$I158,判定レベル!$C$3:$D$5,判定レベル!$D$1,FALSE),"")</f>
        <v/>
      </c>
      <c r="E158" s="74" t="str">
        <f>IFERROR(VLOOKUP(調査票シート!$J158,判定レベル!$C$6:$D$8,判定レベル!$D$1,FALSE),"")</f>
        <v/>
      </c>
      <c r="F158" s="74" t="str">
        <f>IF(調査票シート!$K158="","",IF(調査票シート!$K158&gt;=判定レベル!$C$1,判定レベル!$D$10,判定レベル!$D$9))</f>
        <v/>
      </c>
      <c r="G158" s="75" t="str">
        <f>IFERROR(VLOOKUP(調査票シート!$M158,判定レベル!$C$11:$D$20,判定レベル!$D$1,FALSE),"")</f>
        <v/>
      </c>
      <c r="H158" s="74" t="str">
        <f>IFERROR(VLOOKUP(調査票シート!$N158,判定レベル!$C$21:$D$22,判定レベル!$D$1,FALSE),"")</f>
        <v/>
      </c>
      <c r="I158" s="74" t="str">
        <f>IFERROR(VLOOKUP(調査票シート!$O158,判定レベル!$C$23:$D$25,判定レベル!$D$1,FALSE),"")</f>
        <v/>
      </c>
      <c r="J158" s="76" t="str">
        <f>IFERROR(VLOOKUP(調査票シート!$P158,判定レベル!$C$26:$D$27,判定レベル!$D$1,FALSE),"―")</f>
        <v>―</v>
      </c>
      <c r="K158" s="77">
        <f t="shared" si="3"/>
        <v>0</v>
      </c>
      <c r="L158" s="78">
        <f t="shared" si="3"/>
        <v>0</v>
      </c>
      <c r="M158" s="78">
        <f t="shared" si="3"/>
        <v>0</v>
      </c>
      <c r="N158" s="79">
        <f t="shared" si="3"/>
        <v>1</v>
      </c>
      <c r="O158" s="73" t="str">
        <f>IF(COUNTIF($D158:$J158,"×"),"×",IF(SUM($K158:$N158)&lt;7,"",IF(AND($I158=判定レベル!$D$25,SUM($M158:$M158)&lt;=0),"",IF(M158&gt;0,$M$8,IF(L158&gt;0,$L$8,$K$8)))))</f>
        <v/>
      </c>
      <c r="Q158" s="24" t="str">
        <f>IF(調査票シート!G158="","",調査票シート!G158)</f>
        <v/>
      </c>
      <c r="R158" s="161" t="str">
        <f>IF(調査票シート!$H158="","",調査票シート!$H158)</f>
        <v/>
      </c>
      <c r="S158" s="161" t="str">
        <f>IF(ISERROR(調査票シート!L158),"",調査票シート!L158)</f>
        <v/>
      </c>
    </row>
    <row r="159" spans="2:19" x14ac:dyDescent="0.3">
      <c r="B159" s="22" t="str">
        <f>IF(調査票シート!E159="","",調査票シート!E159)</f>
        <v/>
      </c>
      <c r="C159" s="23" t="str">
        <f>IF(調査票シート!F159="","",調査票シート!F159)</f>
        <v/>
      </c>
      <c r="D159" s="74" t="str">
        <f>IFERROR(VLOOKUP(調査票シート!$I159,判定レベル!$C$3:$D$5,判定レベル!$D$1,FALSE),"")</f>
        <v/>
      </c>
      <c r="E159" s="74" t="str">
        <f>IFERROR(VLOOKUP(調査票シート!$J159,判定レベル!$C$6:$D$8,判定レベル!$D$1,FALSE),"")</f>
        <v/>
      </c>
      <c r="F159" s="74" t="str">
        <f>IF(調査票シート!$K159="","",IF(調査票シート!$K159&gt;=判定レベル!$C$1,判定レベル!$D$10,判定レベル!$D$9))</f>
        <v/>
      </c>
      <c r="G159" s="75" t="str">
        <f>IFERROR(VLOOKUP(調査票シート!$M159,判定レベル!$C$11:$D$20,判定レベル!$D$1,FALSE),"")</f>
        <v/>
      </c>
      <c r="H159" s="74" t="str">
        <f>IFERROR(VLOOKUP(調査票シート!$N159,判定レベル!$C$21:$D$22,判定レベル!$D$1,FALSE),"")</f>
        <v/>
      </c>
      <c r="I159" s="74" t="str">
        <f>IFERROR(VLOOKUP(調査票シート!$O159,判定レベル!$C$23:$D$25,判定レベル!$D$1,FALSE),"")</f>
        <v/>
      </c>
      <c r="J159" s="76" t="str">
        <f>IFERROR(VLOOKUP(調査票シート!$P159,判定レベル!$C$26:$D$27,判定レベル!$D$1,FALSE),"―")</f>
        <v>―</v>
      </c>
      <c r="K159" s="77">
        <f t="shared" si="3"/>
        <v>0</v>
      </c>
      <c r="L159" s="78">
        <f t="shared" si="3"/>
        <v>0</v>
      </c>
      <c r="M159" s="78">
        <f t="shared" si="3"/>
        <v>0</v>
      </c>
      <c r="N159" s="79">
        <f t="shared" si="3"/>
        <v>1</v>
      </c>
      <c r="O159" s="73" t="str">
        <f>IF(COUNTIF($D159:$J159,"×"),"×",IF(SUM($K159:$N159)&lt;7,"",IF(AND($I159=判定レベル!$D$25,SUM($M159:$M159)&lt;=0),"",IF(M159&gt;0,$M$8,IF(L159&gt;0,$L$8,$K$8)))))</f>
        <v/>
      </c>
      <c r="Q159" s="24" t="str">
        <f>IF(調査票シート!G159="","",調査票シート!G159)</f>
        <v/>
      </c>
      <c r="R159" s="161" t="str">
        <f>IF(調査票シート!$H159="","",調査票シート!$H159)</f>
        <v/>
      </c>
      <c r="S159" s="161" t="str">
        <f>IF(ISERROR(調査票シート!L159),"",調査票シート!L159)</f>
        <v/>
      </c>
    </row>
    <row r="160" spans="2:19" x14ac:dyDescent="0.3">
      <c r="B160" s="22" t="str">
        <f>IF(調査票シート!E160="","",調査票シート!E160)</f>
        <v/>
      </c>
      <c r="C160" s="23" t="str">
        <f>IF(調査票シート!F160="","",調査票シート!F160)</f>
        <v/>
      </c>
      <c r="D160" s="74" t="str">
        <f>IFERROR(VLOOKUP(調査票シート!$I160,判定レベル!$C$3:$D$5,判定レベル!$D$1,FALSE),"")</f>
        <v/>
      </c>
      <c r="E160" s="74" t="str">
        <f>IFERROR(VLOOKUP(調査票シート!$J160,判定レベル!$C$6:$D$8,判定レベル!$D$1,FALSE),"")</f>
        <v/>
      </c>
      <c r="F160" s="74" t="str">
        <f>IF(調査票シート!$K160="","",IF(調査票シート!$K160&gt;=判定レベル!$C$1,判定レベル!$D$10,判定レベル!$D$9))</f>
        <v/>
      </c>
      <c r="G160" s="75" t="str">
        <f>IFERROR(VLOOKUP(調査票シート!$M160,判定レベル!$C$11:$D$20,判定レベル!$D$1,FALSE),"")</f>
        <v/>
      </c>
      <c r="H160" s="74" t="str">
        <f>IFERROR(VLOOKUP(調査票シート!$N160,判定レベル!$C$21:$D$22,判定レベル!$D$1,FALSE),"")</f>
        <v/>
      </c>
      <c r="I160" s="74" t="str">
        <f>IFERROR(VLOOKUP(調査票シート!$O160,判定レベル!$C$23:$D$25,判定レベル!$D$1,FALSE),"")</f>
        <v/>
      </c>
      <c r="J160" s="76" t="str">
        <f>IFERROR(VLOOKUP(調査票シート!$P160,判定レベル!$C$26:$D$27,判定レベル!$D$1,FALSE),"―")</f>
        <v>―</v>
      </c>
      <c r="K160" s="77">
        <f t="shared" si="3"/>
        <v>0</v>
      </c>
      <c r="L160" s="78">
        <f t="shared" si="3"/>
        <v>0</v>
      </c>
      <c r="M160" s="78">
        <f t="shared" si="3"/>
        <v>0</v>
      </c>
      <c r="N160" s="79">
        <f t="shared" si="3"/>
        <v>1</v>
      </c>
      <c r="O160" s="73" t="str">
        <f>IF(COUNTIF($D160:$J160,"×"),"×",IF(SUM($K160:$N160)&lt;7,"",IF(AND($I160=判定レベル!$D$25,SUM($M160:$M160)&lt;=0),"",IF(M160&gt;0,$M$8,IF(L160&gt;0,$L$8,$K$8)))))</f>
        <v/>
      </c>
      <c r="Q160" s="24" t="str">
        <f>IF(調査票シート!G160="","",調査票シート!G160)</f>
        <v/>
      </c>
      <c r="R160" s="161" t="str">
        <f>IF(調査票シート!$H160="","",調査票シート!$H160)</f>
        <v/>
      </c>
      <c r="S160" s="161" t="str">
        <f>IF(ISERROR(調査票シート!L160),"",調査票シート!L160)</f>
        <v/>
      </c>
    </row>
    <row r="161" spans="2:19" x14ac:dyDescent="0.3">
      <c r="B161" s="22" t="str">
        <f>IF(調査票シート!E161="","",調査票シート!E161)</f>
        <v/>
      </c>
      <c r="C161" s="23" t="str">
        <f>IF(調査票シート!F161="","",調査票シート!F161)</f>
        <v/>
      </c>
      <c r="D161" s="74" t="str">
        <f>IFERROR(VLOOKUP(調査票シート!$I161,判定レベル!$C$3:$D$5,判定レベル!$D$1,FALSE),"")</f>
        <v/>
      </c>
      <c r="E161" s="74" t="str">
        <f>IFERROR(VLOOKUP(調査票シート!$J161,判定レベル!$C$6:$D$8,判定レベル!$D$1,FALSE),"")</f>
        <v/>
      </c>
      <c r="F161" s="74" t="str">
        <f>IF(調査票シート!$K161="","",IF(調査票シート!$K161&gt;=判定レベル!$C$1,判定レベル!$D$10,判定レベル!$D$9))</f>
        <v/>
      </c>
      <c r="G161" s="75" t="str">
        <f>IFERROR(VLOOKUP(調査票シート!$M161,判定レベル!$C$11:$D$20,判定レベル!$D$1,FALSE),"")</f>
        <v/>
      </c>
      <c r="H161" s="74" t="str">
        <f>IFERROR(VLOOKUP(調査票シート!$N161,判定レベル!$C$21:$D$22,判定レベル!$D$1,FALSE),"")</f>
        <v/>
      </c>
      <c r="I161" s="74" t="str">
        <f>IFERROR(VLOOKUP(調査票シート!$O161,判定レベル!$C$23:$D$25,判定レベル!$D$1,FALSE),"")</f>
        <v/>
      </c>
      <c r="J161" s="76" t="str">
        <f>IFERROR(VLOOKUP(調査票シート!$P161,判定レベル!$C$26:$D$27,判定レベル!$D$1,FALSE),"―")</f>
        <v>―</v>
      </c>
      <c r="K161" s="77">
        <f t="shared" si="3"/>
        <v>0</v>
      </c>
      <c r="L161" s="78">
        <f t="shared" si="3"/>
        <v>0</v>
      </c>
      <c r="M161" s="78">
        <f t="shared" si="3"/>
        <v>0</v>
      </c>
      <c r="N161" s="79">
        <f t="shared" si="3"/>
        <v>1</v>
      </c>
      <c r="O161" s="73" t="str">
        <f>IF(COUNTIF($D161:$J161,"×"),"×",IF(SUM($K161:$N161)&lt;7,"",IF(AND($I161=判定レベル!$D$25,SUM($M161:$M161)&lt;=0),"",IF(M161&gt;0,$M$8,IF(L161&gt;0,$L$8,$K$8)))))</f>
        <v/>
      </c>
      <c r="Q161" s="24" t="str">
        <f>IF(調査票シート!G161="","",調査票シート!G161)</f>
        <v/>
      </c>
      <c r="R161" s="161" t="str">
        <f>IF(調査票シート!$H161="","",調査票シート!$H161)</f>
        <v/>
      </c>
      <c r="S161" s="161" t="str">
        <f>IF(ISERROR(調査票シート!L161),"",調査票シート!L161)</f>
        <v/>
      </c>
    </row>
    <row r="162" spans="2:19" x14ac:dyDescent="0.3">
      <c r="B162" s="22" t="str">
        <f>IF(調査票シート!E162="","",調査票シート!E162)</f>
        <v/>
      </c>
      <c r="C162" s="23" t="str">
        <f>IF(調査票シート!F162="","",調査票シート!F162)</f>
        <v/>
      </c>
      <c r="D162" s="74" t="str">
        <f>IFERROR(VLOOKUP(調査票シート!$I162,判定レベル!$C$3:$D$5,判定レベル!$D$1,FALSE),"")</f>
        <v/>
      </c>
      <c r="E162" s="74" t="str">
        <f>IFERROR(VLOOKUP(調査票シート!$J162,判定レベル!$C$6:$D$8,判定レベル!$D$1,FALSE),"")</f>
        <v/>
      </c>
      <c r="F162" s="74" t="str">
        <f>IF(調査票シート!$K162="","",IF(調査票シート!$K162&gt;=判定レベル!$C$1,判定レベル!$D$10,判定レベル!$D$9))</f>
        <v/>
      </c>
      <c r="G162" s="75" t="str">
        <f>IFERROR(VLOOKUP(調査票シート!$M162,判定レベル!$C$11:$D$20,判定レベル!$D$1,FALSE),"")</f>
        <v/>
      </c>
      <c r="H162" s="74" t="str">
        <f>IFERROR(VLOOKUP(調査票シート!$N162,判定レベル!$C$21:$D$22,判定レベル!$D$1,FALSE),"")</f>
        <v/>
      </c>
      <c r="I162" s="74" t="str">
        <f>IFERROR(VLOOKUP(調査票シート!$O162,判定レベル!$C$23:$D$25,判定レベル!$D$1,FALSE),"")</f>
        <v/>
      </c>
      <c r="J162" s="76" t="str">
        <f>IFERROR(VLOOKUP(調査票シート!$P162,判定レベル!$C$26:$D$27,判定レベル!$D$1,FALSE),"―")</f>
        <v>―</v>
      </c>
      <c r="K162" s="77">
        <f t="shared" si="3"/>
        <v>0</v>
      </c>
      <c r="L162" s="78">
        <f t="shared" si="3"/>
        <v>0</v>
      </c>
      <c r="M162" s="78">
        <f t="shared" si="3"/>
        <v>0</v>
      </c>
      <c r="N162" s="79">
        <f t="shared" si="3"/>
        <v>1</v>
      </c>
      <c r="O162" s="73" t="str">
        <f>IF(COUNTIF($D162:$J162,"×"),"×",IF(SUM($K162:$N162)&lt;7,"",IF(AND($I162=判定レベル!$D$25,SUM($M162:$M162)&lt;=0),"",IF(M162&gt;0,$M$8,IF(L162&gt;0,$L$8,$K$8)))))</f>
        <v/>
      </c>
      <c r="Q162" s="24" t="str">
        <f>IF(調査票シート!G162="","",調査票シート!G162)</f>
        <v/>
      </c>
      <c r="R162" s="161" t="str">
        <f>IF(調査票シート!$H162="","",調査票シート!$H162)</f>
        <v/>
      </c>
      <c r="S162" s="161" t="str">
        <f>IF(ISERROR(調査票シート!L162),"",調査票シート!L162)</f>
        <v/>
      </c>
    </row>
    <row r="163" spans="2:19" x14ac:dyDescent="0.3">
      <c r="B163" s="22" t="str">
        <f>IF(調査票シート!E163="","",調査票シート!E163)</f>
        <v/>
      </c>
      <c r="C163" s="23" t="str">
        <f>IF(調査票シート!F163="","",調査票シート!F163)</f>
        <v/>
      </c>
      <c r="D163" s="74" t="str">
        <f>IFERROR(VLOOKUP(調査票シート!$I163,判定レベル!$C$3:$D$5,判定レベル!$D$1,FALSE),"")</f>
        <v/>
      </c>
      <c r="E163" s="74" t="str">
        <f>IFERROR(VLOOKUP(調査票シート!$J163,判定レベル!$C$6:$D$8,判定レベル!$D$1,FALSE),"")</f>
        <v/>
      </c>
      <c r="F163" s="74" t="str">
        <f>IF(調査票シート!$K163="","",IF(調査票シート!$K163&gt;=判定レベル!$C$1,判定レベル!$D$10,判定レベル!$D$9))</f>
        <v/>
      </c>
      <c r="G163" s="75" t="str">
        <f>IFERROR(VLOOKUP(調査票シート!$M163,判定レベル!$C$11:$D$20,判定レベル!$D$1,FALSE),"")</f>
        <v/>
      </c>
      <c r="H163" s="74" t="str">
        <f>IFERROR(VLOOKUP(調査票シート!$N163,判定レベル!$C$21:$D$22,判定レベル!$D$1,FALSE),"")</f>
        <v/>
      </c>
      <c r="I163" s="74" t="str">
        <f>IFERROR(VLOOKUP(調査票シート!$O163,判定レベル!$C$23:$D$25,判定レベル!$D$1,FALSE),"")</f>
        <v/>
      </c>
      <c r="J163" s="76" t="str">
        <f>IFERROR(VLOOKUP(調査票シート!$P163,判定レベル!$C$26:$D$27,判定レベル!$D$1,FALSE),"―")</f>
        <v>―</v>
      </c>
      <c r="K163" s="77">
        <f t="shared" si="3"/>
        <v>0</v>
      </c>
      <c r="L163" s="78">
        <f t="shared" si="3"/>
        <v>0</v>
      </c>
      <c r="M163" s="78">
        <f t="shared" si="3"/>
        <v>0</v>
      </c>
      <c r="N163" s="79">
        <f t="shared" si="3"/>
        <v>1</v>
      </c>
      <c r="O163" s="73" t="str">
        <f>IF(COUNTIF($D163:$J163,"×"),"×",IF(SUM($K163:$N163)&lt;7,"",IF(AND($I163=判定レベル!$D$25,SUM($M163:$M163)&lt;=0),"",IF(M163&gt;0,$M$8,IF(L163&gt;0,$L$8,$K$8)))))</f>
        <v/>
      </c>
      <c r="Q163" s="24" t="str">
        <f>IF(調査票シート!G163="","",調査票シート!G163)</f>
        <v/>
      </c>
      <c r="R163" s="161" t="str">
        <f>IF(調査票シート!$H163="","",調査票シート!$H163)</f>
        <v/>
      </c>
      <c r="S163" s="161" t="str">
        <f>IF(ISERROR(調査票シート!L163),"",調査票シート!L163)</f>
        <v/>
      </c>
    </row>
    <row r="164" spans="2:19" x14ac:dyDescent="0.3">
      <c r="B164" s="22" t="str">
        <f>IF(調査票シート!E164="","",調査票シート!E164)</f>
        <v/>
      </c>
      <c r="C164" s="23" t="str">
        <f>IF(調査票シート!F164="","",調査票シート!F164)</f>
        <v/>
      </c>
      <c r="D164" s="74" t="str">
        <f>IFERROR(VLOOKUP(調査票シート!$I164,判定レベル!$C$3:$D$5,判定レベル!$D$1,FALSE),"")</f>
        <v/>
      </c>
      <c r="E164" s="74" t="str">
        <f>IFERROR(VLOOKUP(調査票シート!$J164,判定レベル!$C$6:$D$8,判定レベル!$D$1,FALSE),"")</f>
        <v/>
      </c>
      <c r="F164" s="74" t="str">
        <f>IF(調査票シート!$K164="","",IF(調査票シート!$K164&gt;=判定レベル!$C$1,判定レベル!$D$10,判定レベル!$D$9))</f>
        <v/>
      </c>
      <c r="G164" s="75" t="str">
        <f>IFERROR(VLOOKUP(調査票シート!$M164,判定レベル!$C$11:$D$20,判定レベル!$D$1,FALSE),"")</f>
        <v/>
      </c>
      <c r="H164" s="74" t="str">
        <f>IFERROR(VLOOKUP(調査票シート!$N164,判定レベル!$C$21:$D$22,判定レベル!$D$1,FALSE),"")</f>
        <v/>
      </c>
      <c r="I164" s="74" t="str">
        <f>IFERROR(VLOOKUP(調査票シート!$O164,判定レベル!$C$23:$D$25,判定レベル!$D$1,FALSE),"")</f>
        <v/>
      </c>
      <c r="J164" s="76" t="str">
        <f>IFERROR(VLOOKUP(調査票シート!$P164,判定レベル!$C$26:$D$27,判定レベル!$D$1,FALSE),"―")</f>
        <v>―</v>
      </c>
      <c r="K164" s="77">
        <f t="shared" si="3"/>
        <v>0</v>
      </c>
      <c r="L164" s="78">
        <f t="shared" si="3"/>
        <v>0</v>
      </c>
      <c r="M164" s="78">
        <f t="shared" si="3"/>
        <v>0</v>
      </c>
      <c r="N164" s="79">
        <f t="shared" si="3"/>
        <v>1</v>
      </c>
      <c r="O164" s="73" t="str">
        <f>IF(COUNTIF($D164:$J164,"×"),"×",IF(SUM($K164:$N164)&lt;7,"",IF(AND($I164=判定レベル!$D$25,SUM($M164:$M164)&lt;=0),"",IF(M164&gt;0,$M$8,IF(L164&gt;0,$L$8,$K$8)))))</f>
        <v/>
      </c>
      <c r="Q164" s="24" t="str">
        <f>IF(調査票シート!G164="","",調査票シート!G164)</f>
        <v/>
      </c>
      <c r="R164" s="161" t="str">
        <f>IF(調査票シート!$H164="","",調査票シート!$H164)</f>
        <v/>
      </c>
      <c r="S164" s="161" t="str">
        <f>IF(ISERROR(調査票シート!L164),"",調査票シート!L164)</f>
        <v/>
      </c>
    </row>
    <row r="165" spans="2:19" x14ac:dyDescent="0.3">
      <c r="B165" s="22" t="str">
        <f>IF(調査票シート!E165="","",調査票シート!E165)</f>
        <v/>
      </c>
      <c r="C165" s="23" t="str">
        <f>IF(調査票シート!F165="","",調査票シート!F165)</f>
        <v/>
      </c>
      <c r="D165" s="74" t="str">
        <f>IFERROR(VLOOKUP(調査票シート!$I165,判定レベル!$C$3:$D$5,判定レベル!$D$1,FALSE),"")</f>
        <v/>
      </c>
      <c r="E165" s="74" t="str">
        <f>IFERROR(VLOOKUP(調査票シート!$J165,判定レベル!$C$6:$D$8,判定レベル!$D$1,FALSE),"")</f>
        <v/>
      </c>
      <c r="F165" s="74" t="str">
        <f>IF(調査票シート!$K165="","",IF(調査票シート!$K165&gt;=判定レベル!$C$1,判定レベル!$D$10,判定レベル!$D$9))</f>
        <v/>
      </c>
      <c r="G165" s="75" t="str">
        <f>IFERROR(VLOOKUP(調査票シート!$M165,判定レベル!$C$11:$D$20,判定レベル!$D$1,FALSE),"")</f>
        <v/>
      </c>
      <c r="H165" s="74" t="str">
        <f>IFERROR(VLOOKUP(調査票シート!$N165,判定レベル!$C$21:$D$22,判定レベル!$D$1,FALSE),"")</f>
        <v/>
      </c>
      <c r="I165" s="74" t="str">
        <f>IFERROR(VLOOKUP(調査票シート!$O165,判定レベル!$C$23:$D$25,判定レベル!$D$1,FALSE),"")</f>
        <v/>
      </c>
      <c r="J165" s="76" t="str">
        <f>IFERROR(VLOOKUP(調査票シート!$P165,判定レベル!$C$26:$D$27,判定レベル!$D$1,FALSE),"―")</f>
        <v>―</v>
      </c>
      <c r="K165" s="77">
        <f t="shared" si="3"/>
        <v>0</v>
      </c>
      <c r="L165" s="78">
        <f t="shared" si="3"/>
        <v>0</v>
      </c>
      <c r="M165" s="78">
        <f t="shared" si="3"/>
        <v>0</v>
      </c>
      <c r="N165" s="79">
        <f t="shared" si="3"/>
        <v>1</v>
      </c>
      <c r="O165" s="73" t="str">
        <f>IF(COUNTIF($D165:$J165,"×"),"×",IF(SUM($K165:$N165)&lt;7,"",IF(AND($I165=判定レベル!$D$25,SUM($M165:$M165)&lt;=0),"",IF(M165&gt;0,$M$8,IF(L165&gt;0,$L$8,$K$8)))))</f>
        <v/>
      </c>
      <c r="Q165" s="24" t="str">
        <f>IF(調査票シート!G165="","",調査票シート!G165)</f>
        <v/>
      </c>
      <c r="R165" s="161" t="str">
        <f>IF(調査票シート!$H165="","",調査票シート!$H165)</f>
        <v/>
      </c>
      <c r="S165" s="161" t="str">
        <f>IF(ISERROR(調査票シート!L165),"",調査票シート!L165)</f>
        <v/>
      </c>
    </row>
    <row r="166" spans="2:19" x14ac:dyDescent="0.3">
      <c r="B166" s="22" t="str">
        <f>IF(調査票シート!E166="","",調査票シート!E166)</f>
        <v/>
      </c>
      <c r="C166" s="23" t="str">
        <f>IF(調査票シート!F166="","",調査票シート!F166)</f>
        <v/>
      </c>
      <c r="D166" s="74" t="str">
        <f>IFERROR(VLOOKUP(調査票シート!$I166,判定レベル!$C$3:$D$5,判定レベル!$D$1,FALSE),"")</f>
        <v/>
      </c>
      <c r="E166" s="74" t="str">
        <f>IFERROR(VLOOKUP(調査票シート!$J166,判定レベル!$C$6:$D$8,判定レベル!$D$1,FALSE),"")</f>
        <v/>
      </c>
      <c r="F166" s="74" t="str">
        <f>IF(調査票シート!$K166="","",IF(調査票シート!$K166&gt;=判定レベル!$C$1,判定レベル!$D$10,判定レベル!$D$9))</f>
        <v/>
      </c>
      <c r="G166" s="75" t="str">
        <f>IFERROR(VLOOKUP(調査票シート!$M166,判定レベル!$C$11:$D$20,判定レベル!$D$1,FALSE),"")</f>
        <v/>
      </c>
      <c r="H166" s="74" t="str">
        <f>IFERROR(VLOOKUP(調査票シート!$N166,判定レベル!$C$21:$D$22,判定レベル!$D$1,FALSE),"")</f>
        <v/>
      </c>
      <c r="I166" s="74" t="str">
        <f>IFERROR(VLOOKUP(調査票シート!$O166,判定レベル!$C$23:$D$25,判定レベル!$D$1,FALSE),"")</f>
        <v/>
      </c>
      <c r="J166" s="76" t="str">
        <f>IFERROR(VLOOKUP(調査票シート!$P166,判定レベル!$C$26:$D$27,判定レベル!$D$1,FALSE),"―")</f>
        <v>―</v>
      </c>
      <c r="K166" s="77">
        <f t="shared" si="3"/>
        <v>0</v>
      </c>
      <c r="L166" s="78">
        <f t="shared" si="3"/>
        <v>0</v>
      </c>
      <c r="M166" s="78">
        <f t="shared" si="3"/>
        <v>0</v>
      </c>
      <c r="N166" s="79">
        <f t="shared" si="3"/>
        <v>1</v>
      </c>
      <c r="O166" s="73" t="str">
        <f>IF(COUNTIF($D166:$J166,"×"),"×",IF(SUM($K166:$N166)&lt;7,"",IF(AND($I166=判定レベル!$D$25,SUM($M166:$M166)&lt;=0),"",IF(M166&gt;0,$M$8,IF(L166&gt;0,$L$8,$K$8)))))</f>
        <v/>
      </c>
      <c r="Q166" s="24" t="str">
        <f>IF(調査票シート!G166="","",調査票シート!G166)</f>
        <v/>
      </c>
      <c r="R166" s="161" t="str">
        <f>IF(調査票シート!$H166="","",調査票シート!$H166)</f>
        <v/>
      </c>
      <c r="S166" s="161" t="str">
        <f>IF(ISERROR(調査票シート!L166),"",調査票シート!L166)</f>
        <v/>
      </c>
    </row>
    <row r="167" spans="2:19" x14ac:dyDescent="0.3">
      <c r="B167" s="22" t="str">
        <f>IF(調査票シート!E167="","",調査票シート!E167)</f>
        <v/>
      </c>
      <c r="C167" s="23" t="str">
        <f>IF(調査票シート!F167="","",調査票シート!F167)</f>
        <v/>
      </c>
      <c r="D167" s="74" t="str">
        <f>IFERROR(VLOOKUP(調査票シート!$I167,判定レベル!$C$3:$D$5,判定レベル!$D$1,FALSE),"")</f>
        <v/>
      </c>
      <c r="E167" s="74" t="str">
        <f>IFERROR(VLOOKUP(調査票シート!$J167,判定レベル!$C$6:$D$8,判定レベル!$D$1,FALSE),"")</f>
        <v/>
      </c>
      <c r="F167" s="74" t="str">
        <f>IF(調査票シート!$K167="","",IF(調査票シート!$K167&gt;=判定レベル!$C$1,判定レベル!$D$10,判定レベル!$D$9))</f>
        <v/>
      </c>
      <c r="G167" s="75" t="str">
        <f>IFERROR(VLOOKUP(調査票シート!$M167,判定レベル!$C$11:$D$20,判定レベル!$D$1,FALSE),"")</f>
        <v/>
      </c>
      <c r="H167" s="74" t="str">
        <f>IFERROR(VLOOKUP(調査票シート!$N167,判定レベル!$C$21:$D$22,判定レベル!$D$1,FALSE),"")</f>
        <v/>
      </c>
      <c r="I167" s="74" t="str">
        <f>IFERROR(VLOOKUP(調査票シート!$O167,判定レベル!$C$23:$D$25,判定レベル!$D$1,FALSE),"")</f>
        <v/>
      </c>
      <c r="J167" s="76" t="str">
        <f>IFERROR(VLOOKUP(調査票シート!$P167,判定レベル!$C$26:$D$27,判定レベル!$D$1,FALSE),"―")</f>
        <v>―</v>
      </c>
      <c r="K167" s="77">
        <f t="shared" si="3"/>
        <v>0</v>
      </c>
      <c r="L167" s="78">
        <f t="shared" si="3"/>
        <v>0</v>
      </c>
      <c r="M167" s="78">
        <f t="shared" si="3"/>
        <v>0</v>
      </c>
      <c r="N167" s="79">
        <f t="shared" si="3"/>
        <v>1</v>
      </c>
      <c r="O167" s="73" t="str">
        <f>IF(COUNTIF($D167:$J167,"×"),"×",IF(SUM($K167:$N167)&lt;7,"",IF(AND($I167=判定レベル!$D$25,SUM($M167:$M167)&lt;=0),"",IF(M167&gt;0,$M$8,IF(L167&gt;0,$L$8,$K$8)))))</f>
        <v/>
      </c>
      <c r="Q167" s="24" t="str">
        <f>IF(調査票シート!G167="","",調査票シート!G167)</f>
        <v/>
      </c>
      <c r="R167" s="161" t="str">
        <f>IF(調査票シート!$H167="","",調査票シート!$H167)</f>
        <v/>
      </c>
      <c r="S167" s="161" t="str">
        <f>IF(ISERROR(調査票シート!L167),"",調査票シート!L167)</f>
        <v/>
      </c>
    </row>
    <row r="168" spans="2:19" x14ac:dyDescent="0.3">
      <c r="B168" s="22" t="str">
        <f>IF(調査票シート!E168="","",調査票シート!E168)</f>
        <v/>
      </c>
      <c r="C168" s="23" t="str">
        <f>IF(調査票シート!F168="","",調査票シート!F168)</f>
        <v/>
      </c>
      <c r="D168" s="74" t="str">
        <f>IFERROR(VLOOKUP(調査票シート!$I168,判定レベル!$C$3:$D$5,判定レベル!$D$1,FALSE),"")</f>
        <v/>
      </c>
      <c r="E168" s="74" t="str">
        <f>IFERROR(VLOOKUP(調査票シート!$J168,判定レベル!$C$6:$D$8,判定レベル!$D$1,FALSE),"")</f>
        <v/>
      </c>
      <c r="F168" s="74" t="str">
        <f>IF(調査票シート!$K168="","",IF(調査票シート!$K168&gt;=判定レベル!$C$1,判定レベル!$D$10,判定レベル!$D$9))</f>
        <v/>
      </c>
      <c r="G168" s="75" t="str">
        <f>IFERROR(VLOOKUP(調査票シート!$M168,判定レベル!$C$11:$D$20,判定レベル!$D$1,FALSE),"")</f>
        <v/>
      </c>
      <c r="H168" s="74" t="str">
        <f>IFERROR(VLOOKUP(調査票シート!$N168,判定レベル!$C$21:$D$22,判定レベル!$D$1,FALSE),"")</f>
        <v/>
      </c>
      <c r="I168" s="74" t="str">
        <f>IFERROR(VLOOKUP(調査票シート!$O168,判定レベル!$C$23:$D$25,判定レベル!$D$1,FALSE),"")</f>
        <v/>
      </c>
      <c r="J168" s="76" t="str">
        <f>IFERROR(VLOOKUP(調査票シート!$P168,判定レベル!$C$26:$D$27,判定レベル!$D$1,FALSE),"―")</f>
        <v>―</v>
      </c>
      <c r="K168" s="77">
        <f t="shared" si="3"/>
        <v>0</v>
      </c>
      <c r="L168" s="78">
        <f t="shared" si="3"/>
        <v>0</v>
      </c>
      <c r="M168" s="78">
        <f t="shared" si="3"/>
        <v>0</v>
      </c>
      <c r="N168" s="79">
        <f t="shared" si="3"/>
        <v>1</v>
      </c>
      <c r="O168" s="73" t="str">
        <f>IF(COUNTIF($D168:$J168,"×"),"×",IF(SUM($K168:$N168)&lt;7,"",IF(AND($I168=判定レベル!$D$25,SUM($M168:$M168)&lt;=0),"",IF(M168&gt;0,$M$8,IF(L168&gt;0,$L$8,$K$8)))))</f>
        <v/>
      </c>
      <c r="Q168" s="24" t="str">
        <f>IF(調査票シート!G168="","",調査票シート!G168)</f>
        <v/>
      </c>
      <c r="R168" s="161" t="str">
        <f>IF(調査票シート!$H168="","",調査票シート!$H168)</f>
        <v/>
      </c>
      <c r="S168" s="161" t="str">
        <f>IF(ISERROR(調査票シート!L168),"",調査票シート!L168)</f>
        <v/>
      </c>
    </row>
    <row r="169" spans="2:19" x14ac:dyDescent="0.3">
      <c r="B169" s="22" t="str">
        <f>IF(調査票シート!E169="","",調査票シート!E169)</f>
        <v/>
      </c>
      <c r="C169" s="23" t="str">
        <f>IF(調査票シート!F169="","",調査票シート!F169)</f>
        <v/>
      </c>
      <c r="D169" s="74" t="str">
        <f>IFERROR(VLOOKUP(調査票シート!$I169,判定レベル!$C$3:$D$5,判定レベル!$D$1,FALSE),"")</f>
        <v/>
      </c>
      <c r="E169" s="74" t="str">
        <f>IFERROR(VLOOKUP(調査票シート!$J169,判定レベル!$C$6:$D$8,判定レベル!$D$1,FALSE),"")</f>
        <v/>
      </c>
      <c r="F169" s="74" t="str">
        <f>IF(調査票シート!$K169="","",IF(調査票シート!$K169&gt;=判定レベル!$C$1,判定レベル!$D$10,判定レベル!$D$9))</f>
        <v/>
      </c>
      <c r="G169" s="75" t="str">
        <f>IFERROR(VLOOKUP(調査票シート!$M169,判定レベル!$C$11:$D$20,判定レベル!$D$1,FALSE),"")</f>
        <v/>
      </c>
      <c r="H169" s="74" t="str">
        <f>IFERROR(VLOOKUP(調査票シート!$N169,判定レベル!$C$21:$D$22,判定レベル!$D$1,FALSE),"")</f>
        <v/>
      </c>
      <c r="I169" s="74" t="str">
        <f>IFERROR(VLOOKUP(調査票シート!$O169,判定レベル!$C$23:$D$25,判定レベル!$D$1,FALSE),"")</f>
        <v/>
      </c>
      <c r="J169" s="76" t="str">
        <f>IFERROR(VLOOKUP(調査票シート!$P169,判定レベル!$C$26:$D$27,判定レベル!$D$1,FALSE),"―")</f>
        <v>―</v>
      </c>
      <c r="K169" s="77">
        <f t="shared" si="3"/>
        <v>0</v>
      </c>
      <c r="L169" s="78">
        <f t="shared" si="3"/>
        <v>0</v>
      </c>
      <c r="M169" s="78">
        <f t="shared" si="3"/>
        <v>0</v>
      </c>
      <c r="N169" s="79">
        <f t="shared" si="3"/>
        <v>1</v>
      </c>
      <c r="O169" s="73" t="str">
        <f>IF(COUNTIF($D169:$J169,"×"),"×",IF(SUM($K169:$N169)&lt;7,"",IF(AND($I169=判定レベル!$D$25,SUM($M169:$M169)&lt;=0),"",IF(M169&gt;0,$M$8,IF(L169&gt;0,$L$8,$K$8)))))</f>
        <v/>
      </c>
      <c r="Q169" s="24" t="str">
        <f>IF(調査票シート!G169="","",調査票シート!G169)</f>
        <v/>
      </c>
      <c r="R169" s="161" t="str">
        <f>IF(調査票シート!$H169="","",調査票シート!$H169)</f>
        <v/>
      </c>
      <c r="S169" s="161" t="str">
        <f>IF(ISERROR(調査票シート!L169),"",調査票シート!L169)</f>
        <v/>
      </c>
    </row>
    <row r="170" spans="2:19" x14ac:dyDescent="0.3">
      <c r="B170" s="22" t="str">
        <f>IF(調査票シート!E170="","",調査票シート!E170)</f>
        <v/>
      </c>
      <c r="C170" s="23" t="str">
        <f>IF(調査票シート!F170="","",調査票シート!F170)</f>
        <v/>
      </c>
      <c r="D170" s="74" t="str">
        <f>IFERROR(VLOOKUP(調査票シート!$I170,判定レベル!$C$3:$D$5,判定レベル!$D$1,FALSE),"")</f>
        <v/>
      </c>
      <c r="E170" s="74" t="str">
        <f>IFERROR(VLOOKUP(調査票シート!$J170,判定レベル!$C$6:$D$8,判定レベル!$D$1,FALSE),"")</f>
        <v/>
      </c>
      <c r="F170" s="74" t="str">
        <f>IF(調査票シート!$K170="","",IF(調査票シート!$K170&gt;=判定レベル!$C$1,判定レベル!$D$10,判定レベル!$D$9))</f>
        <v/>
      </c>
      <c r="G170" s="75" t="str">
        <f>IFERROR(VLOOKUP(調査票シート!$M170,判定レベル!$C$11:$D$20,判定レベル!$D$1,FALSE),"")</f>
        <v/>
      </c>
      <c r="H170" s="74" t="str">
        <f>IFERROR(VLOOKUP(調査票シート!$N170,判定レベル!$C$21:$D$22,判定レベル!$D$1,FALSE),"")</f>
        <v/>
      </c>
      <c r="I170" s="74" t="str">
        <f>IFERROR(VLOOKUP(調査票シート!$O170,判定レベル!$C$23:$D$25,判定レベル!$D$1,FALSE),"")</f>
        <v/>
      </c>
      <c r="J170" s="76" t="str">
        <f>IFERROR(VLOOKUP(調査票シート!$P170,判定レベル!$C$26:$D$27,判定レベル!$D$1,FALSE),"―")</f>
        <v>―</v>
      </c>
      <c r="K170" s="77">
        <f t="shared" si="3"/>
        <v>0</v>
      </c>
      <c r="L170" s="78">
        <f t="shared" si="3"/>
        <v>0</v>
      </c>
      <c r="M170" s="78">
        <f t="shared" si="3"/>
        <v>0</v>
      </c>
      <c r="N170" s="79">
        <f t="shared" si="3"/>
        <v>1</v>
      </c>
      <c r="O170" s="73" t="str">
        <f>IF(COUNTIF($D170:$J170,"×"),"×",IF(SUM($K170:$N170)&lt;7,"",IF(AND($I170=判定レベル!$D$25,SUM($M170:$M170)&lt;=0),"",IF(M170&gt;0,$M$8,IF(L170&gt;0,$L$8,$K$8)))))</f>
        <v/>
      </c>
      <c r="Q170" s="24" t="str">
        <f>IF(調査票シート!G170="","",調査票シート!G170)</f>
        <v/>
      </c>
      <c r="R170" s="161" t="str">
        <f>IF(調査票シート!$H170="","",調査票シート!$H170)</f>
        <v/>
      </c>
      <c r="S170" s="161" t="str">
        <f>IF(ISERROR(調査票シート!L170),"",調査票シート!L170)</f>
        <v/>
      </c>
    </row>
    <row r="171" spans="2:19" x14ac:dyDescent="0.3">
      <c r="B171" s="22" t="str">
        <f>IF(調査票シート!E171="","",調査票シート!E171)</f>
        <v/>
      </c>
      <c r="C171" s="23" t="str">
        <f>IF(調査票シート!F171="","",調査票シート!F171)</f>
        <v/>
      </c>
      <c r="D171" s="74" t="str">
        <f>IFERROR(VLOOKUP(調査票シート!$I171,判定レベル!$C$3:$D$5,判定レベル!$D$1,FALSE),"")</f>
        <v/>
      </c>
      <c r="E171" s="74" t="str">
        <f>IFERROR(VLOOKUP(調査票シート!$J171,判定レベル!$C$6:$D$8,判定レベル!$D$1,FALSE),"")</f>
        <v/>
      </c>
      <c r="F171" s="74" t="str">
        <f>IF(調査票シート!$K171="","",IF(調査票シート!$K171&gt;=判定レベル!$C$1,判定レベル!$D$10,判定レベル!$D$9))</f>
        <v/>
      </c>
      <c r="G171" s="75" t="str">
        <f>IFERROR(VLOOKUP(調査票シート!$M171,判定レベル!$C$11:$D$20,判定レベル!$D$1,FALSE),"")</f>
        <v/>
      </c>
      <c r="H171" s="74" t="str">
        <f>IFERROR(VLOOKUP(調査票シート!$N171,判定レベル!$C$21:$D$22,判定レベル!$D$1,FALSE),"")</f>
        <v/>
      </c>
      <c r="I171" s="74" t="str">
        <f>IFERROR(VLOOKUP(調査票シート!$O171,判定レベル!$C$23:$D$25,判定レベル!$D$1,FALSE),"")</f>
        <v/>
      </c>
      <c r="J171" s="76" t="str">
        <f>IFERROR(VLOOKUP(調査票シート!$P171,判定レベル!$C$26:$D$27,判定レベル!$D$1,FALSE),"―")</f>
        <v>―</v>
      </c>
      <c r="K171" s="77">
        <f t="shared" si="3"/>
        <v>0</v>
      </c>
      <c r="L171" s="78">
        <f t="shared" si="3"/>
        <v>0</v>
      </c>
      <c r="M171" s="78">
        <f t="shared" si="3"/>
        <v>0</v>
      </c>
      <c r="N171" s="79">
        <f t="shared" si="3"/>
        <v>1</v>
      </c>
      <c r="O171" s="73" t="str">
        <f>IF(COUNTIF($D171:$J171,"×"),"×",IF(SUM($K171:$N171)&lt;7,"",IF(AND($I171=判定レベル!$D$25,SUM($M171:$M171)&lt;=0),"",IF(M171&gt;0,$M$8,IF(L171&gt;0,$L$8,$K$8)))))</f>
        <v/>
      </c>
      <c r="Q171" s="24" t="str">
        <f>IF(調査票シート!G171="","",調査票シート!G171)</f>
        <v/>
      </c>
      <c r="R171" s="161" t="str">
        <f>IF(調査票シート!$H171="","",調査票シート!$H171)</f>
        <v/>
      </c>
      <c r="S171" s="161" t="str">
        <f>IF(ISERROR(調査票シート!L171),"",調査票シート!L171)</f>
        <v/>
      </c>
    </row>
    <row r="172" spans="2:19" x14ac:dyDescent="0.3">
      <c r="B172" s="22" t="str">
        <f>IF(調査票シート!E172="","",調査票シート!E172)</f>
        <v/>
      </c>
      <c r="C172" s="23" t="str">
        <f>IF(調査票シート!F172="","",調査票シート!F172)</f>
        <v/>
      </c>
      <c r="D172" s="74" t="str">
        <f>IFERROR(VLOOKUP(調査票シート!$I172,判定レベル!$C$3:$D$5,判定レベル!$D$1,FALSE),"")</f>
        <v/>
      </c>
      <c r="E172" s="74" t="str">
        <f>IFERROR(VLOOKUP(調査票シート!$J172,判定レベル!$C$6:$D$8,判定レベル!$D$1,FALSE),"")</f>
        <v/>
      </c>
      <c r="F172" s="74" t="str">
        <f>IF(調査票シート!$K172="","",IF(調査票シート!$K172&gt;=判定レベル!$C$1,判定レベル!$D$10,判定レベル!$D$9))</f>
        <v/>
      </c>
      <c r="G172" s="75" t="str">
        <f>IFERROR(VLOOKUP(調査票シート!$M172,判定レベル!$C$11:$D$20,判定レベル!$D$1,FALSE),"")</f>
        <v/>
      </c>
      <c r="H172" s="74" t="str">
        <f>IFERROR(VLOOKUP(調査票シート!$N172,判定レベル!$C$21:$D$22,判定レベル!$D$1,FALSE),"")</f>
        <v/>
      </c>
      <c r="I172" s="74" t="str">
        <f>IFERROR(VLOOKUP(調査票シート!$O172,判定レベル!$C$23:$D$25,判定レベル!$D$1,FALSE),"")</f>
        <v/>
      </c>
      <c r="J172" s="76" t="str">
        <f>IFERROR(VLOOKUP(調査票シート!$P172,判定レベル!$C$26:$D$27,判定レベル!$D$1,FALSE),"―")</f>
        <v>―</v>
      </c>
      <c r="K172" s="77">
        <f t="shared" si="3"/>
        <v>0</v>
      </c>
      <c r="L172" s="78">
        <f t="shared" si="3"/>
        <v>0</v>
      </c>
      <c r="M172" s="78">
        <f t="shared" si="3"/>
        <v>0</v>
      </c>
      <c r="N172" s="79">
        <f t="shared" si="3"/>
        <v>1</v>
      </c>
      <c r="O172" s="73" t="str">
        <f>IF(COUNTIF($D172:$J172,"×"),"×",IF(SUM($K172:$N172)&lt;7,"",IF(AND($I172=判定レベル!$D$25,SUM($M172:$M172)&lt;=0),"",IF(M172&gt;0,$M$8,IF(L172&gt;0,$L$8,$K$8)))))</f>
        <v/>
      </c>
      <c r="Q172" s="24" t="str">
        <f>IF(調査票シート!G172="","",調査票シート!G172)</f>
        <v/>
      </c>
      <c r="R172" s="161" t="str">
        <f>IF(調査票シート!$H172="","",調査票シート!$H172)</f>
        <v/>
      </c>
      <c r="S172" s="161" t="str">
        <f>IF(ISERROR(調査票シート!L172),"",調査票シート!L172)</f>
        <v/>
      </c>
    </row>
    <row r="173" spans="2:19" x14ac:dyDescent="0.3">
      <c r="B173" s="22" t="str">
        <f>IF(調査票シート!E173="","",調査票シート!E173)</f>
        <v/>
      </c>
      <c r="C173" s="23" t="str">
        <f>IF(調査票シート!F173="","",調査票シート!F173)</f>
        <v/>
      </c>
      <c r="D173" s="74" t="str">
        <f>IFERROR(VLOOKUP(調査票シート!$I173,判定レベル!$C$3:$D$5,判定レベル!$D$1,FALSE),"")</f>
        <v/>
      </c>
      <c r="E173" s="74" t="str">
        <f>IFERROR(VLOOKUP(調査票シート!$J173,判定レベル!$C$6:$D$8,判定レベル!$D$1,FALSE),"")</f>
        <v/>
      </c>
      <c r="F173" s="74" t="str">
        <f>IF(調査票シート!$K173="","",IF(調査票シート!$K173&gt;=判定レベル!$C$1,判定レベル!$D$10,判定レベル!$D$9))</f>
        <v/>
      </c>
      <c r="G173" s="75" t="str">
        <f>IFERROR(VLOOKUP(調査票シート!$M173,判定レベル!$C$11:$D$20,判定レベル!$D$1,FALSE),"")</f>
        <v/>
      </c>
      <c r="H173" s="74" t="str">
        <f>IFERROR(VLOOKUP(調査票シート!$N173,判定レベル!$C$21:$D$22,判定レベル!$D$1,FALSE),"")</f>
        <v/>
      </c>
      <c r="I173" s="74" t="str">
        <f>IFERROR(VLOOKUP(調査票シート!$O173,判定レベル!$C$23:$D$25,判定レベル!$D$1,FALSE),"")</f>
        <v/>
      </c>
      <c r="J173" s="76" t="str">
        <f>IFERROR(VLOOKUP(調査票シート!$P173,判定レベル!$C$26:$D$27,判定レベル!$D$1,FALSE),"―")</f>
        <v>―</v>
      </c>
      <c r="K173" s="77">
        <f t="shared" si="3"/>
        <v>0</v>
      </c>
      <c r="L173" s="78">
        <f t="shared" si="3"/>
        <v>0</v>
      </c>
      <c r="M173" s="78">
        <f t="shared" si="3"/>
        <v>0</v>
      </c>
      <c r="N173" s="79">
        <f t="shared" si="3"/>
        <v>1</v>
      </c>
      <c r="O173" s="73" t="str">
        <f>IF(COUNTIF($D173:$J173,"×"),"×",IF(SUM($K173:$N173)&lt;7,"",IF(AND($I173=判定レベル!$D$25,SUM($M173:$M173)&lt;=0),"",IF(M173&gt;0,$M$8,IF(L173&gt;0,$L$8,$K$8)))))</f>
        <v/>
      </c>
      <c r="Q173" s="24" t="str">
        <f>IF(調査票シート!G173="","",調査票シート!G173)</f>
        <v/>
      </c>
      <c r="R173" s="161" t="str">
        <f>IF(調査票シート!$H173="","",調査票シート!$H173)</f>
        <v/>
      </c>
      <c r="S173" s="161" t="str">
        <f>IF(ISERROR(調査票シート!L173),"",調査票シート!L173)</f>
        <v/>
      </c>
    </row>
    <row r="174" spans="2:19" x14ac:dyDescent="0.3">
      <c r="B174" s="22" t="str">
        <f>IF(調査票シート!E174="","",調査票シート!E174)</f>
        <v/>
      </c>
      <c r="C174" s="23" t="str">
        <f>IF(調査票シート!F174="","",調査票シート!F174)</f>
        <v/>
      </c>
      <c r="D174" s="74" t="str">
        <f>IFERROR(VLOOKUP(調査票シート!$I174,判定レベル!$C$3:$D$5,判定レベル!$D$1,FALSE),"")</f>
        <v/>
      </c>
      <c r="E174" s="74" t="str">
        <f>IFERROR(VLOOKUP(調査票シート!$J174,判定レベル!$C$6:$D$8,判定レベル!$D$1,FALSE),"")</f>
        <v/>
      </c>
      <c r="F174" s="74" t="str">
        <f>IF(調査票シート!$K174="","",IF(調査票シート!$K174&gt;=判定レベル!$C$1,判定レベル!$D$10,判定レベル!$D$9))</f>
        <v/>
      </c>
      <c r="G174" s="75" t="str">
        <f>IFERROR(VLOOKUP(調査票シート!$M174,判定レベル!$C$11:$D$20,判定レベル!$D$1,FALSE),"")</f>
        <v/>
      </c>
      <c r="H174" s="74" t="str">
        <f>IFERROR(VLOOKUP(調査票シート!$N174,判定レベル!$C$21:$D$22,判定レベル!$D$1,FALSE),"")</f>
        <v/>
      </c>
      <c r="I174" s="74" t="str">
        <f>IFERROR(VLOOKUP(調査票シート!$O174,判定レベル!$C$23:$D$25,判定レベル!$D$1,FALSE),"")</f>
        <v/>
      </c>
      <c r="J174" s="76" t="str">
        <f>IFERROR(VLOOKUP(調査票シート!$P174,判定レベル!$C$26:$D$27,判定レベル!$D$1,FALSE),"―")</f>
        <v>―</v>
      </c>
      <c r="K174" s="77">
        <f t="shared" si="3"/>
        <v>0</v>
      </c>
      <c r="L174" s="78">
        <f t="shared" si="3"/>
        <v>0</v>
      </c>
      <c r="M174" s="78">
        <f t="shared" si="3"/>
        <v>0</v>
      </c>
      <c r="N174" s="79">
        <f t="shared" si="3"/>
        <v>1</v>
      </c>
      <c r="O174" s="73" t="str">
        <f>IF(COUNTIF($D174:$J174,"×"),"×",IF(SUM($K174:$N174)&lt;7,"",IF(AND($I174=判定レベル!$D$25,SUM($M174:$M174)&lt;=0),"",IF(M174&gt;0,$M$8,IF(L174&gt;0,$L$8,$K$8)))))</f>
        <v/>
      </c>
      <c r="Q174" s="24" t="str">
        <f>IF(調査票シート!G174="","",調査票シート!G174)</f>
        <v/>
      </c>
      <c r="R174" s="161" t="str">
        <f>IF(調査票シート!$H174="","",調査票シート!$H174)</f>
        <v/>
      </c>
      <c r="S174" s="161" t="str">
        <f>IF(ISERROR(調査票シート!L174),"",調査票シート!L174)</f>
        <v/>
      </c>
    </row>
    <row r="175" spans="2:19" x14ac:dyDescent="0.3">
      <c r="B175" s="22" t="str">
        <f>IF(調査票シート!E175="","",調査票シート!E175)</f>
        <v/>
      </c>
      <c r="C175" s="23" t="str">
        <f>IF(調査票シート!F175="","",調査票シート!F175)</f>
        <v/>
      </c>
      <c r="D175" s="74" t="str">
        <f>IFERROR(VLOOKUP(調査票シート!$I175,判定レベル!$C$3:$D$5,判定レベル!$D$1,FALSE),"")</f>
        <v/>
      </c>
      <c r="E175" s="74" t="str">
        <f>IFERROR(VLOOKUP(調査票シート!$J175,判定レベル!$C$6:$D$8,判定レベル!$D$1,FALSE),"")</f>
        <v/>
      </c>
      <c r="F175" s="74" t="str">
        <f>IF(調査票シート!$K175="","",IF(調査票シート!$K175&gt;=判定レベル!$C$1,判定レベル!$D$10,判定レベル!$D$9))</f>
        <v/>
      </c>
      <c r="G175" s="75" t="str">
        <f>IFERROR(VLOOKUP(調査票シート!$M175,判定レベル!$C$11:$D$20,判定レベル!$D$1,FALSE),"")</f>
        <v/>
      </c>
      <c r="H175" s="74" t="str">
        <f>IFERROR(VLOOKUP(調査票シート!$N175,判定レベル!$C$21:$D$22,判定レベル!$D$1,FALSE),"")</f>
        <v/>
      </c>
      <c r="I175" s="74" t="str">
        <f>IFERROR(VLOOKUP(調査票シート!$O175,判定レベル!$C$23:$D$25,判定レベル!$D$1,FALSE),"")</f>
        <v/>
      </c>
      <c r="J175" s="76" t="str">
        <f>IFERROR(VLOOKUP(調査票シート!$P175,判定レベル!$C$26:$D$27,判定レベル!$D$1,FALSE),"―")</f>
        <v>―</v>
      </c>
      <c r="K175" s="77">
        <f t="shared" si="3"/>
        <v>0</v>
      </c>
      <c r="L175" s="78">
        <f t="shared" si="3"/>
        <v>0</v>
      </c>
      <c r="M175" s="78">
        <f t="shared" si="3"/>
        <v>0</v>
      </c>
      <c r="N175" s="79">
        <f t="shared" si="3"/>
        <v>1</v>
      </c>
      <c r="O175" s="73" t="str">
        <f>IF(COUNTIF($D175:$J175,"×"),"×",IF(SUM($K175:$N175)&lt;7,"",IF(AND($I175=判定レベル!$D$25,SUM($M175:$M175)&lt;=0),"",IF(M175&gt;0,$M$8,IF(L175&gt;0,$L$8,$K$8)))))</f>
        <v/>
      </c>
      <c r="Q175" s="24" t="str">
        <f>IF(調査票シート!G175="","",調査票シート!G175)</f>
        <v/>
      </c>
      <c r="R175" s="161" t="str">
        <f>IF(調査票シート!$H175="","",調査票シート!$H175)</f>
        <v/>
      </c>
      <c r="S175" s="161" t="str">
        <f>IF(ISERROR(調査票シート!L175),"",調査票シート!L175)</f>
        <v/>
      </c>
    </row>
    <row r="176" spans="2:19" x14ac:dyDescent="0.3">
      <c r="B176" s="22" t="str">
        <f>IF(調査票シート!E176="","",調査票シート!E176)</f>
        <v/>
      </c>
      <c r="C176" s="23" t="str">
        <f>IF(調査票シート!F176="","",調査票シート!F176)</f>
        <v/>
      </c>
      <c r="D176" s="74" t="str">
        <f>IFERROR(VLOOKUP(調査票シート!$I176,判定レベル!$C$3:$D$5,判定レベル!$D$1,FALSE),"")</f>
        <v/>
      </c>
      <c r="E176" s="74" t="str">
        <f>IFERROR(VLOOKUP(調査票シート!$J176,判定レベル!$C$6:$D$8,判定レベル!$D$1,FALSE),"")</f>
        <v/>
      </c>
      <c r="F176" s="74" t="str">
        <f>IF(調査票シート!$K176="","",IF(調査票シート!$K176&gt;=判定レベル!$C$1,判定レベル!$D$10,判定レベル!$D$9))</f>
        <v/>
      </c>
      <c r="G176" s="75" t="str">
        <f>IFERROR(VLOOKUP(調査票シート!$M176,判定レベル!$C$11:$D$20,判定レベル!$D$1,FALSE),"")</f>
        <v/>
      </c>
      <c r="H176" s="74" t="str">
        <f>IFERROR(VLOOKUP(調査票シート!$N176,判定レベル!$C$21:$D$22,判定レベル!$D$1,FALSE),"")</f>
        <v/>
      </c>
      <c r="I176" s="74" t="str">
        <f>IFERROR(VLOOKUP(調査票シート!$O176,判定レベル!$C$23:$D$25,判定レベル!$D$1,FALSE),"")</f>
        <v/>
      </c>
      <c r="J176" s="76" t="str">
        <f>IFERROR(VLOOKUP(調査票シート!$P176,判定レベル!$C$26:$D$27,判定レベル!$D$1,FALSE),"―")</f>
        <v>―</v>
      </c>
      <c r="K176" s="77">
        <f t="shared" si="3"/>
        <v>0</v>
      </c>
      <c r="L176" s="78">
        <f t="shared" si="3"/>
        <v>0</v>
      </c>
      <c r="M176" s="78">
        <f t="shared" si="3"/>
        <v>0</v>
      </c>
      <c r="N176" s="79">
        <f t="shared" si="3"/>
        <v>1</v>
      </c>
      <c r="O176" s="73" t="str">
        <f>IF(COUNTIF($D176:$J176,"×"),"×",IF(SUM($K176:$N176)&lt;7,"",IF(AND($I176=判定レベル!$D$25,SUM($M176:$M176)&lt;=0),"",IF(M176&gt;0,$M$8,IF(L176&gt;0,$L$8,$K$8)))))</f>
        <v/>
      </c>
      <c r="Q176" s="24" t="str">
        <f>IF(調査票シート!G176="","",調査票シート!G176)</f>
        <v/>
      </c>
      <c r="R176" s="161" t="str">
        <f>IF(調査票シート!$H176="","",調査票シート!$H176)</f>
        <v/>
      </c>
      <c r="S176" s="161" t="str">
        <f>IF(ISERROR(調査票シート!L176),"",調査票シート!L176)</f>
        <v/>
      </c>
    </row>
    <row r="177" spans="2:19" x14ac:dyDescent="0.3">
      <c r="B177" s="22" t="str">
        <f>IF(調査票シート!E177="","",調査票シート!E177)</f>
        <v/>
      </c>
      <c r="C177" s="23" t="str">
        <f>IF(調査票シート!F177="","",調査票シート!F177)</f>
        <v/>
      </c>
      <c r="D177" s="74" t="str">
        <f>IFERROR(VLOOKUP(調査票シート!$I177,判定レベル!$C$3:$D$5,判定レベル!$D$1,FALSE),"")</f>
        <v/>
      </c>
      <c r="E177" s="74" t="str">
        <f>IFERROR(VLOOKUP(調査票シート!$J177,判定レベル!$C$6:$D$8,判定レベル!$D$1,FALSE),"")</f>
        <v/>
      </c>
      <c r="F177" s="74" t="str">
        <f>IF(調査票シート!$K177="","",IF(調査票シート!$K177&gt;=判定レベル!$C$1,判定レベル!$D$10,判定レベル!$D$9))</f>
        <v/>
      </c>
      <c r="G177" s="75" t="str">
        <f>IFERROR(VLOOKUP(調査票シート!$M177,判定レベル!$C$11:$D$20,判定レベル!$D$1,FALSE),"")</f>
        <v/>
      </c>
      <c r="H177" s="74" t="str">
        <f>IFERROR(VLOOKUP(調査票シート!$N177,判定レベル!$C$21:$D$22,判定レベル!$D$1,FALSE),"")</f>
        <v/>
      </c>
      <c r="I177" s="74" t="str">
        <f>IFERROR(VLOOKUP(調査票シート!$O177,判定レベル!$C$23:$D$25,判定レベル!$D$1,FALSE),"")</f>
        <v/>
      </c>
      <c r="J177" s="76" t="str">
        <f>IFERROR(VLOOKUP(調査票シート!$P177,判定レベル!$C$26:$D$27,判定レベル!$D$1,FALSE),"―")</f>
        <v>―</v>
      </c>
      <c r="K177" s="77">
        <f t="shared" si="3"/>
        <v>0</v>
      </c>
      <c r="L177" s="78">
        <f t="shared" si="3"/>
        <v>0</v>
      </c>
      <c r="M177" s="78">
        <f t="shared" si="3"/>
        <v>0</v>
      </c>
      <c r="N177" s="79">
        <f t="shared" si="3"/>
        <v>1</v>
      </c>
      <c r="O177" s="73" t="str">
        <f>IF(COUNTIF($D177:$J177,"×"),"×",IF(SUM($K177:$N177)&lt;7,"",IF(AND($I177=判定レベル!$D$25,SUM($M177:$M177)&lt;=0),"",IF(M177&gt;0,$M$8,IF(L177&gt;0,$L$8,$K$8)))))</f>
        <v/>
      </c>
      <c r="Q177" s="24" t="str">
        <f>IF(調査票シート!G177="","",調査票シート!G177)</f>
        <v/>
      </c>
      <c r="R177" s="161" t="str">
        <f>IF(調査票シート!$H177="","",調査票シート!$H177)</f>
        <v/>
      </c>
      <c r="S177" s="161" t="str">
        <f>IF(ISERROR(調査票シート!L177),"",調査票シート!L177)</f>
        <v/>
      </c>
    </row>
    <row r="178" spans="2:19" x14ac:dyDescent="0.3">
      <c r="B178" s="22" t="str">
        <f>IF(調査票シート!E178="","",調査票シート!E178)</f>
        <v/>
      </c>
      <c r="C178" s="23" t="str">
        <f>IF(調査票シート!F178="","",調査票シート!F178)</f>
        <v/>
      </c>
      <c r="D178" s="74" t="str">
        <f>IFERROR(VLOOKUP(調査票シート!$I178,判定レベル!$C$3:$D$5,判定レベル!$D$1,FALSE),"")</f>
        <v/>
      </c>
      <c r="E178" s="74" t="str">
        <f>IFERROR(VLOOKUP(調査票シート!$J178,判定レベル!$C$6:$D$8,判定レベル!$D$1,FALSE),"")</f>
        <v/>
      </c>
      <c r="F178" s="74" t="str">
        <f>IF(調査票シート!$K178="","",IF(調査票シート!$K178&gt;=判定レベル!$C$1,判定レベル!$D$10,判定レベル!$D$9))</f>
        <v/>
      </c>
      <c r="G178" s="75" t="str">
        <f>IFERROR(VLOOKUP(調査票シート!$M178,判定レベル!$C$11:$D$20,判定レベル!$D$1,FALSE),"")</f>
        <v/>
      </c>
      <c r="H178" s="74" t="str">
        <f>IFERROR(VLOOKUP(調査票シート!$N178,判定レベル!$C$21:$D$22,判定レベル!$D$1,FALSE),"")</f>
        <v/>
      </c>
      <c r="I178" s="74" t="str">
        <f>IFERROR(VLOOKUP(調査票シート!$O178,判定レベル!$C$23:$D$25,判定レベル!$D$1,FALSE),"")</f>
        <v/>
      </c>
      <c r="J178" s="76" t="str">
        <f>IFERROR(VLOOKUP(調査票シート!$P178,判定レベル!$C$26:$D$27,判定レベル!$D$1,FALSE),"―")</f>
        <v>―</v>
      </c>
      <c r="K178" s="77">
        <f t="shared" si="3"/>
        <v>0</v>
      </c>
      <c r="L178" s="78">
        <f t="shared" si="3"/>
        <v>0</v>
      </c>
      <c r="M178" s="78">
        <f t="shared" si="3"/>
        <v>0</v>
      </c>
      <c r="N178" s="79">
        <f t="shared" si="3"/>
        <v>1</v>
      </c>
      <c r="O178" s="73" t="str">
        <f>IF(COUNTIF($D178:$J178,"×"),"×",IF(SUM($K178:$N178)&lt;7,"",IF(AND($I178=判定レベル!$D$25,SUM($M178:$M178)&lt;=0),"",IF(M178&gt;0,$M$8,IF(L178&gt;0,$L$8,$K$8)))))</f>
        <v/>
      </c>
      <c r="Q178" s="24" t="str">
        <f>IF(調査票シート!G178="","",調査票シート!G178)</f>
        <v/>
      </c>
      <c r="R178" s="161" t="str">
        <f>IF(調査票シート!$H178="","",調査票シート!$H178)</f>
        <v/>
      </c>
      <c r="S178" s="161" t="str">
        <f>IF(ISERROR(調査票シート!L178),"",調査票シート!L178)</f>
        <v/>
      </c>
    </row>
    <row r="179" spans="2:19" x14ac:dyDescent="0.3">
      <c r="B179" s="22" t="str">
        <f>IF(調査票シート!E179="","",調査票シート!E179)</f>
        <v/>
      </c>
      <c r="C179" s="23" t="str">
        <f>IF(調査票シート!F179="","",調査票シート!F179)</f>
        <v/>
      </c>
      <c r="D179" s="74" t="str">
        <f>IFERROR(VLOOKUP(調査票シート!$I179,判定レベル!$C$3:$D$5,判定レベル!$D$1,FALSE),"")</f>
        <v/>
      </c>
      <c r="E179" s="74" t="str">
        <f>IFERROR(VLOOKUP(調査票シート!$J179,判定レベル!$C$6:$D$8,判定レベル!$D$1,FALSE),"")</f>
        <v/>
      </c>
      <c r="F179" s="74" t="str">
        <f>IF(調査票シート!$K179="","",IF(調査票シート!$K179&gt;=判定レベル!$C$1,判定レベル!$D$10,判定レベル!$D$9))</f>
        <v/>
      </c>
      <c r="G179" s="75" t="str">
        <f>IFERROR(VLOOKUP(調査票シート!$M179,判定レベル!$C$11:$D$20,判定レベル!$D$1,FALSE),"")</f>
        <v/>
      </c>
      <c r="H179" s="74" t="str">
        <f>IFERROR(VLOOKUP(調査票シート!$N179,判定レベル!$C$21:$D$22,判定レベル!$D$1,FALSE),"")</f>
        <v/>
      </c>
      <c r="I179" s="74" t="str">
        <f>IFERROR(VLOOKUP(調査票シート!$O179,判定レベル!$C$23:$D$25,判定レベル!$D$1,FALSE),"")</f>
        <v/>
      </c>
      <c r="J179" s="76" t="str">
        <f>IFERROR(VLOOKUP(調査票シート!$P179,判定レベル!$C$26:$D$27,判定レベル!$D$1,FALSE),"―")</f>
        <v>―</v>
      </c>
      <c r="K179" s="77">
        <f t="shared" si="3"/>
        <v>0</v>
      </c>
      <c r="L179" s="78">
        <f t="shared" si="3"/>
        <v>0</v>
      </c>
      <c r="M179" s="78">
        <f t="shared" si="3"/>
        <v>0</v>
      </c>
      <c r="N179" s="79">
        <f t="shared" si="3"/>
        <v>1</v>
      </c>
      <c r="O179" s="73" t="str">
        <f>IF(COUNTIF($D179:$J179,"×"),"×",IF(SUM($K179:$N179)&lt;7,"",IF(AND($I179=判定レベル!$D$25,SUM($M179:$M179)&lt;=0),"",IF(M179&gt;0,$M$8,IF(L179&gt;0,$L$8,$K$8)))))</f>
        <v/>
      </c>
      <c r="Q179" s="24" t="str">
        <f>IF(調査票シート!G179="","",調査票シート!G179)</f>
        <v/>
      </c>
      <c r="R179" s="161" t="str">
        <f>IF(調査票シート!$H179="","",調査票シート!$H179)</f>
        <v/>
      </c>
      <c r="S179" s="161" t="str">
        <f>IF(ISERROR(調査票シート!L179),"",調査票シート!L179)</f>
        <v/>
      </c>
    </row>
    <row r="180" spans="2:19" x14ac:dyDescent="0.3">
      <c r="B180" s="22" t="str">
        <f>IF(調査票シート!E180="","",調査票シート!E180)</f>
        <v/>
      </c>
      <c r="C180" s="23" t="str">
        <f>IF(調査票シート!F180="","",調査票シート!F180)</f>
        <v/>
      </c>
      <c r="D180" s="74" t="str">
        <f>IFERROR(VLOOKUP(調査票シート!$I180,判定レベル!$C$3:$D$5,判定レベル!$D$1,FALSE),"")</f>
        <v/>
      </c>
      <c r="E180" s="74" t="str">
        <f>IFERROR(VLOOKUP(調査票シート!$J180,判定レベル!$C$6:$D$8,判定レベル!$D$1,FALSE),"")</f>
        <v/>
      </c>
      <c r="F180" s="74" t="str">
        <f>IF(調査票シート!$K180="","",IF(調査票シート!$K180&gt;=判定レベル!$C$1,判定レベル!$D$10,判定レベル!$D$9))</f>
        <v/>
      </c>
      <c r="G180" s="75" t="str">
        <f>IFERROR(VLOOKUP(調査票シート!$M180,判定レベル!$C$11:$D$20,判定レベル!$D$1,FALSE),"")</f>
        <v/>
      </c>
      <c r="H180" s="74" t="str">
        <f>IFERROR(VLOOKUP(調査票シート!$N180,判定レベル!$C$21:$D$22,判定レベル!$D$1,FALSE),"")</f>
        <v/>
      </c>
      <c r="I180" s="74" t="str">
        <f>IFERROR(VLOOKUP(調査票シート!$O180,判定レベル!$C$23:$D$25,判定レベル!$D$1,FALSE),"")</f>
        <v/>
      </c>
      <c r="J180" s="76" t="str">
        <f>IFERROR(VLOOKUP(調査票シート!$P180,判定レベル!$C$26:$D$27,判定レベル!$D$1,FALSE),"―")</f>
        <v>―</v>
      </c>
      <c r="K180" s="77">
        <f t="shared" si="3"/>
        <v>0</v>
      </c>
      <c r="L180" s="78">
        <f t="shared" si="3"/>
        <v>0</v>
      </c>
      <c r="M180" s="78">
        <f t="shared" si="3"/>
        <v>0</v>
      </c>
      <c r="N180" s="79">
        <f t="shared" si="3"/>
        <v>1</v>
      </c>
      <c r="O180" s="73" t="str">
        <f>IF(COUNTIF($D180:$J180,"×"),"×",IF(SUM($K180:$N180)&lt;7,"",IF(AND($I180=判定レベル!$D$25,SUM($M180:$M180)&lt;=0),"",IF(M180&gt;0,$M$8,IF(L180&gt;0,$L$8,$K$8)))))</f>
        <v/>
      </c>
      <c r="Q180" s="24" t="str">
        <f>IF(調査票シート!G180="","",調査票シート!G180)</f>
        <v/>
      </c>
      <c r="R180" s="161" t="str">
        <f>IF(調査票シート!$H180="","",調査票シート!$H180)</f>
        <v/>
      </c>
      <c r="S180" s="161" t="str">
        <f>IF(ISERROR(調査票シート!L180),"",調査票シート!L180)</f>
        <v/>
      </c>
    </row>
    <row r="181" spans="2:19" x14ac:dyDescent="0.3">
      <c r="B181" s="22" t="str">
        <f>IF(調査票シート!E181="","",調査票シート!E181)</f>
        <v/>
      </c>
      <c r="C181" s="23" t="str">
        <f>IF(調査票シート!F181="","",調査票シート!F181)</f>
        <v/>
      </c>
      <c r="D181" s="74" t="str">
        <f>IFERROR(VLOOKUP(調査票シート!$I181,判定レベル!$C$3:$D$5,判定レベル!$D$1,FALSE),"")</f>
        <v/>
      </c>
      <c r="E181" s="74" t="str">
        <f>IFERROR(VLOOKUP(調査票シート!$J181,判定レベル!$C$6:$D$8,判定レベル!$D$1,FALSE),"")</f>
        <v/>
      </c>
      <c r="F181" s="74" t="str">
        <f>IF(調査票シート!$K181="","",IF(調査票シート!$K181&gt;=判定レベル!$C$1,判定レベル!$D$10,判定レベル!$D$9))</f>
        <v/>
      </c>
      <c r="G181" s="75" t="str">
        <f>IFERROR(VLOOKUP(調査票シート!$M181,判定レベル!$C$11:$D$20,判定レベル!$D$1,FALSE),"")</f>
        <v/>
      </c>
      <c r="H181" s="74" t="str">
        <f>IFERROR(VLOOKUP(調査票シート!$N181,判定レベル!$C$21:$D$22,判定レベル!$D$1,FALSE),"")</f>
        <v/>
      </c>
      <c r="I181" s="74" t="str">
        <f>IFERROR(VLOOKUP(調査票シート!$O181,判定レベル!$C$23:$D$25,判定レベル!$D$1,FALSE),"")</f>
        <v/>
      </c>
      <c r="J181" s="76" t="str">
        <f>IFERROR(VLOOKUP(調査票シート!$P181,判定レベル!$C$26:$D$27,判定レベル!$D$1,FALSE),"―")</f>
        <v>―</v>
      </c>
      <c r="K181" s="77">
        <f t="shared" si="3"/>
        <v>0</v>
      </c>
      <c r="L181" s="78">
        <f t="shared" si="3"/>
        <v>0</v>
      </c>
      <c r="M181" s="78">
        <f t="shared" si="3"/>
        <v>0</v>
      </c>
      <c r="N181" s="79">
        <f t="shared" si="3"/>
        <v>1</v>
      </c>
      <c r="O181" s="73" t="str">
        <f>IF(COUNTIF($D181:$J181,"×"),"×",IF(SUM($K181:$N181)&lt;7,"",IF(AND($I181=判定レベル!$D$25,SUM($M181:$M181)&lt;=0),"",IF(M181&gt;0,$M$8,IF(L181&gt;0,$L$8,$K$8)))))</f>
        <v/>
      </c>
      <c r="Q181" s="24" t="str">
        <f>IF(調査票シート!G181="","",調査票シート!G181)</f>
        <v/>
      </c>
      <c r="R181" s="161" t="str">
        <f>IF(調査票シート!$H181="","",調査票シート!$H181)</f>
        <v/>
      </c>
      <c r="S181" s="161" t="str">
        <f>IF(ISERROR(調査票シート!L181),"",調査票シート!L181)</f>
        <v/>
      </c>
    </row>
    <row r="182" spans="2:19" x14ac:dyDescent="0.3">
      <c r="B182" s="22" t="str">
        <f>IF(調査票シート!E182="","",調査票シート!E182)</f>
        <v/>
      </c>
      <c r="C182" s="23" t="str">
        <f>IF(調査票シート!F182="","",調査票シート!F182)</f>
        <v/>
      </c>
      <c r="D182" s="74" t="str">
        <f>IFERROR(VLOOKUP(調査票シート!$I182,判定レベル!$C$3:$D$5,判定レベル!$D$1,FALSE),"")</f>
        <v/>
      </c>
      <c r="E182" s="74" t="str">
        <f>IFERROR(VLOOKUP(調査票シート!$J182,判定レベル!$C$6:$D$8,判定レベル!$D$1,FALSE),"")</f>
        <v/>
      </c>
      <c r="F182" s="74" t="str">
        <f>IF(調査票シート!$K182="","",IF(調査票シート!$K182&gt;=判定レベル!$C$1,判定レベル!$D$10,判定レベル!$D$9))</f>
        <v/>
      </c>
      <c r="G182" s="75" t="str">
        <f>IFERROR(VLOOKUP(調査票シート!$M182,判定レベル!$C$11:$D$20,判定レベル!$D$1,FALSE),"")</f>
        <v/>
      </c>
      <c r="H182" s="74" t="str">
        <f>IFERROR(VLOOKUP(調査票シート!$N182,判定レベル!$C$21:$D$22,判定レベル!$D$1,FALSE),"")</f>
        <v/>
      </c>
      <c r="I182" s="74" t="str">
        <f>IFERROR(VLOOKUP(調査票シート!$O182,判定レベル!$C$23:$D$25,判定レベル!$D$1,FALSE),"")</f>
        <v/>
      </c>
      <c r="J182" s="76" t="str">
        <f>IFERROR(VLOOKUP(調査票シート!$P182,判定レベル!$C$26:$D$27,判定レベル!$D$1,FALSE),"―")</f>
        <v>―</v>
      </c>
      <c r="K182" s="77">
        <f t="shared" si="3"/>
        <v>0</v>
      </c>
      <c r="L182" s="78">
        <f t="shared" si="3"/>
        <v>0</v>
      </c>
      <c r="M182" s="78">
        <f t="shared" si="3"/>
        <v>0</v>
      </c>
      <c r="N182" s="79">
        <f t="shared" si="3"/>
        <v>1</v>
      </c>
      <c r="O182" s="73" t="str">
        <f>IF(COUNTIF($D182:$J182,"×"),"×",IF(SUM($K182:$N182)&lt;7,"",IF(AND($I182=判定レベル!$D$25,SUM($M182:$M182)&lt;=0),"",IF(M182&gt;0,$M$8,IF(L182&gt;0,$L$8,$K$8)))))</f>
        <v/>
      </c>
      <c r="Q182" s="24" t="str">
        <f>IF(調査票シート!G182="","",調査票シート!G182)</f>
        <v/>
      </c>
      <c r="R182" s="161" t="str">
        <f>IF(調査票シート!$H182="","",調査票シート!$H182)</f>
        <v/>
      </c>
      <c r="S182" s="161" t="str">
        <f>IF(ISERROR(調査票シート!L182),"",調査票シート!L182)</f>
        <v/>
      </c>
    </row>
    <row r="183" spans="2:19" x14ac:dyDescent="0.3">
      <c r="B183" s="22" t="str">
        <f>IF(調査票シート!E183="","",調査票シート!E183)</f>
        <v/>
      </c>
      <c r="C183" s="23" t="str">
        <f>IF(調査票シート!F183="","",調査票シート!F183)</f>
        <v/>
      </c>
      <c r="D183" s="74" t="str">
        <f>IFERROR(VLOOKUP(調査票シート!$I183,判定レベル!$C$3:$D$5,判定レベル!$D$1,FALSE),"")</f>
        <v/>
      </c>
      <c r="E183" s="74" t="str">
        <f>IFERROR(VLOOKUP(調査票シート!$J183,判定レベル!$C$6:$D$8,判定レベル!$D$1,FALSE),"")</f>
        <v/>
      </c>
      <c r="F183" s="74" t="str">
        <f>IF(調査票シート!$K183="","",IF(調査票シート!$K183&gt;=判定レベル!$C$1,判定レベル!$D$10,判定レベル!$D$9))</f>
        <v/>
      </c>
      <c r="G183" s="75" t="str">
        <f>IFERROR(VLOOKUP(調査票シート!$M183,判定レベル!$C$11:$D$20,判定レベル!$D$1,FALSE),"")</f>
        <v/>
      </c>
      <c r="H183" s="74" t="str">
        <f>IFERROR(VLOOKUP(調査票シート!$N183,判定レベル!$C$21:$D$22,判定レベル!$D$1,FALSE),"")</f>
        <v/>
      </c>
      <c r="I183" s="74" t="str">
        <f>IFERROR(VLOOKUP(調査票シート!$O183,判定レベル!$C$23:$D$25,判定レベル!$D$1,FALSE),"")</f>
        <v/>
      </c>
      <c r="J183" s="76" t="str">
        <f>IFERROR(VLOOKUP(調査票シート!$P183,判定レベル!$C$26:$D$27,判定レベル!$D$1,FALSE),"―")</f>
        <v>―</v>
      </c>
      <c r="K183" s="77">
        <f t="shared" si="3"/>
        <v>0</v>
      </c>
      <c r="L183" s="78">
        <f t="shared" si="3"/>
        <v>0</v>
      </c>
      <c r="M183" s="78">
        <f t="shared" si="3"/>
        <v>0</v>
      </c>
      <c r="N183" s="79">
        <f t="shared" si="3"/>
        <v>1</v>
      </c>
      <c r="O183" s="73" t="str">
        <f>IF(COUNTIF($D183:$J183,"×"),"×",IF(SUM($K183:$N183)&lt;7,"",IF(AND($I183=判定レベル!$D$25,SUM($M183:$M183)&lt;=0),"",IF(M183&gt;0,$M$8,IF(L183&gt;0,$L$8,$K$8)))))</f>
        <v/>
      </c>
      <c r="Q183" s="24" t="str">
        <f>IF(調査票シート!G183="","",調査票シート!G183)</f>
        <v/>
      </c>
      <c r="R183" s="161" t="str">
        <f>IF(調査票シート!$H183="","",調査票シート!$H183)</f>
        <v/>
      </c>
      <c r="S183" s="161" t="str">
        <f>IF(ISERROR(調査票シート!L183),"",調査票シート!L183)</f>
        <v/>
      </c>
    </row>
    <row r="184" spans="2:19" x14ac:dyDescent="0.3">
      <c r="B184" s="22" t="str">
        <f>IF(調査票シート!E184="","",調査票シート!E184)</f>
        <v/>
      </c>
      <c r="C184" s="23" t="str">
        <f>IF(調査票シート!F184="","",調査票シート!F184)</f>
        <v/>
      </c>
      <c r="D184" s="74" t="str">
        <f>IFERROR(VLOOKUP(調査票シート!$I184,判定レベル!$C$3:$D$5,判定レベル!$D$1,FALSE),"")</f>
        <v/>
      </c>
      <c r="E184" s="74" t="str">
        <f>IFERROR(VLOOKUP(調査票シート!$J184,判定レベル!$C$6:$D$8,判定レベル!$D$1,FALSE),"")</f>
        <v/>
      </c>
      <c r="F184" s="74" t="str">
        <f>IF(調査票シート!$K184="","",IF(調査票シート!$K184&gt;=判定レベル!$C$1,判定レベル!$D$10,判定レベル!$D$9))</f>
        <v/>
      </c>
      <c r="G184" s="75" t="str">
        <f>IFERROR(VLOOKUP(調査票シート!$M184,判定レベル!$C$11:$D$20,判定レベル!$D$1,FALSE),"")</f>
        <v/>
      </c>
      <c r="H184" s="74" t="str">
        <f>IFERROR(VLOOKUP(調査票シート!$N184,判定レベル!$C$21:$D$22,判定レベル!$D$1,FALSE),"")</f>
        <v/>
      </c>
      <c r="I184" s="74" t="str">
        <f>IFERROR(VLOOKUP(調査票シート!$O184,判定レベル!$C$23:$D$25,判定レベル!$D$1,FALSE),"")</f>
        <v/>
      </c>
      <c r="J184" s="76" t="str">
        <f>IFERROR(VLOOKUP(調査票シート!$P184,判定レベル!$C$26:$D$27,判定レベル!$D$1,FALSE),"―")</f>
        <v>―</v>
      </c>
      <c r="K184" s="77">
        <f t="shared" si="3"/>
        <v>0</v>
      </c>
      <c r="L184" s="78">
        <f t="shared" si="3"/>
        <v>0</v>
      </c>
      <c r="M184" s="78">
        <f t="shared" si="3"/>
        <v>0</v>
      </c>
      <c r="N184" s="79">
        <f t="shared" si="3"/>
        <v>1</v>
      </c>
      <c r="O184" s="73" t="str">
        <f>IF(COUNTIF($D184:$J184,"×"),"×",IF(SUM($K184:$N184)&lt;7,"",IF(AND($I184=判定レベル!$D$25,SUM($M184:$M184)&lt;=0),"",IF(M184&gt;0,$M$8,IF(L184&gt;0,$L$8,$K$8)))))</f>
        <v/>
      </c>
      <c r="Q184" s="24" t="str">
        <f>IF(調査票シート!G184="","",調査票シート!G184)</f>
        <v/>
      </c>
      <c r="R184" s="161" t="str">
        <f>IF(調査票シート!$H184="","",調査票シート!$H184)</f>
        <v/>
      </c>
      <c r="S184" s="161" t="str">
        <f>IF(ISERROR(調査票シート!L184),"",調査票シート!L184)</f>
        <v/>
      </c>
    </row>
    <row r="185" spans="2:19" x14ac:dyDescent="0.3">
      <c r="B185" s="22" t="str">
        <f>IF(調査票シート!E185="","",調査票シート!E185)</f>
        <v/>
      </c>
      <c r="C185" s="23" t="str">
        <f>IF(調査票シート!F185="","",調査票シート!F185)</f>
        <v/>
      </c>
      <c r="D185" s="74" t="str">
        <f>IFERROR(VLOOKUP(調査票シート!$I185,判定レベル!$C$3:$D$5,判定レベル!$D$1,FALSE),"")</f>
        <v/>
      </c>
      <c r="E185" s="74" t="str">
        <f>IFERROR(VLOOKUP(調査票シート!$J185,判定レベル!$C$6:$D$8,判定レベル!$D$1,FALSE),"")</f>
        <v/>
      </c>
      <c r="F185" s="74" t="str">
        <f>IF(調査票シート!$K185="","",IF(調査票シート!$K185&gt;=判定レベル!$C$1,判定レベル!$D$10,判定レベル!$D$9))</f>
        <v/>
      </c>
      <c r="G185" s="75" t="str">
        <f>IFERROR(VLOOKUP(調査票シート!$M185,判定レベル!$C$11:$D$20,判定レベル!$D$1,FALSE),"")</f>
        <v/>
      </c>
      <c r="H185" s="74" t="str">
        <f>IFERROR(VLOOKUP(調査票シート!$N185,判定レベル!$C$21:$D$22,判定レベル!$D$1,FALSE),"")</f>
        <v/>
      </c>
      <c r="I185" s="74" t="str">
        <f>IFERROR(VLOOKUP(調査票シート!$O185,判定レベル!$C$23:$D$25,判定レベル!$D$1,FALSE),"")</f>
        <v/>
      </c>
      <c r="J185" s="76" t="str">
        <f>IFERROR(VLOOKUP(調査票シート!$P185,判定レベル!$C$26:$D$27,判定レベル!$D$1,FALSE),"―")</f>
        <v>―</v>
      </c>
      <c r="K185" s="77">
        <f t="shared" si="3"/>
        <v>0</v>
      </c>
      <c r="L185" s="78">
        <f t="shared" si="3"/>
        <v>0</v>
      </c>
      <c r="M185" s="78">
        <f t="shared" si="3"/>
        <v>0</v>
      </c>
      <c r="N185" s="79">
        <f t="shared" si="3"/>
        <v>1</v>
      </c>
      <c r="O185" s="73" t="str">
        <f>IF(COUNTIF($D185:$J185,"×"),"×",IF(SUM($K185:$N185)&lt;7,"",IF(AND($I185=判定レベル!$D$25,SUM($M185:$M185)&lt;=0),"",IF(M185&gt;0,$M$8,IF(L185&gt;0,$L$8,$K$8)))))</f>
        <v/>
      </c>
      <c r="Q185" s="24" t="str">
        <f>IF(調査票シート!G185="","",調査票シート!G185)</f>
        <v/>
      </c>
      <c r="R185" s="161" t="str">
        <f>IF(調査票シート!$H185="","",調査票シート!$H185)</f>
        <v/>
      </c>
      <c r="S185" s="161" t="str">
        <f>IF(ISERROR(調査票シート!L185),"",調査票シート!L185)</f>
        <v/>
      </c>
    </row>
    <row r="186" spans="2:19" x14ac:dyDescent="0.3">
      <c r="B186" s="22" t="str">
        <f>IF(調査票シート!E186="","",調査票シート!E186)</f>
        <v/>
      </c>
      <c r="C186" s="23" t="str">
        <f>IF(調査票シート!F186="","",調査票シート!F186)</f>
        <v/>
      </c>
      <c r="D186" s="74" t="str">
        <f>IFERROR(VLOOKUP(調査票シート!$I186,判定レベル!$C$3:$D$5,判定レベル!$D$1,FALSE),"")</f>
        <v/>
      </c>
      <c r="E186" s="74" t="str">
        <f>IFERROR(VLOOKUP(調査票シート!$J186,判定レベル!$C$6:$D$8,判定レベル!$D$1,FALSE),"")</f>
        <v/>
      </c>
      <c r="F186" s="74" t="str">
        <f>IF(調査票シート!$K186="","",IF(調査票シート!$K186&gt;=判定レベル!$C$1,判定レベル!$D$10,判定レベル!$D$9))</f>
        <v/>
      </c>
      <c r="G186" s="75" t="str">
        <f>IFERROR(VLOOKUP(調査票シート!$M186,判定レベル!$C$11:$D$20,判定レベル!$D$1,FALSE),"")</f>
        <v/>
      </c>
      <c r="H186" s="74" t="str">
        <f>IFERROR(VLOOKUP(調査票シート!$N186,判定レベル!$C$21:$D$22,判定レベル!$D$1,FALSE),"")</f>
        <v/>
      </c>
      <c r="I186" s="74" t="str">
        <f>IFERROR(VLOOKUP(調査票シート!$O186,判定レベル!$C$23:$D$25,判定レベル!$D$1,FALSE),"")</f>
        <v/>
      </c>
      <c r="J186" s="76" t="str">
        <f>IFERROR(VLOOKUP(調査票シート!$P186,判定レベル!$C$26:$D$27,判定レベル!$D$1,FALSE),"―")</f>
        <v>―</v>
      </c>
      <c r="K186" s="77">
        <f t="shared" si="3"/>
        <v>0</v>
      </c>
      <c r="L186" s="78">
        <f t="shared" si="3"/>
        <v>0</v>
      </c>
      <c r="M186" s="78">
        <f t="shared" si="3"/>
        <v>0</v>
      </c>
      <c r="N186" s="79">
        <f t="shared" si="3"/>
        <v>1</v>
      </c>
      <c r="O186" s="73" t="str">
        <f>IF(COUNTIF($D186:$J186,"×"),"×",IF(SUM($K186:$N186)&lt;7,"",IF(AND($I186=判定レベル!$D$25,SUM($M186:$M186)&lt;=0),"",IF(M186&gt;0,$M$8,IF(L186&gt;0,$L$8,$K$8)))))</f>
        <v/>
      </c>
      <c r="Q186" s="24" t="str">
        <f>IF(調査票シート!G186="","",調査票シート!G186)</f>
        <v/>
      </c>
      <c r="R186" s="161" t="str">
        <f>IF(調査票シート!$H186="","",調査票シート!$H186)</f>
        <v/>
      </c>
      <c r="S186" s="161" t="str">
        <f>IF(ISERROR(調査票シート!L186),"",調査票シート!L186)</f>
        <v/>
      </c>
    </row>
    <row r="187" spans="2:19" x14ac:dyDescent="0.3">
      <c r="B187" s="22" t="str">
        <f>IF(調査票シート!E187="","",調査票シート!E187)</f>
        <v/>
      </c>
      <c r="C187" s="23" t="str">
        <f>IF(調査票シート!F187="","",調査票シート!F187)</f>
        <v/>
      </c>
      <c r="D187" s="74" t="str">
        <f>IFERROR(VLOOKUP(調査票シート!$I187,判定レベル!$C$3:$D$5,判定レベル!$D$1,FALSE),"")</f>
        <v/>
      </c>
      <c r="E187" s="74" t="str">
        <f>IFERROR(VLOOKUP(調査票シート!$J187,判定レベル!$C$6:$D$8,判定レベル!$D$1,FALSE),"")</f>
        <v/>
      </c>
      <c r="F187" s="74" t="str">
        <f>IF(調査票シート!$K187="","",IF(調査票シート!$K187&gt;=判定レベル!$C$1,判定レベル!$D$10,判定レベル!$D$9))</f>
        <v/>
      </c>
      <c r="G187" s="75" t="str">
        <f>IFERROR(VLOOKUP(調査票シート!$M187,判定レベル!$C$11:$D$20,判定レベル!$D$1,FALSE),"")</f>
        <v/>
      </c>
      <c r="H187" s="74" t="str">
        <f>IFERROR(VLOOKUP(調査票シート!$N187,判定レベル!$C$21:$D$22,判定レベル!$D$1,FALSE),"")</f>
        <v/>
      </c>
      <c r="I187" s="74" t="str">
        <f>IFERROR(VLOOKUP(調査票シート!$O187,判定レベル!$C$23:$D$25,判定レベル!$D$1,FALSE),"")</f>
        <v/>
      </c>
      <c r="J187" s="76" t="str">
        <f>IFERROR(VLOOKUP(調査票シート!$P187,判定レベル!$C$26:$D$27,判定レベル!$D$1,FALSE),"―")</f>
        <v>―</v>
      </c>
      <c r="K187" s="77">
        <f t="shared" si="3"/>
        <v>0</v>
      </c>
      <c r="L187" s="78">
        <f t="shared" si="3"/>
        <v>0</v>
      </c>
      <c r="M187" s="78">
        <f t="shared" si="3"/>
        <v>0</v>
      </c>
      <c r="N187" s="79">
        <f t="shared" si="3"/>
        <v>1</v>
      </c>
      <c r="O187" s="73" t="str">
        <f>IF(COUNTIF($D187:$J187,"×"),"×",IF(SUM($K187:$N187)&lt;7,"",IF(AND($I187=判定レベル!$D$25,SUM($M187:$M187)&lt;=0),"",IF(M187&gt;0,$M$8,IF(L187&gt;0,$L$8,$K$8)))))</f>
        <v/>
      </c>
      <c r="Q187" s="24" t="str">
        <f>IF(調査票シート!G187="","",調査票シート!G187)</f>
        <v/>
      </c>
      <c r="R187" s="161" t="str">
        <f>IF(調査票シート!$H187="","",調査票シート!$H187)</f>
        <v/>
      </c>
      <c r="S187" s="161" t="str">
        <f>IF(ISERROR(調査票シート!L187),"",調査票シート!L187)</f>
        <v/>
      </c>
    </row>
    <row r="188" spans="2:19" x14ac:dyDescent="0.3">
      <c r="B188" s="22" t="str">
        <f>IF(調査票シート!E188="","",調査票シート!E188)</f>
        <v/>
      </c>
      <c r="C188" s="23" t="str">
        <f>IF(調査票シート!F188="","",調査票シート!F188)</f>
        <v/>
      </c>
      <c r="D188" s="74" t="str">
        <f>IFERROR(VLOOKUP(調査票シート!$I188,判定レベル!$C$3:$D$5,判定レベル!$D$1,FALSE),"")</f>
        <v/>
      </c>
      <c r="E188" s="74" t="str">
        <f>IFERROR(VLOOKUP(調査票シート!$J188,判定レベル!$C$6:$D$8,判定レベル!$D$1,FALSE),"")</f>
        <v/>
      </c>
      <c r="F188" s="74" t="str">
        <f>IF(調査票シート!$K188="","",IF(調査票シート!$K188&gt;=判定レベル!$C$1,判定レベル!$D$10,判定レベル!$D$9))</f>
        <v/>
      </c>
      <c r="G188" s="75" t="str">
        <f>IFERROR(VLOOKUP(調査票シート!$M188,判定レベル!$C$11:$D$20,判定レベル!$D$1,FALSE),"")</f>
        <v/>
      </c>
      <c r="H188" s="74" t="str">
        <f>IFERROR(VLOOKUP(調査票シート!$N188,判定レベル!$C$21:$D$22,判定レベル!$D$1,FALSE),"")</f>
        <v/>
      </c>
      <c r="I188" s="74" t="str">
        <f>IFERROR(VLOOKUP(調査票シート!$O188,判定レベル!$C$23:$D$25,判定レベル!$D$1,FALSE),"")</f>
        <v/>
      </c>
      <c r="J188" s="76" t="str">
        <f>IFERROR(VLOOKUP(調査票シート!$P188,判定レベル!$C$26:$D$27,判定レベル!$D$1,FALSE),"―")</f>
        <v>―</v>
      </c>
      <c r="K188" s="77">
        <f t="shared" si="3"/>
        <v>0</v>
      </c>
      <c r="L188" s="78">
        <f t="shared" si="3"/>
        <v>0</v>
      </c>
      <c r="M188" s="78">
        <f t="shared" si="3"/>
        <v>0</v>
      </c>
      <c r="N188" s="79">
        <f t="shared" si="3"/>
        <v>1</v>
      </c>
      <c r="O188" s="73" t="str">
        <f>IF(COUNTIF($D188:$J188,"×"),"×",IF(SUM($K188:$N188)&lt;7,"",IF(AND($I188=判定レベル!$D$25,SUM($M188:$M188)&lt;=0),"",IF(M188&gt;0,$M$8,IF(L188&gt;0,$L$8,$K$8)))))</f>
        <v/>
      </c>
      <c r="Q188" s="24" t="str">
        <f>IF(調査票シート!G188="","",調査票シート!G188)</f>
        <v/>
      </c>
      <c r="R188" s="161" t="str">
        <f>IF(調査票シート!$H188="","",調査票シート!$H188)</f>
        <v/>
      </c>
      <c r="S188" s="161" t="str">
        <f>IF(ISERROR(調査票シート!L188),"",調査票シート!L188)</f>
        <v/>
      </c>
    </row>
    <row r="189" spans="2:19" x14ac:dyDescent="0.3">
      <c r="B189" s="22" t="str">
        <f>IF(調査票シート!E189="","",調査票シート!E189)</f>
        <v/>
      </c>
      <c r="C189" s="23" t="str">
        <f>IF(調査票シート!F189="","",調査票シート!F189)</f>
        <v/>
      </c>
      <c r="D189" s="74" t="str">
        <f>IFERROR(VLOOKUP(調査票シート!$I189,判定レベル!$C$3:$D$5,判定レベル!$D$1,FALSE),"")</f>
        <v/>
      </c>
      <c r="E189" s="74" t="str">
        <f>IFERROR(VLOOKUP(調査票シート!$J189,判定レベル!$C$6:$D$8,判定レベル!$D$1,FALSE),"")</f>
        <v/>
      </c>
      <c r="F189" s="74" t="str">
        <f>IF(調査票シート!$K189="","",IF(調査票シート!$K189&gt;=判定レベル!$C$1,判定レベル!$D$10,判定レベル!$D$9))</f>
        <v/>
      </c>
      <c r="G189" s="75" t="str">
        <f>IFERROR(VLOOKUP(調査票シート!$M189,判定レベル!$C$11:$D$20,判定レベル!$D$1,FALSE),"")</f>
        <v/>
      </c>
      <c r="H189" s="74" t="str">
        <f>IFERROR(VLOOKUP(調査票シート!$N189,判定レベル!$C$21:$D$22,判定レベル!$D$1,FALSE),"")</f>
        <v/>
      </c>
      <c r="I189" s="74" t="str">
        <f>IFERROR(VLOOKUP(調査票シート!$O189,判定レベル!$C$23:$D$25,判定レベル!$D$1,FALSE),"")</f>
        <v/>
      </c>
      <c r="J189" s="76" t="str">
        <f>IFERROR(VLOOKUP(調査票シート!$P189,判定レベル!$C$26:$D$27,判定レベル!$D$1,FALSE),"―")</f>
        <v>―</v>
      </c>
      <c r="K189" s="77">
        <f t="shared" si="3"/>
        <v>0</v>
      </c>
      <c r="L189" s="78">
        <f t="shared" si="3"/>
        <v>0</v>
      </c>
      <c r="M189" s="78">
        <f t="shared" si="3"/>
        <v>0</v>
      </c>
      <c r="N189" s="79">
        <f t="shared" si="3"/>
        <v>1</v>
      </c>
      <c r="O189" s="73" t="str">
        <f>IF(COUNTIF($D189:$J189,"×"),"×",IF(SUM($K189:$N189)&lt;7,"",IF(AND($I189=判定レベル!$D$25,SUM($M189:$M189)&lt;=0),"",IF(M189&gt;0,$M$8,IF(L189&gt;0,$L$8,$K$8)))))</f>
        <v/>
      </c>
      <c r="Q189" s="24" t="str">
        <f>IF(調査票シート!G189="","",調査票シート!G189)</f>
        <v/>
      </c>
      <c r="R189" s="161" t="str">
        <f>IF(調査票シート!$H189="","",調査票シート!$H189)</f>
        <v/>
      </c>
      <c r="S189" s="161" t="str">
        <f>IF(ISERROR(調査票シート!L189),"",調査票シート!L189)</f>
        <v/>
      </c>
    </row>
    <row r="190" spans="2:19" x14ac:dyDescent="0.3">
      <c r="B190" s="22" t="str">
        <f>IF(調査票シート!E190="","",調査票シート!E190)</f>
        <v/>
      </c>
      <c r="C190" s="23" t="str">
        <f>IF(調査票シート!F190="","",調査票シート!F190)</f>
        <v/>
      </c>
      <c r="D190" s="74" t="str">
        <f>IFERROR(VLOOKUP(調査票シート!$I190,判定レベル!$C$3:$D$5,判定レベル!$D$1,FALSE),"")</f>
        <v/>
      </c>
      <c r="E190" s="74" t="str">
        <f>IFERROR(VLOOKUP(調査票シート!$J190,判定レベル!$C$6:$D$8,判定レベル!$D$1,FALSE),"")</f>
        <v/>
      </c>
      <c r="F190" s="74" t="str">
        <f>IF(調査票シート!$K190="","",IF(調査票シート!$K190&gt;=判定レベル!$C$1,判定レベル!$D$10,判定レベル!$D$9))</f>
        <v/>
      </c>
      <c r="G190" s="75" t="str">
        <f>IFERROR(VLOOKUP(調査票シート!$M190,判定レベル!$C$11:$D$20,判定レベル!$D$1,FALSE),"")</f>
        <v/>
      </c>
      <c r="H190" s="74" t="str">
        <f>IFERROR(VLOOKUP(調査票シート!$N190,判定レベル!$C$21:$D$22,判定レベル!$D$1,FALSE),"")</f>
        <v/>
      </c>
      <c r="I190" s="74" t="str">
        <f>IFERROR(VLOOKUP(調査票シート!$O190,判定レベル!$C$23:$D$25,判定レベル!$D$1,FALSE),"")</f>
        <v/>
      </c>
      <c r="J190" s="76" t="str">
        <f>IFERROR(VLOOKUP(調査票シート!$P190,判定レベル!$C$26:$D$27,判定レベル!$D$1,FALSE),"―")</f>
        <v>―</v>
      </c>
      <c r="K190" s="77">
        <f t="shared" si="3"/>
        <v>0</v>
      </c>
      <c r="L190" s="78">
        <f t="shared" si="3"/>
        <v>0</v>
      </c>
      <c r="M190" s="78">
        <f t="shared" si="3"/>
        <v>0</v>
      </c>
      <c r="N190" s="79">
        <f t="shared" si="3"/>
        <v>1</v>
      </c>
      <c r="O190" s="73" t="str">
        <f>IF(COUNTIF($D190:$J190,"×"),"×",IF(SUM($K190:$N190)&lt;7,"",IF(AND($I190=判定レベル!$D$25,SUM($M190:$M190)&lt;=0),"",IF(M190&gt;0,$M$8,IF(L190&gt;0,$L$8,$K$8)))))</f>
        <v/>
      </c>
      <c r="Q190" s="24" t="str">
        <f>IF(調査票シート!G190="","",調査票シート!G190)</f>
        <v/>
      </c>
      <c r="R190" s="161" t="str">
        <f>IF(調査票シート!$H190="","",調査票シート!$H190)</f>
        <v/>
      </c>
      <c r="S190" s="161" t="str">
        <f>IF(ISERROR(調査票シート!L190),"",調査票シート!L190)</f>
        <v/>
      </c>
    </row>
    <row r="191" spans="2:19" x14ac:dyDescent="0.3">
      <c r="B191" s="22" t="str">
        <f>IF(調査票シート!E191="","",調査票シート!E191)</f>
        <v/>
      </c>
      <c r="C191" s="23" t="str">
        <f>IF(調査票シート!F191="","",調査票シート!F191)</f>
        <v/>
      </c>
      <c r="D191" s="74" t="str">
        <f>IFERROR(VLOOKUP(調査票シート!$I191,判定レベル!$C$3:$D$5,判定レベル!$D$1,FALSE),"")</f>
        <v/>
      </c>
      <c r="E191" s="74" t="str">
        <f>IFERROR(VLOOKUP(調査票シート!$J191,判定レベル!$C$6:$D$8,判定レベル!$D$1,FALSE),"")</f>
        <v/>
      </c>
      <c r="F191" s="74" t="str">
        <f>IF(調査票シート!$K191="","",IF(調査票シート!$K191&gt;=判定レベル!$C$1,判定レベル!$D$10,判定レベル!$D$9))</f>
        <v/>
      </c>
      <c r="G191" s="75" t="str">
        <f>IFERROR(VLOOKUP(調査票シート!$M191,判定レベル!$C$11:$D$20,判定レベル!$D$1,FALSE),"")</f>
        <v/>
      </c>
      <c r="H191" s="74" t="str">
        <f>IFERROR(VLOOKUP(調査票シート!$N191,判定レベル!$C$21:$D$22,判定レベル!$D$1,FALSE),"")</f>
        <v/>
      </c>
      <c r="I191" s="74" t="str">
        <f>IFERROR(VLOOKUP(調査票シート!$O191,判定レベル!$C$23:$D$25,判定レベル!$D$1,FALSE),"")</f>
        <v/>
      </c>
      <c r="J191" s="76" t="str">
        <f>IFERROR(VLOOKUP(調査票シート!$P191,判定レベル!$C$26:$D$27,判定レベル!$D$1,FALSE),"―")</f>
        <v>―</v>
      </c>
      <c r="K191" s="77">
        <f t="shared" si="3"/>
        <v>0</v>
      </c>
      <c r="L191" s="78">
        <f t="shared" si="3"/>
        <v>0</v>
      </c>
      <c r="M191" s="78">
        <f t="shared" si="3"/>
        <v>0</v>
      </c>
      <c r="N191" s="79">
        <f t="shared" si="3"/>
        <v>1</v>
      </c>
      <c r="O191" s="73" t="str">
        <f>IF(COUNTIF($D191:$J191,"×"),"×",IF(SUM($K191:$N191)&lt;7,"",IF(AND($I191=判定レベル!$D$25,SUM($M191:$M191)&lt;=0),"",IF(M191&gt;0,$M$8,IF(L191&gt;0,$L$8,$K$8)))))</f>
        <v/>
      </c>
      <c r="Q191" s="24" t="str">
        <f>IF(調査票シート!G191="","",調査票シート!G191)</f>
        <v/>
      </c>
      <c r="R191" s="161" t="str">
        <f>IF(調査票シート!$H191="","",調査票シート!$H191)</f>
        <v/>
      </c>
      <c r="S191" s="161" t="str">
        <f>IF(ISERROR(調査票シート!L191),"",調査票シート!L191)</f>
        <v/>
      </c>
    </row>
    <row r="192" spans="2:19" x14ac:dyDescent="0.3">
      <c r="B192" s="22" t="str">
        <f>IF(調査票シート!E192="","",調査票シート!E192)</f>
        <v/>
      </c>
      <c r="C192" s="23" t="str">
        <f>IF(調査票シート!F192="","",調査票シート!F192)</f>
        <v/>
      </c>
      <c r="D192" s="74" t="str">
        <f>IFERROR(VLOOKUP(調査票シート!$I192,判定レベル!$C$3:$D$5,判定レベル!$D$1,FALSE),"")</f>
        <v/>
      </c>
      <c r="E192" s="74" t="str">
        <f>IFERROR(VLOOKUP(調査票シート!$J192,判定レベル!$C$6:$D$8,判定レベル!$D$1,FALSE),"")</f>
        <v/>
      </c>
      <c r="F192" s="74" t="str">
        <f>IF(調査票シート!$K192="","",IF(調査票シート!$K192&gt;=判定レベル!$C$1,判定レベル!$D$10,判定レベル!$D$9))</f>
        <v/>
      </c>
      <c r="G192" s="75" t="str">
        <f>IFERROR(VLOOKUP(調査票シート!$M192,判定レベル!$C$11:$D$20,判定レベル!$D$1,FALSE),"")</f>
        <v/>
      </c>
      <c r="H192" s="74" t="str">
        <f>IFERROR(VLOOKUP(調査票シート!$N192,判定レベル!$C$21:$D$22,判定レベル!$D$1,FALSE),"")</f>
        <v/>
      </c>
      <c r="I192" s="74" t="str">
        <f>IFERROR(VLOOKUP(調査票シート!$O192,判定レベル!$C$23:$D$25,判定レベル!$D$1,FALSE),"")</f>
        <v/>
      </c>
      <c r="J192" s="76" t="str">
        <f>IFERROR(VLOOKUP(調査票シート!$P192,判定レベル!$C$26:$D$27,判定レベル!$D$1,FALSE),"―")</f>
        <v>―</v>
      </c>
      <c r="K192" s="77">
        <f t="shared" si="3"/>
        <v>0</v>
      </c>
      <c r="L192" s="78">
        <f t="shared" si="3"/>
        <v>0</v>
      </c>
      <c r="M192" s="78">
        <f t="shared" si="3"/>
        <v>0</v>
      </c>
      <c r="N192" s="79">
        <f t="shared" si="3"/>
        <v>1</v>
      </c>
      <c r="O192" s="73" t="str">
        <f>IF(COUNTIF($D192:$J192,"×"),"×",IF(SUM($K192:$N192)&lt;7,"",IF(AND($I192=判定レベル!$D$25,SUM($M192:$M192)&lt;=0),"",IF(M192&gt;0,$M$8,IF(L192&gt;0,$L$8,$K$8)))))</f>
        <v/>
      </c>
      <c r="Q192" s="24" t="str">
        <f>IF(調査票シート!G192="","",調査票シート!G192)</f>
        <v/>
      </c>
      <c r="R192" s="161" t="str">
        <f>IF(調査票シート!$H192="","",調査票シート!$H192)</f>
        <v/>
      </c>
      <c r="S192" s="161" t="str">
        <f>IF(ISERROR(調査票シート!L192),"",調査票シート!L192)</f>
        <v/>
      </c>
    </row>
    <row r="193" spans="2:19" x14ac:dyDescent="0.3">
      <c r="B193" s="22" t="str">
        <f>IF(調査票シート!E193="","",調査票シート!E193)</f>
        <v/>
      </c>
      <c r="C193" s="23" t="str">
        <f>IF(調査票シート!F193="","",調査票シート!F193)</f>
        <v/>
      </c>
      <c r="D193" s="74" t="str">
        <f>IFERROR(VLOOKUP(調査票シート!$I193,判定レベル!$C$3:$D$5,判定レベル!$D$1,FALSE),"")</f>
        <v/>
      </c>
      <c r="E193" s="74" t="str">
        <f>IFERROR(VLOOKUP(調査票シート!$J193,判定レベル!$C$6:$D$8,判定レベル!$D$1,FALSE),"")</f>
        <v/>
      </c>
      <c r="F193" s="74" t="str">
        <f>IF(調査票シート!$K193="","",IF(調査票シート!$K193&gt;=判定レベル!$C$1,判定レベル!$D$10,判定レベル!$D$9))</f>
        <v/>
      </c>
      <c r="G193" s="75" t="str">
        <f>IFERROR(VLOOKUP(調査票シート!$M193,判定レベル!$C$11:$D$20,判定レベル!$D$1,FALSE),"")</f>
        <v/>
      </c>
      <c r="H193" s="74" t="str">
        <f>IFERROR(VLOOKUP(調査票シート!$N193,判定レベル!$C$21:$D$22,判定レベル!$D$1,FALSE),"")</f>
        <v/>
      </c>
      <c r="I193" s="74" t="str">
        <f>IFERROR(VLOOKUP(調査票シート!$O193,判定レベル!$C$23:$D$25,判定レベル!$D$1,FALSE),"")</f>
        <v/>
      </c>
      <c r="J193" s="76" t="str">
        <f>IFERROR(VLOOKUP(調査票シート!$P193,判定レベル!$C$26:$D$27,判定レベル!$D$1,FALSE),"―")</f>
        <v>―</v>
      </c>
      <c r="K193" s="77">
        <f t="shared" si="3"/>
        <v>0</v>
      </c>
      <c r="L193" s="78">
        <f t="shared" si="3"/>
        <v>0</v>
      </c>
      <c r="M193" s="78">
        <f t="shared" si="3"/>
        <v>0</v>
      </c>
      <c r="N193" s="79">
        <f t="shared" si="3"/>
        <v>1</v>
      </c>
      <c r="O193" s="73" t="str">
        <f>IF(COUNTIF($D193:$J193,"×"),"×",IF(SUM($K193:$N193)&lt;7,"",IF(AND($I193=判定レベル!$D$25,SUM($M193:$M193)&lt;=0),"",IF(M193&gt;0,$M$8,IF(L193&gt;0,$L$8,$K$8)))))</f>
        <v/>
      </c>
      <c r="Q193" s="24" t="str">
        <f>IF(調査票シート!G193="","",調査票シート!G193)</f>
        <v/>
      </c>
      <c r="R193" s="161" t="str">
        <f>IF(調査票シート!$H193="","",調査票シート!$H193)</f>
        <v/>
      </c>
      <c r="S193" s="161" t="str">
        <f>IF(ISERROR(調査票シート!L193),"",調査票シート!L193)</f>
        <v/>
      </c>
    </row>
    <row r="194" spans="2:19" x14ac:dyDescent="0.3">
      <c r="B194" s="22" t="str">
        <f>IF(調査票シート!E194="","",調査票シート!E194)</f>
        <v/>
      </c>
      <c r="C194" s="23" t="str">
        <f>IF(調査票シート!F194="","",調査票シート!F194)</f>
        <v/>
      </c>
      <c r="D194" s="74" t="str">
        <f>IFERROR(VLOOKUP(調査票シート!$I194,判定レベル!$C$3:$D$5,判定レベル!$D$1,FALSE),"")</f>
        <v/>
      </c>
      <c r="E194" s="74" t="str">
        <f>IFERROR(VLOOKUP(調査票シート!$J194,判定レベル!$C$6:$D$8,判定レベル!$D$1,FALSE),"")</f>
        <v/>
      </c>
      <c r="F194" s="74" t="str">
        <f>IF(調査票シート!$K194="","",IF(調査票シート!$K194&gt;=判定レベル!$C$1,判定レベル!$D$10,判定レベル!$D$9))</f>
        <v/>
      </c>
      <c r="G194" s="75" t="str">
        <f>IFERROR(VLOOKUP(調査票シート!$M194,判定レベル!$C$11:$D$20,判定レベル!$D$1,FALSE),"")</f>
        <v/>
      </c>
      <c r="H194" s="74" t="str">
        <f>IFERROR(VLOOKUP(調査票シート!$N194,判定レベル!$C$21:$D$22,判定レベル!$D$1,FALSE),"")</f>
        <v/>
      </c>
      <c r="I194" s="74" t="str">
        <f>IFERROR(VLOOKUP(調査票シート!$O194,判定レベル!$C$23:$D$25,判定レベル!$D$1,FALSE),"")</f>
        <v/>
      </c>
      <c r="J194" s="76" t="str">
        <f>IFERROR(VLOOKUP(調査票シート!$P194,判定レベル!$C$26:$D$27,判定レベル!$D$1,FALSE),"―")</f>
        <v>―</v>
      </c>
      <c r="K194" s="77">
        <f t="shared" si="3"/>
        <v>0</v>
      </c>
      <c r="L194" s="78">
        <f t="shared" si="3"/>
        <v>0</v>
      </c>
      <c r="M194" s="78">
        <f t="shared" si="3"/>
        <v>0</v>
      </c>
      <c r="N194" s="79">
        <f t="shared" si="3"/>
        <v>1</v>
      </c>
      <c r="O194" s="73" t="str">
        <f>IF(COUNTIF($D194:$J194,"×"),"×",IF(SUM($K194:$N194)&lt;7,"",IF(AND($I194=判定レベル!$D$25,SUM($M194:$M194)&lt;=0),"",IF(M194&gt;0,$M$8,IF(L194&gt;0,$L$8,$K$8)))))</f>
        <v/>
      </c>
      <c r="Q194" s="24" t="str">
        <f>IF(調査票シート!G194="","",調査票シート!G194)</f>
        <v/>
      </c>
      <c r="R194" s="161" t="str">
        <f>IF(調査票シート!$H194="","",調査票シート!$H194)</f>
        <v/>
      </c>
      <c r="S194" s="161" t="str">
        <f>IF(ISERROR(調査票シート!L194),"",調査票シート!L194)</f>
        <v/>
      </c>
    </row>
    <row r="195" spans="2:19" x14ac:dyDescent="0.3">
      <c r="B195" s="22" t="str">
        <f>IF(調査票シート!E195="","",調査票シート!E195)</f>
        <v/>
      </c>
      <c r="C195" s="23" t="str">
        <f>IF(調査票シート!F195="","",調査票シート!F195)</f>
        <v/>
      </c>
      <c r="D195" s="74" t="str">
        <f>IFERROR(VLOOKUP(調査票シート!$I195,判定レベル!$C$3:$D$5,判定レベル!$D$1,FALSE),"")</f>
        <v/>
      </c>
      <c r="E195" s="74" t="str">
        <f>IFERROR(VLOOKUP(調査票シート!$J195,判定レベル!$C$6:$D$8,判定レベル!$D$1,FALSE),"")</f>
        <v/>
      </c>
      <c r="F195" s="74" t="str">
        <f>IF(調査票シート!$K195="","",IF(調査票シート!$K195&gt;=判定レベル!$C$1,判定レベル!$D$10,判定レベル!$D$9))</f>
        <v/>
      </c>
      <c r="G195" s="75" t="str">
        <f>IFERROR(VLOOKUP(調査票シート!$M195,判定レベル!$C$11:$D$20,判定レベル!$D$1,FALSE),"")</f>
        <v/>
      </c>
      <c r="H195" s="74" t="str">
        <f>IFERROR(VLOOKUP(調査票シート!$N195,判定レベル!$C$21:$D$22,判定レベル!$D$1,FALSE),"")</f>
        <v/>
      </c>
      <c r="I195" s="74" t="str">
        <f>IFERROR(VLOOKUP(調査票シート!$O195,判定レベル!$C$23:$D$25,判定レベル!$D$1,FALSE),"")</f>
        <v/>
      </c>
      <c r="J195" s="76" t="str">
        <f>IFERROR(VLOOKUP(調査票シート!$P195,判定レベル!$C$26:$D$27,判定レベル!$D$1,FALSE),"―")</f>
        <v>―</v>
      </c>
      <c r="K195" s="77">
        <f t="shared" si="3"/>
        <v>0</v>
      </c>
      <c r="L195" s="78">
        <f t="shared" si="3"/>
        <v>0</v>
      </c>
      <c r="M195" s="78">
        <f t="shared" si="3"/>
        <v>0</v>
      </c>
      <c r="N195" s="79">
        <f t="shared" si="3"/>
        <v>1</v>
      </c>
      <c r="O195" s="73" t="str">
        <f>IF(COUNTIF($D195:$J195,"×"),"×",IF(SUM($K195:$N195)&lt;7,"",IF(AND($I195=判定レベル!$D$25,SUM($M195:$M195)&lt;=0),"",IF(M195&gt;0,$M$8,IF(L195&gt;0,$L$8,$K$8)))))</f>
        <v/>
      </c>
      <c r="Q195" s="24" t="str">
        <f>IF(調査票シート!G195="","",調査票シート!G195)</f>
        <v/>
      </c>
      <c r="R195" s="161" t="str">
        <f>IF(調査票シート!$H195="","",調査票シート!$H195)</f>
        <v/>
      </c>
      <c r="S195" s="161" t="str">
        <f>IF(ISERROR(調査票シート!L195),"",調査票シート!L195)</f>
        <v/>
      </c>
    </row>
    <row r="196" spans="2:19" x14ac:dyDescent="0.3">
      <c r="B196" s="22" t="str">
        <f>IF(調査票シート!E196="","",調査票シート!E196)</f>
        <v/>
      </c>
      <c r="C196" s="23" t="str">
        <f>IF(調査票シート!F196="","",調査票シート!F196)</f>
        <v/>
      </c>
      <c r="D196" s="74" t="str">
        <f>IFERROR(VLOOKUP(調査票シート!$I196,判定レベル!$C$3:$D$5,判定レベル!$D$1,FALSE),"")</f>
        <v/>
      </c>
      <c r="E196" s="74" t="str">
        <f>IFERROR(VLOOKUP(調査票シート!$J196,判定レベル!$C$6:$D$8,判定レベル!$D$1,FALSE),"")</f>
        <v/>
      </c>
      <c r="F196" s="74" t="str">
        <f>IF(調査票シート!$K196="","",IF(調査票シート!$K196&gt;=判定レベル!$C$1,判定レベル!$D$10,判定レベル!$D$9))</f>
        <v/>
      </c>
      <c r="G196" s="75" t="str">
        <f>IFERROR(VLOOKUP(調査票シート!$M196,判定レベル!$C$11:$D$20,判定レベル!$D$1,FALSE),"")</f>
        <v/>
      </c>
      <c r="H196" s="74" t="str">
        <f>IFERROR(VLOOKUP(調査票シート!$N196,判定レベル!$C$21:$D$22,判定レベル!$D$1,FALSE),"")</f>
        <v/>
      </c>
      <c r="I196" s="74" t="str">
        <f>IFERROR(VLOOKUP(調査票シート!$O196,判定レベル!$C$23:$D$25,判定レベル!$D$1,FALSE),"")</f>
        <v/>
      </c>
      <c r="J196" s="76" t="str">
        <f>IFERROR(VLOOKUP(調査票シート!$P196,判定レベル!$C$26:$D$27,判定レベル!$D$1,FALSE),"―")</f>
        <v>―</v>
      </c>
      <c r="K196" s="77">
        <f t="shared" si="3"/>
        <v>0</v>
      </c>
      <c r="L196" s="78">
        <f t="shared" si="3"/>
        <v>0</v>
      </c>
      <c r="M196" s="78">
        <f t="shared" si="3"/>
        <v>0</v>
      </c>
      <c r="N196" s="79">
        <f t="shared" si="3"/>
        <v>1</v>
      </c>
      <c r="O196" s="73" t="str">
        <f>IF(COUNTIF($D196:$J196,"×"),"×",IF(SUM($K196:$N196)&lt;7,"",IF(AND($I196=判定レベル!$D$25,SUM($M196:$M196)&lt;=0),"",IF(M196&gt;0,$M$8,IF(L196&gt;0,$L$8,$K$8)))))</f>
        <v/>
      </c>
      <c r="Q196" s="24" t="str">
        <f>IF(調査票シート!G196="","",調査票シート!G196)</f>
        <v/>
      </c>
      <c r="R196" s="161" t="str">
        <f>IF(調査票シート!$H196="","",調査票シート!$H196)</f>
        <v/>
      </c>
      <c r="S196" s="161" t="str">
        <f>IF(ISERROR(調査票シート!L196),"",調査票シート!L196)</f>
        <v/>
      </c>
    </row>
    <row r="197" spans="2:19" x14ac:dyDescent="0.3">
      <c r="B197" s="22" t="str">
        <f>IF(調査票シート!E197="","",調査票シート!E197)</f>
        <v/>
      </c>
      <c r="C197" s="23" t="str">
        <f>IF(調査票シート!F197="","",調査票シート!F197)</f>
        <v/>
      </c>
      <c r="D197" s="74" t="str">
        <f>IFERROR(VLOOKUP(調査票シート!$I197,判定レベル!$C$3:$D$5,判定レベル!$D$1,FALSE),"")</f>
        <v/>
      </c>
      <c r="E197" s="74" t="str">
        <f>IFERROR(VLOOKUP(調査票シート!$J197,判定レベル!$C$6:$D$8,判定レベル!$D$1,FALSE),"")</f>
        <v/>
      </c>
      <c r="F197" s="74" t="str">
        <f>IF(調査票シート!$K197="","",IF(調査票シート!$K197&gt;=判定レベル!$C$1,判定レベル!$D$10,判定レベル!$D$9))</f>
        <v/>
      </c>
      <c r="G197" s="75" t="str">
        <f>IFERROR(VLOOKUP(調査票シート!$M197,判定レベル!$C$11:$D$20,判定レベル!$D$1,FALSE),"")</f>
        <v/>
      </c>
      <c r="H197" s="74" t="str">
        <f>IFERROR(VLOOKUP(調査票シート!$N197,判定レベル!$C$21:$D$22,判定レベル!$D$1,FALSE),"")</f>
        <v/>
      </c>
      <c r="I197" s="74" t="str">
        <f>IFERROR(VLOOKUP(調査票シート!$O197,判定レベル!$C$23:$D$25,判定レベル!$D$1,FALSE),"")</f>
        <v/>
      </c>
      <c r="J197" s="76" t="str">
        <f>IFERROR(VLOOKUP(調査票シート!$P197,判定レベル!$C$26:$D$27,判定レベル!$D$1,FALSE),"―")</f>
        <v>―</v>
      </c>
      <c r="K197" s="77">
        <f t="shared" si="3"/>
        <v>0</v>
      </c>
      <c r="L197" s="78">
        <f t="shared" si="3"/>
        <v>0</v>
      </c>
      <c r="M197" s="78">
        <f t="shared" si="3"/>
        <v>0</v>
      </c>
      <c r="N197" s="79">
        <f t="shared" si="3"/>
        <v>1</v>
      </c>
      <c r="O197" s="73" t="str">
        <f>IF(COUNTIF($D197:$J197,"×"),"×",IF(SUM($K197:$N197)&lt;7,"",IF(AND($I197=判定レベル!$D$25,SUM($M197:$M197)&lt;=0),"",IF(M197&gt;0,$M$8,IF(L197&gt;0,$L$8,$K$8)))))</f>
        <v/>
      </c>
      <c r="Q197" s="24" t="str">
        <f>IF(調査票シート!G197="","",調査票シート!G197)</f>
        <v/>
      </c>
      <c r="R197" s="161" t="str">
        <f>IF(調査票シート!$H197="","",調査票シート!$H197)</f>
        <v/>
      </c>
      <c r="S197" s="161" t="str">
        <f>IF(ISERROR(調査票シート!L197),"",調査票シート!L197)</f>
        <v/>
      </c>
    </row>
    <row r="198" spans="2:19" x14ac:dyDescent="0.3">
      <c r="B198" s="22" t="str">
        <f>IF(調査票シート!E198="","",調査票シート!E198)</f>
        <v/>
      </c>
      <c r="C198" s="23" t="str">
        <f>IF(調査票シート!F198="","",調査票シート!F198)</f>
        <v/>
      </c>
      <c r="D198" s="74" t="str">
        <f>IFERROR(VLOOKUP(調査票シート!$I198,判定レベル!$C$3:$D$5,判定レベル!$D$1,FALSE),"")</f>
        <v/>
      </c>
      <c r="E198" s="74" t="str">
        <f>IFERROR(VLOOKUP(調査票シート!$J198,判定レベル!$C$6:$D$8,判定レベル!$D$1,FALSE),"")</f>
        <v/>
      </c>
      <c r="F198" s="74" t="str">
        <f>IF(調査票シート!$K198="","",IF(調査票シート!$K198&gt;=判定レベル!$C$1,判定レベル!$D$10,判定レベル!$D$9))</f>
        <v/>
      </c>
      <c r="G198" s="75" t="str">
        <f>IFERROR(VLOOKUP(調査票シート!$M198,判定レベル!$C$11:$D$20,判定レベル!$D$1,FALSE),"")</f>
        <v/>
      </c>
      <c r="H198" s="74" t="str">
        <f>IFERROR(VLOOKUP(調査票シート!$N198,判定レベル!$C$21:$D$22,判定レベル!$D$1,FALSE),"")</f>
        <v/>
      </c>
      <c r="I198" s="74" t="str">
        <f>IFERROR(VLOOKUP(調査票シート!$O198,判定レベル!$C$23:$D$25,判定レベル!$D$1,FALSE),"")</f>
        <v/>
      </c>
      <c r="J198" s="76" t="str">
        <f>IFERROR(VLOOKUP(調査票シート!$P198,判定レベル!$C$26:$D$27,判定レベル!$D$1,FALSE),"―")</f>
        <v>―</v>
      </c>
      <c r="K198" s="77">
        <f t="shared" si="3"/>
        <v>0</v>
      </c>
      <c r="L198" s="78">
        <f t="shared" si="3"/>
        <v>0</v>
      </c>
      <c r="M198" s="78">
        <f t="shared" si="3"/>
        <v>0</v>
      </c>
      <c r="N198" s="79">
        <f t="shared" si="3"/>
        <v>1</v>
      </c>
      <c r="O198" s="73" t="str">
        <f>IF(COUNTIF($D198:$J198,"×"),"×",IF(SUM($K198:$N198)&lt;7,"",IF(AND($I198=判定レベル!$D$25,SUM($M198:$M198)&lt;=0),"",IF(M198&gt;0,$M$8,IF(L198&gt;0,$L$8,$K$8)))))</f>
        <v/>
      </c>
      <c r="Q198" s="24" t="str">
        <f>IF(調査票シート!G198="","",調査票シート!G198)</f>
        <v/>
      </c>
      <c r="R198" s="161" t="str">
        <f>IF(調査票シート!$H198="","",調査票シート!$H198)</f>
        <v/>
      </c>
      <c r="S198" s="161" t="str">
        <f>IF(ISERROR(調査票シート!L198),"",調査票シート!L198)</f>
        <v/>
      </c>
    </row>
    <row r="199" spans="2:19" x14ac:dyDescent="0.3">
      <c r="B199" s="22" t="str">
        <f>IF(調査票シート!E199="","",調査票シート!E199)</f>
        <v/>
      </c>
      <c r="C199" s="23" t="str">
        <f>IF(調査票シート!F199="","",調査票シート!F199)</f>
        <v/>
      </c>
      <c r="D199" s="74" t="str">
        <f>IFERROR(VLOOKUP(調査票シート!$I199,判定レベル!$C$3:$D$5,判定レベル!$D$1,FALSE),"")</f>
        <v/>
      </c>
      <c r="E199" s="74" t="str">
        <f>IFERROR(VLOOKUP(調査票シート!$J199,判定レベル!$C$6:$D$8,判定レベル!$D$1,FALSE),"")</f>
        <v/>
      </c>
      <c r="F199" s="74" t="str">
        <f>IF(調査票シート!$K199="","",IF(調査票シート!$K199&gt;=判定レベル!$C$1,判定レベル!$D$10,判定レベル!$D$9))</f>
        <v/>
      </c>
      <c r="G199" s="75" t="str">
        <f>IFERROR(VLOOKUP(調査票シート!$M199,判定レベル!$C$11:$D$20,判定レベル!$D$1,FALSE),"")</f>
        <v/>
      </c>
      <c r="H199" s="74" t="str">
        <f>IFERROR(VLOOKUP(調査票シート!$N199,判定レベル!$C$21:$D$22,判定レベル!$D$1,FALSE),"")</f>
        <v/>
      </c>
      <c r="I199" s="74" t="str">
        <f>IFERROR(VLOOKUP(調査票シート!$O199,判定レベル!$C$23:$D$25,判定レベル!$D$1,FALSE),"")</f>
        <v/>
      </c>
      <c r="J199" s="76" t="str">
        <f>IFERROR(VLOOKUP(調査票シート!$P199,判定レベル!$C$26:$D$27,判定レベル!$D$1,FALSE),"―")</f>
        <v>―</v>
      </c>
      <c r="K199" s="77">
        <f t="shared" si="3"/>
        <v>0</v>
      </c>
      <c r="L199" s="78">
        <f t="shared" si="3"/>
        <v>0</v>
      </c>
      <c r="M199" s="78">
        <f t="shared" si="3"/>
        <v>0</v>
      </c>
      <c r="N199" s="79">
        <f t="shared" si="3"/>
        <v>1</v>
      </c>
      <c r="O199" s="73" t="str">
        <f>IF(COUNTIF($D199:$J199,"×"),"×",IF(SUM($K199:$N199)&lt;7,"",IF(AND($I199=判定レベル!$D$25,SUM($M199:$M199)&lt;=0),"",IF(M199&gt;0,$M$8,IF(L199&gt;0,$L$8,$K$8)))))</f>
        <v/>
      </c>
      <c r="Q199" s="24" t="str">
        <f>IF(調査票シート!G199="","",調査票シート!G199)</f>
        <v/>
      </c>
      <c r="R199" s="161" t="str">
        <f>IF(調査票シート!$H199="","",調査票シート!$H199)</f>
        <v/>
      </c>
      <c r="S199" s="161" t="str">
        <f>IF(ISERROR(調査票シート!L199),"",調査票シート!L199)</f>
        <v/>
      </c>
    </row>
    <row r="200" spans="2:19" x14ac:dyDescent="0.3">
      <c r="B200" s="22" t="str">
        <f>IF(調査票シート!E200="","",調査票シート!E200)</f>
        <v/>
      </c>
      <c r="C200" s="23" t="str">
        <f>IF(調査票シート!F200="","",調査票シート!F200)</f>
        <v/>
      </c>
      <c r="D200" s="74" t="str">
        <f>IFERROR(VLOOKUP(調査票シート!$I200,判定レベル!$C$3:$D$5,判定レベル!$D$1,FALSE),"")</f>
        <v/>
      </c>
      <c r="E200" s="74" t="str">
        <f>IFERROR(VLOOKUP(調査票シート!$J200,判定レベル!$C$6:$D$8,判定レベル!$D$1,FALSE),"")</f>
        <v/>
      </c>
      <c r="F200" s="74" t="str">
        <f>IF(調査票シート!$K200="","",IF(調査票シート!$K200&gt;=判定レベル!$C$1,判定レベル!$D$10,判定レベル!$D$9))</f>
        <v/>
      </c>
      <c r="G200" s="75" t="str">
        <f>IFERROR(VLOOKUP(調査票シート!$M200,判定レベル!$C$11:$D$20,判定レベル!$D$1,FALSE),"")</f>
        <v/>
      </c>
      <c r="H200" s="74" t="str">
        <f>IFERROR(VLOOKUP(調査票シート!$N200,判定レベル!$C$21:$D$22,判定レベル!$D$1,FALSE),"")</f>
        <v/>
      </c>
      <c r="I200" s="74" t="str">
        <f>IFERROR(VLOOKUP(調査票シート!$O200,判定レベル!$C$23:$D$25,判定レベル!$D$1,FALSE),"")</f>
        <v/>
      </c>
      <c r="J200" s="76" t="str">
        <f>IFERROR(VLOOKUP(調査票シート!$P200,判定レベル!$C$26:$D$27,判定レベル!$D$1,FALSE),"―")</f>
        <v>―</v>
      </c>
      <c r="K200" s="77">
        <f t="shared" si="3"/>
        <v>0</v>
      </c>
      <c r="L200" s="78">
        <f t="shared" si="3"/>
        <v>0</v>
      </c>
      <c r="M200" s="78">
        <f t="shared" si="3"/>
        <v>0</v>
      </c>
      <c r="N200" s="79">
        <f t="shared" si="3"/>
        <v>1</v>
      </c>
      <c r="O200" s="73" t="str">
        <f>IF(COUNTIF($D200:$J200,"×"),"×",IF(SUM($K200:$N200)&lt;7,"",IF(AND($I200=判定レベル!$D$25,SUM($M200:$M200)&lt;=0),"",IF(M200&gt;0,$M$8,IF(L200&gt;0,$L$8,$K$8)))))</f>
        <v/>
      </c>
      <c r="Q200" s="24" t="str">
        <f>IF(調査票シート!G200="","",調査票シート!G200)</f>
        <v/>
      </c>
      <c r="R200" s="161" t="str">
        <f>IF(調査票シート!$H200="","",調査票シート!$H200)</f>
        <v/>
      </c>
      <c r="S200" s="161" t="str">
        <f>IF(ISERROR(調査票シート!L200),"",調査票シート!L200)</f>
        <v/>
      </c>
    </row>
    <row r="201" spans="2:19" x14ac:dyDescent="0.3">
      <c r="B201" s="22" t="str">
        <f>IF(調査票シート!E201="","",調査票シート!E201)</f>
        <v/>
      </c>
      <c r="C201" s="23" t="str">
        <f>IF(調査票シート!F201="","",調査票シート!F201)</f>
        <v/>
      </c>
      <c r="D201" s="74" t="str">
        <f>IFERROR(VLOOKUP(調査票シート!$I201,判定レベル!$C$3:$D$5,判定レベル!$D$1,FALSE),"")</f>
        <v/>
      </c>
      <c r="E201" s="74" t="str">
        <f>IFERROR(VLOOKUP(調査票シート!$J201,判定レベル!$C$6:$D$8,判定レベル!$D$1,FALSE),"")</f>
        <v/>
      </c>
      <c r="F201" s="74" t="str">
        <f>IF(調査票シート!$K201="","",IF(調査票シート!$K201&gt;=判定レベル!$C$1,判定レベル!$D$10,判定レベル!$D$9))</f>
        <v/>
      </c>
      <c r="G201" s="75" t="str">
        <f>IFERROR(VLOOKUP(調査票シート!$M201,判定レベル!$C$11:$D$20,判定レベル!$D$1,FALSE),"")</f>
        <v/>
      </c>
      <c r="H201" s="74" t="str">
        <f>IFERROR(VLOOKUP(調査票シート!$N201,判定レベル!$C$21:$D$22,判定レベル!$D$1,FALSE),"")</f>
        <v/>
      </c>
      <c r="I201" s="74" t="str">
        <f>IFERROR(VLOOKUP(調査票シート!$O201,判定レベル!$C$23:$D$25,判定レベル!$D$1,FALSE),"")</f>
        <v/>
      </c>
      <c r="J201" s="76" t="str">
        <f>IFERROR(VLOOKUP(調査票シート!$P201,判定レベル!$C$26:$D$27,判定レベル!$D$1,FALSE),"―")</f>
        <v>―</v>
      </c>
      <c r="K201" s="77">
        <f t="shared" si="3"/>
        <v>0</v>
      </c>
      <c r="L201" s="78">
        <f t="shared" si="3"/>
        <v>0</v>
      </c>
      <c r="M201" s="78">
        <f t="shared" si="3"/>
        <v>0</v>
      </c>
      <c r="N201" s="79">
        <f t="shared" si="3"/>
        <v>1</v>
      </c>
      <c r="O201" s="73" t="str">
        <f>IF(COUNTIF($D201:$J201,"×"),"×",IF(SUM($K201:$N201)&lt;7,"",IF(AND($I201=判定レベル!$D$25,SUM($M201:$M201)&lt;=0),"",IF(M201&gt;0,$M$8,IF(L201&gt;0,$L$8,$K$8)))))</f>
        <v/>
      </c>
      <c r="Q201" s="24" t="str">
        <f>IF(調査票シート!G201="","",調査票シート!G201)</f>
        <v/>
      </c>
      <c r="R201" s="161" t="str">
        <f>IF(調査票シート!$H201="","",調査票シート!$H201)</f>
        <v/>
      </c>
      <c r="S201" s="161" t="str">
        <f>IF(ISERROR(調査票シート!L201),"",調査票シート!L201)</f>
        <v/>
      </c>
    </row>
    <row r="202" spans="2:19" x14ac:dyDescent="0.3">
      <c r="B202" s="22" t="str">
        <f>IF(調査票シート!E202="","",調査票シート!E202)</f>
        <v/>
      </c>
      <c r="C202" s="23" t="str">
        <f>IF(調査票シート!F202="","",調査票シート!F202)</f>
        <v/>
      </c>
      <c r="D202" s="74" t="str">
        <f>IFERROR(VLOOKUP(調査票シート!$I202,判定レベル!$C$3:$D$5,判定レベル!$D$1,FALSE),"")</f>
        <v/>
      </c>
      <c r="E202" s="74" t="str">
        <f>IFERROR(VLOOKUP(調査票シート!$J202,判定レベル!$C$6:$D$8,判定レベル!$D$1,FALSE),"")</f>
        <v/>
      </c>
      <c r="F202" s="74" t="str">
        <f>IF(調査票シート!$K202="","",IF(調査票シート!$K202&gt;=判定レベル!$C$1,判定レベル!$D$10,判定レベル!$D$9))</f>
        <v/>
      </c>
      <c r="G202" s="75" t="str">
        <f>IFERROR(VLOOKUP(調査票シート!$M202,判定レベル!$C$11:$D$20,判定レベル!$D$1,FALSE),"")</f>
        <v/>
      </c>
      <c r="H202" s="74" t="str">
        <f>IFERROR(VLOOKUP(調査票シート!$N202,判定レベル!$C$21:$D$22,判定レベル!$D$1,FALSE),"")</f>
        <v/>
      </c>
      <c r="I202" s="74" t="str">
        <f>IFERROR(VLOOKUP(調査票シート!$O202,判定レベル!$C$23:$D$25,判定レベル!$D$1,FALSE),"")</f>
        <v/>
      </c>
      <c r="J202" s="76" t="str">
        <f>IFERROR(VLOOKUP(調査票シート!$P202,判定レベル!$C$26:$D$27,判定レベル!$D$1,FALSE),"―")</f>
        <v>―</v>
      </c>
      <c r="K202" s="77">
        <f t="shared" si="3"/>
        <v>0</v>
      </c>
      <c r="L202" s="78">
        <f t="shared" si="3"/>
        <v>0</v>
      </c>
      <c r="M202" s="78">
        <f t="shared" si="3"/>
        <v>0</v>
      </c>
      <c r="N202" s="79">
        <f t="shared" si="3"/>
        <v>1</v>
      </c>
      <c r="O202" s="73" t="str">
        <f>IF(COUNTIF($D202:$J202,"×"),"×",IF(SUM($K202:$N202)&lt;7,"",IF(AND($I202=判定レベル!$D$25,SUM($M202:$M202)&lt;=0),"",IF(M202&gt;0,$M$8,IF(L202&gt;0,$L$8,$K$8)))))</f>
        <v/>
      </c>
      <c r="Q202" s="24" t="str">
        <f>IF(調査票シート!G202="","",調査票シート!G202)</f>
        <v/>
      </c>
      <c r="R202" s="161" t="str">
        <f>IF(調査票シート!$H202="","",調査票シート!$H202)</f>
        <v/>
      </c>
      <c r="S202" s="161" t="str">
        <f>IF(ISERROR(調査票シート!L202),"",調査票シート!L202)</f>
        <v/>
      </c>
    </row>
    <row r="203" spans="2:19" x14ac:dyDescent="0.3">
      <c r="B203" s="22" t="str">
        <f>IF(調査票シート!E203="","",調査票シート!E203)</f>
        <v/>
      </c>
      <c r="C203" s="23" t="str">
        <f>IF(調査票シート!F203="","",調査票シート!F203)</f>
        <v/>
      </c>
      <c r="D203" s="74" t="str">
        <f>IFERROR(VLOOKUP(調査票シート!$I203,判定レベル!$C$3:$D$5,判定レベル!$D$1,FALSE),"")</f>
        <v/>
      </c>
      <c r="E203" s="74" t="str">
        <f>IFERROR(VLOOKUP(調査票シート!$J203,判定レベル!$C$6:$D$8,判定レベル!$D$1,FALSE),"")</f>
        <v/>
      </c>
      <c r="F203" s="74" t="str">
        <f>IF(調査票シート!$K203="","",IF(調査票シート!$K203&gt;=判定レベル!$C$1,判定レベル!$D$10,判定レベル!$D$9))</f>
        <v/>
      </c>
      <c r="G203" s="75" t="str">
        <f>IFERROR(VLOOKUP(調査票シート!$M203,判定レベル!$C$11:$D$20,判定レベル!$D$1,FALSE),"")</f>
        <v/>
      </c>
      <c r="H203" s="74" t="str">
        <f>IFERROR(VLOOKUP(調査票シート!$N203,判定レベル!$C$21:$D$22,判定レベル!$D$1,FALSE),"")</f>
        <v/>
      </c>
      <c r="I203" s="74" t="str">
        <f>IFERROR(VLOOKUP(調査票シート!$O203,判定レベル!$C$23:$D$25,判定レベル!$D$1,FALSE),"")</f>
        <v/>
      </c>
      <c r="J203" s="76" t="str">
        <f>IFERROR(VLOOKUP(調査票シート!$P203,判定レベル!$C$26:$D$27,判定レベル!$D$1,FALSE),"―")</f>
        <v>―</v>
      </c>
      <c r="K203" s="77">
        <f t="shared" si="3"/>
        <v>0</v>
      </c>
      <c r="L203" s="78">
        <f t="shared" si="3"/>
        <v>0</v>
      </c>
      <c r="M203" s="78">
        <f t="shared" si="3"/>
        <v>0</v>
      </c>
      <c r="N203" s="79">
        <f t="shared" si="3"/>
        <v>1</v>
      </c>
      <c r="O203" s="73" t="str">
        <f>IF(COUNTIF($D203:$J203,"×"),"×",IF(SUM($K203:$N203)&lt;7,"",IF(AND($I203=判定レベル!$D$25,SUM($M203:$M203)&lt;=0),"",IF(M203&gt;0,$M$8,IF(L203&gt;0,$L$8,$K$8)))))</f>
        <v/>
      </c>
      <c r="Q203" s="24" t="str">
        <f>IF(調査票シート!G203="","",調査票シート!G203)</f>
        <v/>
      </c>
      <c r="R203" s="161" t="str">
        <f>IF(調査票シート!$H203="","",調査票シート!$H203)</f>
        <v/>
      </c>
      <c r="S203" s="161" t="str">
        <f>IF(ISERROR(調査票シート!L203),"",調査票シート!L203)</f>
        <v/>
      </c>
    </row>
    <row r="204" spans="2:19" x14ac:dyDescent="0.3">
      <c r="B204" s="22" t="str">
        <f>IF(調査票シート!E204="","",調査票シート!E204)</f>
        <v/>
      </c>
      <c r="C204" s="23" t="str">
        <f>IF(調査票シート!F204="","",調査票シート!F204)</f>
        <v/>
      </c>
      <c r="D204" s="74" t="str">
        <f>IFERROR(VLOOKUP(調査票シート!$I204,判定レベル!$C$3:$D$5,判定レベル!$D$1,FALSE),"")</f>
        <v/>
      </c>
      <c r="E204" s="74" t="str">
        <f>IFERROR(VLOOKUP(調査票シート!$J204,判定レベル!$C$6:$D$8,判定レベル!$D$1,FALSE),"")</f>
        <v/>
      </c>
      <c r="F204" s="74" t="str">
        <f>IF(調査票シート!$K204="","",IF(調査票シート!$K204&gt;=判定レベル!$C$1,判定レベル!$D$10,判定レベル!$D$9))</f>
        <v/>
      </c>
      <c r="G204" s="75" t="str">
        <f>IFERROR(VLOOKUP(調査票シート!$M204,判定レベル!$C$11:$D$20,判定レベル!$D$1,FALSE),"")</f>
        <v/>
      </c>
      <c r="H204" s="74" t="str">
        <f>IFERROR(VLOOKUP(調査票シート!$N204,判定レベル!$C$21:$D$22,判定レベル!$D$1,FALSE),"")</f>
        <v/>
      </c>
      <c r="I204" s="74" t="str">
        <f>IFERROR(VLOOKUP(調査票シート!$O204,判定レベル!$C$23:$D$25,判定レベル!$D$1,FALSE),"")</f>
        <v/>
      </c>
      <c r="J204" s="76" t="str">
        <f>IFERROR(VLOOKUP(調査票シート!$P204,判定レベル!$C$26:$D$27,判定レベル!$D$1,FALSE),"―")</f>
        <v>―</v>
      </c>
      <c r="K204" s="77">
        <f t="shared" si="3"/>
        <v>0</v>
      </c>
      <c r="L204" s="78">
        <f t="shared" si="3"/>
        <v>0</v>
      </c>
      <c r="M204" s="78">
        <f t="shared" si="3"/>
        <v>0</v>
      </c>
      <c r="N204" s="79">
        <f t="shared" si="3"/>
        <v>1</v>
      </c>
      <c r="O204" s="73" t="str">
        <f>IF(COUNTIF($D204:$J204,"×"),"×",IF(SUM($K204:$N204)&lt;7,"",IF(AND($I204=判定レベル!$D$25,SUM($M204:$M204)&lt;=0),"",IF(M204&gt;0,$M$8,IF(L204&gt;0,$L$8,$K$8)))))</f>
        <v/>
      </c>
      <c r="Q204" s="24" t="str">
        <f>IF(調査票シート!G204="","",調査票シート!G204)</f>
        <v/>
      </c>
      <c r="R204" s="161" t="str">
        <f>IF(調査票シート!$H204="","",調査票シート!$H204)</f>
        <v/>
      </c>
      <c r="S204" s="161" t="str">
        <f>IF(ISERROR(調査票シート!L204),"",調査票シート!L204)</f>
        <v/>
      </c>
    </row>
    <row r="205" spans="2:19" x14ac:dyDescent="0.3">
      <c r="B205" s="22" t="str">
        <f>IF(調査票シート!E205="","",調査票シート!E205)</f>
        <v/>
      </c>
      <c r="C205" s="23" t="str">
        <f>IF(調査票シート!F205="","",調査票シート!F205)</f>
        <v/>
      </c>
      <c r="D205" s="74" t="str">
        <f>IFERROR(VLOOKUP(調査票シート!$I205,判定レベル!$C$3:$D$5,判定レベル!$D$1,FALSE),"")</f>
        <v/>
      </c>
      <c r="E205" s="74" t="str">
        <f>IFERROR(VLOOKUP(調査票シート!$J205,判定レベル!$C$6:$D$8,判定レベル!$D$1,FALSE),"")</f>
        <v/>
      </c>
      <c r="F205" s="74" t="str">
        <f>IF(調査票シート!$K205="","",IF(調査票シート!$K205&gt;=判定レベル!$C$1,判定レベル!$D$10,判定レベル!$D$9))</f>
        <v/>
      </c>
      <c r="G205" s="75" t="str">
        <f>IFERROR(VLOOKUP(調査票シート!$M205,判定レベル!$C$11:$D$20,判定レベル!$D$1,FALSE),"")</f>
        <v/>
      </c>
      <c r="H205" s="74" t="str">
        <f>IFERROR(VLOOKUP(調査票シート!$N205,判定レベル!$C$21:$D$22,判定レベル!$D$1,FALSE),"")</f>
        <v/>
      </c>
      <c r="I205" s="74" t="str">
        <f>IFERROR(VLOOKUP(調査票シート!$O205,判定レベル!$C$23:$D$25,判定レベル!$D$1,FALSE),"")</f>
        <v/>
      </c>
      <c r="J205" s="76" t="str">
        <f>IFERROR(VLOOKUP(調査票シート!$P205,判定レベル!$C$26:$D$27,判定レベル!$D$1,FALSE),"―")</f>
        <v>―</v>
      </c>
      <c r="K205" s="77">
        <f t="shared" si="3"/>
        <v>0</v>
      </c>
      <c r="L205" s="78">
        <f t="shared" si="3"/>
        <v>0</v>
      </c>
      <c r="M205" s="78">
        <f t="shared" si="3"/>
        <v>0</v>
      </c>
      <c r="N205" s="79">
        <f t="shared" si="3"/>
        <v>1</v>
      </c>
      <c r="O205" s="73" t="str">
        <f>IF(COUNTIF($D205:$J205,"×"),"×",IF(SUM($K205:$N205)&lt;7,"",IF(AND($I205=判定レベル!$D$25,SUM($M205:$M205)&lt;=0),"",IF(M205&gt;0,$M$8,IF(L205&gt;0,$L$8,$K$8)))))</f>
        <v/>
      </c>
      <c r="Q205" s="24" t="str">
        <f>IF(調査票シート!G205="","",調査票シート!G205)</f>
        <v/>
      </c>
      <c r="R205" s="161" t="str">
        <f>IF(調査票シート!$H205="","",調査票シート!$H205)</f>
        <v/>
      </c>
      <c r="S205" s="161" t="str">
        <f>IF(ISERROR(調査票シート!L205),"",調査票シート!L205)</f>
        <v/>
      </c>
    </row>
    <row r="206" spans="2:19" x14ac:dyDescent="0.3">
      <c r="B206" s="22" t="str">
        <f>IF(調査票シート!E206="","",調査票シート!E206)</f>
        <v/>
      </c>
      <c r="C206" s="23" t="str">
        <f>IF(調査票シート!F206="","",調査票シート!F206)</f>
        <v/>
      </c>
      <c r="D206" s="74" t="str">
        <f>IFERROR(VLOOKUP(調査票シート!$I206,判定レベル!$C$3:$D$5,判定レベル!$D$1,FALSE),"")</f>
        <v/>
      </c>
      <c r="E206" s="74" t="str">
        <f>IFERROR(VLOOKUP(調査票シート!$J206,判定レベル!$C$6:$D$8,判定レベル!$D$1,FALSE),"")</f>
        <v/>
      </c>
      <c r="F206" s="74" t="str">
        <f>IF(調査票シート!$K206="","",IF(調査票シート!$K206&gt;=判定レベル!$C$1,判定レベル!$D$10,判定レベル!$D$9))</f>
        <v/>
      </c>
      <c r="G206" s="75" t="str">
        <f>IFERROR(VLOOKUP(調査票シート!$M206,判定レベル!$C$11:$D$20,判定レベル!$D$1,FALSE),"")</f>
        <v/>
      </c>
      <c r="H206" s="74" t="str">
        <f>IFERROR(VLOOKUP(調査票シート!$N206,判定レベル!$C$21:$D$22,判定レベル!$D$1,FALSE),"")</f>
        <v/>
      </c>
      <c r="I206" s="74" t="str">
        <f>IFERROR(VLOOKUP(調査票シート!$O206,判定レベル!$C$23:$D$25,判定レベル!$D$1,FALSE),"")</f>
        <v/>
      </c>
      <c r="J206" s="76" t="str">
        <f>IFERROR(VLOOKUP(調査票シート!$P206,判定レベル!$C$26:$D$27,判定レベル!$D$1,FALSE),"―")</f>
        <v>―</v>
      </c>
      <c r="K206" s="77">
        <f t="shared" si="3"/>
        <v>0</v>
      </c>
      <c r="L206" s="78">
        <f t="shared" si="3"/>
        <v>0</v>
      </c>
      <c r="M206" s="78">
        <f t="shared" si="3"/>
        <v>0</v>
      </c>
      <c r="N206" s="79">
        <f t="shared" si="3"/>
        <v>1</v>
      </c>
      <c r="O206" s="73" t="str">
        <f>IF(COUNTIF($D206:$J206,"×"),"×",IF(SUM($K206:$N206)&lt;7,"",IF(AND($I206=判定レベル!$D$25,SUM($M206:$M206)&lt;=0),"",IF(M206&gt;0,$M$8,IF(L206&gt;0,$L$8,$K$8)))))</f>
        <v/>
      </c>
      <c r="Q206" s="24" t="str">
        <f>IF(調査票シート!G206="","",調査票シート!G206)</f>
        <v/>
      </c>
      <c r="R206" s="161" t="str">
        <f>IF(調査票シート!$H206="","",調査票シート!$H206)</f>
        <v/>
      </c>
      <c r="S206" s="161" t="str">
        <f>IF(ISERROR(調査票シート!L206),"",調査票シート!L206)</f>
        <v/>
      </c>
    </row>
    <row r="207" spans="2:19" x14ac:dyDescent="0.3">
      <c r="B207" s="22" t="str">
        <f>IF(調査票シート!E207="","",調査票シート!E207)</f>
        <v/>
      </c>
      <c r="C207" s="23" t="str">
        <f>IF(調査票シート!F207="","",調査票シート!F207)</f>
        <v/>
      </c>
      <c r="D207" s="74" t="str">
        <f>IFERROR(VLOOKUP(調査票シート!$I207,判定レベル!$C$3:$D$5,判定レベル!$D$1,FALSE),"")</f>
        <v/>
      </c>
      <c r="E207" s="74" t="str">
        <f>IFERROR(VLOOKUP(調査票シート!$J207,判定レベル!$C$6:$D$8,判定レベル!$D$1,FALSE),"")</f>
        <v/>
      </c>
      <c r="F207" s="74" t="str">
        <f>IF(調査票シート!$K207="","",IF(調査票シート!$K207&gt;=判定レベル!$C$1,判定レベル!$D$10,判定レベル!$D$9))</f>
        <v/>
      </c>
      <c r="G207" s="75" t="str">
        <f>IFERROR(VLOOKUP(調査票シート!$M207,判定レベル!$C$11:$D$20,判定レベル!$D$1,FALSE),"")</f>
        <v/>
      </c>
      <c r="H207" s="74" t="str">
        <f>IFERROR(VLOOKUP(調査票シート!$N207,判定レベル!$C$21:$D$22,判定レベル!$D$1,FALSE),"")</f>
        <v/>
      </c>
      <c r="I207" s="74" t="str">
        <f>IFERROR(VLOOKUP(調査票シート!$O207,判定レベル!$C$23:$D$25,判定レベル!$D$1,FALSE),"")</f>
        <v/>
      </c>
      <c r="J207" s="76" t="str">
        <f>IFERROR(VLOOKUP(調査票シート!$P207,判定レベル!$C$26:$D$27,判定レベル!$D$1,FALSE),"―")</f>
        <v>―</v>
      </c>
      <c r="K207" s="77">
        <f t="shared" si="3"/>
        <v>0</v>
      </c>
      <c r="L207" s="78">
        <f t="shared" si="3"/>
        <v>0</v>
      </c>
      <c r="M207" s="78">
        <f t="shared" si="3"/>
        <v>0</v>
      </c>
      <c r="N207" s="79">
        <f t="shared" si="3"/>
        <v>1</v>
      </c>
      <c r="O207" s="73" t="str">
        <f>IF(COUNTIF($D207:$J207,"×"),"×",IF(SUM($K207:$N207)&lt;7,"",IF(AND($I207=判定レベル!$D$25,SUM($M207:$M207)&lt;=0),"",IF(M207&gt;0,$M$8,IF(L207&gt;0,$L$8,$K$8)))))</f>
        <v/>
      </c>
      <c r="Q207" s="24" t="str">
        <f>IF(調査票シート!G207="","",調査票シート!G207)</f>
        <v/>
      </c>
      <c r="R207" s="161" t="str">
        <f>IF(調査票シート!$H207="","",調査票シート!$H207)</f>
        <v/>
      </c>
      <c r="S207" s="161" t="str">
        <f>IF(ISERROR(調査票シート!L207),"",調査票シート!L207)</f>
        <v/>
      </c>
    </row>
    <row r="208" spans="2:19" x14ac:dyDescent="0.3">
      <c r="B208" s="22" t="str">
        <f>IF(調査票シート!E208="","",調査票シート!E208)</f>
        <v/>
      </c>
      <c r="C208" s="23" t="str">
        <f>IF(調査票シート!F208="","",調査票シート!F208)</f>
        <v/>
      </c>
      <c r="D208" s="74" t="str">
        <f>IFERROR(VLOOKUP(調査票シート!$I208,判定レベル!$C$3:$D$5,判定レベル!$D$1,FALSE),"")</f>
        <v/>
      </c>
      <c r="E208" s="74" t="str">
        <f>IFERROR(VLOOKUP(調査票シート!$J208,判定レベル!$C$6:$D$8,判定レベル!$D$1,FALSE),"")</f>
        <v/>
      </c>
      <c r="F208" s="74" t="str">
        <f>IF(調査票シート!$K208="","",IF(調査票シート!$K208&gt;=判定レベル!$C$1,判定レベル!$D$10,判定レベル!$D$9))</f>
        <v/>
      </c>
      <c r="G208" s="75" t="str">
        <f>IFERROR(VLOOKUP(調査票シート!$M208,判定レベル!$C$11:$D$20,判定レベル!$D$1,FALSE),"")</f>
        <v/>
      </c>
      <c r="H208" s="74" t="str">
        <f>IFERROR(VLOOKUP(調査票シート!$N208,判定レベル!$C$21:$D$22,判定レベル!$D$1,FALSE),"")</f>
        <v/>
      </c>
      <c r="I208" s="74" t="str">
        <f>IFERROR(VLOOKUP(調査票シート!$O208,判定レベル!$C$23:$D$25,判定レベル!$D$1,FALSE),"")</f>
        <v/>
      </c>
      <c r="J208" s="76" t="str">
        <f>IFERROR(VLOOKUP(調査票シート!$P208,判定レベル!$C$26:$D$27,判定レベル!$D$1,FALSE),"―")</f>
        <v>―</v>
      </c>
      <c r="K208" s="77">
        <f t="shared" si="3"/>
        <v>0</v>
      </c>
      <c r="L208" s="78">
        <f t="shared" si="3"/>
        <v>0</v>
      </c>
      <c r="M208" s="78">
        <f t="shared" si="3"/>
        <v>0</v>
      </c>
      <c r="N208" s="79">
        <f t="shared" si="3"/>
        <v>1</v>
      </c>
      <c r="O208" s="73" t="str">
        <f>IF(COUNTIF($D208:$J208,"×"),"×",IF(SUM($K208:$N208)&lt;7,"",IF(AND($I208=判定レベル!$D$25,SUM($M208:$M208)&lt;=0),"",IF(M208&gt;0,$M$8,IF(L208&gt;0,$L$8,$K$8)))))</f>
        <v/>
      </c>
      <c r="Q208" s="24" t="str">
        <f>IF(調査票シート!G208="","",調査票シート!G208)</f>
        <v/>
      </c>
      <c r="R208" s="161" t="str">
        <f>IF(調査票シート!$H208="","",調査票シート!$H208)</f>
        <v/>
      </c>
      <c r="S208" s="161" t="str">
        <f>IF(ISERROR(調査票シート!L208),"",調査票シート!L208)</f>
        <v/>
      </c>
    </row>
    <row r="209" spans="2:19" x14ac:dyDescent="0.3">
      <c r="B209" s="22" t="str">
        <f>IF(調査票シート!E209="","",調査票シート!E209)</f>
        <v/>
      </c>
      <c r="C209" s="23" t="str">
        <f>IF(調査票シート!F209="","",調査票シート!F209)</f>
        <v/>
      </c>
      <c r="D209" s="74" t="str">
        <f>IFERROR(VLOOKUP(調査票シート!$I209,判定レベル!$C$3:$D$5,判定レベル!$D$1,FALSE),"")</f>
        <v/>
      </c>
      <c r="E209" s="74" t="str">
        <f>IFERROR(VLOOKUP(調査票シート!$J209,判定レベル!$C$6:$D$8,判定レベル!$D$1,FALSE),"")</f>
        <v/>
      </c>
      <c r="F209" s="74" t="str">
        <f>IF(調査票シート!$K209="","",IF(調査票シート!$K209&gt;=判定レベル!$C$1,判定レベル!$D$10,判定レベル!$D$9))</f>
        <v/>
      </c>
      <c r="G209" s="75" t="str">
        <f>IFERROR(VLOOKUP(調査票シート!$M209,判定レベル!$C$11:$D$20,判定レベル!$D$1,FALSE),"")</f>
        <v/>
      </c>
      <c r="H209" s="74" t="str">
        <f>IFERROR(VLOOKUP(調査票シート!$N209,判定レベル!$C$21:$D$22,判定レベル!$D$1,FALSE),"")</f>
        <v/>
      </c>
      <c r="I209" s="74" t="str">
        <f>IFERROR(VLOOKUP(調査票シート!$O209,判定レベル!$C$23:$D$25,判定レベル!$D$1,FALSE),"")</f>
        <v/>
      </c>
      <c r="J209" s="76" t="str">
        <f>IFERROR(VLOOKUP(調査票シート!$P209,判定レベル!$C$26:$D$27,判定レベル!$D$1,FALSE),"―")</f>
        <v>―</v>
      </c>
      <c r="K209" s="77">
        <f t="shared" si="3"/>
        <v>0</v>
      </c>
      <c r="L209" s="78">
        <f t="shared" si="3"/>
        <v>0</v>
      </c>
      <c r="M209" s="78">
        <f t="shared" si="3"/>
        <v>0</v>
      </c>
      <c r="N209" s="79">
        <f t="shared" si="3"/>
        <v>1</v>
      </c>
      <c r="O209" s="73" t="str">
        <f>IF(COUNTIF($D209:$J209,"×"),"×",IF(SUM($K209:$N209)&lt;7,"",IF(AND($I209=判定レベル!$D$25,SUM($M209:$M209)&lt;=0),"",IF(M209&gt;0,$M$8,IF(L209&gt;0,$L$8,$K$8)))))</f>
        <v/>
      </c>
      <c r="Q209" s="24" t="str">
        <f>IF(調査票シート!G209="","",調査票シート!G209)</f>
        <v/>
      </c>
      <c r="R209" s="161" t="str">
        <f>IF(調査票シート!$H209="","",調査票シート!$H209)</f>
        <v/>
      </c>
      <c r="S209" s="161" t="str">
        <f>IF(ISERROR(調査票シート!L209),"",調査票シート!L209)</f>
        <v/>
      </c>
    </row>
    <row r="210" spans="2:19" x14ac:dyDescent="0.3">
      <c r="B210" s="22" t="str">
        <f>IF(調査票シート!E210="","",調査票シート!E210)</f>
        <v/>
      </c>
      <c r="C210" s="23" t="str">
        <f>IF(調査票シート!F210="","",調査票シート!F210)</f>
        <v/>
      </c>
      <c r="D210" s="74" t="str">
        <f>IFERROR(VLOOKUP(調査票シート!$I210,判定レベル!$C$3:$D$5,判定レベル!$D$1,FALSE),"")</f>
        <v/>
      </c>
      <c r="E210" s="74" t="str">
        <f>IFERROR(VLOOKUP(調査票シート!$J210,判定レベル!$C$6:$D$8,判定レベル!$D$1,FALSE),"")</f>
        <v/>
      </c>
      <c r="F210" s="74" t="str">
        <f>IF(調査票シート!$K210="","",IF(調査票シート!$K210&gt;=判定レベル!$C$1,判定レベル!$D$10,判定レベル!$D$9))</f>
        <v/>
      </c>
      <c r="G210" s="75" t="str">
        <f>IFERROR(VLOOKUP(調査票シート!$M210,判定レベル!$C$11:$D$20,判定レベル!$D$1,FALSE),"")</f>
        <v/>
      </c>
      <c r="H210" s="74" t="str">
        <f>IFERROR(VLOOKUP(調査票シート!$N210,判定レベル!$C$21:$D$22,判定レベル!$D$1,FALSE),"")</f>
        <v/>
      </c>
      <c r="I210" s="74" t="str">
        <f>IFERROR(VLOOKUP(調査票シート!$O210,判定レベル!$C$23:$D$25,判定レベル!$D$1,FALSE),"")</f>
        <v/>
      </c>
      <c r="J210" s="76" t="str">
        <f>IFERROR(VLOOKUP(調査票シート!$P210,判定レベル!$C$26:$D$27,判定レベル!$D$1,FALSE),"―")</f>
        <v>―</v>
      </c>
      <c r="K210" s="77">
        <f t="shared" si="3"/>
        <v>0</v>
      </c>
      <c r="L210" s="78">
        <f t="shared" si="3"/>
        <v>0</v>
      </c>
      <c r="M210" s="78">
        <f t="shared" si="3"/>
        <v>0</v>
      </c>
      <c r="N210" s="79">
        <f t="shared" si="3"/>
        <v>1</v>
      </c>
      <c r="O210" s="73" t="str">
        <f>IF(COUNTIF($D210:$J210,"×"),"×",IF(SUM($K210:$N210)&lt;7,"",IF(AND($I210=判定レベル!$D$25,SUM($M210:$M210)&lt;=0),"",IF(M210&gt;0,$M$8,IF(L210&gt;0,$L$8,$K$8)))))</f>
        <v/>
      </c>
      <c r="Q210" s="24" t="str">
        <f>IF(調査票シート!G210="","",調査票シート!G210)</f>
        <v/>
      </c>
      <c r="R210" s="161" t="str">
        <f>IF(調査票シート!$H210="","",調査票シート!$H210)</f>
        <v/>
      </c>
      <c r="S210" s="161" t="str">
        <f>IF(ISERROR(調査票シート!L210),"",調査票シート!L210)</f>
        <v/>
      </c>
    </row>
    <row r="211" spans="2:19" x14ac:dyDescent="0.3">
      <c r="B211" s="22" t="str">
        <f>IF(調査票シート!E211="","",調査票シート!E211)</f>
        <v/>
      </c>
      <c r="C211" s="23" t="str">
        <f>IF(調査票シート!F211="","",調査票シート!F211)</f>
        <v/>
      </c>
      <c r="D211" s="74" t="str">
        <f>IFERROR(VLOOKUP(調査票シート!$I211,判定レベル!$C$3:$D$5,判定レベル!$D$1,FALSE),"")</f>
        <v/>
      </c>
      <c r="E211" s="74" t="str">
        <f>IFERROR(VLOOKUP(調査票シート!$J211,判定レベル!$C$6:$D$8,判定レベル!$D$1,FALSE),"")</f>
        <v/>
      </c>
      <c r="F211" s="74" t="str">
        <f>IF(調査票シート!$K211="","",IF(調査票シート!$K211&gt;=判定レベル!$C$1,判定レベル!$D$10,判定レベル!$D$9))</f>
        <v/>
      </c>
      <c r="G211" s="75" t="str">
        <f>IFERROR(VLOOKUP(調査票シート!$M211,判定レベル!$C$11:$D$20,判定レベル!$D$1,FALSE),"")</f>
        <v/>
      </c>
      <c r="H211" s="74" t="str">
        <f>IFERROR(VLOOKUP(調査票シート!$N211,判定レベル!$C$21:$D$22,判定レベル!$D$1,FALSE),"")</f>
        <v/>
      </c>
      <c r="I211" s="74" t="str">
        <f>IFERROR(VLOOKUP(調査票シート!$O211,判定レベル!$C$23:$D$25,判定レベル!$D$1,FALSE),"")</f>
        <v/>
      </c>
      <c r="J211" s="76" t="str">
        <f>IFERROR(VLOOKUP(調査票シート!$P211,判定レベル!$C$26:$D$27,判定レベル!$D$1,FALSE),"―")</f>
        <v>―</v>
      </c>
      <c r="K211" s="77">
        <f t="shared" si="3"/>
        <v>0</v>
      </c>
      <c r="L211" s="78">
        <f t="shared" si="3"/>
        <v>0</v>
      </c>
      <c r="M211" s="78">
        <f t="shared" si="3"/>
        <v>0</v>
      </c>
      <c r="N211" s="79">
        <f t="shared" si="3"/>
        <v>1</v>
      </c>
      <c r="O211" s="73" t="str">
        <f>IF(COUNTIF($D211:$J211,"×"),"×",IF(SUM($K211:$N211)&lt;7,"",IF(AND($I211=判定レベル!$D$25,SUM($M211:$M211)&lt;=0),"",IF(M211&gt;0,$M$8,IF(L211&gt;0,$L$8,$K$8)))))</f>
        <v/>
      </c>
      <c r="Q211" s="24" t="str">
        <f>IF(調査票シート!G211="","",調査票シート!G211)</f>
        <v/>
      </c>
      <c r="R211" s="161" t="str">
        <f>IF(調査票シート!$H211="","",調査票シート!$H211)</f>
        <v/>
      </c>
      <c r="S211" s="161" t="str">
        <f>IF(ISERROR(調査票シート!L211),"",調査票シート!L211)</f>
        <v/>
      </c>
    </row>
    <row r="212" spans="2:19" x14ac:dyDescent="0.3">
      <c r="B212" s="22" t="str">
        <f>IF(調査票シート!E212="","",調査票シート!E212)</f>
        <v/>
      </c>
      <c r="C212" s="23" t="str">
        <f>IF(調査票シート!F212="","",調査票シート!F212)</f>
        <v/>
      </c>
      <c r="D212" s="74" t="str">
        <f>IFERROR(VLOOKUP(調査票シート!$I212,判定レベル!$C$3:$D$5,判定レベル!$D$1,FALSE),"")</f>
        <v/>
      </c>
      <c r="E212" s="74" t="str">
        <f>IFERROR(VLOOKUP(調査票シート!$J212,判定レベル!$C$6:$D$8,判定レベル!$D$1,FALSE),"")</f>
        <v/>
      </c>
      <c r="F212" s="74" t="str">
        <f>IF(調査票シート!$K212="","",IF(調査票シート!$K212&gt;=判定レベル!$C$1,判定レベル!$D$10,判定レベル!$D$9))</f>
        <v/>
      </c>
      <c r="G212" s="75" t="str">
        <f>IFERROR(VLOOKUP(調査票シート!$M212,判定レベル!$C$11:$D$20,判定レベル!$D$1,FALSE),"")</f>
        <v/>
      </c>
      <c r="H212" s="74" t="str">
        <f>IFERROR(VLOOKUP(調査票シート!$N212,判定レベル!$C$21:$D$22,判定レベル!$D$1,FALSE),"")</f>
        <v/>
      </c>
      <c r="I212" s="74" t="str">
        <f>IFERROR(VLOOKUP(調査票シート!$O212,判定レベル!$C$23:$D$25,判定レベル!$D$1,FALSE),"")</f>
        <v/>
      </c>
      <c r="J212" s="76" t="str">
        <f>IFERROR(VLOOKUP(調査票シート!$P212,判定レベル!$C$26:$D$27,判定レベル!$D$1,FALSE),"―")</f>
        <v>―</v>
      </c>
      <c r="K212" s="77">
        <f t="shared" si="3"/>
        <v>0</v>
      </c>
      <c r="L212" s="78">
        <f t="shared" si="3"/>
        <v>0</v>
      </c>
      <c r="M212" s="78">
        <f t="shared" si="3"/>
        <v>0</v>
      </c>
      <c r="N212" s="79">
        <f t="shared" si="3"/>
        <v>1</v>
      </c>
      <c r="O212" s="73" t="str">
        <f>IF(COUNTIF($D212:$J212,"×"),"×",IF(SUM($K212:$N212)&lt;7,"",IF(AND($I212=判定レベル!$D$25,SUM($M212:$M212)&lt;=0),"",IF(M212&gt;0,$M$8,IF(L212&gt;0,$L$8,$K$8)))))</f>
        <v/>
      </c>
      <c r="Q212" s="24" t="str">
        <f>IF(調査票シート!G212="","",調査票シート!G212)</f>
        <v/>
      </c>
      <c r="R212" s="161" t="str">
        <f>IF(調査票シート!$H212="","",調査票シート!$H212)</f>
        <v/>
      </c>
      <c r="S212" s="161" t="str">
        <f>IF(ISERROR(調査票シート!L212),"",調査票シート!L212)</f>
        <v/>
      </c>
    </row>
    <row r="213" spans="2:19" x14ac:dyDescent="0.3">
      <c r="B213" s="22" t="str">
        <f>IF(調査票シート!E213="","",調査票シート!E213)</f>
        <v/>
      </c>
      <c r="C213" s="23" t="str">
        <f>IF(調査票シート!F213="","",調査票シート!F213)</f>
        <v/>
      </c>
      <c r="D213" s="74" t="str">
        <f>IFERROR(VLOOKUP(調査票シート!$I213,判定レベル!$C$3:$D$5,判定レベル!$D$1,FALSE),"")</f>
        <v/>
      </c>
      <c r="E213" s="74" t="str">
        <f>IFERROR(VLOOKUP(調査票シート!$J213,判定レベル!$C$6:$D$8,判定レベル!$D$1,FALSE),"")</f>
        <v/>
      </c>
      <c r="F213" s="74" t="str">
        <f>IF(調査票シート!$K213="","",IF(調査票シート!$K213&gt;=判定レベル!$C$1,判定レベル!$D$10,判定レベル!$D$9))</f>
        <v/>
      </c>
      <c r="G213" s="75" t="str">
        <f>IFERROR(VLOOKUP(調査票シート!$M213,判定レベル!$C$11:$D$20,判定レベル!$D$1,FALSE),"")</f>
        <v/>
      </c>
      <c r="H213" s="74" t="str">
        <f>IFERROR(VLOOKUP(調査票シート!$N213,判定レベル!$C$21:$D$22,判定レベル!$D$1,FALSE),"")</f>
        <v/>
      </c>
      <c r="I213" s="74" t="str">
        <f>IFERROR(VLOOKUP(調査票シート!$O213,判定レベル!$C$23:$D$25,判定レベル!$D$1,FALSE),"")</f>
        <v/>
      </c>
      <c r="J213" s="76" t="str">
        <f>IFERROR(VLOOKUP(調査票シート!$P213,判定レベル!$C$26:$D$27,判定レベル!$D$1,FALSE),"―")</f>
        <v>―</v>
      </c>
      <c r="K213" s="77">
        <f t="shared" si="3"/>
        <v>0</v>
      </c>
      <c r="L213" s="78">
        <f t="shared" si="3"/>
        <v>0</v>
      </c>
      <c r="M213" s="78">
        <f t="shared" si="3"/>
        <v>0</v>
      </c>
      <c r="N213" s="79">
        <f t="shared" si="3"/>
        <v>1</v>
      </c>
      <c r="O213" s="73" t="str">
        <f>IF(COUNTIF($D213:$J213,"×"),"×",IF(SUM($K213:$N213)&lt;7,"",IF(AND($I213=判定レベル!$D$25,SUM($M213:$M213)&lt;=0),"",IF(M213&gt;0,$M$8,IF(L213&gt;0,$L$8,$K$8)))))</f>
        <v/>
      </c>
      <c r="Q213" s="24" t="str">
        <f>IF(調査票シート!G213="","",調査票シート!G213)</f>
        <v/>
      </c>
      <c r="R213" s="161" t="str">
        <f>IF(調査票シート!$H213="","",調査票シート!$H213)</f>
        <v/>
      </c>
      <c r="S213" s="161" t="str">
        <f>IF(ISERROR(調査票シート!L213),"",調査票シート!L213)</f>
        <v/>
      </c>
    </row>
    <row r="214" spans="2:19" x14ac:dyDescent="0.3">
      <c r="B214" s="22" t="str">
        <f>IF(調査票シート!E214="","",調査票シート!E214)</f>
        <v/>
      </c>
      <c r="C214" s="23" t="str">
        <f>IF(調査票シート!F214="","",調査票シート!F214)</f>
        <v/>
      </c>
      <c r="D214" s="74" t="str">
        <f>IFERROR(VLOOKUP(調査票シート!$I214,判定レベル!$C$3:$D$5,判定レベル!$D$1,FALSE),"")</f>
        <v/>
      </c>
      <c r="E214" s="74" t="str">
        <f>IFERROR(VLOOKUP(調査票シート!$J214,判定レベル!$C$6:$D$8,判定レベル!$D$1,FALSE),"")</f>
        <v/>
      </c>
      <c r="F214" s="74" t="str">
        <f>IF(調査票シート!$K214="","",IF(調査票シート!$K214&gt;=判定レベル!$C$1,判定レベル!$D$10,判定レベル!$D$9))</f>
        <v/>
      </c>
      <c r="G214" s="75" t="str">
        <f>IFERROR(VLOOKUP(調査票シート!$M214,判定レベル!$C$11:$D$20,判定レベル!$D$1,FALSE),"")</f>
        <v/>
      </c>
      <c r="H214" s="74" t="str">
        <f>IFERROR(VLOOKUP(調査票シート!$N214,判定レベル!$C$21:$D$22,判定レベル!$D$1,FALSE),"")</f>
        <v/>
      </c>
      <c r="I214" s="74" t="str">
        <f>IFERROR(VLOOKUP(調査票シート!$O214,判定レベル!$C$23:$D$25,判定レベル!$D$1,FALSE),"")</f>
        <v/>
      </c>
      <c r="J214" s="76" t="str">
        <f>IFERROR(VLOOKUP(調査票シート!$P214,判定レベル!$C$26:$D$27,判定レベル!$D$1,FALSE),"―")</f>
        <v>―</v>
      </c>
      <c r="K214" s="77">
        <f t="shared" si="3"/>
        <v>0</v>
      </c>
      <c r="L214" s="78">
        <f t="shared" si="3"/>
        <v>0</v>
      </c>
      <c r="M214" s="78">
        <f t="shared" si="3"/>
        <v>0</v>
      </c>
      <c r="N214" s="79">
        <f t="shared" si="3"/>
        <v>1</v>
      </c>
      <c r="O214" s="73" t="str">
        <f>IF(COUNTIF($D214:$J214,"×"),"×",IF(SUM($K214:$N214)&lt;7,"",IF(AND($I214=判定レベル!$D$25,SUM($M214:$M214)&lt;=0),"",IF(M214&gt;0,$M$8,IF(L214&gt;0,$L$8,$K$8)))))</f>
        <v/>
      </c>
      <c r="Q214" s="24" t="str">
        <f>IF(調査票シート!G214="","",調査票シート!G214)</f>
        <v/>
      </c>
      <c r="R214" s="161" t="str">
        <f>IF(調査票シート!$H214="","",調査票シート!$H214)</f>
        <v/>
      </c>
      <c r="S214" s="161" t="str">
        <f>IF(ISERROR(調査票シート!L214),"",調査票シート!L214)</f>
        <v/>
      </c>
    </row>
    <row r="215" spans="2:19" x14ac:dyDescent="0.3">
      <c r="B215" s="22" t="str">
        <f>IF(調査票シート!E215="","",調査票シート!E215)</f>
        <v/>
      </c>
      <c r="C215" s="23" t="str">
        <f>IF(調査票シート!F215="","",調査票シート!F215)</f>
        <v/>
      </c>
      <c r="D215" s="74" t="str">
        <f>IFERROR(VLOOKUP(調査票シート!$I215,判定レベル!$C$3:$D$5,判定レベル!$D$1,FALSE),"")</f>
        <v/>
      </c>
      <c r="E215" s="74" t="str">
        <f>IFERROR(VLOOKUP(調査票シート!$J215,判定レベル!$C$6:$D$8,判定レベル!$D$1,FALSE),"")</f>
        <v/>
      </c>
      <c r="F215" s="74" t="str">
        <f>IF(調査票シート!$K215="","",IF(調査票シート!$K215&gt;=判定レベル!$C$1,判定レベル!$D$10,判定レベル!$D$9))</f>
        <v/>
      </c>
      <c r="G215" s="75" t="str">
        <f>IFERROR(VLOOKUP(調査票シート!$M215,判定レベル!$C$11:$D$20,判定レベル!$D$1,FALSE),"")</f>
        <v/>
      </c>
      <c r="H215" s="74" t="str">
        <f>IFERROR(VLOOKUP(調査票シート!$N215,判定レベル!$C$21:$D$22,判定レベル!$D$1,FALSE),"")</f>
        <v/>
      </c>
      <c r="I215" s="74" t="str">
        <f>IFERROR(VLOOKUP(調査票シート!$O215,判定レベル!$C$23:$D$25,判定レベル!$D$1,FALSE),"")</f>
        <v/>
      </c>
      <c r="J215" s="76" t="str">
        <f>IFERROR(VLOOKUP(調査票シート!$P215,判定レベル!$C$26:$D$27,判定レベル!$D$1,FALSE),"―")</f>
        <v>―</v>
      </c>
      <c r="K215" s="77">
        <f t="shared" si="3"/>
        <v>0</v>
      </c>
      <c r="L215" s="78">
        <f t="shared" si="3"/>
        <v>0</v>
      </c>
      <c r="M215" s="78">
        <f t="shared" si="3"/>
        <v>0</v>
      </c>
      <c r="N215" s="79">
        <f t="shared" si="3"/>
        <v>1</v>
      </c>
      <c r="O215" s="73" t="str">
        <f>IF(COUNTIF($D215:$J215,"×"),"×",IF(SUM($K215:$N215)&lt;7,"",IF(AND($I215=判定レベル!$D$25,SUM($M215:$M215)&lt;=0),"",IF(M215&gt;0,$M$8,IF(L215&gt;0,$L$8,$K$8)))))</f>
        <v/>
      </c>
      <c r="Q215" s="24" t="str">
        <f>IF(調査票シート!G215="","",調査票シート!G215)</f>
        <v/>
      </c>
      <c r="R215" s="161" t="str">
        <f>IF(調査票シート!$H215="","",調査票シート!$H215)</f>
        <v/>
      </c>
      <c r="S215" s="161" t="str">
        <f>IF(ISERROR(調査票シート!L215),"",調査票シート!L215)</f>
        <v/>
      </c>
    </row>
    <row r="216" spans="2:19" x14ac:dyDescent="0.3">
      <c r="B216" s="22" t="str">
        <f>IF(調査票シート!E216="","",調査票シート!E216)</f>
        <v/>
      </c>
      <c r="C216" s="23" t="str">
        <f>IF(調査票シート!F216="","",調査票シート!F216)</f>
        <v/>
      </c>
      <c r="D216" s="74" t="str">
        <f>IFERROR(VLOOKUP(調査票シート!$I216,判定レベル!$C$3:$D$5,判定レベル!$D$1,FALSE),"")</f>
        <v/>
      </c>
      <c r="E216" s="74" t="str">
        <f>IFERROR(VLOOKUP(調査票シート!$J216,判定レベル!$C$6:$D$8,判定レベル!$D$1,FALSE),"")</f>
        <v/>
      </c>
      <c r="F216" s="74" t="str">
        <f>IF(調査票シート!$K216="","",IF(調査票シート!$K216&gt;=判定レベル!$C$1,判定レベル!$D$10,判定レベル!$D$9))</f>
        <v/>
      </c>
      <c r="G216" s="75" t="str">
        <f>IFERROR(VLOOKUP(調査票シート!$M216,判定レベル!$C$11:$D$20,判定レベル!$D$1,FALSE),"")</f>
        <v/>
      </c>
      <c r="H216" s="74" t="str">
        <f>IFERROR(VLOOKUP(調査票シート!$N216,判定レベル!$C$21:$D$22,判定レベル!$D$1,FALSE),"")</f>
        <v/>
      </c>
      <c r="I216" s="74" t="str">
        <f>IFERROR(VLOOKUP(調査票シート!$O216,判定レベル!$C$23:$D$25,判定レベル!$D$1,FALSE),"")</f>
        <v/>
      </c>
      <c r="J216" s="76" t="str">
        <f>IFERROR(VLOOKUP(調査票シート!$P216,判定レベル!$C$26:$D$27,判定レベル!$D$1,FALSE),"―")</f>
        <v>―</v>
      </c>
      <c r="K216" s="77">
        <f t="shared" si="3"/>
        <v>0</v>
      </c>
      <c r="L216" s="78">
        <f t="shared" si="3"/>
        <v>0</v>
      </c>
      <c r="M216" s="78">
        <f t="shared" si="3"/>
        <v>0</v>
      </c>
      <c r="N216" s="79">
        <f t="shared" si="3"/>
        <v>1</v>
      </c>
      <c r="O216" s="73" t="str">
        <f>IF(COUNTIF($D216:$J216,"×"),"×",IF(SUM($K216:$N216)&lt;7,"",IF(AND($I216=判定レベル!$D$25,SUM($M216:$M216)&lt;=0),"",IF(M216&gt;0,$M$8,IF(L216&gt;0,$L$8,$K$8)))))</f>
        <v/>
      </c>
      <c r="Q216" s="24" t="str">
        <f>IF(調査票シート!G216="","",調査票シート!G216)</f>
        <v/>
      </c>
      <c r="R216" s="161" t="str">
        <f>IF(調査票シート!$H216="","",調査票シート!$H216)</f>
        <v/>
      </c>
      <c r="S216" s="161" t="str">
        <f>IF(ISERROR(調査票シート!L216),"",調査票シート!L216)</f>
        <v/>
      </c>
    </row>
    <row r="217" spans="2:19" x14ac:dyDescent="0.3">
      <c r="B217" s="22" t="str">
        <f>IF(調査票シート!E217="","",調査票シート!E217)</f>
        <v/>
      </c>
      <c r="C217" s="23" t="str">
        <f>IF(調査票シート!F217="","",調査票シート!F217)</f>
        <v/>
      </c>
      <c r="D217" s="74" t="str">
        <f>IFERROR(VLOOKUP(調査票シート!$I217,判定レベル!$C$3:$D$5,判定レベル!$D$1,FALSE),"")</f>
        <v/>
      </c>
      <c r="E217" s="74" t="str">
        <f>IFERROR(VLOOKUP(調査票シート!$J217,判定レベル!$C$6:$D$8,判定レベル!$D$1,FALSE),"")</f>
        <v/>
      </c>
      <c r="F217" s="74" t="str">
        <f>IF(調査票シート!$K217="","",IF(調査票シート!$K217&gt;=判定レベル!$C$1,判定レベル!$D$10,判定レベル!$D$9))</f>
        <v/>
      </c>
      <c r="G217" s="75" t="str">
        <f>IFERROR(VLOOKUP(調査票シート!$M217,判定レベル!$C$11:$D$20,判定レベル!$D$1,FALSE),"")</f>
        <v/>
      </c>
      <c r="H217" s="74" t="str">
        <f>IFERROR(VLOOKUP(調査票シート!$N217,判定レベル!$C$21:$D$22,判定レベル!$D$1,FALSE),"")</f>
        <v/>
      </c>
      <c r="I217" s="74" t="str">
        <f>IFERROR(VLOOKUP(調査票シート!$O217,判定レベル!$C$23:$D$25,判定レベル!$D$1,FALSE),"")</f>
        <v/>
      </c>
      <c r="J217" s="76" t="str">
        <f>IFERROR(VLOOKUP(調査票シート!$P217,判定レベル!$C$26:$D$27,判定レベル!$D$1,FALSE),"―")</f>
        <v>―</v>
      </c>
      <c r="K217" s="77">
        <f t="shared" si="3"/>
        <v>0</v>
      </c>
      <c r="L217" s="78">
        <f t="shared" si="3"/>
        <v>0</v>
      </c>
      <c r="M217" s="78">
        <f t="shared" si="3"/>
        <v>0</v>
      </c>
      <c r="N217" s="79">
        <f t="shared" si="3"/>
        <v>1</v>
      </c>
      <c r="O217" s="73" t="str">
        <f>IF(COUNTIF($D217:$J217,"×"),"×",IF(SUM($K217:$N217)&lt;7,"",IF(AND($I217=判定レベル!$D$25,SUM($M217:$M217)&lt;=0),"",IF(M217&gt;0,$M$8,IF(L217&gt;0,$L$8,$K$8)))))</f>
        <v/>
      </c>
      <c r="Q217" s="24" t="str">
        <f>IF(調査票シート!G217="","",調査票シート!G217)</f>
        <v/>
      </c>
      <c r="R217" s="161" t="str">
        <f>IF(調査票シート!$H217="","",調査票シート!$H217)</f>
        <v/>
      </c>
      <c r="S217" s="161" t="str">
        <f>IF(ISERROR(調査票シート!L217),"",調査票シート!L217)</f>
        <v/>
      </c>
    </row>
    <row r="218" spans="2:19" x14ac:dyDescent="0.3">
      <c r="B218" s="22" t="str">
        <f>IF(調査票シート!E218="","",調査票シート!E218)</f>
        <v/>
      </c>
      <c r="C218" s="23" t="str">
        <f>IF(調査票シート!F218="","",調査票シート!F218)</f>
        <v/>
      </c>
      <c r="D218" s="74" t="str">
        <f>IFERROR(VLOOKUP(調査票シート!$I218,判定レベル!$C$3:$D$5,判定レベル!$D$1,FALSE),"")</f>
        <v/>
      </c>
      <c r="E218" s="74" t="str">
        <f>IFERROR(VLOOKUP(調査票シート!$J218,判定レベル!$C$6:$D$8,判定レベル!$D$1,FALSE),"")</f>
        <v/>
      </c>
      <c r="F218" s="74" t="str">
        <f>IF(調査票シート!$K218="","",IF(調査票シート!$K218&gt;=判定レベル!$C$1,判定レベル!$D$10,判定レベル!$D$9))</f>
        <v/>
      </c>
      <c r="G218" s="75" t="str">
        <f>IFERROR(VLOOKUP(調査票シート!$M218,判定レベル!$C$11:$D$20,判定レベル!$D$1,FALSE),"")</f>
        <v/>
      </c>
      <c r="H218" s="74" t="str">
        <f>IFERROR(VLOOKUP(調査票シート!$N218,判定レベル!$C$21:$D$22,判定レベル!$D$1,FALSE),"")</f>
        <v/>
      </c>
      <c r="I218" s="74" t="str">
        <f>IFERROR(VLOOKUP(調査票シート!$O218,判定レベル!$C$23:$D$25,判定レベル!$D$1,FALSE),"")</f>
        <v/>
      </c>
      <c r="J218" s="76" t="str">
        <f>IFERROR(VLOOKUP(調査票シート!$P218,判定レベル!$C$26:$D$27,判定レベル!$D$1,FALSE),"―")</f>
        <v>―</v>
      </c>
      <c r="K218" s="77">
        <f t="shared" si="3"/>
        <v>0</v>
      </c>
      <c r="L218" s="78">
        <f t="shared" si="3"/>
        <v>0</v>
      </c>
      <c r="M218" s="78">
        <f t="shared" si="3"/>
        <v>0</v>
      </c>
      <c r="N218" s="79">
        <f t="shared" si="3"/>
        <v>1</v>
      </c>
      <c r="O218" s="73" t="str">
        <f>IF(COUNTIF($D218:$J218,"×"),"×",IF(SUM($K218:$N218)&lt;7,"",IF(AND($I218=判定レベル!$D$25,SUM($M218:$M218)&lt;=0),"",IF(M218&gt;0,$M$8,IF(L218&gt;0,$L$8,$K$8)))))</f>
        <v/>
      </c>
      <c r="Q218" s="24" t="str">
        <f>IF(調査票シート!G218="","",調査票シート!G218)</f>
        <v/>
      </c>
      <c r="R218" s="161" t="str">
        <f>IF(調査票シート!$H218="","",調査票シート!$H218)</f>
        <v/>
      </c>
      <c r="S218" s="161" t="str">
        <f>IF(ISERROR(調査票シート!L218),"",調査票シート!L218)</f>
        <v/>
      </c>
    </row>
    <row r="219" spans="2:19" x14ac:dyDescent="0.3">
      <c r="B219" s="22" t="str">
        <f>IF(調査票シート!E219="","",調査票シート!E219)</f>
        <v/>
      </c>
      <c r="C219" s="23" t="str">
        <f>IF(調査票シート!F219="","",調査票シート!F219)</f>
        <v/>
      </c>
      <c r="D219" s="74" t="str">
        <f>IFERROR(VLOOKUP(調査票シート!$I219,判定レベル!$C$3:$D$5,判定レベル!$D$1,FALSE),"")</f>
        <v/>
      </c>
      <c r="E219" s="74" t="str">
        <f>IFERROR(VLOOKUP(調査票シート!$J219,判定レベル!$C$6:$D$8,判定レベル!$D$1,FALSE),"")</f>
        <v/>
      </c>
      <c r="F219" s="74" t="str">
        <f>IF(調査票シート!$K219="","",IF(調査票シート!$K219&gt;=判定レベル!$C$1,判定レベル!$D$10,判定レベル!$D$9))</f>
        <v/>
      </c>
      <c r="G219" s="75" t="str">
        <f>IFERROR(VLOOKUP(調査票シート!$M219,判定レベル!$C$11:$D$20,判定レベル!$D$1,FALSE),"")</f>
        <v/>
      </c>
      <c r="H219" s="74" t="str">
        <f>IFERROR(VLOOKUP(調査票シート!$N219,判定レベル!$C$21:$D$22,判定レベル!$D$1,FALSE),"")</f>
        <v/>
      </c>
      <c r="I219" s="74" t="str">
        <f>IFERROR(VLOOKUP(調査票シート!$O219,判定レベル!$C$23:$D$25,判定レベル!$D$1,FALSE),"")</f>
        <v/>
      </c>
      <c r="J219" s="76" t="str">
        <f>IFERROR(VLOOKUP(調査票シート!$P219,判定レベル!$C$26:$D$27,判定レベル!$D$1,FALSE),"―")</f>
        <v>―</v>
      </c>
      <c r="K219" s="77">
        <f t="shared" si="3"/>
        <v>0</v>
      </c>
      <c r="L219" s="78">
        <f t="shared" si="3"/>
        <v>0</v>
      </c>
      <c r="M219" s="78">
        <f t="shared" si="3"/>
        <v>0</v>
      </c>
      <c r="N219" s="79">
        <f t="shared" ref="K219:N282" si="4">COUNTIF($D219:$J219,N$8)</f>
        <v>1</v>
      </c>
      <c r="O219" s="73" t="str">
        <f>IF(COUNTIF($D219:$J219,"×"),"×",IF(SUM($K219:$N219)&lt;7,"",IF(AND($I219=判定レベル!$D$25,SUM($M219:$M219)&lt;=0),"",IF(M219&gt;0,$M$8,IF(L219&gt;0,$L$8,$K$8)))))</f>
        <v/>
      </c>
      <c r="Q219" s="24" t="str">
        <f>IF(調査票シート!G219="","",調査票シート!G219)</f>
        <v/>
      </c>
      <c r="R219" s="161" t="str">
        <f>IF(調査票シート!$H219="","",調査票シート!$H219)</f>
        <v/>
      </c>
      <c r="S219" s="161" t="str">
        <f>IF(ISERROR(調査票シート!L219),"",調査票シート!L219)</f>
        <v/>
      </c>
    </row>
    <row r="220" spans="2:19" x14ac:dyDescent="0.3">
      <c r="B220" s="22" t="str">
        <f>IF(調査票シート!E220="","",調査票シート!E220)</f>
        <v/>
      </c>
      <c r="C220" s="23" t="str">
        <f>IF(調査票シート!F220="","",調査票シート!F220)</f>
        <v/>
      </c>
      <c r="D220" s="74" t="str">
        <f>IFERROR(VLOOKUP(調査票シート!$I220,判定レベル!$C$3:$D$5,判定レベル!$D$1,FALSE),"")</f>
        <v/>
      </c>
      <c r="E220" s="74" t="str">
        <f>IFERROR(VLOOKUP(調査票シート!$J220,判定レベル!$C$6:$D$8,判定レベル!$D$1,FALSE),"")</f>
        <v/>
      </c>
      <c r="F220" s="74" t="str">
        <f>IF(調査票シート!$K220="","",IF(調査票シート!$K220&gt;=判定レベル!$C$1,判定レベル!$D$10,判定レベル!$D$9))</f>
        <v/>
      </c>
      <c r="G220" s="75" t="str">
        <f>IFERROR(VLOOKUP(調査票シート!$M220,判定レベル!$C$11:$D$20,判定レベル!$D$1,FALSE),"")</f>
        <v/>
      </c>
      <c r="H220" s="74" t="str">
        <f>IFERROR(VLOOKUP(調査票シート!$N220,判定レベル!$C$21:$D$22,判定レベル!$D$1,FALSE),"")</f>
        <v/>
      </c>
      <c r="I220" s="74" t="str">
        <f>IFERROR(VLOOKUP(調査票シート!$O220,判定レベル!$C$23:$D$25,判定レベル!$D$1,FALSE),"")</f>
        <v/>
      </c>
      <c r="J220" s="76" t="str">
        <f>IFERROR(VLOOKUP(調査票シート!$P220,判定レベル!$C$26:$D$27,判定レベル!$D$1,FALSE),"―")</f>
        <v>―</v>
      </c>
      <c r="K220" s="77">
        <f t="shared" si="4"/>
        <v>0</v>
      </c>
      <c r="L220" s="78">
        <f t="shared" si="4"/>
        <v>0</v>
      </c>
      <c r="M220" s="78">
        <f t="shared" si="4"/>
        <v>0</v>
      </c>
      <c r="N220" s="79">
        <f t="shared" si="4"/>
        <v>1</v>
      </c>
      <c r="O220" s="73" t="str">
        <f>IF(COUNTIF($D220:$J220,"×"),"×",IF(SUM($K220:$N220)&lt;7,"",IF(AND($I220=判定レベル!$D$25,SUM($M220:$M220)&lt;=0),"",IF(M220&gt;0,$M$8,IF(L220&gt;0,$L$8,$K$8)))))</f>
        <v/>
      </c>
      <c r="Q220" s="24" t="str">
        <f>IF(調査票シート!G220="","",調査票シート!G220)</f>
        <v/>
      </c>
      <c r="R220" s="161" t="str">
        <f>IF(調査票シート!$H220="","",調査票シート!$H220)</f>
        <v/>
      </c>
      <c r="S220" s="161" t="str">
        <f>IF(ISERROR(調査票シート!L220),"",調査票シート!L220)</f>
        <v/>
      </c>
    </row>
    <row r="221" spans="2:19" x14ac:dyDescent="0.3">
      <c r="B221" s="22" t="str">
        <f>IF(調査票シート!E221="","",調査票シート!E221)</f>
        <v/>
      </c>
      <c r="C221" s="23" t="str">
        <f>IF(調査票シート!F221="","",調査票シート!F221)</f>
        <v/>
      </c>
      <c r="D221" s="74" t="str">
        <f>IFERROR(VLOOKUP(調査票シート!$I221,判定レベル!$C$3:$D$5,判定レベル!$D$1,FALSE),"")</f>
        <v/>
      </c>
      <c r="E221" s="74" t="str">
        <f>IFERROR(VLOOKUP(調査票シート!$J221,判定レベル!$C$6:$D$8,判定レベル!$D$1,FALSE),"")</f>
        <v/>
      </c>
      <c r="F221" s="74" t="str">
        <f>IF(調査票シート!$K221="","",IF(調査票シート!$K221&gt;=判定レベル!$C$1,判定レベル!$D$10,判定レベル!$D$9))</f>
        <v/>
      </c>
      <c r="G221" s="75" t="str">
        <f>IFERROR(VLOOKUP(調査票シート!$M221,判定レベル!$C$11:$D$20,判定レベル!$D$1,FALSE),"")</f>
        <v/>
      </c>
      <c r="H221" s="74" t="str">
        <f>IFERROR(VLOOKUP(調査票シート!$N221,判定レベル!$C$21:$D$22,判定レベル!$D$1,FALSE),"")</f>
        <v/>
      </c>
      <c r="I221" s="74" t="str">
        <f>IFERROR(VLOOKUP(調査票シート!$O221,判定レベル!$C$23:$D$25,判定レベル!$D$1,FALSE),"")</f>
        <v/>
      </c>
      <c r="J221" s="76" t="str">
        <f>IFERROR(VLOOKUP(調査票シート!$P221,判定レベル!$C$26:$D$27,判定レベル!$D$1,FALSE),"―")</f>
        <v>―</v>
      </c>
      <c r="K221" s="77">
        <f t="shared" si="4"/>
        <v>0</v>
      </c>
      <c r="L221" s="78">
        <f t="shared" si="4"/>
        <v>0</v>
      </c>
      <c r="M221" s="78">
        <f t="shared" si="4"/>
        <v>0</v>
      </c>
      <c r="N221" s="79">
        <f t="shared" si="4"/>
        <v>1</v>
      </c>
      <c r="O221" s="73" t="str">
        <f>IF(COUNTIF($D221:$J221,"×"),"×",IF(SUM($K221:$N221)&lt;7,"",IF(AND($I221=判定レベル!$D$25,SUM($M221:$M221)&lt;=0),"",IF(M221&gt;0,$M$8,IF(L221&gt;0,$L$8,$K$8)))))</f>
        <v/>
      </c>
      <c r="Q221" s="24" t="str">
        <f>IF(調査票シート!G221="","",調査票シート!G221)</f>
        <v/>
      </c>
      <c r="R221" s="161" t="str">
        <f>IF(調査票シート!$H221="","",調査票シート!$H221)</f>
        <v/>
      </c>
      <c r="S221" s="161" t="str">
        <f>IF(ISERROR(調査票シート!L221),"",調査票シート!L221)</f>
        <v/>
      </c>
    </row>
    <row r="222" spans="2:19" x14ac:dyDescent="0.3">
      <c r="B222" s="22" t="str">
        <f>IF(調査票シート!E222="","",調査票シート!E222)</f>
        <v/>
      </c>
      <c r="C222" s="23" t="str">
        <f>IF(調査票シート!F222="","",調査票シート!F222)</f>
        <v/>
      </c>
      <c r="D222" s="74" t="str">
        <f>IFERROR(VLOOKUP(調査票シート!$I222,判定レベル!$C$3:$D$5,判定レベル!$D$1,FALSE),"")</f>
        <v/>
      </c>
      <c r="E222" s="74" t="str">
        <f>IFERROR(VLOOKUP(調査票シート!$J222,判定レベル!$C$6:$D$8,判定レベル!$D$1,FALSE),"")</f>
        <v/>
      </c>
      <c r="F222" s="74" t="str">
        <f>IF(調査票シート!$K222="","",IF(調査票シート!$K222&gt;=判定レベル!$C$1,判定レベル!$D$10,判定レベル!$D$9))</f>
        <v/>
      </c>
      <c r="G222" s="75" t="str">
        <f>IFERROR(VLOOKUP(調査票シート!$M222,判定レベル!$C$11:$D$20,判定レベル!$D$1,FALSE),"")</f>
        <v/>
      </c>
      <c r="H222" s="74" t="str">
        <f>IFERROR(VLOOKUP(調査票シート!$N222,判定レベル!$C$21:$D$22,判定レベル!$D$1,FALSE),"")</f>
        <v/>
      </c>
      <c r="I222" s="74" t="str">
        <f>IFERROR(VLOOKUP(調査票シート!$O222,判定レベル!$C$23:$D$25,判定レベル!$D$1,FALSE),"")</f>
        <v/>
      </c>
      <c r="J222" s="76" t="str">
        <f>IFERROR(VLOOKUP(調査票シート!$P222,判定レベル!$C$26:$D$27,判定レベル!$D$1,FALSE),"―")</f>
        <v>―</v>
      </c>
      <c r="K222" s="77">
        <f t="shared" si="4"/>
        <v>0</v>
      </c>
      <c r="L222" s="78">
        <f t="shared" si="4"/>
        <v>0</v>
      </c>
      <c r="M222" s="78">
        <f t="shared" si="4"/>
        <v>0</v>
      </c>
      <c r="N222" s="79">
        <f t="shared" si="4"/>
        <v>1</v>
      </c>
      <c r="O222" s="73" t="str">
        <f>IF(COUNTIF($D222:$J222,"×"),"×",IF(SUM($K222:$N222)&lt;7,"",IF(AND($I222=判定レベル!$D$25,SUM($M222:$M222)&lt;=0),"",IF(M222&gt;0,$M$8,IF(L222&gt;0,$L$8,$K$8)))))</f>
        <v/>
      </c>
      <c r="Q222" s="24" t="str">
        <f>IF(調査票シート!G222="","",調査票シート!G222)</f>
        <v/>
      </c>
      <c r="R222" s="161" t="str">
        <f>IF(調査票シート!$H222="","",調査票シート!$H222)</f>
        <v/>
      </c>
      <c r="S222" s="161" t="str">
        <f>IF(ISERROR(調査票シート!L222),"",調査票シート!L222)</f>
        <v/>
      </c>
    </row>
    <row r="223" spans="2:19" x14ac:dyDescent="0.3">
      <c r="B223" s="22" t="str">
        <f>IF(調査票シート!E223="","",調査票シート!E223)</f>
        <v/>
      </c>
      <c r="C223" s="23" t="str">
        <f>IF(調査票シート!F223="","",調査票シート!F223)</f>
        <v/>
      </c>
      <c r="D223" s="74" t="str">
        <f>IFERROR(VLOOKUP(調査票シート!$I223,判定レベル!$C$3:$D$5,判定レベル!$D$1,FALSE),"")</f>
        <v/>
      </c>
      <c r="E223" s="74" t="str">
        <f>IFERROR(VLOOKUP(調査票シート!$J223,判定レベル!$C$6:$D$8,判定レベル!$D$1,FALSE),"")</f>
        <v/>
      </c>
      <c r="F223" s="74" t="str">
        <f>IF(調査票シート!$K223="","",IF(調査票シート!$K223&gt;=判定レベル!$C$1,判定レベル!$D$10,判定レベル!$D$9))</f>
        <v/>
      </c>
      <c r="G223" s="75" t="str">
        <f>IFERROR(VLOOKUP(調査票シート!$M223,判定レベル!$C$11:$D$20,判定レベル!$D$1,FALSE),"")</f>
        <v/>
      </c>
      <c r="H223" s="74" t="str">
        <f>IFERROR(VLOOKUP(調査票シート!$N223,判定レベル!$C$21:$D$22,判定レベル!$D$1,FALSE),"")</f>
        <v/>
      </c>
      <c r="I223" s="74" t="str">
        <f>IFERROR(VLOOKUP(調査票シート!$O223,判定レベル!$C$23:$D$25,判定レベル!$D$1,FALSE),"")</f>
        <v/>
      </c>
      <c r="J223" s="76" t="str">
        <f>IFERROR(VLOOKUP(調査票シート!$P223,判定レベル!$C$26:$D$27,判定レベル!$D$1,FALSE),"―")</f>
        <v>―</v>
      </c>
      <c r="K223" s="77">
        <f t="shared" si="4"/>
        <v>0</v>
      </c>
      <c r="L223" s="78">
        <f t="shared" si="4"/>
        <v>0</v>
      </c>
      <c r="M223" s="78">
        <f t="shared" si="4"/>
        <v>0</v>
      </c>
      <c r="N223" s="79">
        <f t="shared" si="4"/>
        <v>1</v>
      </c>
      <c r="O223" s="73" t="str">
        <f>IF(COUNTIF($D223:$J223,"×"),"×",IF(SUM($K223:$N223)&lt;7,"",IF(AND($I223=判定レベル!$D$25,SUM($M223:$M223)&lt;=0),"",IF(M223&gt;0,$M$8,IF(L223&gt;0,$L$8,$K$8)))))</f>
        <v/>
      </c>
      <c r="Q223" s="24" t="str">
        <f>IF(調査票シート!G223="","",調査票シート!G223)</f>
        <v/>
      </c>
      <c r="R223" s="161" t="str">
        <f>IF(調査票シート!$H223="","",調査票シート!$H223)</f>
        <v/>
      </c>
      <c r="S223" s="161" t="str">
        <f>IF(ISERROR(調査票シート!L223),"",調査票シート!L223)</f>
        <v/>
      </c>
    </row>
    <row r="224" spans="2:19" x14ac:dyDescent="0.3">
      <c r="B224" s="22" t="str">
        <f>IF(調査票シート!E224="","",調査票シート!E224)</f>
        <v/>
      </c>
      <c r="C224" s="23" t="str">
        <f>IF(調査票シート!F224="","",調査票シート!F224)</f>
        <v/>
      </c>
      <c r="D224" s="74" t="str">
        <f>IFERROR(VLOOKUP(調査票シート!$I224,判定レベル!$C$3:$D$5,判定レベル!$D$1,FALSE),"")</f>
        <v/>
      </c>
      <c r="E224" s="74" t="str">
        <f>IFERROR(VLOOKUP(調査票シート!$J224,判定レベル!$C$6:$D$8,判定レベル!$D$1,FALSE),"")</f>
        <v/>
      </c>
      <c r="F224" s="74" t="str">
        <f>IF(調査票シート!$K224="","",IF(調査票シート!$K224&gt;=判定レベル!$C$1,判定レベル!$D$10,判定レベル!$D$9))</f>
        <v/>
      </c>
      <c r="G224" s="75" t="str">
        <f>IFERROR(VLOOKUP(調査票シート!$M224,判定レベル!$C$11:$D$20,判定レベル!$D$1,FALSE),"")</f>
        <v/>
      </c>
      <c r="H224" s="74" t="str">
        <f>IFERROR(VLOOKUP(調査票シート!$N224,判定レベル!$C$21:$D$22,判定レベル!$D$1,FALSE),"")</f>
        <v/>
      </c>
      <c r="I224" s="74" t="str">
        <f>IFERROR(VLOOKUP(調査票シート!$O224,判定レベル!$C$23:$D$25,判定レベル!$D$1,FALSE),"")</f>
        <v/>
      </c>
      <c r="J224" s="76" t="str">
        <f>IFERROR(VLOOKUP(調査票シート!$P224,判定レベル!$C$26:$D$27,判定レベル!$D$1,FALSE),"―")</f>
        <v>―</v>
      </c>
      <c r="K224" s="77">
        <f t="shared" si="4"/>
        <v>0</v>
      </c>
      <c r="L224" s="78">
        <f t="shared" si="4"/>
        <v>0</v>
      </c>
      <c r="M224" s="78">
        <f t="shared" si="4"/>
        <v>0</v>
      </c>
      <c r="N224" s="79">
        <f t="shared" si="4"/>
        <v>1</v>
      </c>
      <c r="O224" s="73" t="str">
        <f>IF(COUNTIF($D224:$J224,"×"),"×",IF(SUM($K224:$N224)&lt;7,"",IF(AND($I224=判定レベル!$D$25,SUM($M224:$M224)&lt;=0),"",IF(M224&gt;0,$M$8,IF(L224&gt;0,$L$8,$K$8)))))</f>
        <v/>
      </c>
      <c r="Q224" s="24" t="str">
        <f>IF(調査票シート!G224="","",調査票シート!G224)</f>
        <v/>
      </c>
      <c r="R224" s="161" t="str">
        <f>IF(調査票シート!$H224="","",調査票シート!$H224)</f>
        <v/>
      </c>
      <c r="S224" s="161" t="str">
        <f>IF(ISERROR(調査票シート!L224),"",調査票シート!L224)</f>
        <v/>
      </c>
    </row>
    <row r="225" spans="2:19" x14ac:dyDescent="0.3">
      <c r="B225" s="22" t="str">
        <f>IF(調査票シート!E225="","",調査票シート!E225)</f>
        <v/>
      </c>
      <c r="C225" s="23" t="str">
        <f>IF(調査票シート!F225="","",調査票シート!F225)</f>
        <v/>
      </c>
      <c r="D225" s="74" t="str">
        <f>IFERROR(VLOOKUP(調査票シート!$I225,判定レベル!$C$3:$D$5,判定レベル!$D$1,FALSE),"")</f>
        <v/>
      </c>
      <c r="E225" s="74" t="str">
        <f>IFERROR(VLOOKUP(調査票シート!$J225,判定レベル!$C$6:$D$8,判定レベル!$D$1,FALSE),"")</f>
        <v/>
      </c>
      <c r="F225" s="74" t="str">
        <f>IF(調査票シート!$K225="","",IF(調査票シート!$K225&gt;=判定レベル!$C$1,判定レベル!$D$10,判定レベル!$D$9))</f>
        <v/>
      </c>
      <c r="G225" s="75" t="str">
        <f>IFERROR(VLOOKUP(調査票シート!$M225,判定レベル!$C$11:$D$20,判定レベル!$D$1,FALSE),"")</f>
        <v/>
      </c>
      <c r="H225" s="74" t="str">
        <f>IFERROR(VLOOKUP(調査票シート!$N225,判定レベル!$C$21:$D$22,判定レベル!$D$1,FALSE),"")</f>
        <v/>
      </c>
      <c r="I225" s="74" t="str">
        <f>IFERROR(VLOOKUP(調査票シート!$O225,判定レベル!$C$23:$D$25,判定レベル!$D$1,FALSE),"")</f>
        <v/>
      </c>
      <c r="J225" s="76" t="str">
        <f>IFERROR(VLOOKUP(調査票シート!$P225,判定レベル!$C$26:$D$27,判定レベル!$D$1,FALSE),"―")</f>
        <v>―</v>
      </c>
      <c r="K225" s="77">
        <f t="shared" si="4"/>
        <v>0</v>
      </c>
      <c r="L225" s="78">
        <f t="shared" si="4"/>
        <v>0</v>
      </c>
      <c r="M225" s="78">
        <f t="shared" si="4"/>
        <v>0</v>
      </c>
      <c r="N225" s="79">
        <f t="shared" si="4"/>
        <v>1</v>
      </c>
      <c r="O225" s="73" t="str">
        <f>IF(COUNTIF($D225:$J225,"×"),"×",IF(SUM($K225:$N225)&lt;7,"",IF(AND($I225=判定レベル!$D$25,SUM($M225:$M225)&lt;=0),"",IF(M225&gt;0,$M$8,IF(L225&gt;0,$L$8,$K$8)))))</f>
        <v/>
      </c>
      <c r="Q225" s="24" t="str">
        <f>IF(調査票シート!G225="","",調査票シート!G225)</f>
        <v/>
      </c>
      <c r="R225" s="161" t="str">
        <f>IF(調査票シート!$H225="","",調査票シート!$H225)</f>
        <v/>
      </c>
      <c r="S225" s="161" t="str">
        <f>IF(ISERROR(調査票シート!L225),"",調査票シート!L225)</f>
        <v/>
      </c>
    </row>
    <row r="226" spans="2:19" x14ac:dyDescent="0.3">
      <c r="B226" s="22" t="str">
        <f>IF(調査票シート!E226="","",調査票シート!E226)</f>
        <v/>
      </c>
      <c r="C226" s="23" t="str">
        <f>IF(調査票シート!F226="","",調査票シート!F226)</f>
        <v/>
      </c>
      <c r="D226" s="74" t="str">
        <f>IFERROR(VLOOKUP(調査票シート!$I226,判定レベル!$C$3:$D$5,判定レベル!$D$1,FALSE),"")</f>
        <v/>
      </c>
      <c r="E226" s="74" t="str">
        <f>IFERROR(VLOOKUP(調査票シート!$J226,判定レベル!$C$6:$D$8,判定レベル!$D$1,FALSE),"")</f>
        <v/>
      </c>
      <c r="F226" s="74" t="str">
        <f>IF(調査票シート!$K226="","",IF(調査票シート!$K226&gt;=判定レベル!$C$1,判定レベル!$D$10,判定レベル!$D$9))</f>
        <v/>
      </c>
      <c r="G226" s="75" t="str">
        <f>IFERROR(VLOOKUP(調査票シート!$M226,判定レベル!$C$11:$D$20,判定レベル!$D$1,FALSE),"")</f>
        <v/>
      </c>
      <c r="H226" s="74" t="str">
        <f>IFERROR(VLOOKUP(調査票シート!$N226,判定レベル!$C$21:$D$22,判定レベル!$D$1,FALSE),"")</f>
        <v/>
      </c>
      <c r="I226" s="74" t="str">
        <f>IFERROR(VLOOKUP(調査票シート!$O226,判定レベル!$C$23:$D$25,判定レベル!$D$1,FALSE),"")</f>
        <v/>
      </c>
      <c r="J226" s="76" t="str">
        <f>IFERROR(VLOOKUP(調査票シート!$P226,判定レベル!$C$26:$D$27,判定レベル!$D$1,FALSE),"―")</f>
        <v>―</v>
      </c>
      <c r="K226" s="77">
        <f t="shared" si="4"/>
        <v>0</v>
      </c>
      <c r="L226" s="78">
        <f t="shared" si="4"/>
        <v>0</v>
      </c>
      <c r="M226" s="78">
        <f t="shared" si="4"/>
        <v>0</v>
      </c>
      <c r="N226" s="79">
        <f t="shared" si="4"/>
        <v>1</v>
      </c>
      <c r="O226" s="73" t="str">
        <f>IF(COUNTIF($D226:$J226,"×"),"×",IF(SUM($K226:$N226)&lt;7,"",IF(AND($I226=判定レベル!$D$25,SUM($M226:$M226)&lt;=0),"",IF(M226&gt;0,$M$8,IF(L226&gt;0,$L$8,$K$8)))))</f>
        <v/>
      </c>
      <c r="Q226" s="24" t="str">
        <f>IF(調査票シート!G226="","",調査票シート!G226)</f>
        <v/>
      </c>
      <c r="R226" s="161" t="str">
        <f>IF(調査票シート!$H226="","",調査票シート!$H226)</f>
        <v/>
      </c>
      <c r="S226" s="161" t="str">
        <f>IF(ISERROR(調査票シート!L226),"",調査票シート!L226)</f>
        <v/>
      </c>
    </row>
    <row r="227" spans="2:19" x14ac:dyDescent="0.3">
      <c r="B227" s="22" t="str">
        <f>IF(調査票シート!E227="","",調査票シート!E227)</f>
        <v/>
      </c>
      <c r="C227" s="23" t="str">
        <f>IF(調査票シート!F227="","",調査票シート!F227)</f>
        <v/>
      </c>
      <c r="D227" s="74" t="str">
        <f>IFERROR(VLOOKUP(調査票シート!$I227,判定レベル!$C$3:$D$5,判定レベル!$D$1,FALSE),"")</f>
        <v/>
      </c>
      <c r="E227" s="74" t="str">
        <f>IFERROR(VLOOKUP(調査票シート!$J227,判定レベル!$C$6:$D$8,判定レベル!$D$1,FALSE),"")</f>
        <v/>
      </c>
      <c r="F227" s="74" t="str">
        <f>IF(調査票シート!$K227="","",IF(調査票シート!$K227&gt;=判定レベル!$C$1,判定レベル!$D$10,判定レベル!$D$9))</f>
        <v/>
      </c>
      <c r="G227" s="75" t="str">
        <f>IFERROR(VLOOKUP(調査票シート!$M227,判定レベル!$C$11:$D$20,判定レベル!$D$1,FALSE),"")</f>
        <v/>
      </c>
      <c r="H227" s="74" t="str">
        <f>IFERROR(VLOOKUP(調査票シート!$N227,判定レベル!$C$21:$D$22,判定レベル!$D$1,FALSE),"")</f>
        <v/>
      </c>
      <c r="I227" s="74" t="str">
        <f>IFERROR(VLOOKUP(調査票シート!$O227,判定レベル!$C$23:$D$25,判定レベル!$D$1,FALSE),"")</f>
        <v/>
      </c>
      <c r="J227" s="76" t="str">
        <f>IFERROR(VLOOKUP(調査票シート!$P227,判定レベル!$C$26:$D$27,判定レベル!$D$1,FALSE),"―")</f>
        <v>―</v>
      </c>
      <c r="K227" s="77">
        <f t="shared" si="4"/>
        <v>0</v>
      </c>
      <c r="L227" s="78">
        <f t="shared" si="4"/>
        <v>0</v>
      </c>
      <c r="M227" s="78">
        <f t="shared" si="4"/>
        <v>0</v>
      </c>
      <c r="N227" s="79">
        <f t="shared" si="4"/>
        <v>1</v>
      </c>
      <c r="O227" s="73" t="str">
        <f>IF(COUNTIF($D227:$J227,"×"),"×",IF(SUM($K227:$N227)&lt;7,"",IF(AND($I227=判定レベル!$D$25,SUM($M227:$M227)&lt;=0),"",IF(M227&gt;0,$M$8,IF(L227&gt;0,$L$8,$K$8)))))</f>
        <v/>
      </c>
      <c r="Q227" s="24" t="str">
        <f>IF(調査票シート!G227="","",調査票シート!G227)</f>
        <v/>
      </c>
      <c r="R227" s="161" t="str">
        <f>IF(調査票シート!$H227="","",調査票シート!$H227)</f>
        <v/>
      </c>
      <c r="S227" s="161" t="str">
        <f>IF(ISERROR(調査票シート!L227),"",調査票シート!L227)</f>
        <v/>
      </c>
    </row>
    <row r="228" spans="2:19" x14ac:dyDescent="0.3">
      <c r="B228" s="22" t="str">
        <f>IF(調査票シート!E228="","",調査票シート!E228)</f>
        <v/>
      </c>
      <c r="C228" s="23" t="str">
        <f>IF(調査票シート!F228="","",調査票シート!F228)</f>
        <v/>
      </c>
      <c r="D228" s="74" t="str">
        <f>IFERROR(VLOOKUP(調査票シート!$I228,判定レベル!$C$3:$D$5,判定レベル!$D$1,FALSE),"")</f>
        <v/>
      </c>
      <c r="E228" s="74" t="str">
        <f>IFERROR(VLOOKUP(調査票シート!$J228,判定レベル!$C$6:$D$8,判定レベル!$D$1,FALSE),"")</f>
        <v/>
      </c>
      <c r="F228" s="74" t="str">
        <f>IF(調査票シート!$K228="","",IF(調査票シート!$K228&gt;=判定レベル!$C$1,判定レベル!$D$10,判定レベル!$D$9))</f>
        <v/>
      </c>
      <c r="G228" s="75" t="str">
        <f>IFERROR(VLOOKUP(調査票シート!$M228,判定レベル!$C$11:$D$20,判定レベル!$D$1,FALSE),"")</f>
        <v/>
      </c>
      <c r="H228" s="74" t="str">
        <f>IFERROR(VLOOKUP(調査票シート!$N228,判定レベル!$C$21:$D$22,判定レベル!$D$1,FALSE),"")</f>
        <v/>
      </c>
      <c r="I228" s="74" t="str">
        <f>IFERROR(VLOOKUP(調査票シート!$O228,判定レベル!$C$23:$D$25,判定レベル!$D$1,FALSE),"")</f>
        <v/>
      </c>
      <c r="J228" s="76" t="str">
        <f>IFERROR(VLOOKUP(調査票シート!$P228,判定レベル!$C$26:$D$27,判定レベル!$D$1,FALSE),"―")</f>
        <v>―</v>
      </c>
      <c r="K228" s="77">
        <f t="shared" si="4"/>
        <v>0</v>
      </c>
      <c r="L228" s="78">
        <f t="shared" si="4"/>
        <v>0</v>
      </c>
      <c r="M228" s="78">
        <f t="shared" si="4"/>
        <v>0</v>
      </c>
      <c r="N228" s="79">
        <f t="shared" si="4"/>
        <v>1</v>
      </c>
      <c r="O228" s="73" t="str">
        <f>IF(COUNTIF($D228:$J228,"×"),"×",IF(SUM($K228:$N228)&lt;7,"",IF(AND($I228=判定レベル!$D$25,SUM($M228:$M228)&lt;=0),"",IF(M228&gt;0,$M$8,IF(L228&gt;0,$L$8,$K$8)))))</f>
        <v/>
      </c>
      <c r="Q228" s="24" t="str">
        <f>IF(調査票シート!G228="","",調査票シート!G228)</f>
        <v/>
      </c>
      <c r="R228" s="161" t="str">
        <f>IF(調査票シート!$H228="","",調査票シート!$H228)</f>
        <v/>
      </c>
      <c r="S228" s="161" t="str">
        <f>IF(ISERROR(調査票シート!L228),"",調査票シート!L228)</f>
        <v/>
      </c>
    </row>
    <row r="229" spans="2:19" x14ac:dyDescent="0.3">
      <c r="B229" s="22" t="str">
        <f>IF(調査票シート!E229="","",調査票シート!E229)</f>
        <v/>
      </c>
      <c r="C229" s="23" t="str">
        <f>IF(調査票シート!F229="","",調査票シート!F229)</f>
        <v/>
      </c>
      <c r="D229" s="74" t="str">
        <f>IFERROR(VLOOKUP(調査票シート!$I229,判定レベル!$C$3:$D$5,判定レベル!$D$1,FALSE),"")</f>
        <v/>
      </c>
      <c r="E229" s="74" t="str">
        <f>IFERROR(VLOOKUP(調査票シート!$J229,判定レベル!$C$6:$D$8,判定レベル!$D$1,FALSE),"")</f>
        <v/>
      </c>
      <c r="F229" s="74" t="str">
        <f>IF(調査票シート!$K229="","",IF(調査票シート!$K229&gt;=判定レベル!$C$1,判定レベル!$D$10,判定レベル!$D$9))</f>
        <v/>
      </c>
      <c r="G229" s="75" t="str">
        <f>IFERROR(VLOOKUP(調査票シート!$M229,判定レベル!$C$11:$D$20,判定レベル!$D$1,FALSE),"")</f>
        <v/>
      </c>
      <c r="H229" s="74" t="str">
        <f>IFERROR(VLOOKUP(調査票シート!$N229,判定レベル!$C$21:$D$22,判定レベル!$D$1,FALSE),"")</f>
        <v/>
      </c>
      <c r="I229" s="74" t="str">
        <f>IFERROR(VLOOKUP(調査票シート!$O229,判定レベル!$C$23:$D$25,判定レベル!$D$1,FALSE),"")</f>
        <v/>
      </c>
      <c r="J229" s="76" t="str">
        <f>IFERROR(VLOOKUP(調査票シート!$P229,判定レベル!$C$26:$D$27,判定レベル!$D$1,FALSE),"―")</f>
        <v>―</v>
      </c>
      <c r="K229" s="77">
        <f t="shared" si="4"/>
        <v>0</v>
      </c>
      <c r="L229" s="78">
        <f t="shared" si="4"/>
        <v>0</v>
      </c>
      <c r="M229" s="78">
        <f t="shared" si="4"/>
        <v>0</v>
      </c>
      <c r="N229" s="79">
        <f t="shared" si="4"/>
        <v>1</v>
      </c>
      <c r="O229" s="73" t="str">
        <f>IF(COUNTIF($D229:$J229,"×"),"×",IF(SUM($K229:$N229)&lt;7,"",IF(AND($I229=判定レベル!$D$25,SUM($M229:$M229)&lt;=0),"",IF(M229&gt;0,$M$8,IF(L229&gt;0,$L$8,$K$8)))))</f>
        <v/>
      </c>
      <c r="Q229" s="24" t="str">
        <f>IF(調査票シート!G229="","",調査票シート!G229)</f>
        <v/>
      </c>
      <c r="R229" s="161" t="str">
        <f>IF(調査票シート!$H229="","",調査票シート!$H229)</f>
        <v/>
      </c>
      <c r="S229" s="161" t="str">
        <f>IF(ISERROR(調査票シート!L229),"",調査票シート!L229)</f>
        <v/>
      </c>
    </row>
    <row r="230" spans="2:19" x14ac:dyDescent="0.3">
      <c r="B230" s="22" t="str">
        <f>IF(調査票シート!E230="","",調査票シート!E230)</f>
        <v/>
      </c>
      <c r="C230" s="23" t="str">
        <f>IF(調査票シート!F230="","",調査票シート!F230)</f>
        <v/>
      </c>
      <c r="D230" s="74" t="str">
        <f>IFERROR(VLOOKUP(調査票シート!$I230,判定レベル!$C$3:$D$5,判定レベル!$D$1,FALSE),"")</f>
        <v/>
      </c>
      <c r="E230" s="74" t="str">
        <f>IFERROR(VLOOKUP(調査票シート!$J230,判定レベル!$C$6:$D$8,判定レベル!$D$1,FALSE),"")</f>
        <v/>
      </c>
      <c r="F230" s="74" t="str">
        <f>IF(調査票シート!$K230="","",IF(調査票シート!$K230&gt;=判定レベル!$C$1,判定レベル!$D$10,判定レベル!$D$9))</f>
        <v/>
      </c>
      <c r="G230" s="75" t="str">
        <f>IFERROR(VLOOKUP(調査票シート!$M230,判定レベル!$C$11:$D$20,判定レベル!$D$1,FALSE),"")</f>
        <v/>
      </c>
      <c r="H230" s="74" t="str">
        <f>IFERROR(VLOOKUP(調査票シート!$N230,判定レベル!$C$21:$D$22,判定レベル!$D$1,FALSE),"")</f>
        <v/>
      </c>
      <c r="I230" s="74" t="str">
        <f>IFERROR(VLOOKUP(調査票シート!$O230,判定レベル!$C$23:$D$25,判定レベル!$D$1,FALSE),"")</f>
        <v/>
      </c>
      <c r="J230" s="76" t="str">
        <f>IFERROR(VLOOKUP(調査票シート!$P230,判定レベル!$C$26:$D$27,判定レベル!$D$1,FALSE),"―")</f>
        <v>―</v>
      </c>
      <c r="K230" s="77">
        <f t="shared" si="4"/>
        <v>0</v>
      </c>
      <c r="L230" s="78">
        <f t="shared" si="4"/>
        <v>0</v>
      </c>
      <c r="M230" s="78">
        <f t="shared" si="4"/>
        <v>0</v>
      </c>
      <c r="N230" s="79">
        <f t="shared" si="4"/>
        <v>1</v>
      </c>
      <c r="O230" s="73" t="str">
        <f>IF(COUNTIF($D230:$J230,"×"),"×",IF(SUM($K230:$N230)&lt;7,"",IF(AND($I230=判定レベル!$D$25,SUM($M230:$M230)&lt;=0),"",IF(M230&gt;0,$M$8,IF(L230&gt;0,$L$8,$K$8)))))</f>
        <v/>
      </c>
      <c r="Q230" s="24" t="str">
        <f>IF(調査票シート!G230="","",調査票シート!G230)</f>
        <v/>
      </c>
      <c r="R230" s="161" t="str">
        <f>IF(調査票シート!$H230="","",調査票シート!$H230)</f>
        <v/>
      </c>
      <c r="S230" s="161" t="str">
        <f>IF(ISERROR(調査票シート!L230),"",調査票シート!L230)</f>
        <v/>
      </c>
    </row>
    <row r="231" spans="2:19" x14ac:dyDescent="0.3">
      <c r="B231" s="22" t="str">
        <f>IF(調査票シート!E231="","",調査票シート!E231)</f>
        <v/>
      </c>
      <c r="C231" s="23" t="str">
        <f>IF(調査票シート!F231="","",調査票シート!F231)</f>
        <v/>
      </c>
      <c r="D231" s="74" t="str">
        <f>IFERROR(VLOOKUP(調査票シート!$I231,判定レベル!$C$3:$D$5,判定レベル!$D$1,FALSE),"")</f>
        <v/>
      </c>
      <c r="E231" s="74" t="str">
        <f>IFERROR(VLOOKUP(調査票シート!$J231,判定レベル!$C$6:$D$8,判定レベル!$D$1,FALSE),"")</f>
        <v/>
      </c>
      <c r="F231" s="74" t="str">
        <f>IF(調査票シート!$K231="","",IF(調査票シート!$K231&gt;=判定レベル!$C$1,判定レベル!$D$10,判定レベル!$D$9))</f>
        <v/>
      </c>
      <c r="G231" s="75" t="str">
        <f>IFERROR(VLOOKUP(調査票シート!$M231,判定レベル!$C$11:$D$20,判定レベル!$D$1,FALSE),"")</f>
        <v/>
      </c>
      <c r="H231" s="74" t="str">
        <f>IFERROR(VLOOKUP(調査票シート!$N231,判定レベル!$C$21:$D$22,判定レベル!$D$1,FALSE),"")</f>
        <v/>
      </c>
      <c r="I231" s="74" t="str">
        <f>IFERROR(VLOOKUP(調査票シート!$O231,判定レベル!$C$23:$D$25,判定レベル!$D$1,FALSE),"")</f>
        <v/>
      </c>
      <c r="J231" s="76" t="str">
        <f>IFERROR(VLOOKUP(調査票シート!$P231,判定レベル!$C$26:$D$27,判定レベル!$D$1,FALSE),"―")</f>
        <v>―</v>
      </c>
      <c r="K231" s="77">
        <f t="shared" si="4"/>
        <v>0</v>
      </c>
      <c r="L231" s="78">
        <f t="shared" si="4"/>
        <v>0</v>
      </c>
      <c r="M231" s="78">
        <f t="shared" si="4"/>
        <v>0</v>
      </c>
      <c r="N231" s="79">
        <f t="shared" si="4"/>
        <v>1</v>
      </c>
      <c r="O231" s="73" t="str">
        <f>IF(COUNTIF($D231:$J231,"×"),"×",IF(SUM($K231:$N231)&lt;7,"",IF(AND($I231=判定レベル!$D$25,SUM($M231:$M231)&lt;=0),"",IF(M231&gt;0,$M$8,IF(L231&gt;0,$L$8,$K$8)))))</f>
        <v/>
      </c>
      <c r="Q231" s="24" t="str">
        <f>IF(調査票シート!G231="","",調査票シート!G231)</f>
        <v/>
      </c>
      <c r="R231" s="161" t="str">
        <f>IF(調査票シート!$H231="","",調査票シート!$H231)</f>
        <v/>
      </c>
      <c r="S231" s="161" t="str">
        <f>IF(ISERROR(調査票シート!L231),"",調査票シート!L231)</f>
        <v/>
      </c>
    </row>
    <row r="232" spans="2:19" x14ac:dyDescent="0.3">
      <c r="B232" s="22" t="str">
        <f>IF(調査票シート!E232="","",調査票シート!E232)</f>
        <v/>
      </c>
      <c r="C232" s="23" t="str">
        <f>IF(調査票シート!F232="","",調査票シート!F232)</f>
        <v/>
      </c>
      <c r="D232" s="74" t="str">
        <f>IFERROR(VLOOKUP(調査票シート!$I232,判定レベル!$C$3:$D$5,判定レベル!$D$1,FALSE),"")</f>
        <v/>
      </c>
      <c r="E232" s="74" t="str">
        <f>IFERROR(VLOOKUP(調査票シート!$J232,判定レベル!$C$6:$D$8,判定レベル!$D$1,FALSE),"")</f>
        <v/>
      </c>
      <c r="F232" s="74" t="str">
        <f>IF(調査票シート!$K232="","",IF(調査票シート!$K232&gt;=判定レベル!$C$1,判定レベル!$D$10,判定レベル!$D$9))</f>
        <v/>
      </c>
      <c r="G232" s="75" t="str">
        <f>IFERROR(VLOOKUP(調査票シート!$M232,判定レベル!$C$11:$D$20,判定レベル!$D$1,FALSE),"")</f>
        <v/>
      </c>
      <c r="H232" s="74" t="str">
        <f>IFERROR(VLOOKUP(調査票シート!$N232,判定レベル!$C$21:$D$22,判定レベル!$D$1,FALSE),"")</f>
        <v/>
      </c>
      <c r="I232" s="74" t="str">
        <f>IFERROR(VLOOKUP(調査票シート!$O232,判定レベル!$C$23:$D$25,判定レベル!$D$1,FALSE),"")</f>
        <v/>
      </c>
      <c r="J232" s="76" t="str">
        <f>IFERROR(VLOOKUP(調査票シート!$P232,判定レベル!$C$26:$D$27,判定レベル!$D$1,FALSE),"―")</f>
        <v>―</v>
      </c>
      <c r="K232" s="77">
        <f t="shared" si="4"/>
        <v>0</v>
      </c>
      <c r="L232" s="78">
        <f t="shared" si="4"/>
        <v>0</v>
      </c>
      <c r="M232" s="78">
        <f t="shared" si="4"/>
        <v>0</v>
      </c>
      <c r="N232" s="79">
        <f t="shared" si="4"/>
        <v>1</v>
      </c>
      <c r="O232" s="73" t="str">
        <f>IF(COUNTIF($D232:$J232,"×"),"×",IF(SUM($K232:$N232)&lt;7,"",IF(AND($I232=判定レベル!$D$25,SUM($M232:$M232)&lt;=0),"",IF(M232&gt;0,$M$8,IF(L232&gt;0,$L$8,$K$8)))))</f>
        <v/>
      </c>
      <c r="Q232" s="24" t="str">
        <f>IF(調査票シート!G232="","",調査票シート!G232)</f>
        <v/>
      </c>
      <c r="R232" s="161" t="str">
        <f>IF(調査票シート!$H232="","",調査票シート!$H232)</f>
        <v/>
      </c>
      <c r="S232" s="161" t="str">
        <f>IF(ISERROR(調査票シート!L232),"",調査票シート!L232)</f>
        <v/>
      </c>
    </row>
    <row r="233" spans="2:19" x14ac:dyDescent="0.3">
      <c r="B233" s="22" t="str">
        <f>IF(調査票シート!E233="","",調査票シート!E233)</f>
        <v/>
      </c>
      <c r="C233" s="23" t="str">
        <f>IF(調査票シート!F233="","",調査票シート!F233)</f>
        <v/>
      </c>
      <c r="D233" s="74" t="str">
        <f>IFERROR(VLOOKUP(調査票シート!$I233,判定レベル!$C$3:$D$5,判定レベル!$D$1,FALSE),"")</f>
        <v/>
      </c>
      <c r="E233" s="74" t="str">
        <f>IFERROR(VLOOKUP(調査票シート!$J233,判定レベル!$C$6:$D$8,判定レベル!$D$1,FALSE),"")</f>
        <v/>
      </c>
      <c r="F233" s="74" t="str">
        <f>IF(調査票シート!$K233="","",IF(調査票シート!$K233&gt;=判定レベル!$C$1,判定レベル!$D$10,判定レベル!$D$9))</f>
        <v/>
      </c>
      <c r="G233" s="75" t="str">
        <f>IFERROR(VLOOKUP(調査票シート!$M233,判定レベル!$C$11:$D$20,判定レベル!$D$1,FALSE),"")</f>
        <v/>
      </c>
      <c r="H233" s="74" t="str">
        <f>IFERROR(VLOOKUP(調査票シート!$N233,判定レベル!$C$21:$D$22,判定レベル!$D$1,FALSE),"")</f>
        <v/>
      </c>
      <c r="I233" s="74" t="str">
        <f>IFERROR(VLOOKUP(調査票シート!$O233,判定レベル!$C$23:$D$25,判定レベル!$D$1,FALSE),"")</f>
        <v/>
      </c>
      <c r="J233" s="76" t="str">
        <f>IFERROR(VLOOKUP(調査票シート!$P233,判定レベル!$C$26:$D$27,判定レベル!$D$1,FALSE),"―")</f>
        <v>―</v>
      </c>
      <c r="K233" s="77">
        <f t="shared" si="4"/>
        <v>0</v>
      </c>
      <c r="L233" s="78">
        <f t="shared" si="4"/>
        <v>0</v>
      </c>
      <c r="M233" s="78">
        <f t="shared" si="4"/>
        <v>0</v>
      </c>
      <c r="N233" s="79">
        <f t="shared" si="4"/>
        <v>1</v>
      </c>
      <c r="O233" s="73" t="str">
        <f>IF(COUNTIF($D233:$J233,"×"),"×",IF(SUM($K233:$N233)&lt;7,"",IF(AND($I233=判定レベル!$D$25,SUM($M233:$M233)&lt;=0),"",IF(M233&gt;0,$M$8,IF(L233&gt;0,$L$8,$K$8)))))</f>
        <v/>
      </c>
      <c r="Q233" s="24" t="str">
        <f>IF(調査票シート!G233="","",調査票シート!G233)</f>
        <v/>
      </c>
      <c r="R233" s="161" t="str">
        <f>IF(調査票シート!$H233="","",調査票シート!$H233)</f>
        <v/>
      </c>
      <c r="S233" s="161" t="str">
        <f>IF(ISERROR(調査票シート!L233),"",調査票シート!L233)</f>
        <v/>
      </c>
    </row>
    <row r="234" spans="2:19" x14ac:dyDescent="0.3">
      <c r="B234" s="22" t="str">
        <f>IF(調査票シート!E234="","",調査票シート!E234)</f>
        <v/>
      </c>
      <c r="C234" s="23" t="str">
        <f>IF(調査票シート!F234="","",調査票シート!F234)</f>
        <v/>
      </c>
      <c r="D234" s="74" t="str">
        <f>IFERROR(VLOOKUP(調査票シート!$I234,判定レベル!$C$3:$D$5,判定レベル!$D$1,FALSE),"")</f>
        <v/>
      </c>
      <c r="E234" s="74" t="str">
        <f>IFERROR(VLOOKUP(調査票シート!$J234,判定レベル!$C$6:$D$8,判定レベル!$D$1,FALSE),"")</f>
        <v/>
      </c>
      <c r="F234" s="74" t="str">
        <f>IF(調査票シート!$K234="","",IF(調査票シート!$K234&gt;=判定レベル!$C$1,判定レベル!$D$10,判定レベル!$D$9))</f>
        <v/>
      </c>
      <c r="G234" s="75" t="str">
        <f>IFERROR(VLOOKUP(調査票シート!$M234,判定レベル!$C$11:$D$20,判定レベル!$D$1,FALSE),"")</f>
        <v/>
      </c>
      <c r="H234" s="74" t="str">
        <f>IFERROR(VLOOKUP(調査票シート!$N234,判定レベル!$C$21:$D$22,判定レベル!$D$1,FALSE),"")</f>
        <v/>
      </c>
      <c r="I234" s="74" t="str">
        <f>IFERROR(VLOOKUP(調査票シート!$O234,判定レベル!$C$23:$D$25,判定レベル!$D$1,FALSE),"")</f>
        <v/>
      </c>
      <c r="J234" s="76" t="str">
        <f>IFERROR(VLOOKUP(調査票シート!$P234,判定レベル!$C$26:$D$27,判定レベル!$D$1,FALSE),"―")</f>
        <v>―</v>
      </c>
      <c r="K234" s="77">
        <f t="shared" si="4"/>
        <v>0</v>
      </c>
      <c r="L234" s="78">
        <f t="shared" si="4"/>
        <v>0</v>
      </c>
      <c r="M234" s="78">
        <f t="shared" si="4"/>
        <v>0</v>
      </c>
      <c r="N234" s="79">
        <f t="shared" si="4"/>
        <v>1</v>
      </c>
      <c r="O234" s="73" t="str">
        <f>IF(COUNTIF($D234:$J234,"×"),"×",IF(SUM($K234:$N234)&lt;7,"",IF(AND($I234=判定レベル!$D$25,SUM($M234:$M234)&lt;=0),"",IF(M234&gt;0,$M$8,IF(L234&gt;0,$L$8,$K$8)))))</f>
        <v/>
      </c>
      <c r="Q234" s="24" t="str">
        <f>IF(調査票シート!G234="","",調査票シート!G234)</f>
        <v/>
      </c>
      <c r="R234" s="161" t="str">
        <f>IF(調査票シート!$H234="","",調査票シート!$H234)</f>
        <v/>
      </c>
      <c r="S234" s="161" t="str">
        <f>IF(ISERROR(調査票シート!L234),"",調査票シート!L234)</f>
        <v/>
      </c>
    </row>
    <row r="235" spans="2:19" x14ac:dyDescent="0.3">
      <c r="B235" s="22" t="str">
        <f>IF(調査票シート!E235="","",調査票シート!E235)</f>
        <v/>
      </c>
      <c r="C235" s="23" t="str">
        <f>IF(調査票シート!F235="","",調査票シート!F235)</f>
        <v/>
      </c>
      <c r="D235" s="74" t="str">
        <f>IFERROR(VLOOKUP(調査票シート!$I235,判定レベル!$C$3:$D$5,判定レベル!$D$1,FALSE),"")</f>
        <v/>
      </c>
      <c r="E235" s="74" t="str">
        <f>IFERROR(VLOOKUP(調査票シート!$J235,判定レベル!$C$6:$D$8,判定レベル!$D$1,FALSE),"")</f>
        <v/>
      </c>
      <c r="F235" s="74" t="str">
        <f>IF(調査票シート!$K235="","",IF(調査票シート!$K235&gt;=判定レベル!$C$1,判定レベル!$D$10,判定レベル!$D$9))</f>
        <v/>
      </c>
      <c r="G235" s="75" t="str">
        <f>IFERROR(VLOOKUP(調査票シート!$M235,判定レベル!$C$11:$D$20,判定レベル!$D$1,FALSE),"")</f>
        <v/>
      </c>
      <c r="H235" s="74" t="str">
        <f>IFERROR(VLOOKUP(調査票シート!$N235,判定レベル!$C$21:$D$22,判定レベル!$D$1,FALSE),"")</f>
        <v/>
      </c>
      <c r="I235" s="74" t="str">
        <f>IFERROR(VLOOKUP(調査票シート!$O235,判定レベル!$C$23:$D$25,判定レベル!$D$1,FALSE),"")</f>
        <v/>
      </c>
      <c r="J235" s="76" t="str">
        <f>IFERROR(VLOOKUP(調査票シート!$P235,判定レベル!$C$26:$D$27,判定レベル!$D$1,FALSE),"―")</f>
        <v>―</v>
      </c>
      <c r="K235" s="77">
        <f t="shared" si="4"/>
        <v>0</v>
      </c>
      <c r="L235" s="78">
        <f t="shared" si="4"/>
        <v>0</v>
      </c>
      <c r="M235" s="78">
        <f t="shared" si="4"/>
        <v>0</v>
      </c>
      <c r="N235" s="79">
        <f t="shared" si="4"/>
        <v>1</v>
      </c>
      <c r="O235" s="73" t="str">
        <f>IF(COUNTIF($D235:$J235,"×"),"×",IF(SUM($K235:$N235)&lt;7,"",IF(AND($I235=判定レベル!$D$25,SUM($M235:$M235)&lt;=0),"",IF(M235&gt;0,$M$8,IF(L235&gt;0,$L$8,$K$8)))))</f>
        <v/>
      </c>
      <c r="Q235" s="24" t="str">
        <f>IF(調査票シート!G235="","",調査票シート!G235)</f>
        <v/>
      </c>
      <c r="R235" s="161" t="str">
        <f>IF(調査票シート!$H235="","",調査票シート!$H235)</f>
        <v/>
      </c>
      <c r="S235" s="161" t="str">
        <f>IF(ISERROR(調査票シート!L235),"",調査票シート!L235)</f>
        <v/>
      </c>
    </row>
    <row r="236" spans="2:19" x14ac:dyDescent="0.3">
      <c r="B236" s="22" t="str">
        <f>IF(調査票シート!E236="","",調査票シート!E236)</f>
        <v/>
      </c>
      <c r="C236" s="23" t="str">
        <f>IF(調査票シート!F236="","",調査票シート!F236)</f>
        <v/>
      </c>
      <c r="D236" s="74" t="str">
        <f>IFERROR(VLOOKUP(調査票シート!$I236,判定レベル!$C$3:$D$5,判定レベル!$D$1,FALSE),"")</f>
        <v/>
      </c>
      <c r="E236" s="74" t="str">
        <f>IFERROR(VLOOKUP(調査票シート!$J236,判定レベル!$C$6:$D$8,判定レベル!$D$1,FALSE),"")</f>
        <v/>
      </c>
      <c r="F236" s="74" t="str">
        <f>IF(調査票シート!$K236="","",IF(調査票シート!$K236&gt;=判定レベル!$C$1,判定レベル!$D$10,判定レベル!$D$9))</f>
        <v/>
      </c>
      <c r="G236" s="75" t="str">
        <f>IFERROR(VLOOKUP(調査票シート!$M236,判定レベル!$C$11:$D$20,判定レベル!$D$1,FALSE),"")</f>
        <v/>
      </c>
      <c r="H236" s="74" t="str">
        <f>IFERROR(VLOOKUP(調査票シート!$N236,判定レベル!$C$21:$D$22,判定レベル!$D$1,FALSE),"")</f>
        <v/>
      </c>
      <c r="I236" s="74" t="str">
        <f>IFERROR(VLOOKUP(調査票シート!$O236,判定レベル!$C$23:$D$25,判定レベル!$D$1,FALSE),"")</f>
        <v/>
      </c>
      <c r="J236" s="76" t="str">
        <f>IFERROR(VLOOKUP(調査票シート!$P236,判定レベル!$C$26:$D$27,判定レベル!$D$1,FALSE),"―")</f>
        <v>―</v>
      </c>
      <c r="K236" s="77">
        <f t="shared" si="4"/>
        <v>0</v>
      </c>
      <c r="L236" s="78">
        <f t="shared" si="4"/>
        <v>0</v>
      </c>
      <c r="M236" s="78">
        <f t="shared" si="4"/>
        <v>0</v>
      </c>
      <c r="N236" s="79">
        <f t="shared" si="4"/>
        <v>1</v>
      </c>
      <c r="O236" s="73" t="str">
        <f>IF(COUNTIF($D236:$J236,"×"),"×",IF(SUM($K236:$N236)&lt;7,"",IF(AND($I236=判定レベル!$D$25,SUM($M236:$M236)&lt;=0),"",IF(M236&gt;0,$M$8,IF(L236&gt;0,$L$8,$K$8)))))</f>
        <v/>
      </c>
      <c r="Q236" s="24" t="str">
        <f>IF(調査票シート!G236="","",調査票シート!G236)</f>
        <v/>
      </c>
      <c r="R236" s="161" t="str">
        <f>IF(調査票シート!$H236="","",調査票シート!$H236)</f>
        <v/>
      </c>
      <c r="S236" s="161" t="str">
        <f>IF(ISERROR(調査票シート!L236),"",調査票シート!L236)</f>
        <v/>
      </c>
    </row>
    <row r="237" spans="2:19" x14ac:dyDescent="0.3">
      <c r="B237" s="22" t="str">
        <f>IF(調査票シート!E237="","",調査票シート!E237)</f>
        <v/>
      </c>
      <c r="C237" s="23" t="str">
        <f>IF(調査票シート!F237="","",調査票シート!F237)</f>
        <v/>
      </c>
      <c r="D237" s="74" t="str">
        <f>IFERROR(VLOOKUP(調査票シート!$I237,判定レベル!$C$3:$D$5,判定レベル!$D$1,FALSE),"")</f>
        <v/>
      </c>
      <c r="E237" s="74" t="str">
        <f>IFERROR(VLOOKUP(調査票シート!$J237,判定レベル!$C$6:$D$8,判定レベル!$D$1,FALSE),"")</f>
        <v/>
      </c>
      <c r="F237" s="74" t="str">
        <f>IF(調査票シート!$K237="","",IF(調査票シート!$K237&gt;=判定レベル!$C$1,判定レベル!$D$10,判定レベル!$D$9))</f>
        <v/>
      </c>
      <c r="G237" s="75" t="str">
        <f>IFERROR(VLOOKUP(調査票シート!$M237,判定レベル!$C$11:$D$20,判定レベル!$D$1,FALSE),"")</f>
        <v/>
      </c>
      <c r="H237" s="74" t="str">
        <f>IFERROR(VLOOKUP(調査票シート!$N237,判定レベル!$C$21:$D$22,判定レベル!$D$1,FALSE),"")</f>
        <v/>
      </c>
      <c r="I237" s="74" t="str">
        <f>IFERROR(VLOOKUP(調査票シート!$O237,判定レベル!$C$23:$D$25,判定レベル!$D$1,FALSE),"")</f>
        <v/>
      </c>
      <c r="J237" s="76" t="str">
        <f>IFERROR(VLOOKUP(調査票シート!$P237,判定レベル!$C$26:$D$27,判定レベル!$D$1,FALSE),"―")</f>
        <v>―</v>
      </c>
      <c r="K237" s="77">
        <f t="shared" si="4"/>
        <v>0</v>
      </c>
      <c r="L237" s="78">
        <f t="shared" si="4"/>
        <v>0</v>
      </c>
      <c r="M237" s="78">
        <f t="shared" si="4"/>
        <v>0</v>
      </c>
      <c r="N237" s="79">
        <f t="shared" si="4"/>
        <v>1</v>
      </c>
      <c r="O237" s="73" t="str">
        <f>IF(COUNTIF($D237:$J237,"×"),"×",IF(SUM($K237:$N237)&lt;7,"",IF(AND($I237=判定レベル!$D$25,SUM($M237:$M237)&lt;=0),"",IF(M237&gt;0,$M$8,IF(L237&gt;0,$L$8,$K$8)))))</f>
        <v/>
      </c>
      <c r="Q237" s="24" t="str">
        <f>IF(調査票シート!G237="","",調査票シート!G237)</f>
        <v/>
      </c>
      <c r="R237" s="161" t="str">
        <f>IF(調査票シート!$H237="","",調査票シート!$H237)</f>
        <v/>
      </c>
      <c r="S237" s="161" t="str">
        <f>IF(ISERROR(調査票シート!L237),"",調査票シート!L237)</f>
        <v/>
      </c>
    </row>
    <row r="238" spans="2:19" x14ac:dyDescent="0.3">
      <c r="B238" s="22" t="str">
        <f>IF(調査票シート!E238="","",調査票シート!E238)</f>
        <v/>
      </c>
      <c r="C238" s="23" t="str">
        <f>IF(調査票シート!F238="","",調査票シート!F238)</f>
        <v/>
      </c>
      <c r="D238" s="74" t="str">
        <f>IFERROR(VLOOKUP(調査票シート!$I238,判定レベル!$C$3:$D$5,判定レベル!$D$1,FALSE),"")</f>
        <v/>
      </c>
      <c r="E238" s="74" t="str">
        <f>IFERROR(VLOOKUP(調査票シート!$J238,判定レベル!$C$6:$D$8,判定レベル!$D$1,FALSE),"")</f>
        <v/>
      </c>
      <c r="F238" s="74" t="str">
        <f>IF(調査票シート!$K238="","",IF(調査票シート!$K238&gt;=判定レベル!$C$1,判定レベル!$D$10,判定レベル!$D$9))</f>
        <v/>
      </c>
      <c r="G238" s="75" t="str">
        <f>IFERROR(VLOOKUP(調査票シート!$M238,判定レベル!$C$11:$D$20,判定レベル!$D$1,FALSE),"")</f>
        <v/>
      </c>
      <c r="H238" s="74" t="str">
        <f>IFERROR(VLOOKUP(調査票シート!$N238,判定レベル!$C$21:$D$22,判定レベル!$D$1,FALSE),"")</f>
        <v/>
      </c>
      <c r="I238" s="74" t="str">
        <f>IFERROR(VLOOKUP(調査票シート!$O238,判定レベル!$C$23:$D$25,判定レベル!$D$1,FALSE),"")</f>
        <v/>
      </c>
      <c r="J238" s="76" t="str">
        <f>IFERROR(VLOOKUP(調査票シート!$P238,判定レベル!$C$26:$D$27,判定レベル!$D$1,FALSE),"―")</f>
        <v>―</v>
      </c>
      <c r="K238" s="77">
        <f t="shared" si="4"/>
        <v>0</v>
      </c>
      <c r="L238" s="78">
        <f t="shared" si="4"/>
        <v>0</v>
      </c>
      <c r="M238" s="78">
        <f t="shared" si="4"/>
        <v>0</v>
      </c>
      <c r="N238" s="79">
        <f t="shared" si="4"/>
        <v>1</v>
      </c>
      <c r="O238" s="73" t="str">
        <f>IF(COUNTIF($D238:$J238,"×"),"×",IF(SUM($K238:$N238)&lt;7,"",IF(AND($I238=判定レベル!$D$25,SUM($M238:$M238)&lt;=0),"",IF(M238&gt;0,$M$8,IF(L238&gt;0,$L$8,$K$8)))))</f>
        <v/>
      </c>
      <c r="Q238" s="24" t="str">
        <f>IF(調査票シート!G238="","",調査票シート!G238)</f>
        <v/>
      </c>
      <c r="R238" s="161" t="str">
        <f>IF(調査票シート!$H238="","",調査票シート!$H238)</f>
        <v/>
      </c>
      <c r="S238" s="161" t="str">
        <f>IF(ISERROR(調査票シート!L238),"",調査票シート!L238)</f>
        <v/>
      </c>
    </row>
    <row r="239" spans="2:19" x14ac:dyDescent="0.3">
      <c r="B239" s="22" t="str">
        <f>IF(調査票シート!E239="","",調査票シート!E239)</f>
        <v/>
      </c>
      <c r="C239" s="23" t="str">
        <f>IF(調査票シート!F239="","",調査票シート!F239)</f>
        <v/>
      </c>
      <c r="D239" s="74" t="str">
        <f>IFERROR(VLOOKUP(調査票シート!$I239,判定レベル!$C$3:$D$5,判定レベル!$D$1,FALSE),"")</f>
        <v/>
      </c>
      <c r="E239" s="74" t="str">
        <f>IFERROR(VLOOKUP(調査票シート!$J239,判定レベル!$C$6:$D$8,判定レベル!$D$1,FALSE),"")</f>
        <v/>
      </c>
      <c r="F239" s="74" t="str">
        <f>IF(調査票シート!$K239="","",IF(調査票シート!$K239&gt;=判定レベル!$C$1,判定レベル!$D$10,判定レベル!$D$9))</f>
        <v/>
      </c>
      <c r="G239" s="75" t="str">
        <f>IFERROR(VLOOKUP(調査票シート!$M239,判定レベル!$C$11:$D$20,判定レベル!$D$1,FALSE),"")</f>
        <v/>
      </c>
      <c r="H239" s="74" t="str">
        <f>IFERROR(VLOOKUP(調査票シート!$N239,判定レベル!$C$21:$D$22,判定レベル!$D$1,FALSE),"")</f>
        <v/>
      </c>
      <c r="I239" s="74" t="str">
        <f>IFERROR(VLOOKUP(調査票シート!$O239,判定レベル!$C$23:$D$25,判定レベル!$D$1,FALSE),"")</f>
        <v/>
      </c>
      <c r="J239" s="76" t="str">
        <f>IFERROR(VLOOKUP(調査票シート!$P239,判定レベル!$C$26:$D$27,判定レベル!$D$1,FALSE),"―")</f>
        <v>―</v>
      </c>
      <c r="K239" s="77">
        <f t="shared" si="4"/>
        <v>0</v>
      </c>
      <c r="L239" s="78">
        <f t="shared" si="4"/>
        <v>0</v>
      </c>
      <c r="M239" s="78">
        <f t="shared" si="4"/>
        <v>0</v>
      </c>
      <c r="N239" s="79">
        <f t="shared" si="4"/>
        <v>1</v>
      </c>
      <c r="O239" s="73" t="str">
        <f>IF(COUNTIF($D239:$J239,"×"),"×",IF(SUM($K239:$N239)&lt;7,"",IF(AND($I239=判定レベル!$D$25,SUM($M239:$M239)&lt;=0),"",IF(M239&gt;0,$M$8,IF(L239&gt;0,$L$8,$K$8)))))</f>
        <v/>
      </c>
      <c r="Q239" s="24" t="str">
        <f>IF(調査票シート!G239="","",調査票シート!G239)</f>
        <v/>
      </c>
      <c r="R239" s="161" t="str">
        <f>IF(調査票シート!$H239="","",調査票シート!$H239)</f>
        <v/>
      </c>
      <c r="S239" s="161" t="str">
        <f>IF(ISERROR(調査票シート!L239),"",調査票シート!L239)</f>
        <v/>
      </c>
    </row>
    <row r="240" spans="2:19" x14ac:dyDescent="0.3">
      <c r="B240" s="22" t="str">
        <f>IF(調査票シート!E240="","",調査票シート!E240)</f>
        <v/>
      </c>
      <c r="C240" s="23" t="str">
        <f>IF(調査票シート!F240="","",調査票シート!F240)</f>
        <v/>
      </c>
      <c r="D240" s="74" t="str">
        <f>IFERROR(VLOOKUP(調査票シート!$I240,判定レベル!$C$3:$D$5,判定レベル!$D$1,FALSE),"")</f>
        <v/>
      </c>
      <c r="E240" s="74" t="str">
        <f>IFERROR(VLOOKUP(調査票シート!$J240,判定レベル!$C$6:$D$8,判定レベル!$D$1,FALSE),"")</f>
        <v/>
      </c>
      <c r="F240" s="74" t="str">
        <f>IF(調査票シート!$K240="","",IF(調査票シート!$K240&gt;=判定レベル!$C$1,判定レベル!$D$10,判定レベル!$D$9))</f>
        <v/>
      </c>
      <c r="G240" s="75" t="str">
        <f>IFERROR(VLOOKUP(調査票シート!$M240,判定レベル!$C$11:$D$20,判定レベル!$D$1,FALSE),"")</f>
        <v/>
      </c>
      <c r="H240" s="74" t="str">
        <f>IFERROR(VLOOKUP(調査票シート!$N240,判定レベル!$C$21:$D$22,判定レベル!$D$1,FALSE),"")</f>
        <v/>
      </c>
      <c r="I240" s="74" t="str">
        <f>IFERROR(VLOOKUP(調査票シート!$O240,判定レベル!$C$23:$D$25,判定レベル!$D$1,FALSE),"")</f>
        <v/>
      </c>
      <c r="J240" s="76" t="str">
        <f>IFERROR(VLOOKUP(調査票シート!$P240,判定レベル!$C$26:$D$27,判定レベル!$D$1,FALSE),"―")</f>
        <v>―</v>
      </c>
      <c r="K240" s="77">
        <f t="shared" si="4"/>
        <v>0</v>
      </c>
      <c r="L240" s="78">
        <f t="shared" si="4"/>
        <v>0</v>
      </c>
      <c r="M240" s="78">
        <f t="shared" si="4"/>
        <v>0</v>
      </c>
      <c r="N240" s="79">
        <f t="shared" si="4"/>
        <v>1</v>
      </c>
      <c r="O240" s="73" t="str">
        <f>IF(COUNTIF($D240:$J240,"×"),"×",IF(SUM($K240:$N240)&lt;7,"",IF(AND($I240=判定レベル!$D$25,SUM($M240:$M240)&lt;=0),"",IF(M240&gt;0,$M$8,IF(L240&gt;0,$L$8,$K$8)))))</f>
        <v/>
      </c>
      <c r="Q240" s="24" t="str">
        <f>IF(調査票シート!G240="","",調査票シート!G240)</f>
        <v/>
      </c>
      <c r="R240" s="161" t="str">
        <f>IF(調査票シート!$H240="","",調査票シート!$H240)</f>
        <v/>
      </c>
      <c r="S240" s="161" t="str">
        <f>IF(ISERROR(調査票シート!L240),"",調査票シート!L240)</f>
        <v/>
      </c>
    </row>
    <row r="241" spans="2:19" x14ac:dyDescent="0.3">
      <c r="B241" s="22" t="str">
        <f>IF(調査票シート!E241="","",調査票シート!E241)</f>
        <v/>
      </c>
      <c r="C241" s="23" t="str">
        <f>IF(調査票シート!F241="","",調査票シート!F241)</f>
        <v/>
      </c>
      <c r="D241" s="74" t="str">
        <f>IFERROR(VLOOKUP(調査票シート!$I241,判定レベル!$C$3:$D$5,判定レベル!$D$1,FALSE),"")</f>
        <v/>
      </c>
      <c r="E241" s="74" t="str">
        <f>IFERROR(VLOOKUP(調査票シート!$J241,判定レベル!$C$6:$D$8,判定レベル!$D$1,FALSE),"")</f>
        <v/>
      </c>
      <c r="F241" s="74" t="str">
        <f>IF(調査票シート!$K241="","",IF(調査票シート!$K241&gt;=判定レベル!$C$1,判定レベル!$D$10,判定レベル!$D$9))</f>
        <v/>
      </c>
      <c r="G241" s="75" t="str">
        <f>IFERROR(VLOOKUP(調査票シート!$M241,判定レベル!$C$11:$D$20,判定レベル!$D$1,FALSE),"")</f>
        <v/>
      </c>
      <c r="H241" s="74" t="str">
        <f>IFERROR(VLOOKUP(調査票シート!$N241,判定レベル!$C$21:$D$22,判定レベル!$D$1,FALSE),"")</f>
        <v/>
      </c>
      <c r="I241" s="74" t="str">
        <f>IFERROR(VLOOKUP(調査票シート!$O241,判定レベル!$C$23:$D$25,判定レベル!$D$1,FALSE),"")</f>
        <v/>
      </c>
      <c r="J241" s="76" t="str">
        <f>IFERROR(VLOOKUP(調査票シート!$P241,判定レベル!$C$26:$D$27,判定レベル!$D$1,FALSE),"―")</f>
        <v>―</v>
      </c>
      <c r="K241" s="77">
        <f t="shared" si="4"/>
        <v>0</v>
      </c>
      <c r="L241" s="78">
        <f t="shared" si="4"/>
        <v>0</v>
      </c>
      <c r="M241" s="78">
        <f t="shared" si="4"/>
        <v>0</v>
      </c>
      <c r="N241" s="79">
        <f t="shared" si="4"/>
        <v>1</v>
      </c>
      <c r="O241" s="73" t="str">
        <f>IF(COUNTIF($D241:$J241,"×"),"×",IF(SUM($K241:$N241)&lt;7,"",IF(AND($I241=判定レベル!$D$25,SUM($M241:$M241)&lt;=0),"",IF(M241&gt;0,$M$8,IF(L241&gt;0,$L$8,$K$8)))))</f>
        <v/>
      </c>
      <c r="Q241" s="24" t="str">
        <f>IF(調査票シート!G241="","",調査票シート!G241)</f>
        <v/>
      </c>
      <c r="R241" s="161" t="str">
        <f>IF(調査票シート!$H241="","",調査票シート!$H241)</f>
        <v/>
      </c>
      <c r="S241" s="161" t="str">
        <f>IF(ISERROR(調査票シート!L241),"",調査票シート!L241)</f>
        <v/>
      </c>
    </row>
    <row r="242" spans="2:19" x14ac:dyDescent="0.3">
      <c r="B242" s="22" t="str">
        <f>IF(調査票シート!E242="","",調査票シート!E242)</f>
        <v/>
      </c>
      <c r="C242" s="23" t="str">
        <f>IF(調査票シート!F242="","",調査票シート!F242)</f>
        <v/>
      </c>
      <c r="D242" s="74" t="str">
        <f>IFERROR(VLOOKUP(調査票シート!$I242,判定レベル!$C$3:$D$5,判定レベル!$D$1,FALSE),"")</f>
        <v/>
      </c>
      <c r="E242" s="74" t="str">
        <f>IFERROR(VLOOKUP(調査票シート!$J242,判定レベル!$C$6:$D$8,判定レベル!$D$1,FALSE),"")</f>
        <v/>
      </c>
      <c r="F242" s="74" t="str">
        <f>IF(調査票シート!$K242="","",IF(調査票シート!$K242&gt;=判定レベル!$C$1,判定レベル!$D$10,判定レベル!$D$9))</f>
        <v/>
      </c>
      <c r="G242" s="75" t="str">
        <f>IFERROR(VLOOKUP(調査票シート!$M242,判定レベル!$C$11:$D$20,判定レベル!$D$1,FALSE),"")</f>
        <v/>
      </c>
      <c r="H242" s="74" t="str">
        <f>IFERROR(VLOOKUP(調査票シート!$N242,判定レベル!$C$21:$D$22,判定レベル!$D$1,FALSE),"")</f>
        <v/>
      </c>
      <c r="I242" s="74" t="str">
        <f>IFERROR(VLOOKUP(調査票シート!$O242,判定レベル!$C$23:$D$25,判定レベル!$D$1,FALSE),"")</f>
        <v/>
      </c>
      <c r="J242" s="76" t="str">
        <f>IFERROR(VLOOKUP(調査票シート!$P242,判定レベル!$C$26:$D$27,判定レベル!$D$1,FALSE),"―")</f>
        <v>―</v>
      </c>
      <c r="K242" s="77">
        <f t="shared" si="4"/>
        <v>0</v>
      </c>
      <c r="L242" s="78">
        <f t="shared" si="4"/>
        <v>0</v>
      </c>
      <c r="M242" s="78">
        <f t="shared" si="4"/>
        <v>0</v>
      </c>
      <c r="N242" s="79">
        <f t="shared" si="4"/>
        <v>1</v>
      </c>
      <c r="O242" s="73" t="str">
        <f>IF(COUNTIF($D242:$J242,"×"),"×",IF(SUM($K242:$N242)&lt;7,"",IF(AND($I242=判定レベル!$D$25,SUM($M242:$M242)&lt;=0),"",IF(M242&gt;0,$M$8,IF(L242&gt;0,$L$8,$K$8)))))</f>
        <v/>
      </c>
      <c r="Q242" s="24" t="str">
        <f>IF(調査票シート!G242="","",調査票シート!G242)</f>
        <v/>
      </c>
      <c r="R242" s="161" t="str">
        <f>IF(調査票シート!$H242="","",調査票シート!$H242)</f>
        <v/>
      </c>
      <c r="S242" s="161" t="str">
        <f>IF(ISERROR(調査票シート!L242),"",調査票シート!L242)</f>
        <v/>
      </c>
    </row>
    <row r="243" spans="2:19" x14ac:dyDescent="0.3">
      <c r="B243" s="22" t="str">
        <f>IF(調査票シート!E243="","",調査票シート!E243)</f>
        <v/>
      </c>
      <c r="C243" s="23" t="str">
        <f>IF(調査票シート!F243="","",調査票シート!F243)</f>
        <v/>
      </c>
      <c r="D243" s="74" t="str">
        <f>IFERROR(VLOOKUP(調査票シート!$I243,判定レベル!$C$3:$D$5,判定レベル!$D$1,FALSE),"")</f>
        <v/>
      </c>
      <c r="E243" s="74" t="str">
        <f>IFERROR(VLOOKUP(調査票シート!$J243,判定レベル!$C$6:$D$8,判定レベル!$D$1,FALSE),"")</f>
        <v/>
      </c>
      <c r="F243" s="74" t="str">
        <f>IF(調査票シート!$K243="","",IF(調査票シート!$K243&gt;=判定レベル!$C$1,判定レベル!$D$10,判定レベル!$D$9))</f>
        <v/>
      </c>
      <c r="G243" s="75" t="str">
        <f>IFERROR(VLOOKUP(調査票シート!$M243,判定レベル!$C$11:$D$20,判定レベル!$D$1,FALSE),"")</f>
        <v/>
      </c>
      <c r="H243" s="74" t="str">
        <f>IFERROR(VLOOKUP(調査票シート!$N243,判定レベル!$C$21:$D$22,判定レベル!$D$1,FALSE),"")</f>
        <v/>
      </c>
      <c r="I243" s="74" t="str">
        <f>IFERROR(VLOOKUP(調査票シート!$O243,判定レベル!$C$23:$D$25,判定レベル!$D$1,FALSE),"")</f>
        <v/>
      </c>
      <c r="J243" s="76" t="str">
        <f>IFERROR(VLOOKUP(調査票シート!$P243,判定レベル!$C$26:$D$27,判定レベル!$D$1,FALSE),"―")</f>
        <v>―</v>
      </c>
      <c r="K243" s="77">
        <f t="shared" si="4"/>
        <v>0</v>
      </c>
      <c r="L243" s="78">
        <f t="shared" si="4"/>
        <v>0</v>
      </c>
      <c r="M243" s="78">
        <f t="shared" si="4"/>
        <v>0</v>
      </c>
      <c r="N243" s="79">
        <f t="shared" si="4"/>
        <v>1</v>
      </c>
      <c r="O243" s="73" t="str">
        <f>IF(COUNTIF($D243:$J243,"×"),"×",IF(SUM($K243:$N243)&lt;7,"",IF(AND($I243=判定レベル!$D$25,SUM($M243:$M243)&lt;=0),"",IF(M243&gt;0,$M$8,IF(L243&gt;0,$L$8,$K$8)))))</f>
        <v/>
      </c>
      <c r="Q243" s="24" t="str">
        <f>IF(調査票シート!G243="","",調査票シート!G243)</f>
        <v/>
      </c>
      <c r="R243" s="161" t="str">
        <f>IF(調査票シート!$H243="","",調査票シート!$H243)</f>
        <v/>
      </c>
      <c r="S243" s="161" t="str">
        <f>IF(ISERROR(調査票シート!L243),"",調査票シート!L243)</f>
        <v/>
      </c>
    </row>
    <row r="244" spans="2:19" x14ac:dyDescent="0.3">
      <c r="B244" s="22" t="str">
        <f>IF(調査票シート!E244="","",調査票シート!E244)</f>
        <v/>
      </c>
      <c r="C244" s="23" t="str">
        <f>IF(調査票シート!F244="","",調査票シート!F244)</f>
        <v/>
      </c>
      <c r="D244" s="74" t="str">
        <f>IFERROR(VLOOKUP(調査票シート!$I244,判定レベル!$C$3:$D$5,判定レベル!$D$1,FALSE),"")</f>
        <v/>
      </c>
      <c r="E244" s="74" t="str">
        <f>IFERROR(VLOOKUP(調査票シート!$J244,判定レベル!$C$6:$D$8,判定レベル!$D$1,FALSE),"")</f>
        <v/>
      </c>
      <c r="F244" s="74" t="str">
        <f>IF(調査票シート!$K244="","",IF(調査票シート!$K244&gt;=判定レベル!$C$1,判定レベル!$D$10,判定レベル!$D$9))</f>
        <v/>
      </c>
      <c r="G244" s="75" t="str">
        <f>IFERROR(VLOOKUP(調査票シート!$M244,判定レベル!$C$11:$D$20,判定レベル!$D$1,FALSE),"")</f>
        <v/>
      </c>
      <c r="H244" s="74" t="str">
        <f>IFERROR(VLOOKUP(調査票シート!$N244,判定レベル!$C$21:$D$22,判定レベル!$D$1,FALSE),"")</f>
        <v/>
      </c>
      <c r="I244" s="74" t="str">
        <f>IFERROR(VLOOKUP(調査票シート!$O244,判定レベル!$C$23:$D$25,判定レベル!$D$1,FALSE),"")</f>
        <v/>
      </c>
      <c r="J244" s="76" t="str">
        <f>IFERROR(VLOOKUP(調査票シート!$P244,判定レベル!$C$26:$D$27,判定レベル!$D$1,FALSE),"―")</f>
        <v>―</v>
      </c>
      <c r="K244" s="77">
        <f t="shared" si="4"/>
        <v>0</v>
      </c>
      <c r="L244" s="78">
        <f t="shared" si="4"/>
        <v>0</v>
      </c>
      <c r="M244" s="78">
        <f t="shared" si="4"/>
        <v>0</v>
      </c>
      <c r="N244" s="79">
        <f t="shared" si="4"/>
        <v>1</v>
      </c>
      <c r="O244" s="73" t="str">
        <f>IF(COUNTIF($D244:$J244,"×"),"×",IF(SUM($K244:$N244)&lt;7,"",IF(AND($I244=判定レベル!$D$25,SUM($M244:$M244)&lt;=0),"",IF(M244&gt;0,$M$8,IF(L244&gt;0,$L$8,$K$8)))))</f>
        <v/>
      </c>
      <c r="Q244" s="24" t="str">
        <f>IF(調査票シート!G244="","",調査票シート!G244)</f>
        <v/>
      </c>
      <c r="R244" s="161" t="str">
        <f>IF(調査票シート!$H244="","",調査票シート!$H244)</f>
        <v/>
      </c>
      <c r="S244" s="161" t="str">
        <f>IF(ISERROR(調査票シート!L244),"",調査票シート!L244)</f>
        <v/>
      </c>
    </row>
    <row r="245" spans="2:19" x14ac:dyDescent="0.3">
      <c r="B245" s="22" t="str">
        <f>IF(調査票シート!E245="","",調査票シート!E245)</f>
        <v/>
      </c>
      <c r="C245" s="23" t="str">
        <f>IF(調査票シート!F245="","",調査票シート!F245)</f>
        <v/>
      </c>
      <c r="D245" s="74" t="str">
        <f>IFERROR(VLOOKUP(調査票シート!$I245,判定レベル!$C$3:$D$5,判定レベル!$D$1,FALSE),"")</f>
        <v/>
      </c>
      <c r="E245" s="74" t="str">
        <f>IFERROR(VLOOKUP(調査票シート!$J245,判定レベル!$C$6:$D$8,判定レベル!$D$1,FALSE),"")</f>
        <v/>
      </c>
      <c r="F245" s="74" t="str">
        <f>IF(調査票シート!$K245="","",IF(調査票シート!$K245&gt;=判定レベル!$C$1,判定レベル!$D$10,判定レベル!$D$9))</f>
        <v/>
      </c>
      <c r="G245" s="75" t="str">
        <f>IFERROR(VLOOKUP(調査票シート!$M245,判定レベル!$C$11:$D$20,判定レベル!$D$1,FALSE),"")</f>
        <v/>
      </c>
      <c r="H245" s="74" t="str">
        <f>IFERROR(VLOOKUP(調査票シート!$N245,判定レベル!$C$21:$D$22,判定レベル!$D$1,FALSE),"")</f>
        <v/>
      </c>
      <c r="I245" s="74" t="str">
        <f>IFERROR(VLOOKUP(調査票シート!$O245,判定レベル!$C$23:$D$25,判定レベル!$D$1,FALSE),"")</f>
        <v/>
      </c>
      <c r="J245" s="76" t="str">
        <f>IFERROR(VLOOKUP(調査票シート!$P245,判定レベル!$C$26:$D$27,判定レベル!$D$1,FALSE),"―")</f>
        <v>―</v>
      </c>
      <c r="K245" s="77">
        <f t="shared" si="4"/>
        <v>0</v>
      </c>
      <c r="L245" s="78">
        <f t="shared" si="4"/>
        <v>0</v>
      </c>
      <c r="M245" s="78">
        <f t="shared" si="4"/>
        <v>0</v>
      </c>
      <c r="N245" s="79">
        <f t="shared" si="4"/>
        <v>1</v>
      </c>
      <c r="O245" s="73" t="str">
        <f>IF(COUNTIF($D245:$J245,"×"),"×",IF(SUM($K245:$N245)&lt;7,"",IF(AND($I245=判定レベル!$D$25,SUM($M245:$M245)&lt;=0),"",IF(M245&gt;0,$M$8,IF(L245&gt;0,$L$8,$K$8)))))</f>
        <v/>
      </c>
      <c r="Q245" s="24" t="str">
        <f>IF(調査票シート!G245="","",調査票シート!G245)</f>
        <v/>
      </c>
      <c r="R245" s="161" t="str">
        <f>IF(調査票シート!$H245="","",調査票シート!$H245)</f>
        <v/>
      </c>
      <c r="S245" s="161" t="str">
        <f>IF(ISERROR(調査票シート!L245),"",調査票シート!L245)</f>
        <v/>
      </c>
    </row>
    <row r="246" spans="2:19" x14ac:dyDescent="0.3">
      <c r="B246" s="22" t="str">
        <f>IF(調査票シート!E246="","",調査票シート!E246)</f>
        <v/>
      </c>
      <c r="C246" s="23" t="str">
        <f>IF(調査票シート!F246="","",調査票シート!F246)</f>
        <v/>
      </c>
      <c r="D246" s="74" t="str">
        <f>IFERROR(VLOOKUP(調査票シート!$I246,判定レベル!$C$3:$D$5,判定レベル!$D$1,FALSE),"")</f>
        <v/>
      </c>
      <c r="E246" s="74" t="str">
        <f>IFERROR(VLOOKUP(調査票シート!$J246,判定レベル!$C$6:$D$8,判定レベル!$D$1,FALSE),"")</f>
        <v/>
      </c>
      <c r="F246" s="74" t="str">
        <f>IF(調査票シート!$K246="","",IF(調査票シート!$K246&gt;=判定レベル!$C$1,判定レベル!$D$10,判定レベル!$D$9))</f>
        <v/>
      </c>
      <c r="G246" s="75" t="str">
        <f>IFERROR(VLOOKUP(調査票シート!$M246,判定レベル!$C$11:$D$20,判定レベル!$D$1,FALSE),"")</f>
        <v/>
      </c>
      <c r="H246" s="74" t="str">
        <f>IFERROR(VLOOKUP(調査票シート!$N246,判定レベル!$C$21:$D$22,判定レベル!$D$1,FALSE),"")</f>
        <v/>
      </c>
      <c r="I246" s="74" t="str">
        <f>IFERROR(VLOOKUP(調査票シート!$O246,判定レベル!$C$23:$D$25,判定レベル!$D$1,FALSE),"")</f>
        <v/>
      </c>
      <c r="J246" s="76" t="str">
        <f>IFERROR(VLOOKUP(調査票シート!$P246,判定レベル!$C$26:$D$27,判定レベル!$D$1,FALSE),"―")</f>
        <v>―</v>
      </c>
      <c r="K246" s="77">
        <f t="shared" si="4"/>
        <v>0</v>
      </c>
      <c r="L246" s="78">
        <f t="shared" si="4"/>
        <v>0</v>
      </c>
      <c r="M246" s="78">
        <f t="shared" si="4"/>
        <v>0</v>
      </c>
      <c r="N246" s="79">
        <f t="shared" si="4"/>
        <v>1</v>
      </c>
      <c r="O246" s="73" t="str">
        <f>IF(COUNTIF($D246:$J246,"×"),"×",IF(SUM($K246:$N246)&lt;7,"",IF(AND($I246=判定レベル!$D$25,SUM($M246:$M246)&lt;=0),"",IF(M246&gt;0,$M$8,IF(L246&gt;0,$L$8,$K$8)))))</f>
        <v/>
      </c>
      <c r="Q246" s="24" t="str">
        <f>IF(調査票シート!G246="","",調査票シート!G246)</f>
        <v/>
      </c>
      <c r="R246" s="161" t="str">
        <f>IF(調査票シート!$H246="","",調査票シート!$H246)</f>
        <v/>
      </c>
      <c r="S246" s="161" t="str">
        <f>IF(ISERROR(調査票シート!L246),"",調査票シート!L246)</f>
        <v/>
      </c>
    </row>
    <row r="247" spans="2:19" x14ac:dyDescent="0.3">
      <c r="B247" s="22" t="str">
        <f>IF(調査票シート!E247="","",調査票シート!E247)</f>
        <v/>
      </c>
      <c r="C247" s="23" t="str">
        <f>IF(調査票シート!F247="","",調査票シート!F247)</f>
        <v/>
      </c>
      <c r="D247" s="74" t="str">
        <f>IFERROR(VLOOKUP(調査票シート!$I247,判定レベル!$C$3:$D$5,判定レベル!$D$1,FALSE),"")</f>
        <v/>
      </c>
      <c r="E247" s="74" t="str">
        <f>IFERROR(VLOOKUP(調査票シート!$J247,判定レベル!$C$6:$D$8,判定レベル!$D$1,FALSE),"")</f>
        <v/>
      </c>
      <c r="F247" s="74" t="str">
        <f>IF(調査票シート!$K247="","",IF(調査票シート!$K247&gt;=判定レベル!$C$1,判定レベル!$D$10,判定レベル!$D$9))</f>
        <v/>
      </c>
      <c r="G247" s="75" t="str">
        <f>IFERROR(VLOOKUP(調査票シート!$M247,判定レベル!$C$11:$D$20,判定レベル!$D$1,FALSE),"")</f>
        <v/>
      </c>
      <c r="H247" s="74" t="str">
        <f>IFERROR(VLOOKUP(調査票シート!$N247,判定レベル!$C$21:$D$22,判定レベル!$D$1,FALSE),"")</f>
        <v/>
      </c>
      <c r="I247" s="74" t="str">
        <f>IFERROR(VLOOKUP(調査票シート!$O247,判定レベル!$C$23:$D$25,判定レベル!$D$1,FALSE),"")</f>
        <v/>
      </c>
      <c r="J247" s="76" t="str">
        <f>IFERROR(VLOOKUP(調査票シート!$P247,判定レベル!$C$26:$D$27,判定レベル!$D$1,FALSE),"―")</f>
        <v>―</v>
      </c>
      <c r="K247" s="77">
        <f t="shared" si="4"/>
        <v>0</v>
      </c>
      <c r="L247" s="78">
        <f t="shared" si="4"/>
        <v>0</v>
      </c>
      <c r="M247" s="78">
        <f t="shared" si="4"/>
        <v>0</v>
      </c>
      <c r="N247" s="79">
        <f t="shared" si="4"/>
        <v>1</v>
      </c>
      <c r="O247" s="73" t="str">
        <f>IF(COUNTIF($D247:$J247,"×"),"×",IF(SUM($K247:$N247)&lt;7,"",IF(AND($I247=判定レベル!$D$25,SUM($M247:$M247)&lt;=0),"",IF(M247&gt;0,$M$8,IF(L247&gt;0,$L$8,$K$8)))))</f>
        <v/>
      </c>
      <c r="Q247" s="24" t="str">
        <f>IF(調査票シート!G247="","",調査票シート!G247)</f>
        <v/>
      </c>
      <c r="R247" s="161" t="str">
        <f>IF(調査票シート!$H247="","",調査票シート!$H247)</f>
        <v/>
      </c>
      <c r="S247" s="161" t="str">
        <f>IF(ISERROR(調査票シート!L247),"",調査票シート!L247)</f>
        <v/>
      </c>
    </row>
    <row r="248" spans="2:19" x14ac:dyDescent="0.3">
      <c r="B248" s="22" t="str">
        <f>IF(調査票シート!E248="","",調査票シート!E248)</f>
        <v/>
      </c>
      <c r="C248" s="23" t="str">
        <f>IF(調査票シート!F248="","",調査票シート!F248)</f>
        <v/>
      </c>
      <c r="D248" s="74" t="str">
        <f>IFERROR(VLOOKUP(調査票シート!$I248,判定レベル!$C$3:$D$5,判定レベル!$D$1,FALSE),"")</f>
        <v/>
      </c>
      <c r="E248" s="74" t="str">
        <f>IFERROR(VLOOKUP(調査票シート!$J248,判定レベル!$C$6:$D$8,判定レベル!$D$1,FALSE),"")</f>
        <v/>
      </c>
      <c r="F248" s="74" t="str">
        <f>IF(調査票シート!$K248="","",IF(調査票シート!$K248&gt;=判定レベル!$C$1,判定レベル!$D$10,判定レベル!$D$9))</f>
        <v/>
      </c>
      <c r="G248" s="75" t="str">
        <f>IFERROR(VLOOKUP(調査票シート!$M248,判定レベル!$C$11:$D$20,判定レベル!$D$1,FALSE),"")</f>
        <v/>
      </c>
      <c r="H248" s="74" t="str">
        <f>IFERROR(VLOOKUP(調査票シート!$N248,判定レベル!$C$21:$D$22,判定レベル!$D$1,FALSE),"")</f>
        <v/>
      </c>
      <c r="I248" s="74" t="str">
        <f>IFERROR(VLOOKUP(調査票シート!$O248,判定レベル!$C$23:$D$25,判定レベル!$D$1,FALSE),"")</f>
        <v/>
      </c>
      <c r="J248" s="76" t="str">
        <f>IFERROR(VLOOKUP(調査票シート!$P248,判定レベル!$C$26:$D$27,判定レベル!$D$1,FALSE),"―")</f>
        <v>―</v>
      </c>
      <c r="K248" s="77">
        <f t="shared" si="4"/>
        <v>0</v>
      </c>
      <c r="L248" s="78">
        <f t="shared" si="4"/>
        <v>0</v>
      </c>
      <c r="M248" s="78">
        <f t="shared" si="4"/>
        <v>0</v>
      </c>
      <c r="N248" s="79">
        <f t="shared" si="4"/>
        <v>1</v>
      </c>
      <c r="O248" s="73" t="str">
        <f>IF(COUNTIF($D248:$J248,"×"),"×",IF(SUM($K248:$N248)&lt;7,"",IF(AND($I248=判定レベル!$D$25,SUM($M248:$M248)&lt;=0),"",IF(M248&gt;0,$M$8,IF(L248&gt;0,$L$8,$K$8)))))</f>
        <v/>
      </c>
      <c r="Q248" s="24" t="str">
        <f>IF(調査票シート!G248="","",調査票シート!G248)</f>
        <v/>
      </c>
      <c r="R248" s="161" t="str">
        <f>IF(調査票シート!$H248="","",調査票シート!$H248)</f>
        <v/>
      </c>
      <c r="S248" s="161" t="str">
        <f>IF(ISERROR(調査票シート!L248),"",調査票シート!L248)</f>
        <v/>
      </c>
    </row>
    <row r="249" spans="2:19" x14ac:dyDescent="0.3">
      <c r="B249" s="22" t="str">
        <f>IF(調査票シート!E249="","",調査票シート!E249)</f>
        <v/>
      </c>
      <c r="C249" s="23" t="str">
        <f>IF(調査票シート!F249="","",調査票シート!F249)</f>
        <v/>
      </c>
      <c r="D249" s="74" t="str">
        <f>IFERROR(VLOOKUP(調査票シート!$I249,判定レベル!$C$3:$D$5,判定レベル!$D$1,FALSE),"")</f>
        <v/>
      </c>
      <c r="E249" s="74" t="str">
        <f>IFERROR(VLOOKUP(調査票シート!$J249,判定レベル!$C$6:$D$8,判定レベル!$D$1,FALSE),"")</f>
        <v/>
      </c>
      <c r="F249" s="74" t="str">
        <f>IF(調査票シート!$K249="","",IF(調査票シート!$K249&gt;=判定レベル!$C$1,判定レベル!$D$10,判定レベル!$D$9))</f>
        <v/>
      </c>
      <c r="G249" s="75" t="str">
        <f>IFERROR(VLOOKUP(調査票シート!$M249,判定レベル!$C$11:$D$20,判定レベル!$D$1,FALSE),"")</f>
        <v/>
      </c>
      <c r="H249" s="74" t="str">
        <f>IFERROR(VLOOKUP(調査票シート!$N249,判定レベル!$C$21:$D$22,判定レベル!$D$1,FALSE),"")</f>
        <v/>
      </c>
      <c r="I249" s="74" t="str">
        <f>IFERROR(VLOOKUP(調査票シート!$O249,判定レベル!$C$23:$D$25,判定レベル!$D$1,FALSE),"")</f>
        <v/>
      </c>
      <c r="J249" s="76" t="str">
        <f>IFERROR(VLOOKUP(調査票シート!$P249,判定レベル!$C$26:$D$27,判定レベル!$D$1,FALSE),"―")</f>
        <v>―</v>
      </c>
      <c r="K249" s="77">
        <f t="shared" si="4"/>
        <v>0</v>
      </c>
      <c r="L249" s="78">
        <f t="shared" si="4"/>
        <v>0</v>
      </c>
      <c r="M249" s="78">
        <f t="shared" si="4"/>
        <v>0</v>
      </c>
      <c r="N249" s="79">
        <f t="shared" si="4"/>
        <v>1</v>
      </c>
      <c r="O249" s="73" t="str">
        <f>IF(COUNTIF($D249:$J249,"×"),"×",IF(SUM($K249:$N249)&lt;7,"",IF(AND($I249=判定レベル!$D$25,SUM($M249:$M249)&lt;=0),"",IF(M249&gt;0,$M$8,IF(L249&gt;0,$L$8,$K$8)))))</f>
        <v/>
      </c>
      <c r="Q249" s="24" t="str">
        <f>IF(調査票シート!G249="","",調査票シート!G249)</f>
        <v/>
      </c>
      <c r="R249" s="161" t="str">
        <f>IF(調査票シート!$H249="","",調査票シート!$H249)</f>
        <v/>
      </c>
      <c r="S249" s="161" t="str">
        <f>IF(ISERROR(調査票シート!L249),"",調査票シート!L249)</f>
        <v/>
      </c>
    </row>
    <row r="250" spans="2:19" x14ac:dyDescent="0.3">
      <c r="B250" s="22" t="str">
        <f>IF(調査票シート!E250="","",調査票シート!E250)</f>
        <v/>
      </c>
      <c r="C250" s="23" t="str">
        <f>IF(調査票シート!F250="","",調査票シート!F250)</f>
        <v/>
      </c>
      <c r="D250" s="74" t="str">
        <f>IFERROR(VLOOKUP(調査票シート!$I250,判定レベル!$C$3:$D$5,判定レベル!$D$1,FALSE),"")</f>
        <v/>
      </c>
      <c r="E250" s="74" t="str">
        <f>IFERROR(VLOOKUP(調査票シート!$J250,判定レベル!$C$6:$D$8,判定レベル!$D$1,FALSE),"")</f>
        <v/>
      </c>
      <c r="F250" s="74" t="str">
        <f>IF(調査票シート!$K250="","",IF(調査票シート!$K250&gt;=判定レベル!$C$1,判定レベル!$D$10,判定レベル!$D$9))</f>
        <v/>
      </c>
      <c r="G250" s="75" t="str">
        <f>IFERROR(VLOOKUP(調査票シート!$M250,判定レベル!$C$11:$D$20,判定レベル!$D$1,FALSE),"")</f>
        <v/>
      </c>
      <c r="H250" s="74" t="str">
        <f>IFERROR(VLOOKUP(調査票シート!$N250,判定レベル!$C$21:$D$22,判定レベル!$D$1,FALSE),"")</f>
        <v/>
      </c>
      <c r="I250" s="74" t="str">
        <f>IFERROR(VLOOKUP(調査票シート!$O250,判定レベル!$C$23:$D$25,判定レベル!$D$1,FALSE),"")</f>
        <v/>
      </c>
      <c r="J250" s="76" t="str">
        <f>IFERROR(VLOOKUP(調査票シート!$P250,判定レベル!$C$26:$D$27,判定レベル!$D$1,FALSE),"―")</f>
        <v>―</v>
      </c>
      <c r="K250" s="77">
        <f t="shared" si="4"/>
        <v>0</v>
      </c>
      <c r="L250" s="78">
        <f t="shared" si="4"/>
        <v>0</v>
      </c>
      <c r="M250" s="78">
        <f t="shared" si="4"/>
        <v>0</v>
      </c>
      <c r="N250" s="79">
        <f t="shared" si="4"/>
        <v>1</v>
      </c>
      <c r="O250" s="73" t="str">
        <f>IF(COUNTIF($D250:$J250,"×"),"×",IF(SUM($K250:$N250)&lt;7,"",IF(AND($I250=判定レベル!$D$25,SUM($M250:$M250)&lt;=0),"",IF(M250&gt;0,$M$8,IF(L250&gt;0,$L$8,$K$8)))))</f>
        <v/>
      </c>
      <c r="Q250" s="24" t="str">
        <f>IF(調査票シート!G250="","",調査票シート!G250)</f>
        <v/>
      </c>
      <c r="R250" s="161" t="str">
        <f>IF(調査票シート!$H250="","",調査票シート!$H250)</f>
        <v/>
      </c>
      <c r="S250" s="161" t="str">
        <f>IF(ISERROR(調査票シート!L250),"",調査票シート!L250)</f>
        <v/>
      </c>
    </row>
    <row r="251" spans="2:19" x14ac:dyDescent="0.3">
      <c r="B251" s="22" t="str">
        <f>IF(調査票シート!E251="","",調査票シート!E251)</f>
        <v/>
      </c>
      <c r="C251" s="23" t="str">
        <f>IF(調査票シート!F251="","",調査票シート!F251)</f>
        <v/>
      </c>
      <c r="D251" s="74" t="str">
        <f>IFERROR(VLOOKUP(調査票シート!$I251,判定レベル!$C$3:$D$5,判定レベル!$D$1,FALSE),"")</f>
        <v/>
      </c>
      <c r="E251" s="74" t="str">
        <f>IFERROR(VLOOKUP(調査票シート!$J251,判定レベル!$C$6:$D$8,判定レベル!$D$1,FALSE),"")</f>
        <v/>
      </c>
      <c r="F251" s="74" t="str">
        <f>IF(調査票シート!$K251="","",IF(調査票シート!$K251&gt;=判定レベル!$C$1,判定レベル!$D$10,判定レベル!$D$9))</f>
        <v/>
      </c>
      <c r="G251" s="75" t="str">
        <f>IFERROR(VLOOKUP(調査票シート!$M251,判定レベル!$C$11:$D$20,判定レベル!$D$1,FALSE),"")</f>
        <v/>
      </c>
      <c r="H251" s="74" t="str">
        <f>IFERROR(VLOOKUP(調査票シート!$N251,判定レベル!$C$21:$D$22,判定レベル!$D$1,FALSE),"")</f>
        <v/>
      </c>
      <c r="I251" s="74" t="str">
        <f>IFERROR(VLOOKUP(調査票シート!$O251,判定レベル!$C$23:$D$25,判定レベル!$D$1,FALSE),"")</f>
        <v/>
      </c>
      <c r="J251" s="76" t="str">
        <f>IFERROR(VLOOKUP(調査票シート!$P251,判定レベル!$C$26:$D$27,判定レベル!$D$1,FALSE),"―")</f>
        <v>―</v>
      </c>
      <c r="K251" s="77">
        <f t="shared" si="4"/>
        <v>0</v>
      </c>
      <c r="L251" s="78">
        <f t="shared" si="4"/>
        <v>0</v>
      </c>
      <c r="M251" s="78">
        <f t="shared" si="4"/>
        <v>0</v>
      </c>
      <c r="N251" s="79">
        <f t="shared" si="4"/>
        <v>1</v>
      </c>
      <c r="O251" s="73" t="str">
        <f>IF(COUNTIF($D251:$J251,"×"),"×",IF(SUM($K251:$N251)&lt;7,"",IF(AND($I251=判定レベル!$D$25,SUM($M251:$M251)&lt;=0),"",IF(M251&gt;0,$M$8,IF(L251&gt;0,$L$8,$K$8)))))</f>
        <v/>
      </c>
      <c r="Q251" s="24" t="str">
        <f>IF(調査票シート!G251="","",調査票シート!G251)</f>
        <v/>
      </c>
      <c r="R251" s="161" t="str">
        <f>IF(調査票シート!$H251="","",調査票シート!$H251)</f>
        <v/>
      </c>
      <c r="S251" s="161" t="str">
        <f>IF(ISERROR(調査票シート!L251),"",調査票シート!L251)</f>
        <v/>
      </c>
    </row>
    <row r="252" spans="2:19" x14ac:dyDescent="0.3">
      <c r="B252" s="22" t="str">
        <f>IF(調査票シート!E252="","",調査票シート!E252)</f>
        <v/>
      </c>
      <c r="C252" s="23" t="str">
        <f>IF(調査票シート!F252="","",調査票シート!F252)</f>
        <v/>
      </c>
      <c r="D252" s="74" t="str">
        <f>IFERROR(VLOOKUP(調査票シート!$I252,判定レベル!$C$3:$D$5,判定レベル!$D$1,FALSE),"")</f>
        <v/>
      </c>
      <c r="E252" s="74" t="str">
        <f>IFERROR(VLOOKUP(調査票シート!$J252,判定レベル!$C$6:$D$8,判定レベル!$D$1,FALSE),"")</f>
        <v/>
      </c>
      <c r="F252" s="74" t="str">
        <f>IF(調査票シート!$K252="","",IF(調査票シート!$K252&gt;=判定レベル!$C$1,判定レベル!$D$10,判定レベル!$D$9))</f>
        <v/>
      </c>
      <c r="G252" s="75" t="str">
        <f>IFERROR(VLOOKUP(調査票シート!$M252,判定レベル!$C$11:$D$20,判定レベル!$D$1,FALSE),"")</f>
        <v/>
      </c>
      <c r="H252" s="74" t="str">
        <f>IFERROR(VLOOKUP(調査票シート!$N252,判定レベル!$C$21:$D$22,判定レベル!$D$1,FALSE),"")</f>
        <v/>
      </c>
      <c r="I252" s="74" t="str">
        <f>IFERROR(VLOOKUP(調査票シート!$O252,判定レベル!$C$23:$D$25,判定レベル!$D$1,FALSE),"")</f>
        <v/>
      </c>
      <c r="J252" s="76" t="str">
        <f>IFERROR(VLOOKUP(調査票シート!$P252,判定レベル!$C$26:$D$27,判定レベル!$D$1,FALSE),"―")</f>
        <v>―</v>
      </c>
      <c r="K252" s="77">
        <f t="shared" si="4"/>
        <v>0</v>
      </c>
      <c r="L252" s="78">
        <f t="shared" si="4"/>
        <v>0</v>
      </c>
      <c r="M252" s="78">
        <f t="shared" si="4"/>
        <v>0</v>
      </c>
      <c r="N252" s="79">
        <f t="shared" si="4"/>
        <v>1</v>
      </c>
      <c r="O252" s="73" t="str">
        <f>IF(COUNTIF($D252:$J252,"×"),"×",IF(SUM($K252:$N252)&lt;7,"",IF(AND($I252=判定レベル!$D$25,SUM($M252:$M252)&lt;=0),"",IF(M252&gt;0,$M$8,IF(L252&gt;0,$L$8,$K$8)))))</f>
        <v/>
      </c>
      <c r="Q252" s="24" t="str">
        <f>IF(調査票シート!G252="","",調査票シート!G252)</f>
        <v/>
      </c>
      <c r="R252" s="161" t="str">
        <f>IF(調査票シート!$H252="","",調査票シート!$H252)</f>
        <v/>
      </c>
      <c r="S252" s="161" t="str">
        <f>IF(ISERROR(調査票シート!L252),"",調査票シート!L252)</f>
        <v/>
      </c>
    </row>
    <row r="253" spans="2:19" x14ac:dyDescent="0.3">
      <c r="B253" s="22" t="str">
        <f>IF(調査票シート!E253="","",調査票シート!E253)</f>
        <v/>
      </c>
      <c r="C253" s="23" t="str">
        <f>IF(調査票シート!F253="","",調査票シート!F253)</f>
        <v/>
      </c>
      <c r="D253" s="74" t="str">
        <f>IFERROR(VLOOKUP(調査票シート!$I253,判定レベル!$C$3:$D$5,判定レベル!$D$1,FALSE),"")</f>
        <v/>
      </c>
      <c r="E253" s="74" t="str">
        <f>IFERROR(VLOOKUP(調査票シート!$J253,判定レベル!$C$6:$D$8,判定レベル!$D$1,FALSE),"")</f>
        <v/>
      </c>
      <c r="F253" s="74" t="str">
        <f>IF(調査票シート!$K253="","",IF(調査票シート!$K253&gt;=判定レベル!$C$1,判定レベル!$D$10,判定レベル!$D$9))</f>
        <v/>
      </c>
      <c r="G253" s="75" t="str">
        <f>IFERROR(VLOOKUP(調査票シート!$M253,判定レベル!$C$11:$D$20,判定レベル!$D$1,FALSE),"")</f>
        <v/>
      </c>
      <c r="H253" s="74" t="str">
        <f>IFERROR(VLOOKUP(調査票シート!$N253,判定レベル!$C$21:$D$22,判定レベル!$D$1,FALSE),"")</f>
        <v/>
      </c>
      <c r="I253" s="74" t="str">
        <f>IFERROR(VLOOKUP(調査票シート!$O253,判定レベル!$C$23:$D$25,判定レベル!$D$1,FALSE),"")</f>
        <v/>
      </c>
      <c r="J253" s="76" t="str">
        <f>IFERROR(VLOOKUP(調査票シート!$P253,判定レベル!$C$26:$D$27,判定レベル!$D$1,FALSE),"―")</f>
        <v>―</v>
      </c>
      <c r="K253" s="77">
        <f t="shared" si="4"/>
        <v>0</v>
      </c>
      <c r="L253" s="78">
        <f t="shared" si="4"/>
        <v>0</v>
      </c>
      <c r="M253" s="78">
        <f t="shared" si="4"/>
        <v>0</v>
      </c>
      <c r="N253" s="79">
        <f t="shared" si="4"/>
        <v>1</v>
      </c>
      <c r="O253" s="73" t="str">
        <f>IF(COUNTIF($D253:$J253,"×"),"×",IF(SUM($K253:$N253)&lt;7,"",IF(AND($I253=判定レベル!$D$25,SUM($M253:$M253)&lt;=0),"",IF(M253&gt;0,$M$8,IF(L253&gt;0,$L$8,$K$8)))))</f>
        <v/>
      </c>
      <c r="Q253" s="24" t="str">
        <f>IF(調査票シート!G253="","",調査票シート!G253)</f>
        <v/>
      </c>
      <c r="R253" s="161" t="str">
        <f>IF(調査票シート!$H253="","",調査票シート!$H253)</f>
        <v/>
      </c>
      <c r="S253" s="161" t="str">
        <f>IF(ISERROR(調査票シート!L253),"",調査票シート!L253)</f>
        <v/>
      </c>
    </row>
    <row r="254" spans="2:19" x14ac:dyDescent="0.3">
      <c r="B254" s="22" t="str">
        <f>IF(調査票シート!E254="","",調査票シート!E254)</f>
        <v/>
      </c>
      <c r="C254" s="23" t="str">
        <f>IF(調査票シート!F254="","",調査票シート!F254)</f>
        <v/>
      </c>
      <c r="D254" s="74" t="str">
        <f>IFERROR(VLOOKUP(調査票シート!$I254,判定レベル!$C$3:$D$5,判定レベル!$D$1,FALSE),"")</f>
        <v/>
      </c>
      <c r="E254" s="74" t="str">
        <f>IFERROR(VLOOKUP(調査票シート!$J254,判定レベル!$C$6:$D$8,判定レベル!$D$1,FALSE),"")</f>
        <v/>
      </c>
      <c r="F254" s="74" t="str">
        <f>IF(調査票シート!$K254="","",IF(調査票シート!$K254&gt;=判定レベル!$C$1,判定レベル!$D$10,判定レベル!$D$9))</f>
        <v/>
      </c>
      <c r="G254" s="75" t="str">
        <f>IFERROR(VLOOKUP(調査票シート!$M254,判定レベル!$C$11:$D$20,判定レベル!$D$1,FALSE),"")</f>
        <v/>
      </c>
      <c r="H254" s="74" t="str">
        <f>IFERROR(VLOOKUP(調査票シート!$N254,判定レベル!$C$21:$D$22,判定レベル!$D$1,FALSE),"")</f>
        <v/>
      </c>
      <c r="I254" s="74" t="str">
        <f>IFERROR(VLOOKUP(調査票シート!$O254,判定レベル!$C$23:$D$25,判定レベル!$D$1,FALSE),"")</f>
        <v/>
      </c>
      <c r="J254" s="76" t="str">
        <f>IFERROR(VLOOKUP(調査票シート!$P254,判定レベル!$C$26:$D$27,判定レベル!$D$1,FALSE),"―")</f>
        <v>―</v>
      </c>
      <c r="K254" s="77">
        <f t="shared" si="4"/>
        <v>0</v>
      </c>
      <c r="L254" s="78">
        <f t="shared" si="4"/>
        <v>0</v>
      </c>
      <c r="M254" s="78">
        <f t="shared" si="4"/>
        <v>0</v>
      </c>
      <c r="N254" s="79">
        <f t="shared" si="4"/>
        <v>1</v>
      </c>
      <c r="O254" s="73" t="str">
        <f>IF(COUNTIF($D254:$J254,"×"),"×",IF(SUM($K254:$N254)&lt;7,"",IF(AND($I254=判定レベル!$D$25,SUM($M254:$M254)&lt;=0),"",IF(M254&gt;0,$M$8,IF(L254&gt;0,$L$8,$K$8)))))</f>
        <v/>
      </c>
      <c r="Q254" s="24" t="str">
        <f>IF(調査票シート!G254="","",調査票シート!G254)</f>
        <v/>
      </c>
      <c r="R254" s="161" t="str">
        <f>IF(調査票シート!$H254="","",調査票シート!$H254)</f>
        <v/>
      </c>
      <c r="S254" s="161" t="str">
        <f>IF(ISERROR(調査票シート!L254),"",調査票シート!L254)</f>
        <v/>
      </c>
    </row>
    <row r="255" spans="2:19" x14ac:dyDescent="0.3">
      <c r="B255" s="22" t="str">
        <f>IF(調査票シート!E255="","",調査票シート!E255)</f>
        <v/>
      </c>
      <c r="C255" s="23" t="str">
        <f>IF(調査票シート!F255="","",調査票シート!F255)</f>
        <v/>
      </c>
      <c r="D255" s="74" t="str">
        <f>IFERROR(VLOOKUP(調査票シート!$I255,判定レベル!$C$3:$D$5,判定レベル!$D$1,FALSE),"")</f>
        <v/>
      </c>
      <c r="E255" s="74" t="str">
        <f>IFERROR(VLOOKUP(調査票シート!$J255,判定レベル!$C$6:$D$8,判定レベル!$D$1,FALSE),"")</f>
        <v/>
      </c>
      <c r="F255" s="74" t="str">
        <f>IF(調査票シート!$K255="","",IF(調査票シート!$K255&gt;=判定レベル!$C$1,判定レベル!$D$10,判定レベル!$D$9))</f>
        <v/>
      </c>
      <c r="G255" s="75" t="str">
        <f>IFERROR(VLOOKUP(調査票シート!$M255,判定レベル!$C$11:$D$20,判定レベル!$D$1,FALSE),"")</f>
        <v/>
      </c>
      <c r="H255" s="74" t="str">
        <f>IFERROR(VLOOKUP(調査票シート!$N255,判定レベル!$C$21:$D$22,判定レベル!$D$1,FALSE),"")</f>
        <v/>
      </c>
      <c r="I255" s="74" t="str">
        <f>IFERROR(VLOOKUP(調査票シート!$O255,判定レベル!$C$23:$D$25,判定レベル!$D$1,FALSE),"")</f>
        <v/>
      </c>
      <c r="J255" s="76" t="str">
        <f>IFERROR(VLOOKUP(調査票シート!$P255,判定レベル!$C$26:$D$27,判定レベル!$D$1,FALSE),"―")</f>
        <v>―</v>
      </c>
      <c r="K255" s="77">
        <f t="shared" si="4"/>
        <v>0</v>
      </c>
      <c r="L255" s="78">
        <f t="shared" si="4"/>
        <v>0</v>
      </c>
      <c r="M255" s="78">
        <f t="shared" si="4"/>
        <v>0</v>
      </c>
      <c r="N255" s="79">
        <f t="shared" si="4"/>
        <v>1</v>
      </c>
      <c r="O255" s="73" t="str">
        <f>IF(COUNTIF($D255:$J255,"×"),"×",IF(SUM($K255:$N255)&lt;7,"",IF(AND($I255=判定レベル!$D$25,SUM($M255:$M255)&lt;=0),"",IF(M255&gt;0,$M$8,IF(L255&gt;0,$L$8,$K$8)))))</f>
        <v/>
      </c>
      <c r="Q255" s="24" t="str">
        <f>IF(調査票シート!G255="","",調査票シート!G255)</f>
        <v/>
      </c>
      <c r="R255" s="161" t="str">
        <f>IF(調査票シート!$H255="","",調査票シート!$H255)</f>
        <v/>
      </c>
      <c r="S255" s="161" t="str">
        <f>IF(ISERROR(調査票シート!L255),"",調査票シート!L255)</f>
        <v/>
      </c>
    </row>
    <row r="256" spans="2:19" x14ac:dyDescent="0.3">
      <c r="B256" s="22" t="str">
        <f>IF(調査票シート!E256="","",調査票シート!E256)</f>
        <v/>
      </c>
      <c r="C256" s="23" t="str">
        <f>IF(調査票シート!F256="","",調査票シート!F256)</f>
        <v/>
      </c>
      <c r="D256" s="74" t="str">
        <f>IFERROR(VLOOKUP(調査票シート!$I256,判定レベル!$C$3:$D$5,判定レベル!$D$1,FALSE),"")</f>
        <v/>
      </c>
      <c r="E256" s="74" t="str">
        <f>IFERROR(VLOOKUP(調査票シート!$J256,判定レベル!$C$6:$D$8,判定レベル!$D$1,FALSE),"")</f>
        <v/>
      </c>
      <c r="F256" s="74" t="str">
        <f>IF(調査票シート!$K256="","",IF(調査票シート!$K256&gt;=判定レベル!$C$1,判定レベル!$D$10,判定レベル!$D$9))</f>
        <v/>
      </c>
      <c r="G256" s="75" t="str">
        <f>IFERROR(VLOOKUP(調査票シート!$M256,判定レベル!$C$11:$D$20,判定レベル!$D$1,FALSE),"")</f>
        <v/>
      </c>
      <c r="H256" s="74" t="str">
        <f>IFERROR(VLOOKUP(調査票シート!$N256,判定レベル!$C$21:$D$22,判定レベル!$D$1,FALSE),"")</f>
        <v/>
      </c>
      <c r="I256" s="74" t="str">
        <f>IFERROR(VLOOKUP(調査票シート!$O256,判定レベル!$C$23:$D$25,判定レベル!$D$1,FALSE),"")</f>
        <v/>
      </c>
      <c r="J256" s="76" t="str">
        <f>IFERROR(VLOOKUP(調査票シート!$P256,判定レベル!$C$26:$D$27,判定レベル!$D$1,FALSE),"―")</f>
        <v>―</v>
      </c>
      <c r="K256" s="77">
        <f t="shared" si="4"/>
        <v>0</v>
      </c>
      <c r="L256" s="78">
        <f t="shared" si="4"/>
        <v>0</v>
      </c>
      <c r="M256" s="78">
        <f t="shared" si="4"/>
        <v>0</v>
      </c>
      <c r="N256" s="79">
        <f t="shared" si="4"/>
        <v>1</v>
      </c>
      <c r="O256" s="73" t="str">
        <f>IF(COUNTIF($D256:$J256,"×"),"×",IF(SUM($K256:$N256)&lt;7,"",IF(AND($I256=判定レベル!$D$25,SUM($M256:$M256)&lt;=0),"",IF(M256&gt;0,$M$8,IF(L256&gt;0,$L$8,$K$8)))))</f>
        <v/>
      </c>
      <c r="Q256" s="24" t="str">
        <f>IF(調査票シート!G256="","",調査票シート!G256)</f>
        <v/>
      </c>
      <c r="R256" s="161" t="str">
        <f>IF(調査票シート!$H256="","",調査票シート!$H256)</f>
        <v/>
      </c>
      <c r="S256" s="161" t="str">
        <f>IF(ISERROR(調査票シート!L256),"",調査票シート!L256)</f>
        <v/>
      </c>
    </row>
    <row r="257" spans="2:19" x14ac:dyDescent="0.3">
      <c r="B257" s="22" t="str">
        <f>IF(調査票シート!E257="","",調査票シート!E257)</f>
        <v/>
      </c>
      <c r="C257" s="23" t="str">
        <f>IF(調査票シート!F257="","",調査票シート!F257)</f>
        <v/>
      </c>
      <c r="D257" s="74" t="str">
        <f>IFERROR(VLOOKUP(調査票シート!$I257,判定レベル!$C$3:$D$5,判定レベル!$D$1,FALSE),"")</f>
        <v/>
      </c>
      <c r="E257" s="74" t="str">
        <f>IFERROR(VLOOKUP(調査票シート!$J257,判定レベル!$C$6:$D$8,判定レベル!$D$1,FALSE),"")</f>
        <v/>
      </c>
      <c r="F257" s="74" t="str">
        <f>IF(調査票シート!$K257="","",IF(調査票シート!$K257&gt;=判定レベル!$C$1,判定レベル!$D$10,判定レベル!$D$9))</f>
        <v/>
      </c>
      <c r="G257" s="75" t="str">
        <f>IFERROR(VLOOKUP(調査票シート!$M257,判定レベル!$C$11:$D$20,判定レベル!$D$1,FALSE),"")</f>
        <v/>
      </c>
      <c r="H257" s="74" t="str">
        <f>IFERROR(VLOOKUP(調査票シート!$N257,判定レベル!$C$21:$D$22,判定レベル!$D$1,FALSE),"")</f>
        <v/>
      </c>
      <c r="I257" s="74" t="str">
        <f>IFERROR(VLOOKUP(調査票シート!$O257,判定レベル!$C$23:$D$25,判定レベル!$D$1,FALSE),"")</f>
        <v/>
      </c>
      <c r="J257" s="76" t="str">
        <f>IFERROR(VLOOKUP(調査票シート!$P257,判定レベル!$C$26:$D$27,判定レベル!$D$1,FALSE),"―")</f>
        <v>―</v>
      </c>
      <c r="K257" s="77">
        <f t="shared" si="4"/>
        <v>0</v>
      </c>
      <c r="L257" s="78">
        <f t="shared" si="4"/>
        <v>0</v>
      </c>
      <c r="M257" s="78">
        <f t="shared" si="4"/>
        <v>0</v>
      </c>
      <c r="N257" s="79">
        <f t="shared" si="4"/>
        <v>1</v>
      </c>
      <c r="O257" s="73" t="str">
        <f>IF(COUNTIF($D257:$J257,"×"),"×",IF(SUM($K257:$N257)&lt;7,"",IF(AND($I257=判定レベル!$D$25,SUM($M257:$M257)&lt;=0),"",IF(M257&gt;0,$M$8,IF(L257&gt;0,$L$8,$K$8)))))</f>
        <v/>
      </c>
      <c r="Q257" s="24" t="str">
        <f>IF(調査票シート!G257="","",調査票シート!G257)</f>
        <v/>
      </c>
      <c r="R257" s="161" t="str">
        <f>IF(調査票シート!$H257="","",調査票シート!$H257)</f>
        <v/>
      </c>
      <c r="S257" s="161" t="str">
        <f>IF(ISERROR(調査票シート!L257),"",調査票シート!L257)</f>
        <v/>
      </c>
    </row>
    <row r="258" spans="2:19" x14ac:dyDescent="0.3">
      <c r="B258" s="22" t="str">
        <f>IF(調査票シート!E258="","",調査票シート!E258)</f>
        <v/>
      </c>
      <c r="C258" s="23" t="str">
        <f>IF(調査票シート!F258="","",調査票シート!F258)</f>
        <v/>
      </c>
      <c r="D258" s="74" t="str">
        <f>IFERROR(VLOOKUP(調査票シート!$I258,判定レベル!$C$3:$D$5,判定レベル!$D$1,FALSE),"")</f>
        <v/>
      </c>
      <c r="E258" s="74" t="str">
        <f>IFERROR(VLOOKUP(調査票シート!$J258,判定レベル!$C$6:$D$8,判定レベル!$D$1,FALSE),"")</f>
        <v/>
      </c>
      <c r="F258" s="74" t="str">
        <f>IF(調査票シート!$K258="","",IF(調査票シート!$K258&gt;=判定レベル!$C$1,判定レベル!$D$10,判定レベル!$D$9))</f>
        <v/>
      </c>
      <c r="G258" s="75" t="str">
        <f>IFERROR(VLOOKUP(調査票シート!$M258,判定レベル!$C$11:$D$20,判定レベル!$D$1,FALSE),"")</f>
        <v/>
      </c>
      <c r="H258" s="74" t="str">
        <f>IFERROR(VLOOKUP(調査票シート!$N258,判定レベル!$C$21:$D$22,判定レベル!$D$1,FALSE),"")</f>
        <v/>
      </c>
      <c r="I258" s="74" t="str">
        <f>IFERROR(VLOOKUP(調査票シート!$O258,判定レベル!$C$23:$D$25,判定レベル!$D$1,FALSE),"")</f>
        <v/>
      </c>
      <c r="J258" s="76" t="str">
        <f>IFERROR(VLOOKUP(調査票シート!$P258,判定レベル!$C$26:$D$27,判定レベル!$D$1,FALSE),"―")</f>
        <v>―</v>
      </c>
      <c r="K258" s="77">
        <f t="shared" si="4"/>
        <v>0</v>
      </c>
      <c r="L258" s="78">
        <f t="shared" si="4"/>
        <v>0</v>
      </c>
      <c r="M258" s="78">
        <f t="shared" si="4"/>
        <v>0</v>
      </c>
      <c r="N258" s="79">
        <f t="shared" si="4"/>
        <v>1</v>
      </c>
      <c r="O258" s="73" t="str">
        <f>IF(COUNTIF($D258:$J258,"×"),"×",IF(SUM($K258:$N258)&lt;7,"",IF(AND($I258=判定レベル!$D$25,SUM($M258:$M258)&lt;=0),"",IF(M258&gt;0,$M$8,IF(L258&gt;0,$L$8,$K$8)))))</f>
        <v/>
      </c>
      <c r="Q258" s="24" t="str">
        <f>IF(調査票シート!G258="","",調査票シート!G258)</f>
        <v/>
      </c>
      <c r="R258" s="161" t="str">
        <f>IF(調査票シート!$H258="","",調査票シート!$H258)</f>
        <v/>
      </c>
      <c r="S258" s="161" t="str">
        <f>IF(ISERROR(調査票シート!L258),"",調査票シート!L258)</f>
        <v/>
      </c>
    </row>
    <row r="259" spans="2:19" x14ac:dyDescent="0.3">
      <c r="B259" s="22" t="str">
        <f>IF(調査票シート!E259="","",調査票シート!E259)</f>
        <v/>
      </c>
      <c r="C259" s="23" t="str">
        <f>IF(調査票シート!F259="","",調査票シート!F259)</f>
        <v/>
      </c>
      <c r="D259" s="74" t="str">
        <f>IFERROR(VLOOKUP(調査票シート!$I259,判定レベル!$C$3:$D$5,判定レベル!$D$1,FALSE),"")</f>
        <v/>
      </c>
      <c r="E259" s="74" t="str">
        <f>IFERROR(VLOOKUP(調査票シート!$J259,判定レベル!$C$6:$D$8,判定レベル!$D$1,FALSE),"")</f>
        <v/>
      </c>
      <c r="F259" s="74" t="str">
        <f>IF(調査票シート!$K259="","",IF(調査票シート!$K259&gt;=判定レベル!$C$1,判定レベル!$D$10,判定レベル!$D$9))</f>
        <v/>
      </c>
      <c r="G259" s="75" t="str">
        <f>IFERROR(VLOOKUP(調査票シート!$M259,判定レベル!$C$11:$D$20,判定レベル!$D$1,FALSE),"")</f>
        <v/>
      </c>
      <c r="H259" s="74" t="str">
        <f>IFERROR(VLOOKUP(調査票シート!$N259,判定レベル!$C$21:$D$22,判定レベル!$D$1,FALSE),"")</f>
        <v/>
      </c>
      <c r="I259" s="74" t="str">
        <f>IFERROR(VLOOKUP(調査票シート!$O259,判定レベル!$C$23:$D$25,判定レベル!$D$1,FALSE),"")</f>
        <v/>
      </c>
      <c r="J259" s="76" t="str">
        <f>IFERROR(VLOOKUP(調査票シート!$P259,判定レベル!$C$26:$D$27,判定レベル!$D$1,FALSE),"―")</f>
        <v>―</v>
      </c>
      <c r="K259" s="77">
        <f t="shared" si="4"/>
        <v>0</v>
      </c>
      <c r="L259" s="78">
        <f t="shared" si="4"/>
        <v>0</v>
      </c>
      <c r="M259" s="78">
        <f t="shared" si="4"/>
        <v>0</v>
      </c>
      <c r="N259" s="79">
        <f t="shared" si="4"/>
        <v>1</v>
      </c>
      <c r="O259" s="73" t="str">
        <f>IF(COUNTIF($D259:$J259,"×"),"×",IF(SUM($K259:$N259)&lt;7,"",IF(AND($I259=判定レベル!$D$25,SUM($M259:$M259)&lt;=0),"",IF(M259&gt;0,$M$8,IF(L259&gt;0,$L$8,$K$8)))))</f>
        <v/>
      </c>
      <c r="Q259" s="24" t="str">
        <f>IF(調査票シート!G259="","",調査票シート!G259)</f>
        <v/>
      </c>
      <c r="R259" s="161" t="str">
        <f>IF(調査票シート!$H259="","",調査票シート!$H259)</f>
        <v/>
      </c>
      <c r="S259" s="161" t="str">
        <f>IF(ISERROR(調査票シート!L259),"",調査票シート!L259)</f>
        <v/>
      </c>
    </row>
    <row r="260" spans="2:19" x14ac:dyDescent="0.3">
      <c r="B260" s="22" t="str">
        <f>IF(調査票シート!E260="","",調査票シート!E260)</f>
        <v/>
      </c>
      <c r="C260" s="23" t="str">
        <f>IF(調査票シート!F260="","",調査票シート!F260)</f>
        <v/>
      </c>
      <c r="D260" s="74" t="str">
        <f>IFERROR(VLOOKUP(調査票シート!$I260,判定レベル!$C$3:$D$5,判定レベル!$D$1,FALSE),"")</f>
        <v/>
      </c>
      <c r="E260" s="74" t="str">
        <f>IFERROR(VLOOKUP(調査票シート!$J260,判定レベル!$C$6:$D$8,判定レベル!$D$1,FALSE),"")</f>
        <v/>
      </c>
      <c r="F260" s="74" t="str">
        <f>IF(調査票シート!$K260="","",IF(調査票シート!$K260&gt;=判定レベル!$C$1,判定レベル!$D$10,判定レベル!$D$9))</f>
        <v/>
      </c>
      <c r="G260" s="75" t="str">
        <f>IFERROR(VLOOKUP(調査票シート!$M260,判定レベル!$C$11:$D$20,判定レベル!$D$1,FALSE),"")</f>
        <v/>
      </c>
      <c r="H260" s="74" t="str">
        <f>IFERROR(VLOOKUP(調査票シート!$N260,判定レベル!$C$21:$D$22,判定レベル!$D$1,FALSE),"")</f>
        <v/>
      </c>
      <c r="I260" s="74" t="str">
        <f>IFERROR(VLOOKUP(調査票シート!$O260,判定レベル!$C$23:$D$25,判定レベル!$D$1,FALSE),"")</f>
        <v/>
      </c>
      <c r="J260" s="76" t="str">
        <f>IFERROR(VLOOKUP(調査票シート!$P260,判定レベル!$C$26:$D$27,判定レベル!$D$1,FALSE),"―")</f>
        <v>―</v>
      </c>
      <c r="K260" s="77">
        <f t="shared" si="4"/>
        <v>0</v>
      </c>
      <c r="L260" s="78">
        <f t="shared" si="4"/>
        <v>0</v>
      </c>
      <c r="M260" s="78">
        <f t="shared" si="4"/>
        <v>0</v>
      </c>
      <c r="N260" s="79">
        <f t="shared" si="4"/>
        <v>1</v>
      </c>
      <c r="O260" s="73" t="str">
        <f>IF(COUNTIF($D260:$J260,"×"),"×",IF(SUM($K260:$N260)&lt;7,"",IF(AND($I260=判定レベル!$D$25,SUM($M260:$M260)&lt;=0),"",IF(M260&gt;0,$M$8,IF(L260&gt;0,$L$8,$K$8)))))</f>
        <v/>
      </c>
      <c r="Q260" s="24" t="str">
        <f>IF(調査票シート!G260="","",調査票シート!G260)</f>
        <v/>
      </c>
      <c r="R260" s="161" t="str">
        <f>IF(調査票シート!$H260="","",調査票シート!$H260)</f>
        <v/>
      </c>
      <c r="S260" s="161" t="str">
        <f>IF(ISERROR(調査票シート!L260),"",調査票シート!L260)</f>
        <v/>
      </c>
    </row>
    <row r="261" spans="2:19" x14ac:dyDescent="0.3">
      <c r="B261" s="22" t="str">
        <f>IF(調査票シート!E261="","",調査票シート!E261)</f>
        <v/>
      </c>
      <c r="C261" s="23" t="str">
        <f>IF(調査票シート!F261="","",調査票シート!F261)</f>
        <v/>
      </c>
      <c r="D261" s="74" t="str">
        <f>IFERROR(VLOOKUP(調査票シート!$I261,判定レベル!$C$3:$D$5,判定レベル!$D$1,FALSE),"")</f>
        <v/>
      </c>
      <c r="E261" s="74" t="str">
        <f>IFERROR(VLOOKUP(調査票シート!$J261,判定レベル!$C$6:$D$8,判定レベル!$D$1,FALSE),"")</f>
        <v/>
      </c>
      <c r="F261" s="74" t="str">
        <f>IF(調査票シート!$K261="","",IF(調査票シート!$K261&gt;=判定レベル!$C$1,判定レベル!$D$10,判定レベル!$D$9))</f>
        <v/>
      </c>
      <c r="G261" s="75" t="str">
        <f>IFERROR(VLOOKUP(調査票シート!$M261,判定レベル!$C$11:$D$20,判定レベル!$D$1,FALSE),"")</f>
        <v/>
      </c>
      <c r="H261" s="74" t="str">
        <f>IFERROR(VLOOKUP(調査票シート!$N261,判定レベル!$C$21:$D$22,判定レベル!$D$1,FALSE),"")</f>
        <v/>
      </c>
      <c r="I261" s="74" t="str">
        <f>IFERROR(VLOOKUP(調査票シート!$O261,判定レベル!$C$23:$D$25,判定レベル!$D$1,FALSE),"")</f>
        <v/>
      </c>
      <c r="J261" s="76" t="str">
        <f>IFERROR(VLOOKUP(調査票シート!$P261,判定レベル!$C$26:$D$27,判定レベル!$D$1,FALSE),"―")</f>
        <v>―</v>
      </c>
      <c r="K261" s="77">
        <f t="shared" si="4"/>
        <v>0</v>
      </c>
      <c r="L261" s="78">
        <f t="shared" si="4"/>
        <v>0</v>
      </c>
      <c r="M261" s="78">
        <f t="shared" si="4"/>
        <v>0</v>
      </c>
      <c r="N261" s="79">
        <f t="shared" si="4"/>
        <v>1</v>
      </c>
      <c r="O261" s="73" t="str">
        <f>IF(COUNTIF($D261:$J261,"×"),"×",IF(SUM($K261:$N261)&lt;7,"",IF(AND($I261=判定レベル!$D$25,SUM($M261:$M261)&lt;=0),"",IF(M261&gt;0,$M$8,IF(L261&gt;0,$L$8,$K$8)))))</f>
        <v/>
      </c>
      <c r="Q261" s="24" t="str">
        <f>IF(調査票シート!G261="","",調査票シート!G261)</f>
        <v/>
      </c>
      <c r="R261" s="161" t="str">
        <f>IF(調査票シート!$H261="","",調査票シート!$H261)</f>
        <v/>
      </c>
      <c r="S261" s="161" t="str">
        <f>IF(ISERROR(調査票シート!L261),"",調査票シート!L261)</f>
        <v/>
      </c>
    </row>
    <row r="262" spans="2:19" x14ac:dyDescent="0.3">
      <c r="B262" s="22" t="str">
        <f>IF(調査票シート!E262="","",調査票シート!E262)</f>
        <v/>
      </c>
      <c r="C262" s="23" t="str">
        <f>IF(調査票シート!F262="","",調査票シート!F262)</f>
        <v/>
      </c>
      <c r="D262" s="74" t="str">
        <f>IFERROR(VLOOKUP(調査票シート!$I262,判定レベル!$C$3:$D$5,判定レベル!$D$1,FALSE),"")</f>
        <v/>
      </c>
      <c r="E262" s="74" t="str">
        <f>IFERROR(VLOOKUP(調査票シート!$J262,判定レベル!$C$6:$D$8,判定レベル!$D$1,FALSE),"")</f>
        <v/>
      </c>
      <c r="F262" s="74" t="str">
        <f>IF(調査票シート!$K262="","",IF(調査票シート!$K262&gt;=判定レベル!$C$1,判定レベル!$D$10,判定レベル!$D$9))</f>
        <v/>
      </c>
      <c r="G262" s="75" t="str">
        <f>IFERROR(VLOOKUP(調査票シート!$M262,判定レベル!$C$11:$D$20,判定レベル!$D$1,FALSE),"")</f>
        <v/>
      </c>
      <c r="H262" s="74" t="str">
        <f>IFERROR(VLOOKUP(調査票シート!$N262,判定レベル!$C$21:$D$22,判定レベル!$D$1,FALSE),"")</f>
        <v/>
      </c>
      <c r="I262" s="74" t="str">
        <f>IFERROR(VLOOKUP(調査票シート!$O262,判定レベル!$C$23:$D$25,判定レベル!$D$1,FALSE),"")</f>
        <v/>
      </c>
      <c r="J262" s="76" t="str">
        <f>IFERROR(VLOOKUP(調査票シート!$P262,判定レベル!$C$26:$D$27,判定レベル!$D$1,FALSE),"―")</f>
        <v>―</v>
      </c>
      <c r="K262" s="77">
        <f t="shared" si="4"/>
        <v>0</v>
      </c>
      <c r="L262" s="78">
        <f t="shared" si="4"/>
        <v>0</v>
      </c>
      <c r="M262" s="78">
        <f t="shared" si="4"/>
        <v>0</v>
      </c>
      <c r="N262" s="79">
        <f t="shared" si="4"/>
        <v>1</v>
      </c>
      <c r="O262" s="73" t="str">
        <f>IF(COUNTIF($D262:$J262,"×"),"×",IF(SUM($K262:$N262)&lt;7,"",IF(AND($I262=判定レベル!$D$25,SUM($M262:$M262)&lt;=0),"",IF(M262&gt;0,$M$8,IF(L262&gt;0,$L$8,$K$8)))))</f>
        <v/>
      </c>
      <c r="Q262" s="24" t="str">
        <f>IF(調査票シート!G262="","",調査票シート!G262)</f>
        <v/>
      </c>
      <c r="R262" s="161" t="str">
        <f>IF(調査票シート!$H262="","",調査票シート!$H262)</f>
        <v/>
      </c>
      <c r="S262" s="161" t="str">
        <f>IF(ISERROR(調査票シート!L262),"",調査票シート!L262)</f>
        <v/>
      </c>
    </row>
    <row r="263" spans="2:19" x14ac:dyDescent="0.3">
      <c r="B263" s="22" t="str">
        <f>IF(調査票シート!E263="","",調査票シート!E263)</f>
        <v/>
      </c>
      <c r="C263" s="23" t="str">
        <f>IF(調査票シート!F263="","",調査票シート!F263)</f>
        <v/>
      </c>
      <c r="D263" s="74" t="str">
        <f>IFERROR(VLOOKUP(調査票シート!$I263,判定レベル!$C$3:$D$5,判定レベル!$D$1,FALSE),"")</f>
        <v/>
      </c>
      <c r="E263" s="74" t="str">
        <f>IFERROR(VLOOKUP(調査票シート!$J263,判定レベル!$C$6:$D$8,判定レベル!$D$1,FALSE),"")</f>
        <v/>
      </c>
      <c r="F263" s="74" t="str">
        <f>IF(調査票シート!$K263="","",IF(調査票シート!$K263&gt;=判定レベル!$C$1,判定レベル!$D$10,判定レベル!$D$9))</f>
        <v/>
      </c>
      <c r="G263" s="75" t="str">
        <f>IFERROR(VLOOKUP(調査票シート!$M263,判定レベル!$C$11:$D$20,判定レベル!$D$1,FALSE),"")</f>
        <v/>
      </c>
      <c r="H263" s="74" t="str">
        <f>IFERROR(VLOOKUP(調査票シート!$N263,判定レベル!$C$21:$D$22,判定レベル!$D$1,FALSE),"")</f>
        <v/>
      </c>
      <c r="I263" s="74" t="str">
        <f>IFERROR(VLOOKUP(調査票シート!$O263,判定レベル!$C$23:$D$25,判定レベル!$D$1,FALSE),"")</f>
        <v/>
      </c>
      <c r="J263" s="76" t="str">
        <f>IFERROR(VLOOKUP(調査票シート!$P263,判定レベル!$C$26:$D$27,判定レベル!$D$1,FALSE),"―")</f>
        <v>―</v>
      </c>
      <c r="K263" s="77">
        <f t="shared" si="4"/>
        <v>0</v>
      </c>
      <c r="L263" s="78">
        <f t="shared" si="4"/>
        <v>0</v>
      </c>
      <c r="M263" s="78">
        <f t="shared" si="4"/>
        <v>0</v>
      </c>
      <c r="N263" s="79">
        <f t="shared" si="4"/>
        <v>1</v>
      </c>
      <c r="O263" s="73" t="str">
        <f>IF(COUNTIF($D263:$J263,"×"),"×",IF(SUM($K263:$N263)&lt;7,"",IF(AND($I263=判定レベル!$D$25,SUM($M263:$M263)&lt;=0),"",IF(M263&gt;0,$M$8,IF(L263&gt;0,$L$8,$K$8)))))</f>
        <v/>
      </c>
      <c r="Q263" s="24" t="str">
        <f>IF(調査票シート!G263="","",調査票シート!G263)</f>
        <v/>
      </c>
      <c r="R263" s="161" t="str">
        <f>IF(調査票シート!$H263="","",調査票シート!$H263)</f>
        <v/>
      </c>
      <c r="S263" s="161" t="str">
        <f>IF(ISERROR(調査票シート!L263),"",調査票シート!L263)</f>
        <v/>
      </c>
    </row>
    <row r="264" spans="2:19" x14ac:dyDescent="0.3">
      <c r="B264" s="22" t="str">
        <f>IF(調査票シート!E264="","",調査票シート!E264)</f>
        <v/>
      </c>
      <c r="C264" s="23" t="str">
        <f>IF(調査票シート!F264="","",調査票シート!F264)</f>
        <v/>
      </c>
      <c r="D264" s="74" t="str">
        <f>IFERROR(VLOOKUP(調査票シート!$I264,判定レベル!$C$3:$D$5,判定レベル!$D$1,FALSE),"")</f>
        <v/>
      </c>
      <c r="E264" s="74" t="str">
        <f>IFERROR(VLOOKUP(調査票シート!$J264,判定レベル!$C$6:$D$8,判定レベル!$D$1,FALSE),"")</f>
        <v/>
      </c>
      <c r="F264" s="74" t="str">
        <f>IF(調査票シート!$K264="","",IF(調査票シート!$K264&gt;=判定レベル!$C$1,判定レベル!$D$10,判定レベル!$D$9))</f>
        <v/>
      </c>
      <c r="G264" s="75" t="str">
        <f>IFERROR(VLOOKUP(調査票シート!$M264,判定レベル!$C$11:$D$20,判定レベル!$D$1,FALSE),"")</f>
        <v/>
      </c>
      <c r="H264" s="74" t="str">
        <f>IFERROR(VLOOKUP(調査票シート!$N264,判定レベル!$C$21:$D$22,判定レベル!$D$1,FALSE),"")</f>
        <v/>
      </c>
      <c r="I264" s="74" t="str">
        <f>IFERROR(VLOOKUP(調査票シート!$O264,判定レベル!$C$23:$D$25,判定レベル!$D$1,FALSE),"")</f>
        <v/>
      </c>
      <c r="J264" s="76" t="str">
        <f>IFERROR(VLOOKUP(調査票シート!$P264,判定レベル!$C$26:$D$27,判定レベル!$D$1,FALSE),"―")</f>
        <v>―</v>
      </c>
      <c r="K264" s="77">
        <f t="shared" si="4"/>
        <v>0</v>
      </c>
      <c r="L264" s="78">
        <f t="shared" si="4"/>
        <v>0</v>
      </c>
      <c r="M264" s="78">
        <f t="shared" si="4"/>
        <v>0</v>
      </c>
      <c r="N264" s="79">
        <f t="shared" si="4"/>
        <v>1</v>
      </c>
      <c r="O264" s="73" t="str">
        <f>IF(COUNTIF($D264:$J264,"×"),"×",IF(SUM($K264:$N264)&lt;7,"",IF(AND($I264=判定レベル!$D$25,SUM($M264:$M264)&lt;=0),"",IF(M264&gt;0,$M$8,IF(L264&gt;0,$L$8,$K$8)))))</f>
        <v/>
      </c>
      <c r="Q264" s="24" t="str">
        <f>IF(調査票シート!G264="","",調査票シート!G264)</f>
        <v/>
      </c>
      <c r="R264" s="161" t="str">
        <f>IF(調査票シート!$H264="","",調査票シート!$H264)</f>
        <v/>
      </c>
      <c r="S264" s="161" t="str">
        <f>IF(ISERROR(調査票シート!L264),"",調査票シート!L264)</f>
        <v/>
      </c>
    </row>
    <row r="265" spans="2:19" x14ac:dyDescent="0.3">
      <c r="B265" s="22" t="str">
        <f>IF(調査票シート!E265="","",調査票シート!E265)</f>
        <v/>
      </c>
      <c r="C265" s="23" t="str">
        <f>IF(調査票シート!F265="","",調査票シート!F265)</f>
        <v/>
      </c>
      <c r="D265" s="74" t="str">
        <f>IFERROR(VLOOKUP(調査票シート!$I265,判定レベル!$C$3:$D$5,判定レベル!$D$1,FALSE),"")</f>
        <v/>
      </c>
      <c r="E265" s="74" t="str">
        <f>IFERROR(VLOOKUP(調査票シート!$J265,判定レベル!$C$6:$D$8,判定レベル!$D$1,FALSE),"")</f>
        <v/>
      </c>
      <c r="F265" s="74" t="str">
        <f>IF(調査票シート!$K265="","",IF(調査票シート!$K265&gt;=判定レベル!$C$1,判定レベル!$D$10,判定レベル!$D$9))</f>
        <v/>
      </c>
      <c r="G265" s="75" t="str">
        <f>IFERROR(VLOOKUP(調査票シート!$M265,判定レベル!$C$11:$D$20,判定レベル!$D$1,FALSE),"")</f>
        <v/>
      </c>
      <c r="H265" s="74" t="str">
        <f>IFERROR(VLOOKUP(調査票シート!$N265,判定レベル!$C$21:$D$22,判定レベル!$D$1,FALSE),"")</f>
        <v/>
      </c>
      <c r="I265" s="74" t="str">
        <f>IFERROR(VLOOKUP(調査票シート!$O265,判定レベル!$C$23:$D$25,判定レベル!$D$1,FALSE),"")</f>
        <v/>
      </c>
      <c r="J265" s="76" t="str">
        <f>IFERROR(VLOOKUP(調査票シート!$P265,判定レベル!$C$26:$D$27,判定レベル!$D$1,FALSE),"―")</f>
        <v>―</v>
      </c>
      <c r="K265" s="77">
        <f t="shared" si="4"/>
        <v>0</v>
      </c>
      <c r="L265" s="78">
        <f t="shared" si="4"/>
        <v>0</v>
      </c>
      <c r="M265" s="78">
        <f t="shared" si="4"/>
        <v>0</v>
      </c>
      <c r="N265" s="79">
        <f t="shared" si="4"/>
        <v>1</v>
      </c>
      <c r="O265" s="73" t="str">
        <f>IF(COUNTIF($D265:$J265,"×"),"×",IF(SUM($K265:$N265)&lt;7,"",IF(AND($I265=判定レベル!$D$25,SUM($M265:$M265)&lt;=0),"",IF(M265&gt;0,$M$8,IF(L265&gt;0,$L$8,$K$8)))))</f>
        <v/>
      </c>
      <c r="Q265" s="24" t="str">
        <f>IF(調査票シート!G265="","",調査票シート!G265)</f>
        <v/>
      </c>
      <c r="R265" s="161" t="str">
        <f>IF(調査票シート!$H265="","",調査票シート!$H265)</f>
        <v/>
      </c>
      <c r="S265" s="161" t="str">
        <f>IF(ISERROR(調査票シート!L265),"",調査票シート!L265)</f>
        <v/>
      </c>
    </row>
    <row r="266" spans="2:19" x14ac:dyDescent="0.3">
      <c r="B266" s="22" t="str">
        <f>IF(調査票シート!E266="","",調査票シート!E266)</f>
        <v/>
      </c>
      <c r="C266" s="23" t="str">
        <f>IF(調査票シート!F266="","",調査票シート!F266)</f>
        <v/>
      </c>
      <c r="D266" s="74" t="str">
        <f>IFERROR(VLOOKUP(調査票シート!$I266,判定レベル!$C$3:$D$5,判定レベル!$D$1,FALSE),"")</f>
        <v/>
      </c>
      <c r="E266" s="74" t="str">
        <f>IFERROR(VLOOKUP(調査票シート!$J266,判定レベル!$C$6:$D$8,判定レベル!$D$1,FALSE),"")</f>
        <v/>
      </c>
      <c r="F266" s="74" t="str">
        <f>IF(調査票シート!$K266="","",IF(調査票シート!$K266&gt;=判定レベル!$C$1,判定レベル!$D$10,判定レベル!$D$9))</f>
        <v/>
      </c>
      <c r="G266" s="75" t="str">
        <f>IFERROR(VLOOKUP(調査票シート!$M266,判定レベル!$C$11:$D$20,判定レベル!$D$1,FALSE),"")</f>
        <v/>
      </c>
      <c r="H266" s="74" t="str">
        <f>IFERROR(VLOOKUP(調査票シート!$N266,判定レベル!$C$21:$D$22,判定レベル!$D$1,FALSE),"")</f>
        <v/>
      </c>
      <c r="I266" s="74" t="str">
        <f>IFERROR(VLOOKUP(調査票シート!$O266,判定レベル!$C$23:$D$25,判定レベル!$D$1,FALSE),"")</f>
        <v/>
      </c>
      <c r="J266" s="76" t="str">
        <f>IFERROR(VLOOKUP(調査票シート!$P266,判定レベル!$C$26:$D$27,判定レベル!$D$1,FALSE),"―")</f>
        <v>―</v>
      </c>
      <c r="K266" s="77">
        <f t="shared" si="4"/>
        <v>0</v>
      </c>
      <c r="L266" s="78">
        <f t="shared" si="4"/>
        <v>0</v>
      </c>
      <c r="M266" s="78">
        <f t="shared" si="4"/>
        <v>0</v>
      </c>
      <c r="N266" s="79">
        <f t="shared" si="4"/>
        <v>1</v>
      </c>
      <c r="O266" s="73" t="str">
        <f>IF(COUNTIF($D266:$J266,"×"),"×",IF(SUM($K266:$N266)&lt;7,"",IF(AND($I266=判定レベル!$D$25,SUM($M266:$M266)&lt;=0),"",IF(M266&gt;0,$M$8,IF(L266&gt;0,$L$8,$K$8)))))</f>
        <v/>
      </c>
      <c r="Q266" s="24" t="str">
        <f>IF(調査票シート!G266="","",調査票シート!G266)</f>
        <v/>
      </c>
      <c r="R266" s="161" t="str">
        <f>IF(調査票シート!$H266="","",調査票シート!$H266)</f>
        <v/>
      </c>
      <c r="S266" s="161" t="str">
        <f>IF(ISERROR(調査票シート!L266),"",調査票シート!L266)</f>
        <v/>
      </c>
    </row>
    <row r="267" spans="2:19" x14ac:dyDescent="0.3">
      <c r="B267" s="22" t="str">
        <f>IF(調査票シート!E267="","",調査票シート!E267)</f>
        <v/>
      </c>
      <c r="C267" s="23" t="str">
        <f>IF(調査票シート!F267="","",調査票シート!F267)</f>
        <v/>
      </c>
      <c r="D267" s="74" t="str">
        <f>IFERROR(VLOOKUP(調査票シート!$I267,判定レベル!$C$3:$D$5,判定レベル!$D$1,FALSE),"")</f>
        <v/>
      </c>
      <c r="E267" s="74" t="str">
        <f>IFERROR(VLOOKUP(調査票シート!$J267,判定レベル!$C$6:$D$8,判定レベル!$D$1,FALSE),"")</f>
        <v/>
      </c>
      <c r="F267" s="74" t="str">
        <f>IF(調査票シート!$K267="","",IF(調査票シート!$K267&gt;=判定レベル!$C$1,判定レベル!$D$10,判定レベル!$D$9))</f>
        <v/>
      </c>
      <c r="G267" s="75" t="str">
        <f>IFERROR(VLOOKUP(調査票シート!$M267,判定レベル!$C$11:$D$20,判定レベル!$D$1,FALSE),"")</f>
        <v/>
      </c>
      <c r="H267" s="74" t="str">
        <f>IFERROR(VLOOKUP(調査票シート!$N267,判定レベル!$C$21:$D$22,判定レベル!$D$1,FALSE),"")</f>
        <v/>
      </c>
      <c r="I267" s="74" t="str">
        <f>IFERROR(VLOOKUP(調査票シート!$O267,判定レベル!$C$23:$D$25,判定レベル!$D$1,FALSE),"")</f>
        <v/>
      </c>
      <c r="J267" s="76" t="str">
        <f>IFERROR(VLOOKUP(調査票シート!$P267,判定レベル!$C$26:$D$27,判定レベル!$D$1,FALSE),"―")</f>
        <v>―</v>
      </c>
      <c r="K267" s="77">
        <f t="shared" si="4"/>
        <v>0</v>
      </c>
      <c r="L267" s="78">
        <f t="shared" si="4"/>
        <v>0</v>
      </c>
      <c r="M267" s="78">
        <f t="shared" si="4"/>
        <v>0</v>
      </c>
      <c r="N267" s="79">
        <f t="shared" si="4"/>
        <v>1</v>
      </c>
      <c r="O267" s="73" t="str">
        <f>IF(COUNTIF($D267:$J267,"×"),"×",IF(SUM($K267:$N267)&lt;7,"",IF(AND($I267=判定レベル!$D$25,SUM($M267:$M267)&lt;=0),"",IF(M267&gt;0,$M$8,IF(L267&gt;0,$L$8,$K$8)))))</f>
        <v/>
      </c>
      <c r="Q267" s="24" t="str">
        <f>IF(調査票シート!G267="","",調査票シート!G267)</f>
        <v/>
      </c>
      <c r="R267" s="161" t="str">
        <f>IF(調査票シート!$H267="","",調査票シート!$H267)</f>
        <v/>
      </c>
      <c r="S267" s="161" t="str">
        <f>IF(ISERROR(調査票シート!L267),"",調査票シート!L267)</f>
        <v/>
      </c>
    </row>
    <row r="268" spans="2:19" x14ac:dyDescent="0.3">
      <c r="B268" s="22" t="str">
        <f>IF(調査票シート!E268="","",調査票シート!E268)</f>
        <v/>
      </c>
      <c r="C268" s="23" t="str">
        <f>IF(調査票シート!F268="","",調査票シート!F268)</f>
        <v/>
      </c>
      <c r="D268" s="74" t="str">
        <f>IFERROR(VLOOKUP(調査票シート!$I268,判定レベル!$C$3:$D$5,判定レベル!$D$1,FALSE),"")</f>
        <v/>
      </c>
      <c r="E268" s="74" t="str">
        <f>IFERROR(VLOOKUP(調査票シート!$J268,判定レベル!$C$6:$D$8,判定レベル!$D$1,FALSE),"")</f>
        <v/>
      </c>
      <c r="F268" s="74" t="str">
        <f>IF(調査票シート!$K268="","",IF(調査票シート!$K268&gt;=判定レベル!$C$1,判定レベル!$D$10,判定レベル!$D$9))</f>
        <v/>
      </c>
      <c r="G268" s="75" t="str">
        <f>IFERROR(VLOOKUP(調査票シート!$M268,判定レベル!$C$11:$D$20,判定レベル!$D$1,FALSE),"")</f>
        <v/>
      </c>
      <c r="H268" s="74" t="str">
        <f>IFERROR(VLOOKUP(調査票シート!$N268,判定レベル!$C$21:$D$22,判定レベル!$D$1,FALSE),"")</f>
        <v/>
      </c>
      <c r="I268" s="74" t="str">
        <f>IFERROR(VLOOKUP(調査票シート!$O268,判定レベル!$C$23:$D$25,判定レベル!$D$1,FALSE),"")</f>
        <v/>
      </c>
      <c r="J268" s="76" t="str">
        <f>IFERROR(VLOOKUP(調査票シート!$P268,判定レベル!$C$26:$D$27,判定レベル!$D$1,FALSE),"―")</f>
        <v>―</v>
      </c>
      <c r="K268" s="77">
        <f t="shared" si="4"/>
        <v>0</v>
      </c>
      <c r="L268" s="78">
        <f t="shared" si="4"/>
        <v>0</v>
      </c>
      <c r="M268" s="78">
        <f t="shared" si="4"/>
        <v>0</v>
      </c>
      <c r="N268" s="79">
        <f t="shared" si="4"/>
        <v>1</v>
      </c>
      <c r="O268" s="73" t="str">
        <f>IF(COUNTIF($D268:$J268,"×"),"×",IF(SUM($K268:$N268)&lt;7,"",IF(AND($I268=判定レベル!$D$25,SUM($M268:$M268)&lt;=0),"",IF(M268&gt;0,$M$8,IF(L268&gt;0,$L$8,$K$8)))))</f>
        <v/>
      </c>
      <c r="Q268" s="24" t="str">
        <f>IF(調査票シート!G268="","",調査票シート!G268)</f>
        <v/>
      </c>
      <c r="R268" s="161" t="str">
        <f>IF(調査票シート!$H268="","",調査票シート!$H268)</f>
        <v/>
      </c>
      <c r="S268" s="161" t="str">
        <f>IF(ISERROR(調査票シート!L268),"",調査票シート!L268)</f>
        <v/>
      </c>
    </row>
    <row r="269" spans="2:19" x14ac:dyDescent="0.3">
      <c r="B269" s="22" t="str">
        <f>IF(調査票シート!E269="","",調査票シート!E269)</f>
        <v/>
      </c>
      <c r="C269" s="23" t="str">
        <f>IF(調査票シート!F269="","",調査票シート!F269)</f>
        <v/>
      </c>
      <c r="D269" s="74" t="str">
        <f>IFERROR(VLOOKUP(調査票シート!$I269,判定レベル!$C$3:$D$5,判定レベル!$D$1,FALSE),"")</f>
        <v/>
      </c>
      <c r="E269" s="74" t="str">
        <f>IFERROR(VLOOKUP(調査票シート!$J269,判定レベル!$C$6:$D$8,判定レベル!$D$1,FALSE),"")</f>
        <v/>
      </c>
      <c r="F269" s="74" t="str">
        <f>IF(調査票シート!$K269="","",IF(調査票シート!$K269&gt;=判定レベル!$C$1,判定レベル!$D$10,判定レベル!$D$9))</f>
        <v/>
      </c>
      <c r="G269" s="75" t="str">
        <f>IFERROR(VLOOKUP(調査票シート!$M269,判定レベル!$C$11:$D$20,判定レベル!$D$1,FALSE),"")</f>
        <v/>
      </c>
      <c r="H269" s="74" t="str">
        <f>IFERROR(VLOOKUP(調査票シート!$N269,判定レベル!$C$21:$D$22,判定レベル!$D$1,FALSE),"")</f>
        <v/>
      </c>
      <c r="I269" s="74" t="str">
        <f>IFERROR(VLOOKUP(調査票シート!$O269,判定レベル!$C$23:$D$25,判定レベル!$D$1,FALSE),"")</f>
        <v/>
      </c>
      <c r="J269" s="76" t="str">
        <f>IFERROR(VLOOKUP(調査票シート!$P269,判定レベル!$C$26:$D$27,判定レベル!$D$1,FALSE),"―")</f>
        <v>―</v>
      </c>
      <c r="K269" s="77">
        <f t="shared" si="4"/>
        <v>0</v>
      </c>
      <c r="L269" s="78">
        <f t="shared" si="4"/>
        <v>0</v>
      </c>
      <c r="M269" s="78">
        <f t="shared" si="4"/>
        <v>0</v>
      </c>
      <c r="N269" s="79">
        <f t="shared" si="4"/>
        <v>1</v>
      </c>
      <c r="O269" s="73" t="str">
        <f>IF(COUNTIF($D269:$J269,"×"),"×",IF(SUM($K269:$N269)&lt;7,"",IF(AND($I269=判定レベル!$D$25,SUM($M269:$M269)&lt;=0),"",IF(M269&gt;0,$M$8,IF(L269&gt;0,$L$8,$K$8)))))</f>
        <v/>
      </c>
      <c r="Q269" s="24" t="str">
        <f>IF(調査票シート!G269="","",調査票シート!G269)</f>
        <v/>
      </c>
      <c r="R269" s="161" t="str">
        <f>IF(調査票シート!$H269="","",調査票シート!$H269)</f>
        <v/>
      </c>
      <c r="S269" s="161" t="str">
        <f>IF(ISERROR(調査票シート!L269),"",調査票シート!L269)</f>
        <v/>
      </c>
    </row>
    <row r="270" spans="2:19" x14ac:dyDescent="0.3">
      <c r="B270" s="22" t="str">
        <f>IF(調査票シート!E270="","",調査票シート!E270)</f>
        <v/>
      </c>
      <c r="C270" s="23" t="str">
        <f>IF(調査票シート!F270="","",調査票シート!F270)</f>
        <v/>
      </c>
      <c r="D270" s="74" t="str">
        <f>IFERROR(VLOOKUP(調査票シート!$I270,判定レベル!$C$3:$D$5,判定レベル!$D$1,FALSE),"")</f>
        <v/>
      </c>
      <c r="E270" s="74" t="str">
        <f>IFERROR(VLOOKUP(調査票シート!$J270,判定レベル!$C$6:$D$8,判定レベル!$D$1,FALSE),"")</f>
        <v/>
      </c>
      <c r="F270" s="74" t="str">
        <f>IF(調査票シート!$K270="","",IF(調査票シート!$K270&gt;=判定レベル!$C$1,判定レベル!$D$10,判定レベル!$D$9))</f>
        <v/>
      </c>
      <c r="G270" s="75" t="str">
        <f>IFERROR(VLOOKUP(調査票シート!$M270,判定レベル!$C$11:$D$20,判定レベル!$D$1,FALSE),"")</f>
        <v/>
      </c>
      <c r="H270" s="74" t="str">
        <f>IFERROR(VLOOKUP(調査票シート!$N270,判定レベル!$C$21:$D$22,判定レベル!$D$1,FALSE),"")</f>
        <v/>
      </c>
      <c r="I270" s="74" t="str">
        <f>IFERROR(VLOOKUP(調査票シート!$O270,判定レベル!$C$23:$D$25,判定レベル!$D$1,FALSE),"")</f>
        <v/>
      </c>
      <c r="J270" s="76" t="str">
        <f>IFERROR(VLOOKUP(調査票シート!$P270,判定レベル!$C$26:$D$27,判定レベル!$D$1,FALSE),"―")</f>
        <v>―</v>
      </c>
      <c r="K270" s="77">
        <f t="shared" si="4"/>
        <v>0</v>
      </c>
      <c r="L270" s="78">
        <f t="shared" si="4"/>
        <v>0</v>
      </c>
      <c r="M270" s="78">
        <f t="shared" si="4"/>
        <v>0</v>
      </c>
      <c r="N270" s="79">
        <f t="shared" si="4"/>
        <v>1</v>
      </c>
      <c r="O270" s="73" t="str">
        <f>IF(COUNTIF($D270:$J270,"×"),"×",IF(SUM($K270:$N270)&lt;7,"",IF(AND($I270=判定レベル!$D$25,SUM($M270:$M270)&lt;=0),"",IF(M270&gt;0,$M$8,IF(L270&gt;0,$L$8,$K$8)))))</f>
        <v/>
      </c>
      <c r="Q270" s="24" t="str">
        <f>IF(調査票シート!G270="","",調査票シート!G270)</f>
        <v/>
      </c>
      <c r="R270" s="161" t="str">
        <f>IF(調査票シート!$H270="","",調査票シート!$H270)</f>
        <v/>
      </c>
      <c r="S270" s="161" t="str">
        <f>IF(ISERROR(調査票シート!L270),"",調査票シート!L270)</f>
        <v/>
      </c>
    </row>
    <row r="271" spans="2:19" x14ac:dyDescent="0.3">
      <c r="B271" s="22" t="str">
        <f>IF(調査票シート!E271="","",調査票シート!E271)</f>
        <v/>
      </c>
      <c r="C271" s="23" t="str">
        <f>IF(調査票シート!F271="","",調査票シート!F271)</f>
        <v/>
      </c>
      <c r="D271" s="74" t="str">
        <f>IFERROR(VLOOKUP(調査票シート!$I271,判定レベル!$C$3:$D$5,判定レベル!$D$1,FALSE),"")</f>
        <v/>
      </c>
      <c r="E271" s="74" t="str">
        <f>IFERROR(VLOOKUP(調査票シート!$J271,判定レベル!$C$6:$D$8,判定レベル!$D$1,FALSE),"")</f>
        <v/>
      </c>
      <c r="F271" s="74" t="str">
        <f>IF(調査票シート!$K271="","",IF(調査票シート!$K271&gt;=判定レベル!$C$1,判定レベル!$D$10,判定レベル!$D$9))</f>
        <v/>
      </c>
      <c r="G271" s="75" t="str">
        <f>IFERROR(VLOOKUP(調査票シート!$M271,判定レベル!$C$11:$D$20,判定レベル!$D$1,FALSE),"")</f>
        <v/>
      </c>
      <c r="H271" s="74" t="str">
        <f>IFERROR(VLOOKUP(調査票シート!$N271,判定レベル!$C$21:$D$22,判定レベル!$D$1,FALSE),"")</f>
        <v/>
      </c>
      <c r="I271" s="74" t="str">
        <f>IFERROR(VLOOKUP(調査票シート!$O271,判定レベル!$C$23:$D$25,判定レベル!$D$1,FALSE),"")</f>
        <v/>
      </c>
      <c r="J271" s="76" t="str">
        <f>IFERROR(VLOOKUP(調査票シート!$P271,判定レベル!$C$26:$D$27,判定レベル!$D$1,FALSE),"―")</f>
        <v>―</v>
      </c>
      <c r="K271" s="77">
        <f t="shared" si="4"/>
        <v>0</v>
      </c>
      <c r="L271" s="78">
        <f t="shared" si="4"/>
        <v>0</v>
      </c>
      <c r="M271" s="78">
        <f t="shared" si="4"/>
        <v>0</v>
      </c>
      <c r="N271" s="79">
        <f t="shared" si="4"/>
        <v>1</v>
      </c>
      <c r="O271" s="73" t="str">
        <f>IF(COUNTIF($D271:$J271,"×"),"×",IF(SUM($K271:$N271)&lt;7,"",IF(AND($I271=判定レベル!$D$25,SUM($M271:$M271)&lt;=0),"",IF(M271&gt;0,$M$8,IF(L271&gt;0,$L$8,$K$8)))))</f>
        <v/>
      </c>
      <c r="Q271" s="24" t="str">
        <f>IF(調査票シート!G271="","",調査票シート!G271)</f>
        <v/>
      </c>
      <c r="R271" s="161" t="str">
        <f>IF(調査票シート!$H271="","",調査票シート!$H271)</f>
        <v/>
      </c>
      <c r="S271" s="161" t="str">
        <f>IF(ISERROR(調査票シート!L271),"",調査票シート!L271)</f>
        <v/>
      </c>
    </row>
    <row r="272" spans="2:19" x14ac:dyDescent="0.3">
      <c r="B272" s="22" t="str">
        <f>IF(調査票シート!E272="","",調査票シート!E272)</f>
        <v/>
      </c>
      <c r="C272" s="23" t="str">
        <f>IF(調査票シート!F272="","",調査票シート!F272)</f>
        <v/>
      </c>
      <c r="D272" s="74" t="str">
        <f>IFERROR(VLOOKUP(調査票シート!$I272,判定レベル!$C$3:$D$5,判定レベル!$D$1,FALSE),"")</f>
        <v/>
      </c>
      <c r="E272" s="74" t="str">
        <f>IFERROR(VLOOKUP(調査票シート!$J272,判定レベル!$C$6:$D$8,判定レベル!$D$1,FALSE),"")</f>
        <v/>
      </c>
      <c r="F272" s="74" t="str">
        <f>IF(調査票シート!$K272="","",IF(調査票シート!$K272&gt;=判定レベル!$C$1,判定レベル!$D$10,判定レベル!$D$9))</f>
        <v/>
      </c>
      <c r="G272" s="75" t="str">
        <f>IFERROR(VLOOKUP(調査票シート!$M272,判定レベル!$C$11:$D$20,判定レベル!$D$1,FALSE),"")</f>
        <v/>
      </c>
      <c r="H272" s="74" t="str">
        <f>IFERROR(VLOOKUP(調査票シート!$N272,判定レベル!$C$21:$D$22,判定レベル!$D$1,FALSE),"")</f>
        <v/>
      </c>
      <c r="I272" s="74" t="str">
        <f>IFERROR(VLOOKUP(調査票シート!$O272,判定レベル!$C$23:$D$25,判定レベル!$D$1,FALSE),"")</f>
        <v/>
      </c>
      <c r="J272" s="76" t="str">
        <f>IFERROR(VLOOKUP(調査票シート!$P272,判定レベル!$C$26:$D$27,判定レベル!$D$1,FALSE),"―")</f>
        <v>―</v>
      </c>
      <c r="K272" s="77">
        <f t="shared" si="4"/>
        <v>0</v>
      </c>
      <c r="L272" s="78">
        <f t="shared" si="4"/>
        <v>0</v>
      </c>
      <c r="M272" s="78">
        <f t="shared" si="4"/>
        <v>0</v>
      </c>
      <c r="N272" s="79">
        <f t="shared" si="4"/>
        <v>1</v>
      </c>
      <c r="O272" s="73" t="str">
        <f>IF(COUNTIF($D272:$J272,"×"),"×",IF(SUM($K272:$N272)&lt;7,"",IF(AND($I272=判定レベル!$D$25,SUM($M272:$M272)&lt;=0),"",IF(M272&gt;0,$M$8,IF(L272&gt;0,$L$8,$K$8)))))</f>
        <v/>
      </c>
      <c r="Q272" s="24" t="str">
        <f>IF(調査票シート!G272="","",調査票シート!G272)</f>
        <v/>
      </c>
      <c r="R272" s="161" t="str">
        <f>IF(調査票シート!$H272="","",調査票シート!$H272)</f>
        <v/>
      </c>
      <c r="S272" s="161" t="str">
        <f>IF(ISERROR(調査票シート!L272),"",調査票シート!L272)</f>
        <v/>
      </c>
    </row>
    <row r="273" spans="2:19" x14ac:dyDescent="0.3">
      <c r="B273" s="22" t="str">
        <f>IF(調査票シート!E273="","",調査票シート!E273)</f>
        <v/>
      </c>
      <c r="C273" s="23" t="str">
        <f>IF(調査票シート!F273="","",調査票シート!F273)</f>
        <v/>
      </c>
      <c r="D273" s="74" t="str">
        <f>IFERROR(VLOOKUP(調査票シート!$I273,判定レベル!$C$3:$D$5,判定レベル!$D$1,FALSE),"")</f>
        <v/>
      </c>
      <c r="E273" s="74" t="str">
        <f>IFERROR(VLOOKUP(調査票シート!$J273,判定レベル!$C$6:$D$8,判定レベル!$D$1,FALSE),"")</f>
        <v/>
      </c>
      <c r="F273" s="74" t="str">
        <f>IF(調査票シート!$K273="","",IF(調査票シート!$K273&gt;=判定レベル!$C$1,判定レベル!$D$10,判定レベル!$D$9))</f>
        <v/>
      </c>
      <c r="G273" s="75" t="str">
        <f>IFERROR(VLOOKUP(調査票シート!$M273,判定レベル!$C$11:$D$20,判定レベル!$D$1,FALSE),"")</f>
        <v/>
      </c>
      <c r="H273" s="74" t="str">
        <f>IFERROR(VLOOKUP(調査票シート!$N273,判定レベル!$C$21:$D$22,判定レベル!$D$1,FALSE),"")</f>
        <v/>
      </c>
      <c r="I273" s="74" t="str">
        <f>IFERROR(VLOOKUP(調査票シート!$O273,判定レベル!$C$23:$D$25,判定レベル!$D$1,FALSE),"")</f>
        <v/>
      </c>
      <c r="J273" s="76" t="str">
        <f>IFERROR(VLOOKUP(調査票シート!$P273,判定レベル!$C$26:$D$27,判定レベル!$D$1,FALSE),"―")</f>
        <v>―</v>
      </c>
      <c r="K273" s="77">
        <f t="shared" si="4"/>
        <v>0</v>
      </c>
      <c r="L273" s="78">
        <f t="shared" si="4"/>
        <v>0</v>
      </c>
      <c r="M273" s="78">
        <f t="shared" si="4"/>
        <v>0</v>
      </c>
      <c r="N273" s="79">
        <f t="shared" si="4"/>
        <v>1</v>
      </c>
      <c r="O273" s="73" t="str">
        <f>IF(COUNTIF($D273:$J273,"×"),"×",IF(SUM($K273:$N273)&lt;7,"",IF(AND($I273=判定レベル!$D$25,SUM($M273:$M273)&lt;=0),"",IF(M273&gt;0,$M$8,IF(L273&gt;0,$L$8,$K$8)))))</f>
        <v/>
      </c>
      <c r="Q273" s="24" t="str">
        <f>IF(調査票シート!G273="","",調査票シート!G273)</f>
        <v/>
      </c>
      <c r="R273" s="161" t="str">
        <f>IF(調査票シート!$H273="","",調査票シート!$H273)</f>
        <v/>
      </c>
      <c r="S273" s="161" t="str">
        <f>IF(ISERROR(調査票シート!L273),"",調査票シート!L273)</f>
        <v/>
      </c>
    </row>
    <row r="274" spans="2:19" x14ac:dyDescent="0.3">
      <c r="B274" s="22" t="str">
        <f>IF(調査票シート!E274="","",調査票シート!E274)</f>
        <v/>
      </c>
      <c r="C274" s="23" t="str">
        <f>IF(調査票シート!F274="","",調査票シート!F274)</f>
        <v/>
      </c>
      <c r="D274" s="74" t="str">
        <f>IFERROR(VLOOKUP(調査票シート!$I274,判定レベル!$C$3:$D$5,判定レベル!$D$1,FALSE),"")</f>
        <v/>
      </c>
      <c r="E274" s="74" t="str">
        <f>IFERROR(VLOOKUP(調査票シート!$J274,判定レベル!$C$6:$D$8,判定レベル!$D$1,FALSE),"")</f>
        <v/>
      </c>
      <c r="F274" s="74" t="str">
        <f>IF(調査票シート!$K274="","",IF(調査票シート!$K274&gt;=判定レベル!$C$1,判定レベル!$D$10,判定レベル!$D$9))</f>
        <v/>
      </c>
      <c r="G274" s="75" t="str">
        <f>IFERROR(VLOOKUP(調査票シート!$M274,判定レベル!$C$11:$D$20,判定レベル!$D$1,FALSE),"")</f>
        <v/>
      </c>
      <c r="H274" s="74" t="str">
        <f>IFERROR(VLOOKUP(調査票シート!$N274,判定レベル!$C$21:$D$22,判定レベル!$D$1,FALSE),"")</f>
        <v/>
      </c>
      <c r="I274" s="74" t="str">
        <f>IFERROR(VLOOKUP(調査票シート!$O274,判定レベル!$C$23:$D$25,判定レベル!$D$1,FALSE),"")</f>
        <v/>
      </c>
      <c r="J274" s="76" t="str">
        <f>IFERROR(VLOOKUP(調査票シート!$P274,判定レベル!$C$26:$D$27,判定レベル!$D$1,FALSE),"―")</f>
        <v>―</v>
      </c>
      <c r="K274" s="77">
        <f t="shared" si="4"/>
        <v>0</v>
      </c>
      <c r="L274" s="78">
        <f t="shared" si="4"/>
        <v>0</v>
      </c>
      <c r="M274" s="78">
        <f t="shared" si="4"/>
        <v>0</v>
      </c>
      <c r="N274" s="79">
        <f t="shared" si="4"/>
        <v>1</v>
      </c>
      <c r="O274" s="73" t="str">
        <f>IF(COUNTIF($D274:$J274,"×"),"×",IF(SUM($K274:$N274)&lt;7,"",IF(AND($I274=判定レベル!$D$25,SUM($M274:$M274)&lt;=0),"",IF(M274&gt;0,$M$8,IF(L274&gt;0,$L$8,$K$8)))))</f>
        <v/>
      </c>
      <c r="Q274" s="24" t="str">
        <f>IF(調査票シート!G274="","",調査票シート!G274)</f>
        <v/>
      </c>
      <c r="R274" s="161" t="str">
        <f>IF(調査票シート!$H274="","",調査票シート!$H274)</f>
        <v/>
      </c>
      <c r="S274" s="161" t="str">
        <f>IF(ISERROR(調査票シート!L274),"",調査票シート!L274)</f>
        <v/>
      </c>
    </row>
    <row r="275" spans="2:19" x14ac:dyDescent="0.3">
      <c r="B275" s="22" t="str">
        <f>IF(調査票シート!E275="","",調査票シート!E275)</f>
        <v/>
      </c>
      <c r="C275" s="23" t="str">
        <f>IF(調査票シート!F275="","",調査票シート!F275)</f>
        <v/>
      </c>
      <c r="D275" s="74" t="str">
        <f>IFERROR(VLOOKUP(調査票シート!$I275,判定レベル!$C$3:$D$5,判定レベル!$D$1,FALSE),"")</f>
        <v/>
      </c>
      <c r="E275" s="74" t="str">
        <f>IFERROR(VLOOKUP(調査票シート!$J275,判定レベル!$C$6:$D$8,判定レベル!$D$1,FALSE),"")</f>
        <v/>
      </c>
      <c r="F275" s="74" t="str">
        <f>IF(調査票シート!$K275="","",IF(調査票シート!$K275&gt;=判定レベル!$C$1,判定レベル!$D$10,判定レベル!$D$9))</f>
        <v/>
      </c>
      <c r="G275" s="75" t="str">
        <f>IFERROR(VLOOKUP(調査票シート!$M275,判定レベル!$C$11:$D$20,判定レベル!$D$1,FALSE),"")</f>
        <v/>
      </c>
      <c r="H275" s="74" t="str">
        <f>IFERROR(VLOOKUP(調査票シート!$N275,判定レベル!$C$21:$D$22,判定レベル!$D$1,FALSE),"")</f>
        <v/>
      </c>
      <c r="I275" s="74" t="str">
        <f>IFERROR(VLOOKUP(調査票シート!$O275,判定レベル!$C$23:$D$25,判定レベル!$D$1,FALSE),"")</f>
        <v/>
      </c>
      <c r="J275" s="76" t="str">
        <f>IFERROR(VLOOKUP(調査票シート!$P275,判定レベル!$C$26:$D$27,判定レベル!$D$1,FALSE),"―")</f>
        <v>―</v>
      </c>
      <c r="K275" s="77">
        <f t="shared" si="4"/>
        <v>0</v>
      </c>
      <c r="L275" s="78">
        <f t="shared" si="4"/>
        <v>0</v>
      </c>
      <c r="M275" s="78">
        <f t="shared" si="4"/>
        <v>0</v>
      </c>
      <c r="N275" s="79">
        <f t="shared" si="4"/>
        <v>1</v>
      </c>
      <c r="O275" s="73" t="str">
        <f>IF(COUNTIF($D275:$J275,"×"),"×",IF(SUM($K275:$N275)&lt;7,"",IF(AND($I275=判定レベル!$D$25,SUM($M275:$M275)&lt;=0),"",IF(M275&gt;0,$M$8,IF(L275&gt;0,$L$8,$K$8)))))</f>
        <v/>
      </c>
      <c r="Q275" s="24" t="str">
        <f>IF(調査票シート!G275="","",調査票シート!G275)</f>
        <v/>
      </c>
      <c r="R275" s="161" t="str">
        <f>IF(調査票シート!$H275="","",調査票シート!$H275)</f>
        <v/>
      </c>
      <c r="S275" s="161" t="str">
        <f>IF(ISERROR(調査票シート!L275),"",調査票シート!L275)</f>
        <v/>
      </c>
    </row>
    <row r="276" spans="2:19" x14ac:dyDescent="0.3">
      <c r="B276" s="22" t="str">
        <f>IF(調査票シート!E276="","",調査票シート!E276)</f>
        <v/>
      </c>
      <c r="C276" s="23" t="str">
        <f>IF(調査票シート!F276="","",調査票シート!F276)</f>
        <v/>
      </c>
      <c r="D276" s="74" t="str">
        <f>IFERROR(VLOOKUP(調査票シート!$I276,判定レベル!$C$3:$D$5,判定レベル!$D$1,FALSE),"")</f>
        <v/>
      </c>
      <c r="E276" s="74" t="str">
        <f>IFERROR(VLOOKUP(調査票シート!$J276,判定レベル!$C$6:$D$8,判定レベル!$D$1,FALSE),"")</f>
        <v/>
      </c>
      <c r="F276" s="74" t="str">
        <f>IF(調査票シート!$K276="","",IF(調査票シート!$K276&gt;=判定レベル!$C$1,判定レベル!$D$10,判定レベル!$D$9))</f>
        <v/>
      </c>
      <c r="G276" s="75" t="str">
        <f>IFERROR(VLOOKUP(調査票シート!$M276,判定レベル!$C$11:$D$20,判定レベル!$D$1,FALSE),"")</f>
        <v/>
      </c>
      <c r="H276" s="74" t="str">
        <f>IFERROR(VLOOKUP(調査票シート!$N276,判定レベル!$C$21:$D$22,判定レベル!$D$1,FALSE),"")</f>
        <v/>
      </c>
      <c r="I276" s="74" t="str">
        <f>IFERROR(VLOOKUP(調査票シート!$O276,判定レベル!$C$23:$D$25,判定レベル!$D$1,FALSE),"")</f>
        <v/>
      </c>
      <c r="J276" s="76" t="str">
        <f>IFERROR(VLOOKUP(調査票シート!$P276,判定レベル!$C$26:$D$27,判定レベル!$D$1,FALSE),"―")</f>
        <v>―</v>
      </c>
      <c r="K276" s="77">
        <f t="shared" si="4"/>
        <v>0</v>
      </c>
      <c r="L276" s="78">
        <f t="shared" si="4"/>
        <v>0</v>
      </c>
      <c r="M276" s="78">
        <f t="shared" si="4"/>
        <v>0</v>
      </c>
      <c r="N276" s="79">
        <f t="shared" si="4"/>
        <v>1</v>
      </c>
      <c r="O276" s="73" t="str">
        <f>IF(COUNTIF($D276:$J276,"×"),"×",IF(SUM($K276:$N276)&lt;7,"",IF(AND($I276=判定レベル!$D$25,SUM($M276:$M276)&lt;=0),"",IF(M276&gt;0,$M$8,IF(L276&gt;0,$L$8,$K$8)))))</f>
        <v/>
      </c>
      <c r="Q276" s="24" t="str">
        <f>IF(調査票シート!G276="","",調査票シート!G276)</f>
        <v/>
      </c>
      <c r="R276" s="161" t="str">
        <f>IF(調査票シート!$H276="","",調査票シート!$H276)</f>
        <v/>
      </c>
      <c r="S276" s="161" t="str">
        <f>IF(ISERROR(調査票シート!L276),"",調査票シート!L276)</f>
        <v/>
      </c>
    </row>
    <row r="277" spans="2:19" x14ac:dyDescent="0.3">
      <c r="B277" s="22" t="str">
        <f>IF(調査票シート!E277="","",調査票シート!E277)</f>
        <v/>
      </c>
      <c r="C277" s="23" t="str">
        <f>IF(調査票シート!F277="","",調査票シート!F277)</f>
        <v/>
      </c>
      <c r="D277" s="74" t="str">
        <f>IFERROR(VLOOKUP(調査票シート!$I277,判定レベル!$C$3:$D$5,判定レベル!$D$1,FALSE),"")</f>
        <v/>
      </c>
      <c r="E277" s="74" t="str">
        <f>IFERROR(VLOOKUP(調査票シート!$J277,判定レベル!$C$6:$D$8,判定レベル!$D$1,FALSE),"")</f>
        <v/>
      </c>
      <c r="F277" s="74" t="str">
        <f>IF(調査票シート!$K277="","",IF(調査票シート!$K277&gt;=判定レベル!$C$1,判定レベル!$D$10,判定レベル!$D$9))</f>
        <v/>
      </c>
      <c r="G277" s="75" t="str">
        <f>IFERROR(VLOOKUP(調査票シート!$M277,判定レベル!$C$11:$D$20,判定レベル!$D$1,FALSE),"")</f>
        <v/>
      </c>
      <c r="H277" s="74" t="str">
        <f>IFERROR(VLOOKUP(調査票シート!$N277,判定レベル!$C$21:$D$22,判定レベル!$D$1,FALSE),"")</f>
        <v/>
      </c>
      <c r="I277" s="74" t="str">
        <f>IFERROR(VLOOKUP(調査票シート!$O277,判定レベル!$C$23:$D$25,判定レベル!$D$1,FALSE),"")</f>
        <v/>
      </c>
      <c r="J277" s="76" t="str">
        <f>IFERROR(VLOOKUP(調査票シート!$P277,判定レベル!$C$26:$D$27,判定レベル!$D$1,FALSE),"―")</f>
        <v>―</v>
      </c>
      <c r="K277" s="77">
        <f t="shared" si="4"/>
        <v>0</v>
      </c>
      <c r="L277" s="78">
        <f t="shared" si="4"/>
        <v>0</v>
      </c>
      <c r="M277" s="78">
        <f t="shared" si="4"/>
        <v>0</v>
      </c>
      <c r="N277" s="79">
        <f t="shared" si="4"/>
        <v>1</v>
      </c>
      <c r="O277" s="73" t="str">
        <f>IF(COUNTIF($D277:$J277,"×"),"×",IF(SUM($K277:$N277)&lt;7,"",IF(AND($I277=判定レベル!$D$25,SUM($M277:$M277)&lt;=0),"",IF(M277&gt;0,$M$8,IF(L277&gt;0,$L$8,$K$8)))))</f>
        <v/>
      </c>
      <c r="Q277" s="24" t="str">
        <f>IF(調査票シート!G277="","",調査票シート!G277)</f>
        <v/>
      </c>
      <c r="R277" s="161" t="str">
        <f>IF(調査票シート!$H277="","",調査票シート!$H277)</f>
        <v/>
      </c>
      <c r="S277" s="161" t="str">
        <f>IF(ISERROR(調査票シート!L277),"",調査票シート!L277)</f>
        <v/>
      </c>
    </row>
    <row r="278" spans="2:19" x14ac:dyDescent="0.3">
      <c r="B278" s="22" t="str">
        <f>IF(調査票シート!E278="","",調査票シート!E278)</f>
        <v/>
      </c>
      <c r="C278" s="23" t="str">
        <f>IF(調査票シート!F278="","",調査票シート!F278)</f>
        <v/>
      </c>
      <c r="D278" s="74" t="str">
        <f>IFERROR(VLOOKUP(調査票シート!$I278,判定レベル!$C$3:$D$5,判定レベル!$D$1,FALSE),"")</f>
        <v/>
      </c>
      <c r="E278" s="74" t="str">
        <f>IFERROR(VLOOKUP(調査票シート!$J278,判定レベル!$C$6:$D$8,判定レベル!$D$1,FALSE),"")</f>
        <v/>
      </c>
      <c r="F278" s="74" t="str">
        <f>IF(調査票シート!$K278="","",IF(調査票シート!$K278&gt;=判定レベル!$C$1,判定レベル!$D$10,判定レベル!$D$9))</f>
        <v/>
      </c>
      <c r="G278" s="75" t="str">
        <f>IFERROR(VLOOKUP(調査票シート!$M278,判定レベル!$C$11:$D$20,判定レベル!$D$1,FALSE),"")</f>
        <v/>
      </c>
      <c r="H278" s="74" t="str">
        <f>IFERROR(VLOOKUP(調査票シート!$N278,判定レベル!$C$21:$D$22,判定レベル!$D$1,FALSE),"")</f>
        <v/>
      </c>
      <c r="I278" s="74" t="str">
        <f>IFERROR(VLOOKUP(調査票シート!$O278,判定レベル!$C$23:$D$25,判定レベル!$D$1,FALSE),"")</f>
        <v/>
      </c>
      <c r="J278" s="76" t="str">
        <f>IFERROR(VLOOKUP(調査票シート!$P278,判定レベル!$C$26:$D$27,判定レベル!$D$1,FALSE),"―")</f>
        <v>―</v>
      </c>
      <c r="K278" s="77">
        <f t="shared" si="4"/>
        <v>0</v>
      </c>
      <c r="L278" s="78">
        <f t="shared" si="4"/>
        <v>0</v>
      </c>
      <c r="M278" s="78">
        <f t="shared" si="4"/>
        <v>0</v>
      </c>
      <c r="N278" s="79">
        <f t="shared" si="4"/>
        <v>1</v>
      </c>
      <c r="O278" s="73" t="str">
        <f>IF(COUNTIF($D278:$J278,"×"),"×",IF(SUM($K278:$N278)&lt;7,"",IF(AND($I278=判定レベル!$D$25,SUM($M278:$M278)&lt;=0),"",IF(M278&gt;0,$M$8,IF(L278&gt;0,$L$8,$K$8)))))</f>
        <v/>
      </c>
      <c r="Q278" s="24" t="str">
        <f>IF(調査票シート!G278="","",調査票シート!G278)</f>
        <v/>
      </c>
      <c r="R278" s="161" t="str">
        <f>IF(調査票シート!$H278="","",調査票シート!$H278)</f>
        <v/>
      </c>
      <c r="S278" s="161" t="str">
        <f>IF(ISERROR(調査票シート!L278),"",調査票シート!L278)</f>
        <v/>
      </c>
    </row>
    <row r="279" spans="2:19" x14ac:dyDescent="0.3">
      <c r="B279" s="22" t="str">
        <f>IF(調査票シート!E279="","",調査票シート!E279)</f>
        <v/>
      </c>
      <c r="C279" s="23" t="str">
        <f>IF(調査票シート!F279="","",調査票シート!F279)</f>
        <v/>
      </c>
      <c r="D279" s="74" t="str">
        <f>IFERROR(VLOOKUP(調査票シート!$I279,判定レベル!$C$3:$D$5,判定レベル!$D$1,FALSE),"")</f>
        <v/>
      </c>
      <c r="E279" s="74" t="str">
        <f>IFERROR(VLOOKUP(調査票シート!$J279,判定レベル!$C$6:$D$8,判定レベル!$D$1,FALSE),"")</f>
        <v/>
      </c>
      <c r="F279" s="74" t="str">
        <f>IF(調査票シート!$K279="","",IF(調査票シート!$K279&gt;=判定レベル!$C$1,判定レベル!$D$10,判定レベル!$D$9))</f>
        <v/>
      </c>
      <c r="G279" s="75" t="str">
        <f>IFERROR(VLOOKUP(調査票シート!$M279,判定レベル!$C$11:$D$20,判定レベル!$D$1,FALSE),"")</f>
        <v/>
      </c>
      <c r="H279" s="74" t="str">
        <f>IFERROR(VLOOKUP(調査票シート!$N279,判定レベル!$C$21:$D$22,判定レベル!$D$1,FALSE),"")</f>
        <v/>
      </c>
      <c r="I279" s="74" t="str">
        <f>IFERROR(VLOOKUP(調査票シート!$O279,判定レベル!$C$23:$D$25,判定レベル!$D$1,FALSE),"")</f>
        <v/>
      </c>
      <c r="J279" s="76" t="str">
        <f>IFERROR(VLOOKUP(調査票シート!$P279,判定レベル!$C$26:$D$27,判定レベル!$D$1,FALSE),"―")</f>
        <v>―</v>
      </c>
      <c r="K279" s="77">
        <f t="shared" si="4"/>
        <v>0</v>
      </c>
      <c r="L279" s="78">
        <f t="shared" si="4"/>
        <v>0</v>
      </c>
      <c r="M279" s="78">
        <f t="shared" si="4"/>
        <v>0</v>
      </c>
      <c r="N279" s="79">
        <f t="shared" si="4"/>
        <v>1</v>
      </c>
      <c r="O279" s="73" t="str">
        <f>IF(COUNTIF($D279:$J279,"×"),"×",IF(SUM($K279:$N279)&lt;7,"",IF(AND($I279=判定レベル!$D$25,SUM($M279:$M279)&lt;=0),"",IF(M279&gt;0,$M$8,IF(L279&gt;0,$L$8,$K$8)))))</f>
        <v/>
      </c>
      <c r="Q279" s="24" t="str">
        <f>IF(調査票シート!G279="","",調査票シート!G279)</f>
        <v/>
      </c>
      <c r="R279" s="161" t="str">
        <f>IF(調査票シート!$H279="","",調査票シート!$H279)</f>
        <v/>
      </c>
      <c r="S279" s="161" t="str">
        <f>IF(ISERROR(調査票シート!L279),"",調査票シート!L279)</f>
        <v/>
      </c>
    </row>
    <row r="280" spans="2:19" x14ac:dyDescent="0.3">
      <c r="B280" s="22" t="str">
        <f>IF(調査票シート!E280="","",調査票シート!E280)</f>
        <v/>
      </c>
      <c r="C280" s="23" t="str">
        <f>IF(調査票シート!F280="","",調査票シート!F280)</f>
        <v/>
      </c>
      <c r="D280" s="74" t="str">
        <f>IFERROR(VLOOKUP(調査票シート!$I280,判定レベル!$C$3:$D$5,判定レベル!$D$1,FALSE),"")</f>
        <v/>
      </c>
      <c r="E280" s="74" t="str">
        <f>IFERROR(VLOOKUP(調査票シート!$J280,判定レベル!$C$6:$D$8,判定レベル!$D$1,FALSE),"")</f>
        <v/>
      </c>
      <c r="F280" s="74" t="str">
        <f>IF(調査票シート!$K280="","",IF(調査票シート!$K280&gt;=判定レベル!$C$1,判定レベル!$D$10,判定レベル!$D$9))</f>
        <v/>
      </c>
      <c r="G280" s="75" t="str">
        <f>IFERROR(VLOOKUP(調査票シート!$M280,判定レベル!$C$11:$D$20,判定レベル!$D$1,FALSE),"")</f>
        <v/>
      </c>
      <c r="H280" s="74" t="str">
        <f>IFERROR(VLOOKUP(調査票シート!$N280,判定レベル!$C$21:$D$22,判定レベル!$D$1,FALSE),"")</f>
        <v/>
      </c>
      <c r="I280" s="74" t="str">
        <f>IFERROR(VLOOKUP(調査票シート!$O280,判定レベル!$C$23:$D$25,判定レベル!$D$1,FALSE),"")</f>
        <v/>
      </c>
      <c r="J280" s="76" t="str">
        <f>IFERROR(VLOOKUP(調査票シート!$P280,判定レベル!$C$26:$D$27,判定レベル!$D$1,FALSE),"―")</f>
        <v>―</v>
      </c>
      <c r="K280" s="77">
        <f t="shared" si="4"/>
        <v>0</v>
      </c>
      <c r="L280" s="78">
        <f t="shared" si="4"/>
        <v>0</v>
      </c>
      <c r="M280" s="78">
        <f t="shared" si="4"/>
        <v>0</v>
      </c>
      <c r="N280" s="79">
        <f t="shared" si="4"/>
        <v>1</v>
      </c>
      <c r="O280" s="73" t="str">
        <f>IF(COUNTIF($D280:$J280,"×"),"×",IF(SUM($K280:$N280)&lt;7,"",IF(AND($I280=判定レベル!$D$25,SUM($M280:$M280)&lt;=0),"",IF(M280&gt;0,$M$8,IF(L280&gt;0,$L$8,$K$8)))))</f>
        <v/>
      </c>
      <c r="Q280" s="24" t="str">
        <f>IF(調査票シート!G280="","",調査票シート!G280)</f>
        <v/>
      </c>
      <c r="R280" s="161" t="str">
        <f>IF(調査票シート!$H280="","",調査票シート!$H280)</f>
        <v/>
      </c>
      <c r="S280" s="161" t="str">
        <f>IF(ISERROR(調査票シート!L280),"",調査票シート!L280)</f>
        <v/>
      </c>
    </row>
    <row r="281" spans="2:19" x14ac:dyDescent="0.3">
      <c r="B281" s="22" t="str">
        <f>IF(調査票シート!E281="","",調査票シート!E281)</f>
        <v/>
      </c>
      <c r="C281" s="23" t="str">
        <f>IF(調査票シート!F281="","",調査票シート!F281)</f>
        <v/>
      </c>
      <c r="D281" s="74" t="str">
        <f>IFERROR(VLOOKUP(調査票シート!$I281,判定レベル!$C$3:$D$5,判定レベル!$D$1,FALSE),"")</f>
        <v/>
      </c>
      <c r="E281" s="74" t="str">
        <f>IFERROR(VLOOKUP(調査票シート!$J281,判定レベル!$C$6:$D$8,判定レベル!$D$1,FALSE),"")</f>
        <v/>
      </c>
      <c r="F281" s="74" t="str">
        <f>IF(調査票シート!$K281="","",IF(調査票シート!$K281&gt;=判定レベル!$C$1,判定レベル!$D$10,判定レベル!$D$9))</f>
        <v/>
      </c>
      <c r="G281" s="75" t="str">
        <f>IFERROR(VLOOKUP(調査票シート!$M281,判定レベル!$C$11:$D$20,判定レベル!$D$1,FALSE),"")</f>
        <v/>
      </c>
      <c r="H281" s="74" t="str">
        <f>IFERROR(VLOOKUP(調査票シート!$N281,判定レベル!$C$21:$D$22,判定レベル!$D$1,FALSE),"")</f>
        <v/>
      </c>
      <c r="I281" s="74" t="str">
        <f>IFERROR(VLOOKUP(調査票シート!$O281,判定レベル!$C$23:$D$25,判定レベル!$D$1,FALSE),"")</f>
        <v/>
      </c>
      <c r="J281" s="76" t="str">
        <f>IFERROR(VLOOKUP(調査票シート!$P281,判定レベル!$C$26:$D$27,判定レベル!$D$1,FALSE),"―")</f>
        <v>―</v>
      </c>
      <c r="K281" s="77">
        <f t="shared" si="4"/>
        <v>0</v>
      </c>
      <c r="L281" s="78">
        <f t="shared" si="4"/>
        <v>0</v>
      </c>
      <c r="M281" s="78">
        <f t="shared" si="4"/>
        <v>0</v>
      </c>
      <c r="N281" s="79">
        <f t="shared" si="4"/>
        <v>1</v>
      </c>
      <c r="O281" s="73" t="str">
        <f>IF(COUNTIF($D281:$J281,"×"),"×",IF(SUM($K281:$N281)&lt;7,"",IF(AND($I281=判定レベル!$D$25,SUM($M281:$M281)&lt;=0),"",IF(M281&gt;0,$M$8,IF(L281&gt;0,$L$8,$K$8)))))</f>
        <v/>
      </c>
      <c r="Q281" s="24" t="str">
        <f>IF(調査票シート!G281="","",調査票シート!G281)</f>
        <v/>
      </c>
      <c r="R281" s="161" t="str">
        <f>IF(調査票シート!$H281="","",調査票シート!$H281)</f>
        <v/>
      </c>
      <c r="S281" s="161" t="str">
        <f>IF(ISERROR(調査票シート!L281),"",調査票シート!L281)</f>
        <v/>
      </c>
    </row>
    <row r="282" spans="2:19" x14ac:dyDescent="0.3">
      <c r="B282" s="22" t="str">
        <f>IF(調査票シート!E282="","",調査票シート!E282)</f>
        <v/>
      </c>
      <c r="C282" s="23" t="str">
        <f>IF(調査票シート!F282="","",調査票シート!F282)</f>
        <v/>
      </c>
      <c r="D282" s="74" t="str">
        <f>IFERROR(VLOOKUP(調査票シート!$I282,判定レベル!$C$3:$D$5,判定レベル!$D$1,FALSE),"")</f>
        <v/>
      </c>
      <c r="E282" s="74" t="str">
        <f>IFERROR(VLOOKUP(調査票シート!$J282,判定レベル!$C$6:$D$8,判定レベル!$D$1,FALSE),"")</f>
        <v/>
      </c>
      <c r="F282" s="74" t="str">
        <f>IF(調査票シート!$K282="","",IF(調査票シート!$K282&gt;=判定レベル!$C$1,判定レベル!$D$10,判定レベル!$D$9))</f>
        <v/>
      </c>
      <c r="G282" s="75" t="str">
        <f>IFERROR(VLOOKUP(調査票シート!$M282,判定レベル!$C$11:$D$20,判定レベル!$D$1,FALSE),"")</f>
        <v/>
      </c>
      <c r="H282" s="74" t="str">
        <f>IFERROR(VLOOKUP(調査票シート!$N282,判定レベル!$C$21:$D$22,判定レベル!$D$1,FALSE),"")</f>
        <v/>
      </c>
      <c r="I282" s="74" t="str">
        <f>IFERROR(VLOOKUP(調査票シート!$O282,判定レベル!$C$23:$D$25,判定レベル!$D$1,FALSE),"")</f>
        <v/>
      </c>
      <c r="J282" s="76" t="str">
        <f>IFERROR(VLOOKUP(調査票シート!$P282,判定レベル!$C$26:$D$27,判定レベル!$D$1,FALSE),"―")</f>
        <v>―</v>
      </c>
      <c r="K282" s="77">
        <f t="shared" si="4"/>
        <v>0</v>
      </c>
      <c r="L282" s="78">
        <f t="shared" si="4"/>
        <v>0</v>
      </c>
      <c r="M282" s="78">
        <f t="shared" si="4"/>
        <v>0</v>
      </c>
      <c r="N282" s="79">
        <f t="shared" si="4"/>
        <v>1</v>
      </c>
      <c r="O282" s="73" t="str">
        <f>IF(COUNTIF($D282:$J282,"×"),"×",IF(SUM($K282:$N282)&lt;7,"",IF(AND($I282=判定レベル!$D$25,SUM($M282:$M282)&lt;=0),"",IF(M282&gt;0,$M$8,IF(L282&gt;0,$L$8,$K$8)))))</f>
        <v/>
      </c>
      <c r="Q282" s="24" t="str">
        <f>IF(調査票シート!G282="","",調査票シート!G282)</f>
        <v/>
      </c>
      <c r="R282" s="161" t="str">
        <f>IF(調査票シート!$H282="","",調査票シート!$H282)</f>
        <v/>
      </c>
      <c r="S282" s="161" t="str">
        <f>IF(ISERROR(調査票シート!L282),"",調査票シート!L282)</f>
        <v/>
      </c>
    </row>
    <row r="283" spans="2:19" x14ac:dyDescent="0.3">
      <c r="B283" s="22" t="str">
        <f>IF(調査票シート!E283="","",調査票シート!E283)</f>
        <v/>
      </c>
      <c r="C283" s="23" t="str">
        <f>IF(調査票シート!F283="","",調査票シート!F283)</f>
        <v/>
      </c>
      <c r="D283" s="74" t="str">
        <f>IFERROR(VLOOKUP(調査票シート!$I283,判定レベル!$C$3:$D$5,判定レベル!$D$1,FALSE),"")</f>
        <v/>
      </c>
      <c r="E283" s="74" t="str">
        <f>IFERROR(VLOOKUP(調査票シート!$J283,判定レベル!$C$6:$D$8,判定レベル!$D$1,FALSE),"")</f>
        <v/>
      </c>
      <c r="F283" s="74" t="str">
        <f>IF(調査票シート!$K283="","",IF(調査票シート!$K283&gt;=判定レベル!$C$1,判定レベル!$D$10,判定レベル!$D$9))</f>
        <v/>
      </c>
      <c r="G283" s="75" t="str">
        <f>IFERROR(VLOOKUP(調査票シート!$M283,判定レベル!$C$11:$D$20,判定レベル!$D$1,FALSE),"")</f>
        <v/>
      </c>
      <c r="H283" s="74" t="str">
        <f>IFERROR(VLOOKUP(調査票シート!$N283,判定レベル!$C$21:$D$22,判定レベル!$D$1,FALSE),"")</f>
        <v/>
      </c>
      <c r="I283" s="74" t="str">
        <f>IFERROR(VLOOKUP(調査票シート!$O283,判定レベル!$C$23:$D$25,判定レベル!$D$1,FALSE),"")</f>
        <v/>
      </c>
      <c r="J283" s="76" t="str">
        <f>IFERROR(VLOOKUP(調査票シート!$P283,判定レベル!$C$26:$D$27,判定レベル!$D$1,FALSE),"―")</f>
        <v>―</v>
      </c>
      <c r="K283" s="77">
        <f t="shared" ref="K283:N346" si="5">COUNTIF($D283:$J283,K$8)</f>
        <v>0</v>
      </c>
      <c r="L283" s="78">
        <f t="shared" si="5"/>
        <v>0</v>
      </c>
      <c r="M283" s="78">
        <f t="shared" si="5"/>
        <v>0</v>
      </c>
      <c r="N283" s="79">
        <f t="shared" si="5"/>
        <v>1</v>
      </c>
      <c r="O283" s="73" t="str">
        <f>IF(COUNTIF($D283:$J283,"×"),"×",IF(SUM($K283:$N283)&lt;7,"",IF(AND($I283=判定レベル!$D$25,SUM($M283:$M283)&lt;=0),"",IF(M283&gt;0,$M$8,IF(L283&gt;0,$L$8,$K$8)))))</f>
        <v/>
      </c>
      <c r="Q283" s="24" t="str">
        <f>IF(調査票シート!G283="","",調査票シート!G283)</f>
        <v/>
      </c>
      <c r="R283" s="161" t="str">
        <f>IF(調査票シート!$H283="","",調査票シート!$H283)</f>
        <v/>
      </c>
      <c r="S283" s="161" t="str">
        <f>IF(ISERROR(調査票シート!L283),"",調査票シート!L283)</f>
        <v/>
      </c>
    </row>
    <row r="284" spans="2:19" x14ac:dyDescent="0.3">
      <c r="B284" s="22" t="str">
        <f>IF(調査票シート!E284="","",調査票シート!E284)</f>
        <v/>
      </c>
      <c r="C284" s="23" t="str">
        <f>IF(調査票シート!F284="","",調査票シート!F284)</f>
        <v/>
      </c>
      <c r="D284" s="74" t="str">
        <f>IFERROR(VLOOKUP(調査票シート!$I284,判定レベル!$C$3:$D$5,判定レベル!$D$1,FALSE),"")</f>
        <v/>
      </c>
      <c r="E284" s="74" t="str">
        <f>IFERROR(VLOOKUP(調査票シート!$J284,判定レベル!$C$6:$D$8,判定レベル!$D$1,FALSE),"")</f>
        <v/>
      </c>
      <c r="F284" s="74" t="str">
        <f>IF(調査票シート!$K284="","",IF(調査票シート!$K284&gt;=判定レベル!$C$1,判定レベル!$D$10,判定レベル!$D$9))</f>
        <v/>
      </c>
      <c r="G284" s="75" t="str">
        <f>IFERROR(VLOOKUP(調査票シート!$M284,判定レベル!$C$11:$D$20,判定レベル!$D$1,FALSE),"")</f>
        <v/>
      </c>
      <c r="H284" s="74" t="str">
        <f>IFERROR(VLOOKUP(調査票シート!$N284,判定レベル!$C$21:$D$22,判定レベル!$D$1,FALSE),"")</f>
        <v/>
      </c>
      <c r="I284" s="74" t="str">
        <f>IFERROR(VLOOKUP(調査票シート!$O284,判定レベル!$C$23:$D$25,判定レベル!$D$1,FALSE),"")</f>
        <v/>
      </c>
      <c r="J284" s="76" t="str">
        <f>IFERROR(VLOOKUP(調査票シート!$P284,判定レベル!$C$26:$D$27,判定レベル!$D$1,FALSE),"―")</f>
        <v>―</v>
      </c>
      <c r="K284" s="77">
        <f t="shared" si="5"/>
        <v>0</v>
      </c>
      <c r="L284" s="78">
        <f t="shared" si="5"/>
        <v>0</v>
      </c>
      <c r="M284" s="78">
        <f t="shared" si="5"/>
        <v>0</v>
      </c>
      <c r="N284" s="79">
        <f t="shared" si="5"/>
        <v>1</v>
      </c>
      <c r="O284" s="73" t="str">
        <f>IF(COUNTIF($D284:$J284,"×"),"×",IF(SUM($K284:$N284)&lt;7,"",IF(AND($I284=判定レベル!$D$25,SUM($M284:$M284)&lt;=0),"",IF(M284&gt;0,$M$8,IF(L284&gt;0,$L$8,$K$8)))))</f>
        <v/>
      </c>
      <c r="Q284" s="24" t="str">
        <f>IF(調査票シート!G284="","",調査票シート!G284)</f>
        <v/>
      </c>
      <c r="R284" s="161" t="str">
        <f>IF(調査票シート!$H284="","",調査票シート!$H284)</f>
        <v/>
      </c>
      <c r="S284" s="161" t="str">
        <f>IF(ISERROR(調査票シート!L284),"",調査票シート!L284)</f>
        <v/>
      </c>
    </row>
    <row r="285" spans="2:19" x14ac:dyDescent="0.3">
      <c r="B285" s="22" t="str">
        <f>IF(調査票シート!E285="","",調査票シート!E285)</f>
        <v/>
      </c>
      <c r="C285" s="23" t="str">
        <f>IF(調査票シート!F285="","",調査票シート!F285)</f>
        <v/>
      </c>
      <c r="D285" s="74" t="str">
        <f>IFERROR(VLOOKUP(調査票シート!$I285,判定レベル!$C$3:$D$5,判定レベル!$D$1,FALSE),"")</f>
        <v/>
      </c>
      <c r="E285" s="74" t="str">
        <f>IFERROR(VLOOKUP(調査票シート!$J285,判定レベル!$C$6:$D$8,判定レベル!$D$1,FALSE),"")</f>
        <v/>
      </c>
      <c r="F285" s="74" t="str">
        <f>IF(調査票シート!$K285="","",IF(調査票シート!$K285&gt;=判定レベル!$C$1,判定レベル!$D$10,判定レベル!$D$9))</f>
        <v/>
      </c>
      <c r="G285" s="75" t="str">
        <f>IFERROR(VLOOKUP(調査票シート!$M285,判定レベル!$C$11:$D$20,判定レベル!$D$1,FALSE),"")</f>
        <v/>
      </c>
      <c r="H285" s="74" t="str">
        <f>IFERROR(VLOOKUP(調査票シート!$N285,判定レベル!$C$21:$D$22,判定レベル!$D$1,FALSE),"")</f>
        <v/>
      </c>
      <c r="I285" s="74" t="str">
        <f>IFERROR(VLOOKUP(調査票シート!$O285,判定レベル!$C$23:$D$25,判定レベル!$D$1,FALSE),"")</f>
        <v/>
      </c>
      <c r="J285" s="76" t="str">
        <f>IFERROR(VLOOKUP(調査票シート!$P285,判定レベル!$C$26:$D$27,判定レベル!$D$1,FALSE),"―")</f>
        <v>―</v>
      </c>
      <c r="K285" s="77">
        <f t="shared" si="5"/>
        <v>0</v>
      </c>
      <c r="L285" s="78">
        <f t="shared" si="5"/>
        <v>0</v>
      </c>
      <c r="M285" s="78">
        <f t="shared" si="5"/>
        <v>0</v>
      </c>
      <c r="N285" s="79">
        <f t="shared" si="5"/>
        <v>1</v>
      </c>
      <c r="O285" s="73" t="str">
        <f>IF(COUNTIF($D285:$J285,"×"),"×",IF(SUM($K285:$N285)&lt;7,"",IF(AND($I285=判定レベル!$D$25,SUM($M285:$M285)&lt;=0),"",IF(M285&gt;0,$M$8,IF(L285&gt;0,$L$8,$K$8)))))</f>
        <v/>
      </c>
      <c r="Q285" s="24" t="str">
        <f>IF(調査票シート!G285="","",調査票シート!G285)</f>
        <v/>
      </c>
      <c r="R285" s="161" t="str">
        <f>IF(調査票シート!$H285="","",調査票シート!$H285)</f>
        <v/>
      </c>
      <c r="S285" s="161" t="str">
        <f>IF(ISERROR(調査票シート!L285),"",調査票シート!L285)</f>
        <v/>
      </c>
    </row>
    <row r="286" spans="2:19" x14ac:dyDescent="0.3">
      <c r="B286" s="22" t="str">
        <f>IF(調査票シート!E286="","",調査票シート!E286)</f>
        <v/>
      </c>
      <c r="C286" s="23" t="str">
        <f>IF(調査票シート!F286="","",調査票シート!F286)</f>
        <v/>
      </c>
      <c r="D286" s="74" t="str">
        <f>IFERROR(VLOOKUP(調査票シート!$I286,判定レベル!$C$3:$D$5,判定レベル!$D$1,FALSE),"")</f>
        <v/>
      </c>
      <c r="E286" s="74" t="str">
        <f>IFERROR(VLOOKUP(調査票シート!$J286,判定レベル!$C$6:$D$8,判定レベル!$D$1,FALSE),"")</f>
        <v/>
      </c>
      <c r="F286" s="74" t="str">
        <f>IF(調査票シート!$K286="","",IF(調査票シート!$K286&gt;=判定レベル!$C$1,判定レベル!$D$10,判定レベル!$D$9))</f>
        <v/>
      </c>
      <c r="G286" s="75" t="str">
        <f>IFERROR(VLOOKUP(調査票シート!$M286,判定レベル!$C$11:$D$20,判定レベル!$D$1,FALSE),"")</f>
        <v/>
      </c>
      <c r="H286" s="74" t="str">
        <f>IFERROR(VLOOKUP(調査票シート!$N286,判定レベル!$C$21:$D$22,判定レベル!$D$1,FALSE),"")</f>
        <v/>
      </c>
      <c r="I286" s="74" t="str">
        <f>IFERROR(VLOOKUP(調査票シート!$O286,判定レベル!$C$23:$D$25,判定レベル!$D$1,FALSE),"")</f>
        <v/>
      </c>
      <c r="J286" s="76" t="str">
        <f>IFERROR(VLOOKUP(調査票シート!$P286,判定レベル!$C$26:$D$27,判定レベル!$D$1,FALSE),"―")</f>
        <v>―</v>
      </c>
      <c r="K286" s="77">
        <f t="shared" si="5"/>
        <v>0</v>
      </c>
      <c r="L286" s="78">
        <f t="shared" si="5"/>
        <v>0</v>
      </c>
      <c r="M286" s="78">
        <f t="shared" si="5"/>
        <v>0</v>
      </c>
      <c r="N286" s="79">
        <f t="shared" si="5"/>
        <v>1</v>
      </c>
      <c r="O286" s="73" t="str">
        <f>IF(COUNTIF($D286:$J286,"×"),"×",IF(SUM($K286:$N286)&lt;7,"",IF(AND($I286=判定レベル!$D$25,SUM($M286:$M286)&lt;=0),"",IF(M286&gt;0,$M$8,IF(L286&gt;0,$L$8,$K$8)))))</f>
        <v/>
      </c>
      <c r="Q286" s="24" t="str">
        <f>IF(調査票シート!G286="","",調査票シート!G286)</f>
        <v/>
      </c>
      <c r="R286" s="161" t="str">
        <f>IF(調査票シート!$H286="","",調査票シート!$H286)</f>
        <v/>
      </c>
      <c r="S286" s="161" t="str">
        <f>IF(ISERROR(調査票シート!L286),"",調査票シート!L286)</f>
        <v/>
      </c>
    </row>
    <row r="287" spans="2:19" x14ac:dyDescent="0.3">
      <c r="B287" s="22" t="str">
        <f>IF(調査票シート!E287="","",調査票シート!E287)</f>
        <v/>
      </c>
      <c r="C287" s="23" t="str">
        <f>IF(調査票シート!F287="","",調査票シート!F287)</f>
        <v/>
      </c>
      <c r="D287" s="74" t="str">
        <f>IFERROR(VLOOKUP(調査票シート!$I287,判定レベル!$C$3:$D$5,判定レベル!$D$1,FALSE),"")</f>
        <v/>
      </c>
      <c r="E287" s="74" t="str">
        <f>IFERROR(VLOOKUP(調査票シート!$J287,判定レベル!$C$6:$D$8,判定レベル!$D$1,FALSE),"")</f>
        <v/>
      </c>
      <c r="F287" s="74" t="str">
        <f>IF(調査票シート!$K287="","",IF(調査票シート!$K287&gt;=判定レベル!$C$1,判定レベル!$D$10,判定レベル!$D$9))</f>
        <v/>
      </c>
      <c r="G287" s="75" t="str">
        <f>IFERROR(VLOOKUP(調査票シート!$M287,判定レベル!$C$11:$D$20,判定レベル!$D$1,FALSE),"")</f>
        <v/>
      </c>
      <c r="H287" s="74" t="str">
        <f>IFERROR(VLOOKUP(調査票シート!$N287,判定レベル!$C$21:$D$22,判定レベル!$D$1,FALSE),"")</f>
        <v/>
      </c>
      <c r="I287" s="74" t="str">
        <f>IFERROR(VLOOKUP(調査票シート!$O287,判定レベル!$C$23:$D$25,判定レベル!$D$1,FALSE),"")</f>
        <v/>
      </c>
      <c r="J287" s="76" t="str">
        <f>IFERROR(VLOOKUP(調査票シート!$P287,判定レベル!$C$26:$D$27,判定レベル!$D$1,FALSE),"―")</f>
        <v>―</v>
      </c>
      <c r="K287" s="77">
        <f t="shared" si="5"/>
        <v>0</v>
      </c>
      <c r="L287" s="78">
        <f t="shared" si="5"/>
        <v>0</v>
      </c>
      <c r="M287" s="78">
        <f t="shared" si="5"/>
        <v>0</v>
      </c>
      <c r="N287" s="79">
        <f t="shared" si="5"/>
        <v>1</v>
      </c>
      <c r="O287" s="73" t="str">
        <f>IF(COUNTIF($D287:$J287,"×"),"×",IF(SUM($K287:$N287)&lt;7,"",IF(AND($I287=判定レベル!$D$25,SUM($M287:$M287)&lt;=0),"",IF(M287&gt;0,$M$8,IF(L287&gt;0,$L$8,$K$8)))))</f>
        <v/>
      </c>
      <c r="Q287" s="24" t="str">
        <f>IF(調査票シート!G287="","",調査票シート!G287)</f>
        <v/>
      </c>
      <c r="R287" s="161" t="str">
        <f>IF(調査票シート!$H287="","",調査票シート!$H287)</f>
        <v/>
      </c>
      <c r="S287" s="161" t="str">
        <f>IF(ISERROR(調査票シート!L287),"",調査票シート!L287)</f>
        <v/>
      </c>
    </row>
    <row r="288" spans="2:19" x14ac:dyDescent="0.3">
      <c r="B288" s="22" t="str">
        <f>IF(調査票シート!E288="","",調査票シート!E288)</f>
        <v/>
      </c>
      <c r="C288" s="23" t="str">
        <f>IF(調査票シート!F288="","",調査票シート!F288)</f>
        <v/>
      </c>
      <c r="D288" s="74" t="str">
        <f>IFERROR(VLOOKUP(調査票シート!$I288,判定レベル!$C$3:$D$5,判定レベル!$D$1,FALSE),"")</f>
        <v/>
      </c>
      <c r="E288" s="74" t="str">
        <f>IFERROR(VLOOKUP(調査票シート!$J288,判定レベル!$C$6:$D$8,判定レベル!$D$1,FALSE),"")</f>
        <v/>
      </c>
      <c r="F288" s="74" t="str">
        <f>IF(調査票シート!$K288="","",IF(調査票シート!$K288&gt;=判定レベル!$C$1,判定レベル!$D$10,判定レベル!$D$9))</f>
        <v/>
      </c>
      <c r="G288" s="75" t="str">
        <f>IFERROR(VLOOKUP(調査票シート!$M288,判定レベル!$C$11:$D$20,判定レベル!$D$1,FALSE),"")</f>
        <v/>
      </c>
      <c r="H288" s="74" t="str">
        <f>IFERROR(VLOOKUP(調査票シート!$N288,判定レベル!$C$21:$D$22,判定レベル!$D$1,FALSE),"")</f>
        <v/>
      </c>
      <c r="I288" s="74" t="str">
        <f>IFERROR(VLOOKUP(調査票シート!$O288,判定レベル!$C$23:$D$25,判定レベル!$D$1,FALSE),"")</f>
        <v/>
      </c>
      <c r="J288" s="76" t="str">
        <f>IFERROR(VLOOKUP(調査票シート!$P288,判定レベル!$C$26:$D$27,判定レベル!$D$1,FALSE),"―")</f>
        <v>―</v>
      </c>
      <c r="K288" s="77">
        <f t="shared" si="5"/>
        <v>0</v>
      </c>
      <c r="L288" s="78">
        <f t="shared" si="5"/>
        <v>0</v>
      </c>
      <c r="M288" s="78">
        <f t="shared" si="5"/>
        <v>0</v>
      </c>
      <c r="N288" s="79">
        <f t="shared" si="5"/>
        <v>1</v>
      </c>
      <c r="O288" s="73" t="str">
        <f>IF(COUNTIF($D288:$J288,"×"),"×",IF(SUM($K288:$N288)&lt;7,"",IF(AND($I288=判定レベル!$D$25,SUM($M288:$M288)&lt;=0),"",IF(M288&gt;0,$M$8,IF(L288&gt;0,$L$8,$K$8)))))</f>
        <v/>
      </c>
      <c r="Q288" s="24" t="str">
        <f>IF(調査票シート!G288="","",調査票シート!G288)</f>
        <v/>
      </c>
      <c r="R288" s="161" t="str">
        <f>IF(調査票シート!$H288="","",調査票シート!$H288)</f>
        <v/>
      </c>
      <c r="S288" s="161" t="str">
        <f>IF(ISERROR(調査票シート!L288),"",調査票シート!L288)</f>
        <v/>
      </c>
    </row>
    <row r="289" spans="2:19" x14ac:dyDescent="0.3">
      <c r="B289" s="22" t="str">
        <f>IF(調査票シート!E289="","",調査票シート!E289)</f>
        <v/>
      </c>
      <c r="C289" s="23" t="str">
        <f>IF(調査票シート!F289="","",調査票シート!F289)</f>
        <v/>
      </c>
      <c r="D289" s="74" t="str">
        <f>IFERROR(VLOOKUP(調査票シート!$I289,判定レベル!$C$3:$D$5,判定レベル!$D$1,FALSE),"")</f>
        <v/>
      </c>
      <c r="E289" s="74" t="str">
        <f>IFERROR(VLOOKUP(調査票シート!$J289,判定レベル!$C$6:$D$8,判定レベル!$D$1,FALSE),"")</f>
        <v/>
      </c>
      <c r="F289" s="74" t="str">
        <f>IF(調査票シート!$K289="","",IF(調査票シート!$K289&gt;=判定レベル!$C$1,判定レベル!$D$10,判定レベル!$D$9))</f>
        <v/>
      </c>
      <c r="G289" s="75" t="str">
        <f>IFERROR(VLOOKUP(調査票シート!$M289,判定レベル!$C$11:$D$20,判定レベル!$D$1,FALSE),"")</f>
        <v/>
      </c>
      <c r="H289" s="74" t="str">
        <f>IFERROR(VLOOKUP(調査票シート!$N289,判定レベル!$C$21:$D$22,判定レベル!$D$1,FALSE),"")</f>
        <v/>
      </c>
      <c r="I289" s="74" t="str">
        <f>IFERROR(VLOOKUP(調査票シート!$O289,判定レベル!$C$23:$D$25,判定レベル!$D$1,FALSE),"")</f>
        <v/>
      </c>
      <c r="J289" s="76" t="str">
        <f>IFERROR(VLOOKUP(調査票シート!$P289,判定レベル!$C$26:$D$27,判定レベル!$D$1,FALSE),"―")</f>
        <v>―</v>
      </c>
      <c r="K289" s="77">
        <f t="shared" si="5"/>
        <v>0</v>
      </c>
      <c r="L289" s="78">
        <f t="shared" si="5"/>
        <v>0</v>
      </c>
      <c r="M289" s="78">
        <f t="shared" si="5"/>
        <v>0</v>
      </c>
      <c r="N289" s="79">
        <f t="shared" si="5"/>
        <v>1</v>
      </c>
      <c r="O289" s="73" t="str">
        <f>IF(COUNTIF($D289:$J289,"×"),"×",IF(SUM($K289:$N289)&lt;7,"",IF(AND($I289=判定レベル!$D$25,SUM($M289:$M289)&lt;=0),"",IF(M289&gt;0,$M$8,IF(L289&gt;0,$L$8,$K$8)))))</f>
        <v/>
      </c>
      <c r="Q289" s="24" t="str">
        <f>IF(調査票シート!G289="","",調査票シート!G289)</f>
        <v/>
      </c>
      <c r="R289" s="161" t="str">
        <f>IF(調査票シート!$H289="","",調査票シート!$H289)</f>
        <v/>
      </c>
      <c r="S289" s="161" t="str">
        <f>IF(ISERROR(調査票シート!L289),"",調査票シート!L289)</f>
        <v/>
      </c>
    </row>
    <row r="290" spans="2:19" x14ac:dyDescent="0.3">
      <c r="B290" s="22" t="str">
        <f>IF(調査票シート!E290="","",調査票シート!E290)</f>
        <v/>
      </c>
      <c r="C290" s="23" t="str">
        <f>IF(調査票シート!F290="","",調査票シート!F290)</f>
        <v/>
      </c>
      <c r="D290" s="74" t="str">
        <f>IFERROR(VLOOKUP(調査票シート!$I290,判定レベル!$C$3:$D$5,判定レベル!$D$1,FALSE),"")</f>
        <v/>
      </c>
      <c r="E290" s="74" t="str">
        <f>IFERROR(VLOOKUP(調査票シート!$J290,判定レベル!$C$6:$D$8,判定レベル!$D$1,FALSE),"")</f>
        <v/>
      </c>
      <c r="F290" s="74" t="str">
        <f>IF(調査票シート!$K290="","",IF(調査票シート!$K290&gt;=判定レベル!$C$1,判定レベル!$D$10,判定レベル!$D$9))</f>
        <v/>
      </c>
      <c r="G290" s="75" t="str">
        <f>IFERROR(VLOOKUP(調査票シート!$M290,判定レベル!$C$11:$D$20,判定レベル!$D$1,FALSE),"")</f>
        <v/>
      </c>
      <c r="H290" s="74" t="str">
        <f>IFERROR(VLOOKUP(調査票シート!$N290,判定レベル!$C$21:$D$22,判定レベル!$D$1,FALSE),"")</f>
        <v/>
      </c>
      <c r="I290" s="74" t="str">
        <f>IFERROR(VLOOKUP(調査票シート!$O290,判定レベル!$C$23:$D$25,判定レベル!$D$1,FALSE),"")</f>
        <v/>
      </c>
      <c r="J290" s="76" t="str">
        <f>IFERROR(VLOOKUP(調査票シート!$P290,判定レベル!$C$26:$D$27,判定レベル!$D$1,FALSE),"―")</f>
        <v>―</v>
      </c>
      <c r="K290" s="77">
        <f t="shared" si="5"/>
        <v>0</v>
      </c>
      <c r="L290" s="78">
        <f t="shared" si="5"/>
        <v>0</v>
      </c>
      <c r="M290" s="78">
        <f t="shared" si="5"/>
        <v>0</v>
      </c>
      <c r="N290" s="79">
        <f t="shared" si="5"/>
        <v>1</v>
      </c>
      <c r="O290" s="73" t="str">
        <f>IF(COUNTIF($D290:$J290,"×"),"×",IF(SUM($K290:$N290)&lt;7,"",IF(AND($I290=判定レベル!$D$25,SUM($M290:$M290)&lt;=0),"",IF(M290&gt;0,$M$8,IF(L290&gt;0,$L$8,$K$8)))))</f>
        <v/>
      </c>
      <c r="Q290" s="24" t="str">
        <f>IF(調査票シート!G290="","",調査票シート!G290)</f>
        <v/>
      </c>
      <c r="R290" s="161" t="str">
        <f>IF(調査票シート!$H290="","",調査票シート!$H290)</f>
        <v/>
      </c>
      <c r="S290" s="161" t="str">
        <f>IF(ISERROR(調査票シート!L290),"",調査票シート!L290)</f>
        <v/>
      </c>
    </row>
    <row r="291" spans="2:19" x14ac:dyDescent="0.3">
      <c r="B291" s="22" t="str">
        <f>IF(調査票シート!E291="","",調査票シート!E291)</f>
        <v/>
      </c>
      <c r="C291" s="23" t="str">
        <f>IF(調査票シート!F291="","",調査票シート!F291)</f>
        <v/>
      </c>
      <c r="D291" s="74" t="str">
        <f>IFERROR(VLOOKUP(調査票シート!$I291,判定レベル!$C$3:$D$5,判定レベル!$D$1,FALSE),"")</f>
        <v/>
      </c>
      <c r="E291" s="74" t="str">
        <f>IFERROR(VLOOKUP(調査票シート!$J291,判定レベル!$C$6:$D$8,判定レベル!$D$1,FALSE),"")</f>
        <v/>
      </c>
      <c r="F291" s="74" t="str">
        <f>IF(調査票シート!$K291="","",IF(調査票シート!$K291&gt;=判定レベル!$C$1,判定レベル!$D$10,判定レベル!$D$9))</f>
        <v/>
      </c>
      <c r="G291" s="75" t="str">
        <f>IFERROR(VLOOKUP(調査票シート!$M291,判定レベル!$C$11:$D$20,判定レベル!$D$1,FALSE),"")</f>
        <v/>
      </c>
      <c r="H291" s="74" t="str">
        <f>IFERROR(VLOOKUP(調査票シート!$N291,判定レベル!$C$21:$D$22,判定レベル!$D$1,FALSE),"")</f>
        <v/>
      </c>
      <c r="I291" s="74" t="str">
        <f>IFERROR(VLOOKUP(調査票シート!$O291,判定レベル!$C$23:$D$25,判定レベル!$D$1,FALSE),"")</f>
        <v/>
      </c>
      <c r="J291" s="76" t="str">
        <f>IFERROR(VLOOKUP(調査票シート!$P291,判定レベル!$C$26:$D$27,判定レベル!$D$1,FALSE),"―")</f>
        <v>―</v>
      </c>
      <c r="K291" s="77">
        <f t="shared" si="5"/>
        <v>0</v>
      </c>
      <c r="L291" s="78">
        <f t="shared" si="5"/>
        <v>0</v>
      </c>
      <c r="M291" s="78">
        <f t="shared" si="5"/>
        <v>0</v>
      </c>
      <c r="N291" s="79">
        <f t="shared" si="5"/>
        <v>1</v>
      </c>
      <c r="O291" s="73" t="str">
        <f>IF(COUNTIF($D291:$J291,"×"),"×",IF(SUM($K291:$N291)&lt;7,"",IF(AND($I291=判定レベル!$D$25,SUM($M291:$M291)&lt;=0),"",IF(M291&gt;0,$M$8,IF(L291&gt;0,$L$8,$K$8)))))</f>
        <v/>
      </c>
      <c r="Q291" s="24" t="str">
        <f>IF(調査票シート!G291="","",調査票シート!G291)</f>
        <v/>
      </c>
      <c r="R291" s="161" t="str">
        <f>IF(調査票シート!$H291="","",調査票シート!$H291)</f>
        <v/>
      </c>
      <c r="S291" s="161" t="str">
        <f>IF(ISERROR(調査票シート!L291),"",調査票シート!L291)</f>
        <v/>
      </c>
    </row>
    <row r="292" spans="2:19" x14ac:dyDescent="0.3">
      <c r="B292" s="22" t="str">
        <f>IF(調査票シート!E292="","",調査票シート!E292)</f>
        <v/>
      </c>
      <c r="C292" s="23" t="str">
        <f>IF(調査票シート!F292="","",調査票シート!F292)</f>
        <v/>
      </c>
      <c r="D292" s="74" t="str">
        <f>IFERROR(VLOOKUP(調査票シート!$I292,判定レベル!$C$3:$D$5,判定レベル!$D$1,FALSE),"")</f>
        <v/>
      </c>
      <c r="E292" s="74" t="str">
        <f>IFERROR(VLOOKUP(調査票シート!$J292,判定レベル!$C$6:$D$8,判定レベル!$D$1,FALSE),"")</f>
        <v/>
      </c>
      <c r="F292" s="74" t="str">
        <f>IF(調査票シート!$K292="","",IF(調査票シート!$K292&gt;=判定レベル!$C$1,判定レベル!$D$10,判定レベル!$D$9))</f>
        <v/>
      </c>
      <c r="G292" s="75" t="str">
        <f>IFERROR(VLOOKUP(調査票シート!$M292,判定レベル!$C$11:$D$20,判定レベル!$D$1,FALSE),"")</f>
        <v/>
      </c>
      <c r="H292" s="74" t="str">
        <f>IFERROR(VLOOKUP(調査票シート!$N292,判定レベル!$C$21:$D$22,判定レベル!$D$1,FALSE),"")</f>
        <v/>
      </c>
      <c r="I292" s="74" t="str">
        <f>IFERROR(VLOOKUP(調査票シート!$O292,判定レベル!$C$23:$D$25,判定レベル!$D$1,FALSE),"")</f>
        <v/>
      </c>
      <c r="J292" s="76" t="str">
        <f>IFERROR(VLOOKUP(調査票シート!$P292,判定レベル!$C$26:$D$27,判定レベル!$D$1,FALSE),"―")</f>
        <v>―</v>
      </c>
      <c r="K292" s="77">
        <f t="shared" si="5"/>
        <v>0</v>
      </c>
      <c r="L292" s="78">
        <f t="shared" si="5"/>
        <v>0</v>
      </c>
      <c r="M292" s="78">
        <f t="shared" si="5"/>
        <v>0</v>
      </c>
      <c r="N292" s="79">
        <f t="shared" si="5"/>
        <v>1</v>
      </c>
      <c r="O292" s="73" t="str">
        <f>IF(COUNTIF($D292:$J292,"×"),"×",IF(SUM($K292:$N292)&lt;7,"",IF(AND($I292=判定レベル!$D$25,SUM($M292:$M292)&lt;=0),"",IF(M292&gt;0,$M$8,IF(L292&gt;0,$L$8,$K$8)))))</f>
        <v/>
      </c>
      <c r="Q292" s="24" t="str">
        <f>IF(調査票シート!G292="","",調査票シート!G292)</f>
        <v/>
      </c>
      <c r="R292" s="161" t="str">
        <f>IF(調査票シート!$H292="","",調査票シート!$H292)</f>
        <v/>
      </c>
      <c r="S292" s="161" t="str">
        <f>IF(ISERROR(調査票シート!L292),"",調査票シート!L292)</f>
        <v/>
      </c>
    </row>
    <row r="293" spans="2:19" x14ac:dyDescent="0.3">
      <c r="B293" s="22" t="str">
        <f>IF(調査票シート!E293="","",調査票シート!E293)</f>
        <v/>
      </c>
      <c r="C293" s="23" t="str">
        <f>IF(調査票シート!F293="","",調査票シート!F293)</f>
        <v/>
      </c>
      <c r="D293" s="74" t="str">
        <f>IFERROR(VLOOKUP(調査票シート!$I293,判定レベル!$C$3:$D$5,判定レベル!$D$1,FALSE),"")</f>
        <v/>
      </c>
      <c r="E293" s="74" t="str">
        <f>IFERROR(VLOOKUP(調査票シート!$J293,判定レベル!$C$6:$D$8,判定レベル!$D$1,FALSE),"")</f>
        <v/>
      </c>
      <c r="F293" s="74" t="str">
        <f>IF(調査票シート!$K293="","",IF(調査票シート!$K293&gt;=判定レベル!$C$1,判定レベル!$D$10,判定レベル!$D$9))</f>
        <v/>
      </c>
      <c r="G293" s="75" t="str">
        <f>IFERROR(VLOOKUP(調査票シート!$M293,判定レベル!$C$11:$D$20,判定レベル!$D$1,FALSE),"")</f>
        <v/>
      </c>
      <c r="H293" s="74" t="str">
        <f>IFERROR(VLOOKUP(調査票シート!$N293,判定レベル!$C$21:$D$22,判定レベル!$D$1,FALSE),"")</f>
        <v/>
      </c>
      <c r="I293" s="74" t="str">
        <f>IFERROR(VLOOKUP(調査票シート!$O293,判定レベル!$C$23:$D$25,判定レベル!$D$1,FALSE),"")</f>
        <v/>
      </c>
      <c r="J293" s="76" t="str">
        <f>IFERROR(VLOOKUP(調査票シート!$P293,判定レベル!$C$26:$D$27,判定レベル!$D$1,FALSE),"―")</f>
        <v>―</v>
      </c>
      <c r="K293" s="77">
        <f t="shared" si="5"/>
        <v>0</v>
      </c>
      <c r="L293" s="78">
        <f t="shared" si="5"/>
        <v>0</v>
      </c>
      <c r="M293" s="78">
        <f t="shared" si="5"/>
        <v>0</v>
      </c>
      <c r="N293" s="79">
        <f t="shared" si="5"/>
        <v>1</v>
      </c>
      <c r="O293" s="73" t="str">
        <f>IF(COUNTIF($D293:$J293,"×"),"×",IF(SUM($K293:$N293)&lt;7,"",IF(AND($I293=判定レベル!$D$25,SUM($M293:$M293)&lt;=0),"",IF(M293&gt;0,$M$8,IF(L293&gt;0,$L$8,$K$8)))))</f>
        <v/>
      </c>
      <c r="Q293" s="24" t="str">
        <f>IF(調査票シート!G293="","",調査票シート!G293)</f>
        <v/>
      </c>
      <c r="R293" s="161" t="str">
        <f>IF(調査票シート!$H293="","",調査票シート!$H293)</f>
        <v/>
      </c>
      <c r="S293" s="161" t="str">
        <f>IF(ISERROR(調査票シート!L293),"",調査票シート!L293)</f>
        <v/>
      </c>
    </row>
    <row r="294" spans="2:19" x14ac:dyDescent="0.3">
      <c r="B294" s="22" t="str">
        <f>IF(調査票シート!E294="","",調査票シート!E294)</f>
        <v/>
      </c>
      <c r="C294" s="23" t="str">
        <f>IF(調査票シート!F294="","",調査票シート!F294)</f>
        <v/>
      </c>
      <c r="D294" s="74" t="str">
        <f>IFERROR(VLOOKUP(調査票シート!$I294,判定レベル!$C$3:$D$5,判定レベル!$D$1,FALSE),"")</f>
        <v/>
      </c>
      <c r="E294" s="74" t="str">
        <f>IFERROR(VLOOKUP(調査票シート!$J294,判定レベル!$C$6:$D$8,判定レベル!$D$1,FALSE),"")</f>
        <v/>
      </c>
      <c r="F294" s="74" t="str">
        <f>IF(調査票シート!$K294="","",IF(調査票シート!$K294&gt;=判定レベル!$C$1,判定レベル!$D$10,判定レベル!$D$9))</f>
        <v/>
      </c>
      <c r="G294" s="75" t="str">
        <f>IFERROR(VLOOKUP(調査票シート!$M294,判定レベル!$C$11:$D$20,判定レベル!$D$1,FALSE),"")</f>
        <v/>
      </c>
      <c r="H294" s="74" t="str">
        <f>IFERROR(VLOOKUP(調査票シート!$N294,判定レベル!$C$21:$D$22,判定レベル!$D$1,FALSE),"")</f>
        <v/>
      </c>
      <c r="I294" s="74" t="str">
        <f>IFERROR(VLOOKUP(調査票シート!$O294,判定レベル!$C$23:$D$25,判定レベル!$D$1,FALSE),"")</f>
        <v/>
      </c>
      <c r="J294" s="76" t="str">
        <f>IFERROR(VLOOKUP(調査票シート!$P294,判定レベル!$C$26:$D$27,判定レベル!$D$1,FALSE),"―")</f>
        <v>―</v>
      </c>
      <c r="K294" s="77">
        <f t="shared" si="5"/>
        <v>0</v>
      </c>
      <c r="L294" s="78">
        <f t="shared" si="5"/>
        <v>0</v>
      </c>
      <c r="M294" s="78">
        <f t="shared" si="5"/>
        <v>0</v>
      </c>
      <c r="N294" s="79">
        <f t="shared" si="5"/>
        <v>1</v>
      </c>
      <c r="O294" s="73" t="str">
        <f>IF(COUNTIF($D294:$J294,"×"),"×",IF(SUM($K294:$N294)&lt;7,"",IF(AND($I294=判定レベル!$D$25,SUM($M294:$M294)&lt;=0),"",IF(M294&gt;0,$M$8,IF(L294&gt;0,$L$8,$K$8)))))</f>
        <v/>
      </c>
      <c r="Q294" s="24" t="str">
        <f>IF(調査票シート!G294="","",調査票シート!G294)</f>
        <v/>
      </c>
      <c r="R294" s="161" t="str">
        <f>IF(調査票シート!$H294="","",調査票シート!$H294)</f>
        <v/>
      </c>
      <c r="S294" s="161" t="str">
        <f>IF(ISERROR(調査票シート!L294),"",調査票シート!L294)</f>
        <v/>
      </c>
    </row>
    <row r="295" spans="2:19" x14ac:dyDescent="0.3">
      <c r="B295" s="22" t="str">
        <f>IF(調査票シート!E295="","",調査票シート!E295)</f>
        <v/>
      </c>
      <c r="C295" s="23" t="str">
        <f>IF(調査票シート!F295="","",調査票シート!F295)</f>
        <v/>
      </c>
      <c r="D295" s="74" t="str">
        <f>IFERROR(VLOOKUP(調査票シート!$I295,判定レベル!$C$3:$D$5,判定レベル!$D$1,FALSE),"")</f>
        <v/>
      </c>
      <c r="E295" s="74" t="str">
        <f>IFERROR(VLOOKUP(調査票シート!$J295,判定レベル!$C$6:$D$8,判定レベル!$D$1,FALSE),"")</f>
        <v/>
      </c>
      <c r="F295" s="74" t="str">
        <f>IF(調査票シート!$K295="","",IF(調査票シート!$K295&gt;=判定レベル!$C$1,判定レベル!$D$10,判定レベル!$D$9))</f>
        <v/>
      </c>
      <c r="G295" s="75" t="str">
        <f>IFERROR(VLOOKUP(調査票シート!$M295,判定レベル!$C$11:$D$20,判定レベル!$D$1,FALSE),"")</f>
        <v/>
      </c>
      <c r="H295" s="74" t="str">
        <f>IFERROR(VLOOKUP(調査票シート!$N295,判定レベル!$C$21:$D$22,判定レベル!$D$1,FALSE),"")</f>
        <v/>
      </c>
      <c r="I295" s="74" t="str">
        <f>IFERROR(VLOOKUP(調査票シート!$O295,判定レベル!$C$23:$D$25,判定レベル!$D$1,FALSE),"")</f>
        <v/>
      </c>
      <c r="J295" s="76" t="str">
        <f>IFERROR(VLOOKUP(調査票シート!$P295,判定レベル!$C$26:$D$27,判定レベル!$D$1,FALSE),"―")</f>
        <v>―</v>
      </c>
      <c r="K295" s="77">
        <f t="shared" si="5"/>
        <v>0</v>
      </c>
      <c r="L295" s="78">
        <f t="shared" si="5"/>
        <v>0</v>
      </c>
      <c r="M295" s="78">
        <f t="shared" si="5"/>
        <v>0</v>
      </c>
      <c r="N295" s="79">
        <f t="shared" si="5"/>
        <v>1</v>
      </c>
      <c r="O295" s="73" t="str">
        <f>IF(COUNTIF($D295:$J295,"×"),"×",IF(SUM($K295:$N295)&lt;7,"",IF(AND($I295=判定レベル!$D$25,SUM($M295:$M295)&lt;=0),"",IF(M295&gt;0,$M$8,IF(L295&gt;0,$L$8,$K$8)))))</f>
        <v/>
      </c>
      <c r="Q295" s="24" t="str">
        <f>IF(調査票シート!G295="","",調査票シート!G295)</f>
        <v/>
      </c>
      <c r="R295" s="161" t="str">
        <f>IF(調査票シート!$H295="","",調査票シート!$H295)</f>
        <v/>
      </c>
      <c r="S295" s="161" t="str">
        <f>IF(ISERROR(調査票シート!L295),"",調査票シート!L295)</f>
        <v/>
      </c>
    </row>
    <row r="296" spans="2:19" x14ac:dyDescent="0.3">
      <c r="B296" s="22" t="str">
        <f>IF(調査票シート!E296="","",調査票シート!E296)</f>
        <v/>
      </c>
      <c r="C296" s="23" t="str">
        <f>IF(調査票シート!F296="","",調査票シート!F296)</f>
        <v/>
      </c>
      <c r="D296" s="74" t="str">
        <f>IFERROR(VLOOKUP(調査票シート!$I296,判定レベル!$C$3:$D$5,判定レベル!$D$1,FALSE),"")</f>
        <v/>
      </c>
      <c r="E296" s="74" t="str">
        <f>IFERROR(VLOOKUP(調査票シート!$J296,判定レベル!$C$6:$D$8,判定レベル!$D$1,FALSE),"")</f>
        <v/>
      </c>
      <c r="F296" s="74" t="str">
        <f>IF(調査票シート!$K296="","",IF(調査票シート!$K296&gt;=判定レベル!$C$1,判定レベル!$D$10,判定レベル!$D$9))</f>
        <v/>
      </c>
      <c r="G296" s="75" t="str">
        <f>IFERROR(VLOOKUP(調査票シート!$M296,判定レベル!$C$11:$D$20,判定レベル!$D$1,FALSE),"")</f>
        <v/>
      </c>
      <c r="H296" s="74" t="str">
        <f>IFERROR(VLOOKUP(調査票シート!$N296,判定レベル!$C$21:$D$22,判定レベル!$D$1,FALSE),"")</f>
        <v/>
      </c>
      <c r="I296" s="74" t="str">
        <f>IFERROR(VLOOKUP(調査票シート!$O296,判定レベル!$C$23:$D$25,判定レベル!$D$1,FALSE),"")</f>
        <v/>
      </c>
      <c r="J296" s="76" t="str">
        <f>IFERROR(VLOOKUP(調査票シート!$P296,判定レベル!$C$26:$D$27,判定レベル!$D$1,FALSE),"―")</f>
        <v>―</v>
      </c>
      <c r="K296" s="77">
        <f t="shared" si="5"/>
        <v>0</v>
      </c>
      <c r="L296" s="78">
        <f t="shared" si="5"/>
        <v>0</v>
      </c>
      <c r="M296" s="78">
        <f t="shared" si="5"/>
        <v>0</v>
      </c>
      <c r="N296" s="79">
        <f t="shared" si="5"/>
        <v>1</v>
      </c>
      <c r="O296" s="73" t="str">
        <f>IF(COUNTIF($D296:$J296,"×"),"×",IF(SUM($K296:$N296)&lt;7,"",IF(AND($I296=判定レベル!$D$25,SUM($M296:$M296)&lt;=0),"",IF(M296&gt;0,$M$8,IF(L296&gt;0,$L$8,$K$8)))))</f>
        <v/>
      </c>
      <c r="Q296" s="24" t="str">
        <f>IF(調査票シート!G296="","",調査票シート!G296)</f>
        <v/>
      </c>
      <c r="R296" s="161" t="str">
        <f>IF(調査票シート!$H296="","",調査票シート!$H296)</f>
        <v/>
      </c>
      <c r="S296" s="161" t="str">
        <f>IF(ISERROR(調査票シート!L296),"",調査票シート!L296)</f>
        <v/>
      </c>
    </row>
    <row r="297" spans="2:19" x14ac:dyDescent="0.3">
      <c r="B297" s="22" t="str">
        <f>IF(調査票シート!E297="","",調査票シート!E297)</f>
        <v/>
      </c>
      <c r="C297" s="23" t="str">
        <f>IF(調査票シート!F297="","",調査票シート!F297)</f>
        <v/>
      </c>
      <c r="D297" s="74" t="str">
        <f>IFERROR(VLOOKUP(調査票シート!$I297,判定レベル!$C$3:$D$5,判定レベル!$D$1,FALSE),"")</f>
        <v/>
      </c>
      <c r="E297" s="74" t="str">
        <f>IFERROR(VLOOKUP(調査票シート!$J297,判定レベル!$C$6:$D$8,判定レベル!$D$1,FALSE),"")</f>
        <v/>
      </c>
      <c r="F297" s="74" t="str">
        <f>IF(調査票シート!$K297="","",IF(調査票シート!$K297&gt;=判定レベル!$C$1,判定レベル!$D$10,判定レベル!$D$9))</f>
        <v/>
      </c>
      <c r="G297" s="75" t="str">
        <f>IFERROR(VLOOKUP(調査票シート!$M297,判定レベル!$C$11:$D$20,判定レベル!$D$1,FALSE),"")</f>
        <v/>
      </c>
      <c r="H297" s="74" t="str">
        <f>IFERROR(VLOOKUP(調査票シート!$N297,判定レベル!$C$21:$D$22,判定レベル!$D$1,FALSE),"")</f>
        <v/>
      </c>
      <c r="I297" s="74" t="str">
        <f>IFERROR(VLOOKUP(調査票シート!$O297,判定レベル!$C$23:$D$25,判定レベル!$D$1,FALSE),"")</f>
        <v/>
      </c>
      <c r="J297" s="76" t="str">
        <f>IFERROR(VLOOKUP(調査票シート!$P297,判定レベル!$C$26:$D$27,判定レベル!$D$1,FALSE),"―")</f>
        <v>―</v>
      </c>
      <c r="K297" s="77">
        <f t="shared" si="5"/>
        <v>0</v>
      </c>
      <c r="L297" s="78">
        <f t="shared" si="5"/>
        <v>0</v>
      </c>
      <c r="M297" s="78">
        <f t="shared" si="5"/>
        <v>0</v>
      </c>
      <c r="N297" s="79">
        <f t="shared" si="5"/>
        <v>1</v>
      </c>
      <c r="O297" s="73" t="str">
        <f>IF(COUNTIF($D297:$J297,"×"),"×",IF(SUM($K297:$N297)&lt;7,"",IF(AND($I297=判定レベル!$D$25,SUM($M297:$M297)&lt;=0),"",IF(M297&gt;0,$M$8,IF(L297&gt;0,$L$8,$K$8)))))</f>
        <v/>
      </c>
      <c r="Q297" s="24" t="str">
        <f>IF(調査票シート!G297="","",調査票シート!G297)</f>
        <v/>
      </c>
      <c r="R297" s="161" t="str">
        <f>IF(調査票シート!$H297="","",調査票シート!$H297)</f>
        <v/>
      </c>
      <c r="S297" s="161" t="str">
        <f>IF(ISERROR(調査票シート!L297),"",調査票シート!L297)</f>
        <v/>
      </c>
    </row>
    <row r="298" spans="2:19" x14ac:dyDescent="0.3">
      <c r="B298" s="22" t="str">
        <f>IF(調査票シート!E298="","",調査票シート!E298)</f>
        <v/>
      </c>
      <c r="C298" s="23" t="str">
        <f>IF(調査票シート!F298="","",調査票シート!F298)</f>
        <v/>
      </c>
      <c r="D298" s="74" t="str">
        <f>IFERROR(VLOOKUP(調査票シート!$I298,判定レベル!$C$3:$D$5,判定レベル!$D$1,FALSE),"")</f>
        <v/>
      </c>
      <c r="E298" s="74" t="str">
        <f>IFERROR(VLOOKUP(調査票シート!$J298,判定レベル!$C$6:$D$8,判定レベル!$D$1,FALSE),"")</f>
        <v/>
      </c>
      <c r="F298" s="74" t="str">
        <f>IF(調査票シート!$K298="","",IF(調査票シート!$K298&gt;=判定レベル!$C$1,判定レベル!$D$10,判定レベル!$D$9))</f>
        <v/>
      </c>
      <c r="G298" s="75" t="str">
        <f>IFERROR(VLOOKUP(調査票シート!$M298,判定レベル!$C$11:$D$20,判定レベル!$D$1,FALSE),"")</f>
        <v/>
      </c>
      <c r="H298" s="74" t="str">
        <f>IFERROR(VLOOKUP(調査票シート!$N298,判定レベル!$C$21:$D$22,判定レベル!$D$1,FALSE),"")</f>
        <v/>
      </c>
      <c r="I298" s="74" t="str">
        <f>IFERROR(VLOOKUP(調査票シート!$O298,判定レベル!$C$23:$D$25,判定レベル!$D$1,FALSE),"")</f>
        <v/>
      </c>
      <c r="J298" s="76" t="str">
        <f>IFERROR(VLOOKUP(調査票シート!$P298,判定レベル!$C$26:$D$27,判定レベル!$D$1,FALSE),"―")</f>
        <v>―</v>
      </c>
      <c r="K298" s="77">
        <f t="shared" si="5"/>
        <v>0</v>
      </c>
      <c r="L298" s="78">
        <f t="shared" si="5"/>
        <v>0</v>
      </c>
      <c r="M298" s="78">
        <f t="shared" si="5"/>
        <v>0</v>
      </c>
      <c r="N298" s="79">
        <f t="shared" si="5"/>
        <v>1</v>
      </c>
      <c r="O298" s="73" t="str">
        <f>IF(COUNTIF($D298:$J298,"×"),"×",IF(SUM($K298:$N298)&lt;7,"",IF(AND($I298=判定レベル!$D$25,SUM($M298:$M298)&lt;=0),"",IF(M298&gt;0,$M$8,IF(L298&gt;0,$L$8,$K$8)))))</f>
        <v/>
      </c>
      <c r="Q298" s="24" t="str">
        <f>IF(調査票シート!G298="","",調査票シート!G298)</f>
        <v/>
      </c>
      <c r="R298" s="161" t="str">
        <f>IF(調査票シート!$H298="","",調査票シート!$H298)</f>
        <v/>
      </c>
      <c r="S298" s="161" t="str">
        <f>IF(ISERROR(調査票シート!L298),"",調査票シート!L298)</f>
        <v/>
      </c>
    </row>
    <row r="299" spans="2:19" x14ac:dyDescent="0.3">
      <c r="B299" s="22" t="str">
        <f>IF(調査票シート!E299="","",調査票シート!E299)</f>
        <v/>
      </c>
      <c r="C299" s="23" t="str">
        <f>IF(調査票シート!F299="","",調査票シート!F299)</f>
        <v/>
      </c>
      <c r="D299" s="74" t="str">
        <f>IFERROR(VLOOKUP(調査票シート!$I299,判定レベル!$C$3:$D$5,判定レベル!$D$1,FALSE),"")</f>
        <v/>
      </c>
      <c r="E299" s="74" t="str">
        <f>IFERROR(VLOOKUP(調査票シート!$J299,判定レベル!$C$6:$D$8,判定レベル!$D$1,FALSE),"")</f>
        <v/>
      </c>
      <c r="F299" s="74" t="str">
        <f>IF(調査票シート!$K299="","",IF(調査票シート!$K299&gt;=判定レベル!$C$1,判定レベル!$D$10,判定レベル!$D$9))</f>
        <v/>
      </c>
      <c r="G299" s="75" t="str">
        <f>IFERROR(VLOOKUP(調査票シート!$M299,判定レベル!$C$11:$D$20,判定レベル!$D$1,FALSE),"")</f>
        <v/>
      </c>
      <c r="H299" s="74" t="str">
        <f>IFERROR(VLOOKUP(調査票シート!$N299,判定レベル!$C$21:$D$22,判定レベル!$D$1,FALSE),"")</f>
        <v/>
      </c>
      <c r="I299" s="74" t="str">
        <f>IFERROR(VLOOKUP(調査票シート!$O299,判定レベル!$C$23:$D$25,判定レベル!$D$1,FALSE),"")</f>
        <v/>
      </c>
      <c r="J299" s="76" t="str">
        <f>IFERROR(VLOOKUP(調査票シート!$P299,判定レベル!$C$26:$D$27,判定レベル!$D$1,FALSE),"―")</f>
        <v>―</v>
      </c>
      <c r="K299" s="77">
        <f t="shared" si="5"/>
        <v>0</v>
      </c>
      <c r="L299" s="78">
        <f t="shared" si="5"/>
        <v>0</v>
      </c>
      <c r="M299" s="78">
        <f t="shared" si="5"/>
        <v>0</v>
      </c>
      <c r="N299" s="79">
        <f t="shared" si="5"/>
        <v>1</v>
      </c>
      <c r="O299" s="73" t="str">
        <f>IF(COUNTIF($D299:$J299,"×"),"×",IF(SUM($K299:$N299)&lt;7,"",IF(AND($I299=判定レベル!$D$25,SUM($M299:$M299)&lt;=0),"",IF(M299&gt;0,$M$8,IF(L299&gt;0,$L$8,$K$8)))))</f>
        <v/>
      </c>
      <c r="Q299" s="24" t="str">
        <f>IF(調査票シート!G299="","",調査票シート!G299)</f>
        <v/>
      </c>
      <c r="R299" s="161" t="str">
        <f>IF(調査票シート!$H299="","",調査票シート!$H299)</f>
        <v/>
      </c>
      <c r="S299" s="161" t="str">
        <f>IF(ISERROR(調査票シート!L299),"",調査票シート!L299)</f>
        <v/>
      </c>
    </row>
    <row r="300" spans="2:19" x14ac:dyDescent="0.3">
      <c r="B300" s="22" t="str">
        <f>IF(調査票シート!E300="","",調査票シート!E300)</f>
        <v/>
      </c>
      <c r="C300" s="23" t="str">
        <f>IF(調査票シート!F300="","",調査票シート!F300)</f>
        <v/>
      </c>
      <c r="D300" s="74" t="str">
        <f>IFERROR(VLOOKUP(調査票シート!$I300,判定レベル!$C$3:$D$5,判定レベル!$D$1,FALSE),"")</f>
        <v/>
      </c>
      <c r="E300" s="74" t="str">
        <f>IFERROR(VLOOKUP(調査票シート!$J300,判定レベル!$C$6:$D$8,判定レベル!$D$1,FALSE),"")</f>
        <v/>
      </c>
      <c r="F300" s="74" t="str">
        <f>IF(調査票シート!$K300="","",IF(調査票シート!$K300&gt;=判定レベル!$C$1,判定レベル!$D$10,判定レベル!$D$9))</f>
        <v/>
      </c>
      <c r="G300" s="75" t="str">
        <f>IFERROR(VLOOKUP(調査票シート!$M300,判定レベル!$C$11:$D$20,判定レベル!$D$1,FALSE),"")</f>
        <v/>
      </c>
      <c r="H300" s="74" t="str">
        <f>IFERROR(VLOOKUP(調査票シート!$N300,判定レベル!$C$21:$D$22,判定レベル!$D$1,FALSE),"")</f>
        <v/>
      </c>
      <c r="I300" s="74" t="str">
        <f>IFERROR(VLOOKUP(調査票シート!$O300,判定レベル!$C$23:$D$25,判定レベル!$D$1,FALSE),"")</f>
        <v/>
      </c>
      <c r="J300" s="76" t="str">
        <f>IFERROR(VLOOKUP(調査票シート!$P300,判定レベル!$C$26:$D$27,判定レベル!$D$1,FALSE),"―")</f>
        <v>―</v>
      </c>
      <c r="K300" s="77">
        <f t="shared" si="5"/>
        <v>0</v>
      </c>
      <c r="L300" s="78">
        <f t="shared" si="5"/>
        <v>0</v>
      </c>
      <c r="M300" s="78">
        <f t="shared" si="5"/>
        <v>0</v>
      </c>
      <c r="N300" s="79">
        <f t="shared" si="5"/>
        <v>1</v>
      </c>
      <c r="O300" s="73" t="str">
        <f>IF(COUNTIF($D300:$J300,"×"),"×",IF(SUM($K300:$N300)&lt;7,"",IF(AND($I300=判定レベル!$D$25,SUM($M300:$M300)&lt;=0),"",IF(M300&gt;0,$M$8,IF(L300&gt;0,$L$8,$K$8)))))</f>
        <v/>
      </c>
      <c r="Q300" s="24" t="str">
        <f>IF(調査票シート!G300="","",調査票シート!G300)</f>
        <v/>
      </c>
      <c r="R300" s="161" t="str">
        <f>IF(調査票シート!$H300="","",調査票シート!$H300)</f>
        <v/>
      </c>
      <c r="S300" s="161" t="str">
        <f>IF(ISERROR(調査票シート!L300),"",調査票シート!L300)</f>
        <v/>
      </c>
    </row>
    <row r="301" spans="2:19" x14ac:dyDescent="0.3">
      <c r="B301" s="22" t="str">
        <f>IF(調査票シート!E301="","",調査票シート!E301)</f>
        <v/>
      </c>
      <c r="C301" s="23" t="str">
        <f>IF(調査票シート!F301="","",調査票シート!F301)</f>
        <v/>
      </c>
      <c r="D301" s="74" t="str">
        <f>IFERROR(VLOOKUP(調査票シート!$I301,判定レベル!$C$3:$D$5,判定レベル!$D$1,FALSE),"")</f>
        <v/>
      </c>
      <c r="E301" s="74" t="str">
        <f>IFERROR(VLOOKUP(調査票シート!$J301,判定レベル!$C$6:$D$8,判定レベル!$D$1,FALSE),"")</f>
        <v/>
      </c>
      <c r="F301" s="74" t="str">
        <f>IF(調査票シート!$K301="","",IF(調査票シート!$K301&gt;=判定レベル!$C$1,判定レベル!$D$10,判定レベル!$D$9))</f>
        <v/>
      </c>
      <c r="G301" s="75" t="str">
        <f>IFERROR(VLOOKUP(調査票シート!$M301,判定レベル!$C$11:$D$20,判定レベル!$D$1,FALSE),"")</f>
        <v/>
      </c>
      <c r="H301" s="74" t="str">
        <f>IFERROR(VLOOKUP(調査票シート!$N301,判定レベル!$C$21:$D$22,判定レベル!$D$1,FALSE),"")</f>
        <v/>
      </c>
      <c r="I301" s="74" t="str">
        <f>IFERROR(VLOOKUP(調査票シート!$O301,判定レベル!$C$23:$D$25,判定レベル!$D$1,FALSE),"")</f>
        <v/>
      </c>
      <c r="J301" s="76" t="str">
        <f>IFERROR(VLOOKUP(調査票シート!$P301,判定レベル!$C$26:$D$27,判定レベル!$D$1,FALSE),"―")</f>
        <v>―</v>
      </c>
      <c r="K301" s="77">
        <f t="shared" si="5"/>
        <v>0</v>
      </c>
      <c r="L301" s="78">
        <f t="shared" si="5"/>
        <v>0</v>
      </c>
      <c r="M301" s="78">
        <f t="shared" si="5"/>
        <v>0</v>
      </c>
      <c r="N301" s="79">
        <f t="shared" si="5"/>
        <v>1</v>
      </c>
      <c r="O301" s="73" t="str">
        <f>IF(COUNTIF($D301:$J301,"×"),"×",IF(SUM($K301:$N301)&lt;7,"",IF(AND($I301=判定レベル!$D$25,SUM($M301:$M301)&lt;=0),"",IF(M301&gt;0,$M$8,IF(L301&gt;0,$L$8,$K$8)))))</f>
        <v/>
      </c>
      <c r="Q301" s="24" t="str">
        <f>IF(調査票シート!G301="","",調査票シート!G301)</f>
        <v/>
      </c>
      <c r="R301" s="161" t="str">
        <f>IF(調査票シート!$H301="","",調査票シート!$H301)</f>
        <v/>
      </c>
      <c r="S301" s="161" t="str">
        <f>IF(ISERROR(調査票シート!L301),"",調査票シート!L301)</f>
        <v/>
      </c>
    </row>
    <row r="302" spans="2:19" x14ac:dyDescent="0.3">
      <c r="B302" s="22" t="str">
        <f>IF(調査票シート!E302="","",調査票シート!E302)</f>
        <v/>
      </c>
      <c r="C302" s="23" t="str">
        <f>IF(調査票シート!F302="","",調査票シート!F302)</f>
        <v/>
      </c>
      <c r="D302" s="74" t="str">
        <f>IFERROR(VLOOKUP(調査票シート!$I302,判定レベル!$C$3:$D$5,判定レベル!$D$1,FALSE),"")</f>
        <v/>
      </c>
      <c r="E302" s="74" t="str">
        <f>IFERROR(VLOOKUP(調査票シート!$J302,判定レベル!$C$6:$D$8,判定レベル!$D$1,FALSE),"")</f>
        <v/>
      </c>
      <c r="F302" s="74" t="str">
        <f>IF(調査票シート!$K302="","",IF(調査票シート!$K302&gt;=判定レベル!$C$1,判定レベル!$D$10,判定レベル!$D$9))</f>
        <v/>
      </c>
      <c r="G302" s="75" t="str">
        <f>IFERROR(VLOOKUP(調査票シート!$M302,判定レベル!$C$11:$D$20,判定レベル!$D$1,FALSE),"")</f>
        <v/>
      </c>
      <c r="H302" s="74" t="str">
        <f>IFERROR(VLOOKUP(調査票シート!$N302,判定レベル!$C$21:$D$22,判定レベル!$D$1,FALSE),"")</f>
        <v/>
      </c>
      <c r="I302" s="74" t="str">
        <f>IFERROR(VLOOKUP(調査票シート!$O302,判定レベル!$C$23:$D$25,判定レベル!$D$1,FALSE),"")</f>
        <v/>
      </c>
      <c r="J302" s="76" t="str">
        <f>IFERROR(VLOOKUP(調査票シート!$P302,判定レベル!$C$26:$D$27,判定レベル!$D$1,FALSE),"―")</f>
        <v>―</v>
      </c>
      <c r="K302" s="77">
        <f t="shared" si="5"/>
        <v>0</v>
      </c>
      <c r="L302" s="78">
        <f t="shared" si="5"/>
        <v>0</v>
      </c>
      <c r="M302" s="78">
        <f t="shared" si="5"/>
        <v>0</v>
      </c>
      <c r="N302" s="79">
        <f t="shared" si="5"/>
        <v>1</v>
      </c>
      <c r="O302" s="73" t="str">
        <f>IF(COUNTIF($D302:$J302,"×"),"×",IF(SUM($K302:$N302)&lt;7,"",IF(AND($I302=判定レベル!$D$25,SUM($M302:$M302)&lt;=0),"",IF(M302&gt;0,$M$8,IF(L302&gt;0,$L$8,$K$8)))))</f>
        <v/>
      </c>
      <c r="Q302" s="24" t="str">
        <f>IF(調査票シート!G302="","",調査票シート!G302)</f>
        <v/>
      </c>
      <c r="R302" s="161" t="str">
        <f>IF(調査票シート!$H302="","",調査票シート!$H302)</f>
        <v/>
      </c>
      <c r="S302" s="161" t="str">
        <f>IF(ISERROR(調査票シート!L302),"",調査票シート!L302)</f>
        <v/>
      </c>
    </row>
    <row r="303" spans="2:19" x14ac:dyDescent="0.3">
      <c r="B303" s="22" t="str">
        <f>IF(調査票シート!E303="","",調査票シート!E303)</f>
        <v/>
      </c>
      <c r="C303" s="23" t="str">
        <f>IF(調査票シート!F303="","",調査票シート!F303)</f>
        <v/>
      </c>
      <c r="D303" s="74" t="str">
        <f>IFERROR(VLOOKUP(調査票シート!$I303,判定レベル!$C$3:$D$5,判定レベル!$D$1,FALSE),"")</f>
        <v/>
      </c>
      <c r="E303" s="74" t="str">
        <f>IFERROR(VLOOKUP(調査票シート!$J303,判定レベル!$C$6:$D$8,判定レベル!$D$1,FALSE),"")</f>
        <v/>
      </c>
      <c r="F303" s="74" t="str">
        <f>IF(調査票シート!$K303="","",IF(調査票シート!$K303&gt;=判定レベル!$C$1,判定レベル!$D$10,判定レベル!$D$9))</f>
        <v/>
      </c>
      <c r="G303" s="75" t="str">
        <f>IFERROR(VLOOKUP(調査票シート!$M303,判定レベル!$C$11:$D$20,判定レベル!$D$1,FALSE),"")</f>
        <v/>
      </c>
      <c r="H303" s="74" t="str">
        <f>IFERROR(VLOOKUP(調査票シート!$N303,判定レベル!$C$21:$D$22,判定レベル!$D$1,FALSE),"")</f>
        <v/>
      </c>
      <c r="I303" s="74" t="str">
        <f>IFERROR(VLOOKUP(調査票シート!$O303,判定レベル!$C$23:$D$25,判定レベル!$D$1,FALSE),"")</f>
        <v/>
      </c>
      <c r="J303" s="76" t="str">
        <f>IFERROR(VLOOKUP(調査票シート!$P303,判定レベル!$C$26:$D$27,判定レベル!$D$1,FALSE),"―")</f>
        <v>―</v>
      </c>
      <c r="K303" s="77">
        <f t="shared" si="5"/>
        <v>0</v>
      </c>
      <c r="L303" s="78">
        <f t="shared" si="5"/>
        <v>0</v>
      </c>
      <c r="M303" s="78">
        <f t="shared" si="5"/>
        <v>0</v>
      </c>
      <c r="N303" s="79">
        <f t="shared" si="5"/>
        <v>1</v>
      </c>
      <c r="O303" s="73" t="str">
        <f>IF(COUNTIF($D303:$J303,"×"),"×",IF(SUM($K303:$N303)&lt;7,"",IF(AND($I303=判定レベル!$D$25,SUM($M303:$M303)&lt;=0),"",IF(M303&gt;0,$M$8,IF(L303&gt;0,$L$8,$K$8)))))</f>
        <v/>
      </c>
      <c r="Q303" s="24" t="str">
        <f>IF(調査票シート!G303="","",調査票シート!G303)</f>
        <v/>
      </c>
      <c r="R303" s="161" t="str">
        <f>IF(調査票シート!$H303="","",調査票シート!$H303)</f>
        <v/>
      </c>
      <c r="S303" s="161" t="str">
        <f>IF(ISERROR(調査票シート!L303),"",調査票シート!L303)</f>
        <v/>
      </c>
    </row>
    <row r="304" spans="2:19" x14ac:dyDescent="0.3">
      <c r="B304" s="22" t="str">
        <f>IF(調査票シート!E304="","",調査票シート!E304)</f>
        <v/>
      </c>
      <c r="C304" s="23" t="str">
        <f>IF(調査票シート!F304="","",調査票シート!F304)</f>
        <v/>
      </c>
      <c r="D304" s="74" t="str">
        <f>IFERROR(VLOOKUP(調査票シート!$I304,判定レベル!$C$3:$D$5,判定レベル!$D$1,FALSE),"")</f>
        <v/>
      </c>
      <c r="E304" s="74" t="str">
        <f>IFERROR(VLOOKUP(調査票シート!$J304,判定レベル!$C$6:$D$8,判定レベル!$D$1,FALSE),"")</f>
        <v/>
      </c>
      <c r="F304" s="74" t="str">
        <f>IF(調査票シート!$K304="","",IF(調査票シート!$K304&gt;=判定レベル!$C$1,判定レベル!$D$10,判定レベル!$D$9))</f>
        <v/>
      </c>
      <c r="G304" s="75" t="str">
        <f>IFERROR(VLOOKUP(調査票シート!$M304,判定レベル!$C$11:$D$20,判定レベル!$D$1,FALSE),"")</f>
        <v/>
      </c>
      <c r="H304" s="74" t="str">
        <f>IFERROR(VLOOKUP(調査票シート!$N304,判定レベル!$C$21:$D$22,判定レベル!$D$1,FALSE),"")</f>
        <v/>
      </c>
      <c r="I304" s="74" t="str">
        <f>IFERROR(VLOOKUP(調査票シート!$O304,判定レベル!$C$23:$D$25,判定レベル!$D$1,FALSE),"")</f>
        <v/>
      </c>
      <c r="J304" s="76" t="str">
        <f>IFERROR(VLOOKUP(調査票シート!$P304,判定レベル!$C$26:$D$27,判定レベル!$D$1,FALSE),"―")</f>
        <v>―</v>
      </c>
      <c r="K304" s="77">
        <f t="shared" si="5"/>
        <v>0</v>
      </c>
      <c r="L304" s="78">
        <f t="shared" si="5"/>
        <v>0</v>
      </c>
      <c r="M304" s="78">
        <f t="shared" si="5"/>
        <v>0</v>
      </c>
      <c r="N304" s="79">
        <f t="shared" si="5"/>
        <v>1</v>
      </c>
      <c r="O304" s="73" t="str">
        <f>IF(COUNTIF($D304:$J304,"×"),"×",IF(SUM($K304:$N304)&lt;7,"",IF(AND($I304=判定レベル!$D$25,SUM($M304:$M304)&lt;=0),"",IF(M304&gt;0,$M$8,IF(L304&gt;0,$L$8,$K$8)))))</f>
        <v/>
      </c>
      <c r="Q304" s="24" t="str">
        <f>IF(調査票シート!G304="","",調査票シート!G304)</f>
        <v/>
      </c>
      <c r="R304" s="161" t="str">
        <f>IF(調査票シート!$H304="","",調査票シート!$H304)</f>
        <v/>
      </c>
      <c r="S304" s="161" t="str">
        <f>IF(ISERROR(調査票シート!L304),"",調査票シート!L304)</f>
        <v/>
      </c>
    </row>
    <row r="305" spans="2:19" x14ac:dyDescent="0.3">
      <c r="B305" s="22" t="str">
        <f>IF(調査票シート!E305="","",調査票シート!E305)</f>
        <v/>
      </c>
      <c r="C305" s="23" t="str">
        <f>IF(調査票シート!F305="","",調査票シート!F305)</f>
        <v/>
      </c>
      <c r="D305" s="74" t="str">
        <f>IFERROR(VLOOKUP(調査票シート!$I305,判定レベル!$C$3:$D$5,判定レベル!$D$1,FALSE),"")</f>
        <v/>
      </c>
      <c r="E305" s="74" t="str">
        <f>IFERROR(VLOOKUP(調査票シート!$J305,判定レベル!$C$6:$D$8,判定レベル!$D$1,FALSE),"")</f>
        <v/>
      </c>
      <c r="F305" s="74" t="str">
        <f>IF(調査票シート!$K305="","",IF(調査票シート!$K305&gt;=判定レベル!$C$1,判定レベル!$D$10,判定レベル!$D$9))</f>
        <v/>
      </c>
      <c r="G305" s="75" t="str">
        <f>IFERROR(VLOOKUP(調査票シート!$M305,判定レベル!$C$11:$D$20,判定レベル!$D$1,FALSE),"")</f>
        <v/>
      </c>
      <c r="H305" s="74" t="str">
        <f>IFERROR(VLOOKUP(調査票シート!$N305,判定レベル!$C$21:$D$22,判定レベル!$D$1,FALSE),"")</f>
        <v/>
      </c>
      <c r="I305" s="74" t="str">
        <f>IFERROR(VLOOKUP(調査票シート!$O305,判定レベル!$C$23:$D$25,判定レベル!$D$1,FALSE),"")</f>
        <v/>
      </c>
      <c r="J305" s="76" t="str">
        <f>IFERROR(VLOOKUP(調査票シート!$P305,判定レベル!$C$26:$D$27,判定レベル!$D$1,FALSE),"―")</f>
        <v>―</v>
      </c>
      <c r="K305" s="77">
        <f t="shared" si="5"/>
        <v>0</v>
      </c>
      <c r="L305" s="78">
        <f t="shared" si="5"/>
        <v>0</v>
      </c>
      <c r="M305" s="78">
        <f t="shared" si="5"/>
        <v>0</v>
      </c>
      <c r="N305" s="79">
        <f t="shared" si="5"/>
        <v>1</v>
      </c>
      <c r="O305" s="73" t="str">
        <f>IF(COUNTIF($D305:$J305,"×"),"×",IF(SUM($K305:$N305)&lt;7,"",IF(AND($I305=判定レベル!$D$25,SUM($M305:$M305)&lt;=0),"",IF(M305&gt;0,$M$8,IF(L305&gt;0,$L$8,$K$8)))))</f>
        <v/>
      </c>
      <c r="Q305" s="24" t="str">
        <f>IF(調査票シート!G305="","",調査票シート!G305)</f>
        <v/>
      </c>
      <c r="R305" s="161" t="str">
        <f>IF(調査票シート!$H305="","",調査票シート!$H305)</f>
        <v/>
      </c>
      <c r="S305" s="161" t="str">
        <f>IF(ISERROR(調査票シート!L305),"",調査票シート!L305)</f>
        <v/>
      </c>
    </row>
    <row r="306" spans="2:19" x14ac:dyDescent="0.3">
      <c r="B306" s="22" t="str">
        <f>IF(調査票シート!E306="","",調査票シート!E306)</f>
        <v/>
      </c>
      <c r="C306" s="23" t="str">
        <f>IF(調査票シート!F306="","",調査票シート!F306)</f>
        <v/>
      </c>
      <c r="D306" s="74" t="str">
        <f>IFERROR(VLOOKUP(調査票シート!$I306,判定レベル!$C$3:$D$5,判定レベル!$D$1,FALSE),"")</f>
        <v/>
      </c>
      <c r="E306" s="74" t="str">
        <f>IFERROR(VLOOKUP(調査票シート!$J306,判定レベル!$C$6:$D$8,判定レベル!$D$1,FALSE),"")</f>
        <v/>
      </c>
      <c r="F306" s="74" t="str">
        <f>IF(調査票シート!$K306="","",IF(調査票シート!$K306&gt;=判定レベル!$C$1,判定レベル!$D$10,判定レベル!$D$9))</f>
        <v/>
      </c>
      <c r="G306" s="75" t="str">
        <f>IFERROR(VLOOKUP(調査票シート!$M306,判定レベル!$C$11:$D$20,判定レベル!$D$1,FALSE),"")</f>
        <v/>
      </c>
      <c r="H306" s="74" t="str">
        <f>IFERROR(VLOOKUP(調査票シート!$N306,判定レベル!$C$21:$D$22,判定レベル!$D$1,FALSE),"")</f>
        <v/>
      </c>
      <c r="I306" s="74" t="str">
        <f>IFERROR(VLOOKUP(調査票シート!$O306,判定レベル!$C$23:$D$25,判定レベル!$D$1,FALSE),"")</f>
        <v/>
      </c>
      <c r="J306" s="76" t="str">
        <f>IFERROR(VLOOKUP(調査票シート!$P306,判定レベル!$C$26:$D$27,判定レベル!$D$1,FALSE),"―")</f>
        <v>―</v>
      </c>
      <c r="K306" s="77">
        <f t="shared" si="5"/>
        <v>0</v>
      </c>
      <c r="L306" s="78">
        <f t="shared" si="5"/>
        <v>0</v>
      </c>
      <c r="M306" s="78">
        <f t="shared" si="5"/>
        <v>0</v>
      </c>
      <c r="N306" s="79">
        <f t="shared" si="5"/>
        <v>1</v>
      </c>
      <c r="O306" s="73" t="str">
        <f>IF(COUNTIF($D306:$J306,"×"),"×",IF(SUM($K306:$N306)&lt;7,"",IF(AND($I306=判定レベル!$D$25,SUM($M306:$M306)&lt;=0),"",IF(M306&gt;0,$M$8,IF(L306&gt;0,$L$8,$K$8)))))</f>
        <v/>
      </c>
      <c r="Q306" s="24" t="str">
        <f>IF(調査票シート!G306="","",調査票シート!G306)</f>
        <v/>
      </c>
      <c r="R306" s="161" t="str">
        <f>IF(調査票シート!$H306="","",調査票シート!$H306)</f>
        <v/>
      </c>
      <c r="S306" s="161" t="str">
        <f>IF(ISERROR(調査票シート!L306),"",調査票シート!L306)</f>
        <v/>
      </c>
    </row>
    <row r="307" spans="2:19" x14ac:dyDescent="0.3">
      <c r="B307" s="22" t="str">
        <f>IF(調査票シート!E307="","",調査票シート!E307)</f>
        <v/>
      </c>
      <c r="C307" s="23" t="str">
        <f>IF(調査票シート!F307="","",調査票シート!F307)</f>
        <v/>
      </c>
      <c r="D307" s="74" t="str">
        <f>IFERROR(VLOOKUP(調査票シート!$I307,判定レベル!$C$3:$D$5,判定レベル!$D$1,FALSE),"")</f>
        <v/>
      </c>
      <c r="E307" s="74" t="str">
        <f>IFERROR(VLOOKUP(調査票シート!$J307,判定レベル!$C$6:$D$8,判定レベル!$D$1,FALSE),"")</f>
        <v/>
      </c>
      <c r="F307" s="74" t="str">
        <f>IF(調査票シート!$K307="","",IF(調査票シート!$K307&gt;=判定レベル!$C$1,判定レベル!$D$10,判定レベル!$D$9))</f>
        <v/>
      </c>
      <c r="G307" s="75" t="str">
        <f>IFERROR(VLOOKUP(調査票シート!$M307,判定レベル!$C$11:$D$20,判定レベル!$D$1,FALSE),"")</f>
        <v/>
      </c>
      <c r="H307" s="74" t="str">
        <f>IFERROR(VLOOKUP(調査票シート!$N307,判定レベル!$C$21:$D$22,判定レベル!$D$1,FALSE),"")</f>
        <v/>
      </c>
      <c r="I307" s="74" t="str">
        <f>IFERROR(VLOOKUP(調査票シート!$O307,判定レベル!$C$23:$D$25,判定レベル!$D$1,FALSE),"")</f>
        <v/>
      </c>
      <c r="J307" s="76" t="str">
        <f>IFERROR(VLOOKUP(調査票シート!$P307,判定レベル!$C$26:$D$27,判定レベル!$D$1,FALSE),"―")</f>
        <v>―</v>
      </c>
      <c r="K307" s="77">
        <f t="shared" si="5"/>
        <v>0</v>
      </c>
      <c r="L307" s="78">
        <f t="shared" si="5"/>
        <v>0</v>
      </c>
      <c r="M307" s="78">
        <f t="shared" si="5"/>
        <v>0</v>
      </c>
      <c r="N307" s="79">
        <f t="shared" si="5"/>
        <v>1</v>
      </c>
      <c r="O307" s="73" t="str">
        <f>IF(COUNTIF($D307:$J307,"×"),"×",IF(SUM($K307:$N307)&lt;7,"",IF(AND($I307=判定レベル!$D$25,SUM($M307:$M307)&lt;=0),"",IF(M307&gt;0,$M$8,IF(L307&gt;0,$L$8,$K$8)))))</f>
        <v/>
      </c>
      <c r="Q307" s="24" t="str">
        <f>IF(調査票シート!G307="","",調査票シート!G307)</f>
        <v/>
      </c>
      <c r="R307" s="161" t="str">
        <f>IF(調査票シート!$H307="","",調査票シート!$H307)</f>
        <v/>
      </c>
      <c r="S307" s="161" t="str">
        <f>IF(ISERROR(調査票シート!L307),"",調査票シート!L307)</f>
        <v/>
      </c>
    </row>
    <row r="308" spans="2:19" x14ac:dyDescent="0.3">
      <c r="B308" s="22" t="str">
        <f>IF(調査票シート!E308="","",調査票シート!E308)</f>
        <v/>
      </c>
      <c r="C308" s="23" t="str">
        <f>IF(調査票シート!F308="","",調査票シート!F308)</f>
        <v/>
      </c>
      <c r="D308" s="74" t="str">
        <f>IFERROR(VLOOKUP(調査票シート!$I308,判定レベル!$C$3:$D$5,判定レベル!$D$1,FALSE),"")</f>
        <v/>
      </c>
      <c r="E308" s="74" t="str">
        <f>IFERROR(VLOOKUP(調査票シート!$J308,判定レベル!$C$6:$D$8,判定レベル!$D$1,FALSE),"")</f>
        <v/>
      </c>
      <c r="F308" s="74" t="str">
        <f>IF(調査票シート!$K308="","",IF(調査票シート!$K308&gt;=判定レベル!$C$1,判定レベル!$D$10,判定レベル!$D$9))</f>
        <v/>
      </c>
      <c r="G308" s="75" t="str">
        <f>IFERROR(VLOOKUP(調査票シート!$M308,判定レベル!$C$11:$D$20,判定レベル!$D$1,FALSE),"")</f>
        <v/>
      </c>
      <c r="H308" s="74" t="str">
        <f>IFERROR(VLOOKUP(調査票シート!$N308,判定レベル!$C$21:$D$22,判定レベル!$D$1,FALSE),"")</f>
        <v/>
      </c>
      <c r="I308" s="74" t="str">
        <f>IFERROR(VLOOKUP(調査票シート!$O308,判定レベル!$C$23:$D$25,判定レベル!$D$1,FALSE),"")</f>
        <v/>
      </c>
      <c r="J308" s="76" t="str">
        <f>IFERROR(VLOOKUP(調査票シート!$P308,判定レベル!$C$26:$D$27,判定レベル!$D$1,FALSE),"―")</f>
        <v>―</v>
      </c>
      <c r="K308" s="77">
        <f t="shared" si="5"/>
        <v>0</v>
      </c>
      <c r="L308" s="78">
        <f t="shared" si="5"/>
        <v>0</v>
      </c>
      <c r="M308" s="78">
        <f t="shared" si="5"/>
        <v>0</v>
      </c>
      <c r="N308" s="79">
        <f t="shared" si="5"/>
        <v>1</v>
      </c>
      <c r="O308" s="73" t="str">
        <f>IF(COUNTIF($D308:$J308,"×"),"×",IF(SUM($K308:$N308)&lt;7,"",IF(AND($I308=判定レベル!$D$25,SUM($M308:$M308)&lt;=0),"",IF(M308&gt;0,$M$8,IF(L308&gt;0,$L$8,$K$8)))))</f>
        <v/>
      </c>
      <c r="Q308" s="24" t="str">
        <f>IF(調査票シート!G308="","",調査票シート!G308)</f>
        <v/>
      </c>
      <c r="R308" s="161" t="str">
        <f>IF(調査票シート!$H308="","",調査票シート!$H308)</f>
        <v/>
      </c>
      <c r="S308" s="161" t="str">
        <f>IF(ISERROR(調査票シート!L308),"",調査票シート!L308)</f>
        <v/>
      </c>
    </row>
    <row r="309" spans="2:19" x14ac:dyDescent="0.3">
      <c r="B309" s="22" t="str">
        <f>IF(調査票シート!E309="","",調査票シート!E309)</f>
        <v/>
      </c>
      <c r="C309" s="23" t="str">
        <f>IF(調査票シート!F309="","",調査票シート!F309)</f>
        <v/>
      </c>
      <c r="D309" s="74" t="str">
        <f>IFERROR(VLOOKUP(調査票シート!$I309,判定レベル!$C$3:$D$5,判定レベル!$D$1,FALSE),"")</f>
        <v/>
      </c>
      <c r="E309" s="74" t="str">
        <f>IFERROR(VLOOKUP(調査票シート!$J309,判定レベル!$C$6:$D$8,判定レベル!$D$1,FALSE),"")</f>
        <v/>
      </c>
      <c r="F309" s="74" t="str">
        <f>IF(調査票シート!$K309="","",IF(調査票シート!$K309&gt;=判定レベル!$C$1,判定レベル!$D$10,判定レベル!$D$9))</f>
        <v/>
      </c>
      <c r="G309" s="75" t="str">
        <f>IFERROR(VLOOKUP(調査票シート!$M309,判定レベル!$C$11:$D$20,判定レベル!$D$1,FALSE),"")</f>
        <v/>
      </c>
      <c r="H309" s="74" t="str">
        <f>IFERROR(VLOOKUP(調査票シート!$N309,判定レベル!$C$21:$D$22,判定レベル!$D$1,FALSE),"")</f>
        <v/>
      </c>
      <c r="I309" s="74" t="str">
        <f>IFERROR(VLOOKUP(調査票シート!$O309,判定レベル!$C$23:$D$25,判定レベル!$D$1,FALSE),"")</f>
        <v/>
      </c>
      <c r="J309" s="76" t="str">
        <f>IFERROR(VLOOKUP(調査票シート!$P309,判定レベル!$C$26:$D$27,判定レベル!$D$1,FALSE),"―")</f>
        <v>―</v>
      </c>
      <c r="K309" s="77">
        <f t="shared" si="5"/>
        <v>0</v>
      </c>
      <c r="L309" s="78">
        <f t="shared" si="5"/>
        <v>0</v>
      </c>
      <c r="M309" s="78">
        <f t="shared" si="5"/>
        <v>0</v>
      </c>
      <c r="N309" s="79">
        <f t="shared" si="5"/>
        <v>1</v>
      </c>
      <c r="O309" s="73" t="str">
        <f>IF(COUNTIF($D309:$J309,"×"),"×",IF(SUM($K309:$N309)&lt;7,"",IF(AND($I309=判定レベル!$D$25,SUM($M309:$M309)&lt;=0),"",IF(M309&gt;0,$M$8,IF(L309&gt;0,$L$8,$K$8)))))</f>
        <v/>
      </c>
      <c r="Q309" s="24" t="str">
        <f>IF(調査票シート!G309="","",調査票シート!G309)</f>
        <v/>
      </c>
      <c r="R309" s="161" t="str">
        <f>IF(調査票シート!$H309="","",調査票シート!$H309)</f>
        <v/>
      </c>
      <c r="S309" s="161" t="str">
        <f>IF(ISERROR(調査票シート!L309),"",調査票シート!L309)</f>
        <v/>
      </c>
    </row>
    <row r="310" spans="2:19" x14ac:dyDescent="0.3">
      <c r="B310" s="22" t="str">
        <f>IF(調査票シート!E310="","",調査票シート!E310)</f>
        <v/>
      </c>
      <c r="C310" s="23" t="str">
        <f>IF(調査票シート!F310="","",調査票シート!F310)</f>
        <v/>
      </c>
      <c r="D310" s="74" t="str">
        <f>IFERROR(VLOOKUP(調査票シート!$I310,判定レベル!$C$3:$D$5,判定レベル!$D$1,FALSE),"")</f>
        <v/>
      </c>
      <c r="E310" s="74" t="str">
        <f>IFERROR(VLOOKUP(調査票シート!$J310,判定レベル!$C$6:$D$8,判定レベル!$D$1,FALSE),"")</f>
        <v/>
      </c>
      <c r="F310" s="74" t="str">
        <f>IF(調査票シート!$K310="","",IF(調査票シート!$K310&gt;=判定レベル!$C$1,判定レベル!$D$10,判定レベル!$D$9))</f>
        <v/>
      </c>
      <c r="G310" s="75" t="str">
        <f>IFERROR(VLOOKUP(調査票シート!$M310,判定レベル!$C$11:$D$20,判定レベル!$D$1,FALSE),"")</f>
        <v/>
      </c>
      <c r="H310" s="74" t="str">
        <f>IFERROR(VLOOKUP(調査票シート!$N310,判定レベル!$C$21:$D$22,判定レベル!$D$1,FALSE),"")</f>
        <v/>
      </c>
      <c r="I310" s="74" t="str">
        <f>IFERROR(VLOOKUP(調査票シート!$O310,判定レベル!$C$23:$D$25,判定レベル!$D$1,FALSE),"")</f>
        <v/>
      </c>
      <c r="J310" s="76" t="str">
        <f>IFERROR(VLOOKUP(調査票シート!$P310,判定レベル!$C$26:$D$27,判定レベル!$D$1,FALSE),"―")</f>
        <v>―</v>
      </c>
      <c r="K310" s="77">
        <f t="shared" si="5"/>
        <v>0</v>
      </c>
      <c r="L310" s="78">
        <f t="shared" si="5"/>
        <v>0</v>
      </c>
      <c r="M310" s="78">
        <f t="shared" si="5"/>
        <v>0</v>
      </c>
      <c r="N310" s="79">
        <f t="shared" si="5"/>
        <v>1</v>
      </c>
      <c r="O310" s="73" t="str">
        <f>IF(COUNTIF($D310:$J310,"×"),"×",IF(SUM($K310:$N310)&lt;7,"",IF(AND($I310=判定レベル!$D$25,SUM($M310:$M310)&lt;=0),"",IF(M310&gt;0,$M$8,IF(L310&gt;0,$L$8,$K$8)))))</f>
        <v/>
      </c>
      <c r="Q310" s="24" t="str">
        <f>IF(調査票シート!G310="","",調査票シート!G310)</f>
        <v/>
      </c>
      <c r="R310" s="161" t="str">
        <f>IF(調査票シート!$H310="","",調査票シート!$H310)</f>
        <v/>
      </c>
      <c r="S310" s="161" t="str">
        <f>IF(ISERROR(調査票シート!L310),"",調査票シート!L310)</f>
        <v/>
      </c>
    </row>
    <row r="311" spans="2:19" x14ac:dyDescent="0.3">
      <c r="B311" s="22" t="str">
        <f>IF(調査票シート!E311="","",調査票シート!E311)</f>
        <v/>
      </c>
      <c r="C311" s="23" t="str">
        <f>IF(調査票シート!F311="","",調査票シート!F311)</f>
        <v/>
      </c>
      <c r="D311" s="74" t="str">
        <f>IFERROR(VLOOKUP(調査票シート!$I311,判定レベル!$C$3:$D$5,判定レベル!$D$1,FALSE),"")</f>
        <v/>
      </c>
      <c r="E311" s="74" t="str">
        <f>IFERROR(VLOOKUP(調査票シート!$J311,判定レベル!$C$6:$D$8,判定レベル!$D$1,FALSE),"")</f>
        <v/>
      </c>
      <c r="F311" s="74" t="str">
        <f>IF(調査票シート!$K311="","",IF(調査票シート!$K311&gt;=判定レベル!$C$1,判定レベル!$D$10,判定レベル!$D$9))</f>
        <v/>
      </c>
      <c r="G311" s="75" t="str">
        <f>IFERROR(VLOOKUP(調査票シート!$M311,判定レベル!$C$11:$D$20,判定レベル!$D$1,FALSE),"")</f>
        <v/>
      </c>
      <c r="H311" s="74" t="str">
        <f>IFERROR(VLOOKUP(調査票シート!$N311,判定レベル!$C$21:$D$22,判定レベル!$D$1,FALSE),"")</f>
        <v/>
      </c>
      <c r="I311" s="74" t="str">
        <f>IFERROR(VLOOKUP(調査票シート!$O311,判定レベル!$C$23:$D$25,判定レベル!$D$1,FALSE),"")</f>
        <v/>
      </c>
      <c r="J311" s="76" t="str">
        <f>IFERROR(VLOOKUP(調査票シート!$P311,判定レベル!$C$26:$D$27,判定レベル!$D$1,FALSE),"―")</f>
        <v>―</v>
      </c>
      <c r="K311" s="77">
        <f t="shared" si="5"/>
        <v>0</v>
      </c>
      <c r="L311" s="78">
        <f t="shared" si="5"/>
        <v>0</v>
      </c>
      <c r="M311" s="78">
        <f t="shared" si="5"/>
        <v>0</v>
      </c>
      <c r="N311" s="79">
        <f t="shared" si="5"/>
        <v>1</v>
      </c>
      <c r="O311" s="73" t="str">
        <f>IF(COUNTIF($D311:$J311,"×"),"×",IF(SUM($K311:$N311)&lt;7,"",IF(AND($I311=判定レベル!$D$25,SUM($M311:$M311)&lt;=0),"",IF(M311&gt;0,$M$8,IF(L311&gt;0,$L$8,$K$8)))))</f>
        <v/>
      </c>
      <c r="Q311" s="24" t="str">
        <f>IF(調査票シート!G311="","",調査票シート!G311)</f>
        <v/>
      </c>
      <c r="R311" s="161" t="str">
        <f>IF(調査票シート!$H311="","",調査票シート!$H311)</f>
        <v/>
      </c>
      <c r="S311" s="161" t="str">
        <f>IF(ISERROR(調査票シート!L311),"",調査票シート!L311)</f>
        <v/>
      </c>
    </row>
    <row r="312" spans="2:19" x14ac:dyDescent="0.3">
      <c r="B312" s="22" t="str">
        <f>IF(調査票シート!E312="","",調査票シート!E312)</f>
        <v/>
      </c>
      <c r="C312" s="23" t="str">
        <f>IF(調査票シート!F312="","",調査票シート!F312)</f>
        <v/>
      </c>
      <c r="D312" s="74" t="str">
        <f>IFERROR(VLOOKUP(調査票シート!$I312,判定レベル!$C$3:$D$5,判定レベル!$D$1,FALSE),"")</f>
        <v/>
      </c>
      <c r="E312" s="74" t="str">
        <f>IFERROR(VLOOKUP(調査票シート!$J312,判定レベル!$C$6:$D$8,判定レベル!$D$1,FALSE),"")</f>
        <v/>
      </c>
      <c r="F312" s="74" t="str">
        <f>IF(調査票シート!$K312="","",IF(調査票シート!$K312&gt;=判定レベル!$C$1,判定レベル!$D$10,判定レベル!$D$9))</f>
        <v/>
      </c>
      <c r="G312" s="75" t="str">
        <f>IFERROR(VLOOKUP(調査票シート!$M312,判定レベル!$C$11:$D$20,判定レベル!$D$1,FALSE),"")</f>
        <v/>
      </c>
      <c r="H312" s="74" t="str">
        <f>IFERROR(VLOOKUP(調査票シート!$N312,判定レベル!$C$21:$D$22,判定レベル!$D$1,FALSE),"")</f>
        <v/>
      </c>
      <c r="I312" s="74" t="str">
        <f>IFERROR(VLOOKUP(調査票シート!$O312,判定レベル!$C$23:$D$25,判定レベル!$D$1,FALSE),"")</f>
        <v/>
      </c>
      <c r="J312" s="76" t="str">
        <f>IFERROR(VLOOKUP(調査票シート!$P312,判定レベル!$C$26:$D$27,判定レベル!$D$1,FALSE),"―")</f>
        <v>―</v>
      </c>
      <c r="K312" s="77">
        <f t="shared" si="5"/>
        <v>0</v>
      </c>
      <c r="L312" s="78">
        <f t="shared" si="5"/>
        <v>0</v>
      </c>
      <c r="M312" s="78">
        <f t="shared" si="5"/>
        <v>0</v>
      </c>
      <c r="N312" s="79">
        <f t="shared" si="5"/>
        <v>1</v>
      </c>
      <c r="O312" s="73" t="str">
        <f>IF(COUNTIF($D312:$J312,"×"),"×",IF(SUM($K312:$N312)&lt;7,"",IF(AND($I312=判定レベル!$D$25,SUM($M312:$M312)&lt;=0),"",IF(M312&gt;0,$M$8,IF(L312&gt;0,$L$8,$K$8)))))</f>
        <v/>
      </c>
      <c r="Q312" s="24" t="str">
        <f>IF(調査票シート!G312="","",調査票シート!G312)</f>
        <v/>
      </c>
      <c r="R312" s="161" t="str">
        <f>IF(調査票シート!$H312="","",調査票シート!$H312)</f>
        <v/>
      </c>
      <c r="S312" s="161" t="str">
        <f>IF(ISERROR(調査票シート!L312),"",調査票シート!L312)</f>
        <v/>
      </c>
    </row>
    <row r="313" spans="2:19" x14ac:dyDescent="0.3">
      <c r="B313" s="22" t="str">
        <f>IF(調査票シート!E313="","",調査票シート!E313)</f>
        <v/>
      </c>
      <c r="C313" s="23" t="str">
        <f>IF(調査票シート!F313="","",調査票シート!F313)</f>
        <v/>
      </c>
      <c r="D313" s="74" t="str">
        <f>IFERROR(VLOOKUP(調査票シート!$I313,判定レベル!$C$3:$D$5,判定レベル!$D$1,FALSE),"")</f>
        <v/>
      </c>
      <c r="E313" s="74" t="str">
        <f>IFERROR(VLOOKUP(調査票シート!$J313,判定レベル!$C$6:$D$8,判定レベル!$D$1,FALSE),"")</f>
        <v/>
      </c>
      <c r="F313" s="74" t="str">
        <f>IF(調査票シート!$K313="","",IF(調査票シート!$K313&gt;=判定レベル!$C$1,判定レベル!$D$10,判定レベル!$D$9))</f>
        <v/>
      </c>
      <c r="G313" s="75" t="str">
        <f>IFERROR(VLOOKUP(調査票シート!$M313,判定レベル!$C$11:$D$20,判定レベル!$D$1,FALSE),"")</f>
        <v/>
      </c>
      <c r="H313" s="74" t="str">
        <f>IFERROR(VLOOKUP(調査票シート!$N313,判定レベル!$C$21:$D$22,判定レベル!$D$1,FALSE),"")</f>
        <v/>
      </c>
      <c r="I313" s="74" t="str">
        <f>IFERROR(VLOOKUP(調査票シート!$O313,判定レベル!$C$23:$D$25,判定レベル!$D$1,FALSE),"")</f>
        <v/>
      </c>
      <c r="J313" s="76" t="str">
        <f>IFERROR(VLOOKUP(調査票シート!$P313,判定レベル!$C$26:$D$27,判定レベル!$D$1,FALSE),"―")</f>
        <v>―</v>
      </c>
      <c r="K313" s="77">
        <f t="shared" si="5"/>
        <v>0</v>
      </c>
      <c r="L313" s="78">
        <f t="shared" si="5"/>
        <v>0</v>
      </c>
      <c r="M313" s="78">
        <f t="shared" si="5"/>
        <v>0</v>
      </c>
      <c r="N313" s="79">
        <f t="shared" si="5"/>
        <v>1</v>
      </c>
      <c r="O313" s="73" t="str">
        <f>IF(COUNTIF($D313:$J313,"×"),"×",IF(SUM($K313:$N313)&lt;7,"",IF(AND($I313=判定レベル!$D$25,SUM($M313:$M313)&lt;=0),"",IF(M313&gt;0,$M$8,IF(L313&gt;0,$L$8,$K$8)))))</f>
        <v/>
      </c>
      <c r="Q313" s="24" t="str">
        <f>IF(調査票シート!G313="","",調査票シート!G313)</f>
        <v/>
      </c>
      <c r="R313" s="161" t="str">
        <f>IF(調査票シート!$H313="","",調査票シート!$H313)</f>
        <v/>
      </c>
      <c r="S313" s="161" t="str">
        <f>IF(ISERROR(調査票シート!L313),"",調査票シート!L313)</f>
        <v/>
      </c>
    </row>
    <row r="314" spans="2:19" x14ac:dyDescent="0.3">
      <c r="B314" s="22" t="str">
        <f>IF(調査票シート!E314="","",調査票シート!E314)</f>
        <v/>
      </c>
      <c r="C314" s="23" t="str">
        <f>IF(調査票シート!F314="","",調査票シート!F314)</f>
        <v/>
      </c>
      <c r="D314" s="74" t="str">
        <f>IFERROR(VLOOKUP(調査票シート!$I314,判定レベル!$C$3:$D$5,判定レベル!$D$1,FALSE),"")</f>
        <v/>
      </c>
      <c r="E314" s="74" t="str">
        <f>IFERROR(VLOOKUP(調査票シート!$J314,判定レベル!$C$6:$D$8,判定レベル!$D$1,FALSE),"")</f>
        <v/>
      </c>
      <c r="F314" s="74" t="str">
        <f>IF(調査票シート!$K314="","",IF(調査票シート!$K314&gt;=判定レベル!$C$1,判定レベル!$D$10,判定レベル!$D$9))</f>
        <v/>
      </c>
      <c r="G314" s="75" t="str">
        <f>IFERROR(VLOOKUP(調査票シート!$M314,判定レベル!$C$11:$D$20,判定レベル!$D$1,FALSE),"")</f>
        <v/>
      </c>
      <c r="H314" s="74" t="str">
        <f>IFERROR(VLOOKUP(調査票シート!$N314,判定レベル!$C$21:$D$22,判定レベル!$D$1,FALSE),"")</f>
        <v/>
      </c>
      <c r="I314" s="74" t="str">
        <f>IFERROR(VLOOKUP(調査票シート!$O314,判定レベル!$C$23:$D$25,判定レベル!$D$1,FALSE),"")</f>
        <v/>
      </c>
      <c r="J314" s="76" t="str">
        <f>IFERROR(VLOOKUP(調査票シート!$P314,判定レベル!$C$26:$D$27,判定レベル!$D$1,FALSE),"―")</f>
        <v>―</v>
      </c>
      <c r="K314" s="77">
        <f t="shared" si="5"/>
        <v>0</v>
      </c>
      <c r="L314" s="78">
        <f t="shared" si="5"/>
        <v>0</v>
      </c>
      <c r="M314" s="78">
        <f t="shared" si="5"/>
        <v>0</v>
      </c>
      <c r="N314" s="79">
        <f t="shared" si="5"/>
        <v>1</v>
      </c>
      <c r="O314" s="73" t="str">
        <f>IF(COUNTIF($D314:$J314,"×"),"×",IF(SUM($K314:$N314)&lt;7,"",IF(AND($I314=判定レベル!$D$25,SUM($M314:$M314)&lt;=0),"",IF(M314&gt;0,$M$8,IF(L314&gt;0,$L$8,$K$8)))))</f>
        <v/>
      </c>
      <c r="Q314" s="24" t="str">
        <f>IF(調査票シート!G314="","",調査票シート!G314)</f>
        <v/>
      </c>
      <c r="R314" s="161" t="str">
        <f>IF(調査票シート!$H314="","",調査票シート!$H314)</f>
        <v/>
      </c>
      <c r="S314" s="161" t="str">
        <f>IF(ISERROR(調査票シート!L314),"",調査票シート!L314)</f>
        <v/>
      </c>
    </row>
    <row r="315" spans="2:19" x14ac:dyDescent="0.3">
      <c r="B315" s="22" t="str">
        <f>IF(調査票シート!E315="","",調査票シート!E315)</f>
        <v/>
      </c>
      <c r="C315" s="23" t="str">
        <f>IF(調査票シート!F315="","",調査票シート!F315)</f>
        <v/>
      </c>
      <c r="D315" s="74" t="str">
        <f>IFERROR(VLOOKUP(調査票シート!$I315,判定レベル!$C$3:$D$5,判定レベル!$D$1,FALSE),"")</f>
        <v/>
      </c>
      <c r="E315" s="74" t="str">
        <f>IFERROR(VLOOKUP(調査票シート!$J315,判定レベル!$C$6:$D$8,判定レベル!$D$1,FALSE),"")</f>
        <v/>
      </c>
      <c r="F315" s="74" t="str">
        <f>IF(調査票シート!$K315="","",IF(調査票シート!$K315&gt;=判定レベル!$C$1,判定レベル!$D$10,判定レベル!$D$9))</f>
        <v/>
      </c>
      <c r="G315" s="75" t="str">
        <f>IFERROR(VLOOKUP(調査票シート!$M315,判定レベル!$C$11:$D$20,判定レベル!$D$1,FALSE),"")</f>
        <v/>
      </c>
      <c r="H315" s="74" t="str">
        <f>IFERROR(VLOOKUP(調査票シート!$N315,判定レベル!$C$21:$D$22,判定レベル!$D$1,FALSE),"")</f>
        <v/>
      </c>
      <c r="I315" s="74" t="str">
        <f>IFERROR(VLOOKUP(調査票シート!$O315,判定レベル!$C$23:$D$25,判定レベル!$D$1,FALSE),"")</f>
        <v/>
      </c>
      <c r="J315" s="76" t="str">
        <f>IFERROR(VLOOKUP(調査票シート!$P315,判定レベル!$C$26:$D$27,判定レベル!$D$1,FALSE),"―")</f>
        <v>―</v>
      </c>
      <c r="K315" s="77">
        <f t="shared" si="5"/>
        <v>0</v>
      </c>
      <c r="L315" s="78">
        <f t="shared" si="5"/>
        <v>0</v>
      </c>
      <c r="M315" s="78">
        <f t="shared" si="5"/>
        <v>0</v>
      </c>
      <c r="N315" s="79">
        <f t="shared" si="5"/>
        <v>1</v>
      </c>
      <c r="O315" s="73" t="str">
        <f>IF(COUNTIF($D315:$J315,"×"),"×",IF(SUM($K315:$N315)&lt;7,"",IF(AND($I315=判定レベル!$D$25,SUM($M315:$M315)&lt;=0),"",IF(M315&gt;0,$M$8,IF(L315&gt;0,$L$8,$K$8)))))</f>
        <v/>
      </c>
      <c r="Q315" s="24" t="str">
        <f>IF(調査票シート!G315="","",調査票シート!G315)</f>
        <v/>
      </c>
      <c r="R315" s="161" t="str">
        <f>IF(調査票シート!$H315="","",調査票シート!$H315)</f>
        <v/>
      </c>
      <c r="S315" s="161" t="str">
        <f>IF(ISERROR(調査票シート!L315),"",調査票シート!L315)</f>
        <v/>
      </c>
    </row>
    <row r="316" spans="2:19" x14ac:dyDescent="0.3">
      <c r="B316" s="22" t="str">
        <f>IF(調査票シート!E316="","",調査票シート!E316)</f>
        <v/>
      </c>
      <c r="C316" s="23" t="str">
        <f>IF(調査票シート!F316="","",調査票シート!F316)</f>
        <v/>
      </c>
      <c r="D316" s="74" t="str">
        <f>IFERROR(VLOOKUP(調査票シート!$I316,判定レベル!$C$3:$D$5,判定レベル!$D$1,FALSE),"")</f>
        <v/>
      </c>
      <c r="E316" s="74" t="str">
        <f>IFERROR(VLOOKUP(調査票シート!$J316,判定レベル!$C$6:$D$8,判定レベル!$D$1,FALSE),"")</f>
        <v/>
      </c>
      <c r="F316" s="74" t="str">
        <f>IF(調査票シート!$K316="","",IF(調査票シート!$K316&gt;=判定レベル!$C$1,判定レベル!$D$10,判定レベル!$D$9))</f>
        <v/>
      </c>
      <c r="G316" s="75" t="str">
        <f>IFERROR(VLOOKUP(調査票シート!$M316,判定レベル!$C$11:$D$20,判定レベル!$D$1,FALSE),"")</f>
        <v/>
      </c>
      <c r="H316" s="74" t="str">
        <f>IFERROR(VLOOKUP(調査票シート!$N316,判定レベル!$C$21:$D$22,判定レベル!$D$1,FALSE),"")</f>
        <v/>
      </c>
      <c r="I316" s="74" t="str">
        <f>IFERROR(VLOOKUP(調査票シート!$O316,判定レベル!$C$23:$D$25,判定レベル!$D$1,FALSE),"")</f>
        <v/>
      </c>
      <c r="J316" s="76" t="str">
        <f>IFERROR(VLOOKUP(調査票シート!$P316,判定レベル!$C$26:$D$27,判定レベル!$D$1,FALSE),"―")</f>
        <v>―</v>
      </c>
      <c r="K316" s="77">
        <f t="shared" si="5"/>
        <v>0</v>
      </c>
      <c r="L316" s="78">
        <f t="shared" si="5"/>
        <v>0</v>
      </c>
      <c r="M316" s="78">
        <f t="shared" si="5"/>
        <v>0</v>
      </c>
      <c r="N316" s="79">
        <f t="shared" si="5"/>
        <v>1</v>
      </c>
      <c r="O316" s="73" t="str">
        <f>IF(COUNTIF($D316:$J316,"×"),"×",IF(SUM($K316:$N316)&lt;7,"",IF(AND($I316=判定レベル!$D$25,SUM($M316:$M316)&lt;=0),"",IF(M316&gt;0,$M$8,IF(L316&gt;0,$L$8,$K$8)))))</f>
        <v/>
      </c>
      <c r="Q316" s="24" t="str">
        <f>IF(調査票シート!G316="","",調査票シート!G316)</f>
        <v/>
      </c>
      <c r="R316" s="161" t="str">
        <f>IF(調査票シート!$H316="","",調査票シート!$H316)</f>
        <v/>
      </c>
      <c r="S316" s="161" t="str">
        <f>IF(ISERROR(調査票シート!L316),"",調査票シート!L316)</f>
        <v/>
      </c>
    </row>
    <row r="317" spans="2:19" x14ac:dyDescent="0.3">
      <c r="B317" s="22" t="str">
        <f>IF(調査票シート!E317="","",調査票シート!E317)</f>
        <v/>
      </c>
      <c r="C317" s="23" t="str">
        <f>IF(調査票シート!F317="","",調査票シート!F317)</f>
        <v/>
      </c>
      <c r="D317" s="74" t="str">
        <f>IFERROR(VLOOKUP(調査票シート!$I317,判定レベル!$C$3:$D$5,判定レベル!$D$1,FALSE),"")</f>
        <v/>
      </c>
      <c r="E317" s="74" t="str">
        <f>IFERROR(VLOOKUP(調査票シート!$J317,判定レベル!$C$6:$D$8,判定レベル!$D$1,FALSE),"")</f>
        <v/>
      </c>
      <c r="F317" s="74" t="str">
        <f>IF(調査票シート!$K317="","",IF(調査票シート!$K317&gt;=判定レベル!$C$1,判定レベル!$D$10,判定レベル!$D$9))</f>
        <v/>
      </c>
      <c r="G317" s="75" t="str">
        <f>IFERROR(VLOOKUP(調査票シート!$M317,判定レベル!$C$11:$D$20,判定レベル!$D$1,FALSE),"")</f>
        <v/>
      </c>
      <c r="H317" s="74" t="str">
        <f>IFERROR(VLOOKUP(調査票シート!$N317,判定レベル!$C$21:$D$22,判定レベル!$D$1,FALSE),"")</f>
        <v/>
      </c>
      <c r="I317" s="74" t="str">
        <f>IFERROR(VLOOKUP(調査票シート!$O317,判定レベル!$C$23:$D$25,判定レベル!$D$1,FALSE),"")</f>
        <v/>
      </c>
      <c r="J317" s="76" t="str">
        <f>IFERROR(VLOOKUP(調査票シート!$P317,判定レベル!$C$26:$D$27,判定レベル!$D$1,FALSE),"―")</f>
        <v>―</v>
      </c>
      <c r="K317" s="77">
        <f t="shared" si="5"/>
        <v>0</v>
      </c>
      <c r="L317" s="78">
        <f t="shared" si="5"/>
        <v>0</v>
      </c>
      <c r="M317" s="78">
        <f t="shared" si="5"/>
        <v>0</v>
      </c>
      <c r="N317" s="79">
        <f t="shared" si="5"/>
        <v>1</v>
      </c>
      <c r="O317" s="73" t="str">
        <f>IF(COUNTIF($D317:$J317,"×"),"×",IF(SUM($K317:$N317)&lt;7,"",IF(AND($I317=判定レベル!$D$25,SUM($M317:$M317)&lt;=0),"",IF(M317&gt;0,$M$8,IF(L317&gt;0,$L$8,$K$8)))))</f>
        <v/>
      </c>
      <c r="Q317" s="24" t="str">
        <f>IF(調査票シート!G317="","",調査票シート!G317)</f>
        <v/>
      </c>
      <c r="R317" s="161" t="str">
        <f>IF(調査票シート!$H317="","",調査票シート!$H317)</f>
        <v/>
      </c>
      <c r="S317" s="161" t="str">
        <f>IF(ISERROR(調査票シート!L317),"",調査票シート!L317)</f>
        <v/>
      </c>
    </row>
    <row r="318" spans="2:19" x14ac:dyDescent="0.3">
      <c r="B318" s="22" t="str">
        <f>IF(調査票シート!E318="","",調査票シート!E318)</f>
        <v/>
      </c>
      <c r="C318" s="23" t="str">
        <f>IF(調査票シート!F318="","",調査票シート!F318)</f>
        <v/>
      </c>
      <c r="D318" s="74" t="str">
        <f>IFERROR(VLOOKUP(調査票シート!$I318,判定レベル!$C$3:$D$5,判定レベル!$D$1,FALSE),"")</f>
        <v/>
      </c>
      <c r="E318" s="74" t="str">
        <f>IFERROR(VLOOKUP(調査票シート!$J318,判定レベル!$C$6:$D$8,判定レベル!$D$1,FALSE),"")</f>
        <v/>
      </c>
      <c r="F318" s="74" t="str">
        <f>IF(調査票シート!$K318="","",IF(調査票シート!$K318&gt;=判定レベル!$C$1,判定レベル!$D$10,判定レベル!$D$9))</f>
        <v/>
      </c>
      <c r="G318" s="75" t="str">
        <f>IFERROR(VLOOKUP(調査票シート!$M318,判定レベル!$C$11:$D$20,判定レベル!$D$1,FALSE),"")</f>
        <v/>
      </c>
      <c r="H318" s="74" t="str">
        <f>IFERROR(VLOOKUP(調査票シート!$N318,判定レベル!$C$21:$D$22,判定レベル!$D$1,FALSE),"")</f>
        <v/>
      </c>
      <c r="I318" s="74" t="str">
        <f>IFERROR(VLOOKUP(調査票シート!$O318,判定レベル!$C$23:$D$25,判定レベル!$D$1,FALSE),"")</f>
        <v/>
      </c>
      <c r="J318" s="76" t="str">
        <f>IFERROR(VLOOKUP(調査票シート!$P318,判定レベル!$C$26:$D$27,判定レベル!$D$1,FALSE),"―")</f>
        <v>―</v>
      </c>
      <c r="K318" s="77">
        <f t="shared" si="5"/>
        <v>0</v>
      </c>
      <c r="L318" s="78">
        <f t="shared" si="5"/>
        <v>0</v>
      </c>
      <c r="M318" s="78">
        <f t="shared" si="5"/>
        <v>0</v>
      </c>
      <c r="N318" s="79">
        <f t="shared" si="5"/>
        <v>1</v>
      </c>
      <c r="O318" s="73" t="str">
        <f>IF(COUNTIF($D318:$J318,"×"),"×",IF(SUM($K318:$N318)&lt;7,"",IF(AND($I318=判定レベル!$D$25,SUM($M318:$M318)&lt;=0),"",IF(M318&gt;0,$M$8,IF(L318&gt;0,$L$8,$K$8)))))</f>
        <v/>
      </c>
      <c r="Q318" s="24" t="str">
        <f>IF(調査票シート!G318="","",調査票シート!G318)</f>
        <v/>
      </c>
      <c r="R318" s="161" t="str">
        <f>IF(調査票シート!$H318="","",調査票シート!$H318)</f>
        <v/>
      </c>
      <c r="S318" s="161" t="str">
        <f>IF(ISERROR(調査票シート!L318),"",調査票シート!L318)</f>
        <v/>
      </c>
    </row>
    <row r="319" spans="2:19" x14ac:dyDescent="0.3">
      <c r="B319" s="22" t="str">
        <f>IF(調査票シート!E319="","",調査票シート!E319)</f>
        <v/>
      </c>
      <c r="C319" s="23" t="str">
        <f>IF(調査票シート!F319="","",調査票シート!F319)</f>
        <v/>
      </c>
      <c r="D319" s="74" t="str">
        <f>IFERROR(VLOOKUP(調査票シート!$I319,判定レベル!$C$3:$D$5,判定レベル!$D$1,FALSE),"")</f>
        <v/>
      </c>
      <c r="E319" s="74" t="str">
        <f>IFERROR(VLOOKUP(調査票シート!$J319,判定レベル!$C$6:$D$8,判定レベル!$D$1,FALSE),"")</f>
        <v/>
      </c>
      <c r="F319" s="74" t="str">
        <f>IF(調査票シート!$K319="","",IF(調査票シート!$K319&gt;=判定レベル!$C$1,判定レベル!$D$10,判定レベル!$D$9))</f>
        <v/>
      </c>
      <c r="G319" s="75" t="str">
        <f>IFERROR(VLOOKUP(調査票シート!$M319,判定レベル!$C$11:$D$20,判定レベル!$D$1,FALSE),"")</f>
        <v/>
      </c>
      <c r="H319" s="74" t="str">
        <f>IFERROR(VLOOKUP(調査票シート!$N319,判定レベル!$C$21:$D$22,判定レベル!$D$1,FALSE),"")</f>
        <v/>
      </c>
      <c r="I319" s="74" t="str">
        <f>IFERROR(VLOOKUP(調査票シート!$O319,判定レベル!$C$23:$D$25,判定レベル!$D$1,FALSE),"")</f>
        <v/>
      </c>
      <c r="J319" s="76" t="str">
        <f>IFERROR(VLOOKUP(調査票シート!$P319,判定レベル!$C$26:$D$27,判定レベル!$D$1,FALSE),"―")</f>
        <v>―</v>
      </c>
      <c r="K319" s="77">
        <f t="shared" si="5"/>
        <v>0</v>
      </c>
      <c r="L319" s="78">
        <f t="shared" si="5"/>
        <v>0</v>
      </c>
      <c r="M319" s="78">
        <f t="shared" si="5"/>
        <v>0</v>
      </c>
      <c r="N319" s="79">
        <f t="shared" si="5"/>
        <v>1</v>
      </c>
      <c r="O319" s="73" t="str">
        <f>IF(COUNTIF($D319:$J319,"×"),"×",IF(SUM($K319:$N319)&lt;7,"",IF(AND($I319=判定レベル!$D$25,SUM($M319:$M319)&lt;=0),"",IF(M319&gt;0,$M$8,IF(L319&gt;0,$L$8,$K$8)))))</f>
        <v/>
      </c>
      <c r="Q319" s="24" t="str">
        <f>IF(調査票シート!G319="","",調査票シート!G319)</f>
        <v/>
      </c>
      <c r="R319" s="161" t="str">
        <f>IF(調査票シート!$H319="","",調査票シート!$H319)</f>
        <v/>
      </c>
      <c r="S319" s="161" t="str">
        <f>IF(ISERROR(調査票シート!L319),"",調査票シート!L319)</f>
        <v/>
      </c>
    </row>
    <row r="320" spans="2:19" x14ac:dyDescent="0.3">
      <c r="B320" s="22" t="str">
        <f>IF(調査票シート!E320="","",調査票シート!E320)</f>
        <v/>
      </c>
      <c r="C320" s="23" t="str">
        <f>IF(調査票シート!F320="","",調査票シート!F320)</f>
        <v/>
      </c>
      <c r="D320" s="74" t="str">
        <f>IFERROR(VLOOKUP(調査票シート!$I320,判定レベル!$C$3:$D$5,判定レベル!$D$1,FALSE),"")</f>
        <v/>
      </c>
      <c r="E320" s="74" t="str">
        <f>IFERROR(VLOOKUP(調査票シート!$J320,判定レベル!$C$6:$D$8,判定レベル!$D$1,FALSE),"")</f>
        <v/>
      </c>
      <c r="F320" s="74" t="str">
        <f>IF(調査票シート!$K320="","",IF(調査票シート!$K320&gt;=判定レベル!$C$1,判定レベル!$D$10,判定レベル!$D$9))</f>
        <v/>
      </c>
      <c r="G320" s="75" t="str">
        <f>IFERROR(VLOOKUP(調査票シート!$M320,判定レベル!$C$11:$D$20,判定レベル!$D$1,FALSE),"")</f>
        <v/>
      </c>
      <c r="H320" s="74" t="str">
        <f>IFERROR(VLOOKUP(調査票シート!$N320,判定レベル!$C$21:$D$22,判定レベル!$D$1,FALSE),"")</f>
        <v/>
      </c>
      <c r="I320" s="74" t="str">
        <f>IFERROR(VLOOKUP(調査票シート!$O320,判定レベル!$C$23:$D$25,判定レベル!$D$1,FALSE),"")</f>
        <v/>
      </c>
      <c r="J320" s="76" t="str">
        <f>IFERROR(VLOOKUP(調査票シート!$P320,判定レベル!$C$26:$D$27,判定レベル!$D$1,FALSE),"―")</f>
        <v>―</v>
      </c>
      <c r="K320" s="77">
        <f t="shared" si="5"/>
        <v>0</v>
      </c>
      <c r="L320" s="78">
        <f t="shared" si="5"/>
        <v>0</v>
      </c>
      <c r="M320" s="78">
        <f t="shared" si="5"/>
        <v>0</v>
      </c>
      <c r="N320" s="79">
        <f t="shared" si="5"/>
        <v>1</v>
      </c>
      <c r="O320" s="73" t="str">
        <f>IF(COUNTIF($D320:$J320,"×"),"×",IF(SUM($K320:$N320)&lt;7,"",IF(AND($I320=判定レベル!$D$25,SUM($M320:$M320)&lt;=0),"",IF(M320&gt;0,$M$8,IF(L320&gt;0,$L$8,$K$8)))))</f>
        <v/>
      </c>
      <c r="Q320" s="24" t="str">
        <f>IF(調査票シート!G320="","",調査票シート!G320)</f>
        <v/>
      </c>
      <c r="R320" s="161" t="str">
        <f>IF(調査票シート!$H320="","",調査票シート!$H320)</f>
        <v/>
      </c>
      <c r="S320" s="161" t="str">
        <f>IF(ISERROR(調査票シート!L320),"",調査票シート!L320)</f>
        <v/>
      </c>
    </row>
    <row r="321" spans="2:19" x14ac:dyDescent="0.3">
      <c r="B321" s="22" t="str">
        <f>IF(調査票シート!E321="","",調査票シート!E321)</f>
        <v/>
      </c>
      <c r="C321" s="23" t="str">
        <f>IF(調査票シート!F321="","",調査票シート!F321)</f>
        <v/>
      </c>
      <c r="D321" s="74" t="str">
        <f>IFERROR(VLOOKUP(調査票シート!$I321,判定レベル!$C$3:$D$5,判定レベル!$D$1,FALSE),"")</f>
        <v/>
      </c>
      <c r="E321" s="74" t="str">
        <f>IFERROR(VLOOKUP(調査票シート!$J321,判定レベル!$C$6:$D$8,判定レベル!$D$1,FALSE),"")</f>
        <v/>
      </c>
      <c r="F321" s="74" t="str">
        <f>IF(調査票シート!$K321="","",IF(調査票シート!$K321&gt;=判定レベル!$C$1,判定レベル!$D$10,判定レベル!$D$9))</f>
        <v/>
      </c>
      <c r="G321" s="75" t="str">
        <f>IFERROR(VLOOKUP(調査票シート!$M321,判定レベル!$C$11:$D$20,判定レベル!$D$1,FALSE),"")</f>
        <v/>
      </c>
      <c r="H321" s="74" t="str">
        <f>IFERROR(VLOOKUP(調査票シート!$N321,判定レベル!$C$21:$D$22,判定レベル!$D$1,FALSE),"")</f>
        <v/>
      </c>
      <c r="I321" s="74" t="str">
        <f>IFERROR(VLOOKUP(調査票シート!$O321,判定レベル!$C$23:$D$25,判定レベル!$D$1,FALSE),"")</f>
        <v/>
      </c>
      <c r="J321" s="76" t="str">
        <f>IFERROR(VLOOKUP(調査票シート!$P321,判定レベル!$C$26:$D$27,判定レベル!$D$1,FALSE),"―")</f>
        <v>―</v>
      </c>
      <c r="K321" s="77">
        <f t="shared" si="5"/>
        <v>0</v>
      </c>
      <c r="L321" s="78">
        <f t="shared" si="5"/>
        <v>0</v>
      </c>
      <c r="M321" s="78">
        <f t="shared" si="5"/>
        <v>0</v>
      </c>
      <c r="N321" s="79">
        <f t="shared" si="5"/>
        <v>1</v>
      </c>
      <c r="O321" s="73" t="str">
        <f>IF(COUNTIF($D321:$J321,"×"),"×",IF(SUM($K321:$N321)&lt;7,"",IF(AND($I321=判定レベル!$D$25,SUM($M321:$M321)&lt;=0),"",IF(M321&gt;0,$M$8,IF(L321&gt;0,$L$8,$K$8)))))</f>
        <v/>
      </c>
      <c r="Q321" s="24" t="str">
        <f>IF(調査票シート!G321="","",調査票シート!G321)</f>
        <v/>
      </c>
      <c r="R321" s="161" t="str">
        <f>IF(調査票シート!$H321="","",調査票シート!$H321)</f>
        <v/>
      </c>
      <c r="S321" s="161" t="str">
        <f>IF(ISERROR(調査票シート!L321),"",調査票シート!L321)</f>
        <v/>
      </c>
    </row>
    <row r="322" spans="2:19" x14ac:dyDescent="0.3">
      <c r="B322" s="22" t="str">
        <f>IF(調査票シート!E322="","",調査票シート!E322)</f>
        <v/>
      </c>
      <c r="C322" s="23" t="str">
        <f>IF(調査票シート!F322="","",調査票シート!F322)</f>
        <v/>
      </c>
      <c r="D322" s="74" t="str">
        <f>IFERROR(VLOOKUP(調査票シート!$I322,判定レベル!$C$3:$D$5,判定レベル!$D$1,FALSE),"")</f>
        <v/>
      </c>
      <c r="E322" s="74" t="str">
        <f>IFERROR(VLOOKUP(調査票シート!$J322,判定レベル!$C$6:$D$8,判定レベル!$D$1,FALSE),"")</f>
        <v/>
      </c>
      <c r="F322" s="74" t="str">
        <f>IF(調査票シート!$K322="","",IF(調査票シート!$K322&gt;=判定レベル!$C$1,判定レベル!$D$10,判定レベル!$D$9))</f>
        <v/>
      </c>
      <c r="G322" s="75" t="str">
        <f>IFERROR(VLOOKUP(調査票シート!$M322,判定レベル!$C$11:$D$20,判定レベル!$D$1,FALSE),"")</f>
        <v/>
      </c>
      <c r="H322" s="74" t="str">
        <f>IFERROR(VLOOKUP(調査票シート!$N322,判定レベル!$C$21:$D$22,判定レベル!$D$1,FALSE),"")</f>
        <v/>
      </c>
      <c r="I322" s="74" t="str">
        <f>IFERROR(VLOOKUP(調査票シート!$O322,判定レベル!$C$23:$D$25,判定レベル!$D$1,FALSE),"")</f>
        <v/>
      </c>
      <c r="J322" s="76" t="str">
        <f>IFERROR(VLOOKUP(調査票シート!$P322,判定レベル!$C$26:$D$27,判定レベル!$D$1,FALSE),"―")</f>
        <v>―</v>
      </c>
      <c r="K322" s="77">
        <f t="shared" si="5"/>
        <v>0</v>
      </c>
      <c r="L322" s="78">
        <f t="shared" si="5"/>
        <v>0</v>
      </c>
      <c r="M322" s="78">
        <f t="shared" si="5"/>
        <v>0</v>
      </c>
      <c r="N322" s="79">
        <f t="shared" si="5"/>
        <v>1</v>
      </c>
      <c r="O322" s="73" t="str">
        <f>IF(COUNTIF($D322:$J322,"×"),"×",IF(SUM($K322:$N322)&lt;7,"",IF(AND($I322=判定レベル!$D$25,SUM($M322:$M322)&lt;=0),"",IF(M322&gt;0,$M$8,IF(L322&gt;0,$L$8,$K$8)))))</f>
        <v/>
      </c>
      <c r="Q322" s="24" t="str">
        <f>IF(調査票シート!G322="","",調査票シート!G322)</f>
        <v/>
      </c>
      <c r="R322" s="161" t="str">
        <f>IF(調査票シート!$H322="","",調査票シート!$H322)</f>
        <v/>
      </c>
      <c r="S322" s="161" t="str">
        <f>IF(ISERROR(調査票シート!L322),"",調査票シート!L322)</f>
        <v/>
      </c>
    </row>
    <row r="323" spans="2:19" x14ac:dyDescent="0.3">
      <c r="B323" s="22" t="str">
        <f>IF(調査票シート!E323="","",調査票シート!E323)</f>
        <v/>
      </c>
      <c r="C323" s="23" t="str">
        <f>IF(調査票シート!F323="","",調査票シート!F323)</f>
        <v/>
      </c>
      <c r="D323" s="74" t="str">
        <f>IFERROR(VLOOKUP(調査票シート!$I323,判定レベル!$C$3:$D$5,判定レベル!$D$1,FALSE),"")</f>
        <v/>
      </c>
      <c r="E323" s="74" t="str">
        <f>IFERROR(VLOOKUP(調査票シート!$J323,判定レベル!$C$6:$D$8,判定レベル!$D$1,FALSE),"")</f>
        <v/>
      </c>
      <c r="F323" s="74" t="str">
        <f>IF(調査票シート!$K323="","",IF(調査票シート!$K323&gt;=判定レベル!$C$1,判定レベル!$D$10,判定レベル!$D$9))</f>
        <v/>
      </c>
      <c r="G323" s="75" t="str">
        <f>IFERROR(VLOOKUP(調査票シート!$M323,判定レベル!$C$11:$D$20,判定レベル!$D$1,FALSE),"")</f>
        <v/>
      </c>
      <c r="H323" s="74" t="str">
        <f>IFERROR(VLOOKUP(調査票シート!$N323,判定レベル!$C$21:$D$22,判定レベル!$D$1,FALSE),"")</f>
        <v/>
      </c>
      <c r="I323" s="74" t="str">
        <f>IFERROR(VLOOKUP(調査票シート!$O323,判定レベル!$C$23:$D$25,判定レベル!$D$1,FALSE),"")</f>
        <v/>
      </c>
      <c r="J323" s="76" t="str">
        <f>IFERROR(VLOOKUP(調査票シート!$P323,判定レベル!$C$26:$D$27,判定レベル!$D$1,FALSE),"―")</f>
        <v>―</v>
      </c>
      <c r="K323" s="77">
        <f t="shared" si="5"/>
        <v>0</v>
      </c>
      <c r="L323" s="78">
        <f t="shared" si="5"/>
        <v>0</v>
      </c>
      <c r="M323" s="78">
        <f t="shared" si="5"/>
        <v>0</v>
      </c>
      <c r="N323" s="79">
        <f t="shared" si="5"/>
        <v>1</v>
      </c>
      <c r="O323" s="73" t="str">
        <f>IF(COUNTIF($D323:$J323,"×"),"×",IF(SUM($K323:$N323)&lt;7,"",IF(AND($I323=判定レベル!$D$25,SUM($M323:$M323)&lt;=0),"",IF(M323&gt;0,$M$8,IF(L323&gt;0,$L$8,$K$8)))))</f>
        <v/>
      </c>
      <c r="Q323" s="24" t="str">
        <f>IF(調査票シート!G323="","",調査票シート!G323)</f>
        <v/>
      </c>
      <c r="R323" s="161" t="str">
        <f>IF(調査票シート!$H323="","",調査票シート!$H323)</f>
        <v/>
      </c>
      <c r="S323" s="161" t="str">
        <f>IF(ISERROR(調査票シート!L323),"",調査票シート!L323)</f>
        <v/>
      </c>
    </row>
    <row r="324" spans="2:19" x14ac:dyDescent="0.3">
      <c r="B324" s="22" t="str">
        <f>IF(調査票シート!E324="","",調査票シート!E324)</f>
        <v/>
      </c>
      <c r="C324" s="23" t="str">
        <f>IF(調査票シート!F324="","",調査票シート!F324)</f>
        <v/>
      </c>
      <c r="D324" s="74" t="str">
        <f>IFERROR(VLOOKUP(調査票シート!$I324,判定レベル!$C$3:$D$5,判定レベル!$D$1,FALSE),"")</f>
        <v/>
      </c>
      <c r="E324" s="74" t="str">
        <f>IFERROR(VLOOKUP(調査票シート!$J324,判定レベル!$C$6:$D$8,判定レベル!$D$1,FALSE),"")</f>
        <v/>
      </c>
      <c r="F324" s="74" t="str">
        <f>IF(調査票シート!$K324="","",IF(調査票シート!$K324&gt;=判定レベル!$C$1,判定レベル!$D$10,判定レベル!$D$9))</f>
        <v/>
      </c>
      <c r="G324" s="75" t="str">
        <f>IFERROR(VLOOKUP(調査票シート!$M324,判定レベル!$C$11:$D$20,判定レベル!$D$1,FALSE),"")</f>
        <v/>
      </c>
      <c r="H324" s="74" t="str">
        <f>IFERROR(VLOOKUP(調査票シート!$N324,判定レベル!$C$21:$D$22,判定レベル!$D$1,FALSE),"")</f>
        <v/>
      </c>
      <c r="I324" s="74" t="str">
        <f>IFERROR(VLOOKUP(調査票シート!$O324,判定レベル!$C$23:$D$25,判定レベル!$D$1,FALSE),"")</f>
        <v/>
      </c>
      <c r="J324" s="76" t="str">
        <f>IFERROR(VLOOKUP(調査票シート!$P324,判定レベル!$C$26:$D$27,判定レベル!$D$1,FALSE),"―")</f>
        <v>―</v>
      </c>
      <c r="K324" s="77">
        <f t="shared" si="5"/>
        <v>0</v>
      </c>
      <c r="L324" s="78">
        <f t="shared" si="5"/>
        <v>0</v>
      </c>
      <c r="M324" s="78">
        <f t="shared" si="5"/>
        <v>0</v>
      </c>
      <c r="N324" s="79">
        <f t="shared" si="5"/>
        <v>1</v>
      </c>
      <c r="O324" s="73" t="str">
        <f>IF(COUNTIF($D324:$J324,"×"),"×",IF(SUM($K324:$N324)&lt;7,"",IF(AND($I324=判定レベル!$D$25,SUM($M324:$M324)&lt;=0),"",IF(M324&gt;0,$M$8,IF(L324&gt;0,$L$8,$K$8)))))</f>
        <v/>
      </c>
      <c r="Q324" s="24" t="str">
        <f>IF(調査票シート!G324="","",調査票シート!G324)</f>
        <v/>
      </c>
      <c r="R324" s="161" t="str">
        <f>IF(調査票シート!$H324="","",調査票シート!$H324)</f>
        <v/>
      </c>
      <c r="S324" s="161" t="str">
        <f>IF(ISERROR(調査票シート!L324),"",調査票シート!L324)</f>
        <v/>
      </c>
    </row>
    <row r="325" spans="2:19" x14ac:dyDescent="0.3">
      <c r="B325" s="22" t="str">
        <f>IF(調査票シート!E325="","",調査票シート!E325)</f>
        <v/>
      </c>
      <c r="C325" s="23" t="str">
        <f>IF(調査票シート!F325="","",調査票シート!F325)</f>
        <v/>
      </c>
      <c r="D325" s="74" t="str">
        <f>IFERROR(VLOOKUP(調査票シート!$I325,判定レベル!$C$3:$D$5,判定レベル!$D$1,FALSE),"")</f>
        <v/>
      </c>
      <c r="E325" s="74" t="str">
        <f>IFERROR(VLOOKUP(調査票シート!$J325,判定レベル!$C$6:$D$8,判定レベル!$D$1,FALSE),"")</f>
        <v/>
      </c>
      <c r="F325" s="74" t="str">
        <f>IF(調査票シート!$K325="","",IF(調査票シート!$K325&gt;=判定レベル!$C$1,判定レベル!$D$10,判定レベル!$D$9))</f>
        <v/>
      </c>
      <c r="G325" s="75" t="str">
        <f>IFERROR(VLOOKUP(調査票シート!$M325,判定レベル!$C$11:$D$20,判定レベル!$D$1,FALSE),"")</f>
        <v/>
      </c>
      <c r="H325" s="74" t="str">
        <f>IFERROR(VLOOKUP(調査票シート!$N325,判定レベル!$C$21:$D$22,判定レベル!$D$1,FALSE),"")</f>
        <v/>
      </c>
      <c r="I325" s="74" t="str">
        <f>IFERROR(VLOOKUP(調査票シート!$O325,判定レベル!$C$23:$D$25,判定レベル!$D$1,FALSE),"")</f>
        <v/>
      </c>
      <c r="J325" s="76" t="str">
        <f>IFERROR(VLOOKUP(調査票シート!$P325,判定レベル!$C$26:$D$27,判定レベル!$D$1,FALSE),"―")</f>
        <v>―</v>
      </c>
      <c r="K325" s="77">
        <f t="shared" si="5"/>
        <v>0</v>
      </c>
      <c r="L325" s="78">
        <f t="shared" si="5"/>
        <v>0</v>
      </c>
      <c r="M325" s="78">
        <f t="shared" si="5"/>
        <v>0</v>
      </c>
      <c r="N325" s="79">
        <f t="shared" si="5"/>
        <v>1</v>
      </c>
      <c r="O325" s="73" t="str">
        <f>IF(COUNTIF($D325:$J325,"×"),"×",IF(SUM($K325:$N325)&lt;7,"",IF(AND($I325=判定レベル!$D$25,SUM($M325:$M325)&lt;=0),"",IF(M325&gt;0,$M$8,IF(L325&gt;0,$L$8,$K$8)))))</f>
        <v/>
      </c>
      <c r="Q325" s="24" t="str">
        <f>IF(調査票シート!G325="","",調査票シート!G325)</f>
        <v/>
      </c>
      <c r="R325" s="161" t="str">
        <f>IF(調査票シート!$H325="","",調査票シート!$H325)</f>
        <v/>
      </c>
      <c r="S325" s="161" t="str">
        <f>IF(ISERROR(調査票シート!L325),"",調査票シート!L325)</f>
        <v/>
      </c>
    </row>
    <row r="326" spans="2:19" x14ac:dyDescent="0.3">
      <c r="B326" s="22" t="str">
        <f>IF(調査票シート!E326="","",調査票シート!E326)</f>
        <v/>
      </c>
      <c r="C326" s="23" t="str">
        <f>IF(調査票シート!F326="","",調査票シート!F326)</f>
        <v/>
      </c>
      <c r="D326" s="74" t="str">
        <f>IFERROR(VLOOKUP(調査票シート!$I326,判定レベル!$C$3:$D$5,判定レベル!$D$1,FALSE),"")</f>
        <v/>
      </c>
      <c r="E326" s="74" t="str">
        <f>IFERROR(VLOOKUP(調査票シート!$J326,判定レベル!$C$6:$D$8,判定レベル!$D$1,FALSE),"")</f>
        <v/>
      </c>
      <c r="F326" s="74" t="str">
        <f>IF(調査票シート!$K326="","",IF(調査票シート!$K326&gt;=判定レベル!$C$1,判定レベル!$D$10,判定レベル!$D$9))</f>
        <v/>
      </c>
      <c r="G326" s="75" t="str">
        <f>IFERROR(VLOOKUP(調査票シート!$M326,判定レベル!$C$11:$D$20,判定レベル!$D$1,FALSE),"")</f>
        <v/>
      </c>
      <c r="H326" s="74" t="str">
        <f>IFERROR(VLOOKUP(調査票シート!$N326,判定レベル!$C$21:$D$22,判定レベル!$D$1,FALSE),"")</f>
        <v/>
      </c>
      <c r="I326" s="74" t="str">
        <f>IFERROR(VLOOKUP(調査票シート!$O326,判定レベル!$C$23:$D$25,判定レベル!$D$1,FALSE),"")</f>
        <v/>
      </c>
      <c r="J326" s="76" t="str">
        <f>IFERROR(VLOOKUP(調査票シート!$P326,判定レベル!$C$26:$D$27,判定レベル!$D$1,FALSE),"―")</f>
        <v>―</v>
      </c>
      <c r="K326" s="77">
        <f t="shared" si="5"/>
        <v>0</v>
      </c>
      <c r="L326" s="78">
        <f t="shared" si="5"/>
        <v>0</v>
      </c>
      <c r="M326" s="78">
        <f t="shared" si="5"/>
        <v>0</v>
      </c>
      <c r="N326" s="79">
        <f t="shared" si="5"/>
        <v>1</v>
      </c>
      <c r="O326" s="73" t="str">
        <f>IF(COUNTIF($D326:$J326,"×"),"×",IF(SUM($K326:$N326)&lt;7,"",IF(AND($I326=判定レベル!$D$25,SUM($M326:$M326)&lt;=0),"",IF(M326&gt;0,$M$8,IF(L326&gt;0,$L$8,$K$8)))))</f>
        <v/>
      </c>
      <c r="Q326" s="24" t="str">
        <f>IF(調査票シート!G326="","",調査票シート!G326)</f>
        <v/>
      </c>
      <c r="R326" s="161" t="str">
        <f>IF(調査票シート!$H326="","",調査票シート!$H326)</f>
        <v/>
      </c>
      <c r="S326" s="161" t="str">
        <f>IF(ISERROR(調査票シート!L326),"",調査票シート!L326)</f>
        <v/>
      </c>
    </row>
    <row r="327" spans="2:19" x14ac:dyDescent="0.3">
      <c r="B327" s="22" t="str">
        <f>IF(調査票シート!E327="","",調査票シート!E327)</f>
        <v/>
      </c>
      <c r="C327" s="23" t="str">
        <f>IF(調査票シート!F327="","",調査票シート!F327)</f>
        <v/>
      </c>
      <c r="D327" s="74" t="str">
        <f>IFERROR(VLOOKUP(調査票シート!$I327,判定レベル!$C$3:$D$5,判定レベル!$D$1,FALSE),"")</f>
        <v/>
      </c>
      <c r="E327" s="74" t="str">
        <f>IFERROR(VLOOKUP(調査票シート!$J327,判定レベル!$C$6:$D$8,判定レベル!$D$1,FALSE),"")</f>
        <v/>
      </c>
      <c r="F327" s="74" t="str">
        <f>IF(調査票シート!$K327="","",IF(調査票シート!$K327&gt;=判定レベル!$C$1,判定レベル!$D$10,判定レベル!$D$9))</f>
        <v/>
      </c>
      <c r="G327" s="75" t="str">
        <f>IFERROR(VLOOKUP(調査票シート!$M327,判定レベル!$C$11:$D$20,判定レベル!$D$1,FALSE),"")</f>
        <v/>
      </c>
      <c r="H327" s="74" t="str">
        <f>IFERROR(VLOOKUP(調査票シート!$N327,判定レベル!$C$21:$D$22,判定レベル!$D$1,FALSE),"")</f>
        <v/>
      </c>
      <c r="I327" s="74" t="str">
        <f>IFERROR(VLOOKUP(調査票シート!$O327,判定レベル!$C$23:$D$25,判定レベル!$D$1,FALSE),"")</f>
        <v/>
      </c>
      <c r="J327" s="76" t="str">
        <f>IFERROR(VLOOKUP(調査票シート!$P327,判定レベル!$C$26:$D$27,判定レベル!$D$1,FALSE),"―")</f>
        <v>―</v>
      </c>
      <c r="K327" s="77">
        <f t="shared" si="5"/>
        <v>0</v>
      </c>
      <c r="L327" s="78">
        <f t="shared" si="5"/>
        <v>0</v>
      </c>
      <c r="M327" s="78">
        <f t="shared" si="5"/>
        <v>0</v>
      </c>
      <c r="N327" s="79">
        <f t="shared" si="5"/>
        <v>1</v>
      </c>
      <c r="O327" s="73" t="str">
        <f>IF(COUNTIF($D327:$J327,"×"),"×",IF(SUM($K327:$N327)&lt;7,"",IF(AND($I327=判定レベル!$D$25,SUM($M327:$M327)&lt;=0),"",IF(M327&gt;0,$M$8,IF(L327&gt;0,$L$8,$K$8)))))</f>
        <v/>
      </c>
      <c r="Q327" s="24" t="str">
        <f>IF(調査票シート!G327="","",調査票シート!G327)</f>
        <v/>
      </c>
      <c r="R327" s="161" t="str">
        <f>IF(調査票シート!$H327="","",調査票シート!$H327)</f>
        <v/>
      </c>
      <c r="S327" s="161" t="str">
        <f>IF(ISERROR(調査票シート!L327),"",調査票シート!L327)</f>
        <v/>
      </c>
    </row>
    <row r="328" spans="2:19" x14ac:dyDescent="0.3">
      <c r="B328" s="22" t="str">
        <f>IF(調査票シート!E328="","",調査票シート!E328)</f>
        <v/>
      </c>
      <c r="C328" s="23" t="str">
        <f>IF(調査票シート!F328="","",調査票シート!F328)</f>
        <v/>
      </c>
      <c r="D328" s="74" t="str">
        <f>IFERROR(VLOOKUP(調査票シート!$I328,判定レベル!$C$3:$D$5,判定レベル!$D$1,FALSE),"")</f>
        <v/>
      </c>
      <c r="E328" s="74" t="str">
        <f>IFERROR(VLOOKUP(調査票シート!$J328,判定レベル!$C$6:$D$8,判定レベル!$D$1,FALSE),"")</f>
        <v/>
      </c>
      <c r="F328" s="74" t="str">
        <f>IF(調査票シート!$K328="","",IF(調査票シート!$K328&gt;=判定レベル!$C$1,判定レベル!$D$10,判定レベル!$D$9))</f>
        <v/>
      </c>
      <c r="G328" s="75" t="str">
        <f>IFERROR(VLOOKUP(調査票シート!$M328,判定レベル!$C$11:$D$20,判定レベル!$D$1,FALSE),"")</f>
        <v/>
      </c>
      <c r="H328" s="74" t="str">
        <f>IFERROR(VLOOKUP(調査票シート!$N328,判定レベル!$C$21:$D$22,判定レベル!$D$1,FALSE),"")</f>
        <v/>
      </c>
      <c r="I328" s="74" t="str">
        <f>IFERROR(VLOOKUP(調査票シート!$O328,判定レベル!$C$23:$D$25,判定レベル!$D$1,FALSE),"")</f>
        <v/>
      </c>
      <c r="J328" s="76" t="str">
        <f>IFERROR(VLOOKUP(調査票シート!$P328,判定レベル!$C$26:$D$27,判定レベル!$D$1,FALSE),"―")</f>
        <v>―</v>
      </c>
      <c r="K328" s="77">
        <f t="shared" si="5"/>
        <v>0</v>
      </c>
      <c r="L328" s="78">
        <f t="shared" si="5"/>
        <v>0</v>
      </c>
      <c r="M328" s="78">
        <f t="shared" si="5"/>
        <v>0</v>
      </c>
      <c r="N328" s="79">
        <f t="shared" si="5"/>
        <v>1</v>
      </c>
      <c r="O328" s="73" t="str">
        <f>IF(COUNTIF($D328:$J328,"×"),"×",IF(SUM($K328:$N328)&lt;7,"",IF(AND($I328=判定レベル!$D$25,SUM($M328:$M328)&lt;=0),"",IF(M328&gt;0,$M$8,IF(L328&gt;0,$L$8,$K$8)))))</f>
        <v/>
      </c>
      <c r="Q328" s="24" t="str">
        <f>IF(調査票シート!G328="","",調査票シート!G328)</f>
        <v/>
      </c>
      <c r="R328" s="161" t="str">
        <f>IF(調査票シート!$H328="","",調査票シート!$H328)</f>
        <v/>
      </c>
      <c r="S328" s="161" t="str">
        <f>IF(ISERROR(調査票シート!L328),"",調査票シート!L328)</f>
        <v/>
      </c>
    </row>
    <row r="329" spans="2:19" x14ac:dyDescent="0.3">
      <c r="B329" s="22" t="str">
        <f>IF(調査票シート!E329="","",調査票シート!E329)</f>
        <v/>
      </c>
      <c r="C329" s="23" t="str">
        <f>IF(調査票シート!F329="","",調査票シート!F329)</f>
        <v/>
      </c>
      <c r="D329" s="74" t="str">
        <f>IFERROR(VLOOKUP(調査票シート!$I329,判定レベル!$C$3:$D$5,判定レベル!$D$1,FALSE),"")</f>
        <v/>
      </c>
      <c r="E329" s="74" t="str">
        <f>IFERROR(VLOOKUP(調査票シート!$J329,判定レベル!$C$6:$D$8,判定レベル!$D$1,FALSE),"")</f>
        <v/>
      </c>
      <c r="F329" s="74" t="str">
        <f>IF(調査票シート!$K329="","",IF(調査票シート!$K329&gt;=判定レベル!$C$1,判定レベル!$D$10,判定レベル!$D$9))</f>
        <v/>
      </c>
      <c r="G329" s="75" t="str">
        <f>IFERROR(VLOOKUP(調査票シート!$M329,判定レベル!$C$11:$D$20,判定レベル!$D$1,FALSE),"")</f>
        <v/>
      </c>
      <c r="H329" s="74" t="str">
        <f>IFERROR(VLOOKUP(調査票シート!$N329,判定レベル!$C$21:$D$22,判定レベル!$D$1,FALSE),"")</f>
        <v/>
      </c>
      <c r="I329" s="74" t="str">
        <f>IFERROR(VLOOKUP(調査票シート!$O329,判定レベル!$C$23:$D$25,判定レベル!$D$1,FALSE),"")</f>
        <v/>
      </c>
      <c r="J329" s="76" t="str">
        <f>IFERROR(VLOOKUP(調査票シート!$P329,判定レベル!$C$26:$D$27,判定レベル!$D$1,FALSE),"―")</f>
        <v>―</v>
      </c>
      <c r="K329" s="77">
        <f t="shared" si="5"/>
        <v>0</v>
      </c>
      <c r="L329" s="78">
        <f t="shared" si="5"/>
        <v>0</v>
      </c>
      <c r="M329" s="78">
        <f t="shared" si="5"/>
        <v>0</v>
      </c>
      <c r="N329" s="79">
        <f t="shared" si="5"/>
        <v>1</v>
      </c>
      <c r="O329" s="73" t="str">
        <f>IF(COUNTIF($D329:$J329,"×"),"×",IF(SUM($K329:$N329)&lt;7,"",IF(AND($I329=判定レベル!$D$25,SUM($M329:$M329)&lt;=0),"",IF(M329&gt;0,$M$8,IF(L329&gt;0,$L$8,$K$8)))))</f>
        <v/>
      </c>
      <c r="Q329" s="24" t="str">
        <f>IF(調査票シート!G329="","",調査票シート!G329)</f>
        <v/>
      </c>
      <c r="R329" s="161" t="str">
        <f>IF(調査票シート!$H329="","",調査票シート!$H329)</f>
        <v/>
      </c>
      <c r="S329" s="161" t="str">
        <f>IF(ISERROR(調査票シート!L329),"",調査票シート!L329)</f>
        <v/>
      </c>
    </row>
    <row r="330" spans="2:19" x14ac:dyDescent="0.3">
      <c r="B330" s="22" t="str">
        <f>IF(調査票シート!E330="","",調査票シート!E330)</f>
        <v/>
      </c>
      <c r="C330" s="23" t="str">
        <f>IF(調査票シート!F330="","",調査票シート!F330)</f>
        <v/>
      </c>
      <c r="D330" s="74" t="str">
        <f>IFERROR(VLOOKUP(調査票シート!$I330,判定レベル!$C$3:$D$5,判定レベル!$D$1,FALSE),"")</f>
        <v/>
      </c>
      <c r="E330" s="74" t="str">
        <f>IFERROR(VLOOKUP(調査票シート!$J330,判定レベル!$C$6:$D$8,判定レベル!$D$1,FALSE),"")</f>
        <v/>
      </c>
      <c r="F330" s="74" t="str">
        <f>IF(調査票シート!$K330="","",IF(調査票シート!$K330&gt;=判定レベル!$C$1,判定レベル!$D$10,判定レベル!$D$9))</f>
        <v/>
      </c>
      <c r="G330" s="75" t="str">
        <f>IFERROR(VLOOKUP(調査票シート!$M330,判定レベル!$C$11:$D$20,判定レベル!$D$1,FALSE),"")</f>
        <v/>
      </c>
      <c r="H330" s="74" t="str">
        <f>IFERROR(VLOOKUP(調査票シート!$N330,判定レベル!$C$21:$D$22,判定レベル!$D$1,FALSE),"")</f>
        <v/>
      </c>
      <c r="I330" s="74" t="str">
        <f>IFERROR(VLOOKUP(調査票シート!$O330,判定レベル!$C$23:$D$25,判定レベル!$D$1,FALSE),"")</f>
        <v/>
      </c>
      <c r="J330" s="76" t="str">
        <f>IFERROR(VLOOKUP(調査票シート!$P330,判定レベル!$C$26:$D$27,判定レベル!$D$1,FALSE),"―")</f>
        <v>―</v>
      </c>
      <c r="K330" s="77">
        <f t="shared" si="5"/>
        <v>0</v>
      </c>
      <c r="L330" s="78">
        <f t="shared" si="5"/>
        <v>0</v>
      </c>
      <c r="M330" s="78">
        <f t="shared" si="5"/>
        <v>0</v>
      </c>
      <c r="N330" s="79">
        <f t="shared" si="5"/>
        <v>1</v>
      </c>
      <c r="O330" s="73" t="str">
        <f>IF(COUNTIF($D330:$J330,"×"),"×",IF(SUM($K330:$N330)&lt;7,"",IF(AND($I330=判定レベル!$D$25,SUM($M330:$M330)&lt;=0),"",IF(M330&gt;0,$M$8,IF(L330&gt;0,$L$8,$K$8)))))</f>
        <v/>
      </c>
      <c r="Q330" s="24" t="str">
        <f>IF(調査票シート!G330="","",調査票シート!G330)</f>
        <v/>
      </c>
      <c r="R330" s="161" t="str">
        <f>IF(調査票シート!$H330="","",調査票シート!$H330)</f>
        <v/>
      </c>
      <c r="S330" s="161" t="str">
        <f>IF(ISERROR(調査票シート!L330),"",調査票シート!L330)</f>
        <v/>
      </c>
    </row>
    <row r="331" spans="2:19" x14ac:dyDescent="0.3">
      <c r="B331" s="22" t="str">
        <f>IF(調査票シート!E331="","",調査票シート!E331)</f>
        <v/>
      </c>
      <c r="C331" s="23" t="str">
        <f>IF(調査票シート!F331="","",調査票シート!F331)</f>
        <v/>
      </c>
      <c r="D331" s="74" t="str">
        <f>IFERROR(VLOOKUP(調査票シート!$I331,判定レベル!$C$3:$D$5,判定レベル!$D$1,FALSE),"")</f>
        <v/>
      </c>
      <c r="E331" s="74" t="str">
        <f>IFERROR(VLOOKUP(調査票シート!$J331,判定レベル!$C$6:$D$8,判定レベル!$D$1,FALSE),"")</f>
        <v/>
      </c>
      <c r="F331" s="74" t="str">
        <f>IF(調査票シート!$K331="","",IF(調査票シート!$K331&gt;=判定レベル!$C$1,判定レベル!$D$10,判定レベル!$D$9))</f>
        <v/>
      </c>
      <c r="G331" s="75" t="str">
        <f>IFERROR(VLOOKUP(調査票シート!$M331,判定レベル!$C$11:$D$20,判定レベル!$D$1,FALSE),"")</f>
        <v/>
      </c>
      <c r="H331" s="74" t="str">
        <f>IFERROR(VLOOKUP(調査票シート!$N331,判定レベル!$C$21:$D$22,判定レベル!$D$1,FALSE),"")</f>
        <v/>
      </c>
      <c r="I331" s="74" t="str">
        <f>IFERROR(VLOOKUP(調査票シート!$O331,判定レベル!$C$23:$D$25,判定レベル!$D$1,FALSE),"")</f>
        <v/>
      </c>
      <c r="J331" s="76" t="str">
        <f>IFERROR(VLOOKUP(調査票シート!$P331,判定レベル!$C$26:$D$27,判定レベル!$D$1,FALSE),"―")</f>
        <v>―</v>
      </c>
      <c r="K331" s="77">
        <f t="shared" si="5"/>
        <v>0</v>
      </c>
      <c r="L331" s="78">
        <f t="shared" si="5"/>
        <v>0</v>
      </c>
      <c r="M331" s="78">
        <f t="shared" si="5"/>
        <v>0</v>
      </c>
      <c r="N331" s="79">
        <f t="shared" si="5"/>
        <v>1</v>
      </c>
      <c r="O331" s="73" t="str">
        <f>IF(COUNTIF($D331:$J331,"×"),"×",IF(SUM($K331:$N331)&lt;7,"",IF(AND($I331=判定レベル!$D$25,SUM($M331:$M331)&lt;=0),"",IF(M331&gt;0,$M$8,IF(L331&gt;0,$L$8,$K$8)))))</f>
        <v/>
      </c>
      <c r="Q331" s="24" t="str">
        <f>IF(調査票シート!G331="","",調査票シート!G331)</f>
        <v/>
      </c>
      <c r="R331" s="161" t="str">
        <f>IF(調査票シート!$H331="","",調査票シート!$H331)</f>
        <v/>
      </c>
      <c r="S331" s="161" t="str">
        <f>IF(ISERROR(調査票シート!L331),"",調査票シート!L331)</f>
        <v/>
      </c>
    </row>
    <row r="332" spans="2:19" x14ac:dyDescent="0.3">
      <c r="B332" s="22" t="str">
        <f>IF(調査票シート!E332="","",調査票シート!E332)</f>
        <v/>
      </c>
      <c r="C332" s="23" t="str">
        <f>IF(調査票シート!F332="","",調査票シート!F332)</f>
        <v/>
      </c>
      <c r="D332" s="74" t="str">
        <f>IFERROR(VLOOKUP(調査票シート!$I332,判定レベル!$C$3:$D$5,判定レベル!$D$1,FALSE),"")</f>
        <v/>
      </c>
      <c r="E332" s="74" t="str">
        <f>IFERROR(VLOOKUP(調査票シート!$J332,判定レベル!$C$6:$D$8,判定レベル!$D$1,FALSE),"")</f>
        <v/>
      </c>
      <c r="F332" s="74" t="str">
        <f>IF(調査票シート!$K332="","",IF(調査票シート!$K332&gt;=判定レベル!$C$1,判定レベル!$D$10,判定レベル!$D$9))</f>
        <v/>
      </c>
      <c r="G332" s="75" t="str">
        <f>IFERROR(VLOOKUP(調査票シート!$M332,判定レベル!$C$11:$D$20,判定レベル!$D$1,FALSE),"")</f>
        <v/>
      </c>
      <c r="H332" s="74" t="str">
        <f>IFERROR(VLOOKUP(調査票シート!$N332,判定レベル!$C$21:$D$22,判定レベル!$D$1,FALSE),"")</f>
        <v/>
      </c>
      <c r="I332" s="74" t="str">
        <f>IFERROR(VLOOKUP(調査票シート!$O332,判定レベル!$C$23:$D$25,判定レベル!$D$1,FALSE),"")</f>
        <v/>
      </c>
      <c r="J332" s="76" t="str">
        <f>IFERROR(VLOOKUP(調査票シート!$P332,判定レベル!$C$26:$D$27,判定レベル!$D$1,FALSE),"―")</f>
        <v>―</v>
      </c>
      <c r="K332" s="77">
        <f t="shared" si="5"/>
        <v>0</v>
      </c>
      <c r="L332" s="78">
        <f t="shared" si="5"/>
        <v>0</v>
      </c>
      <c r="M332" s="78">
        <f t="shared" si="5"/>
        <v>0</v>
      </c>
      <c r="N332" s="79">
        <f t="shared" si="5"/>
        <v>1</v>
      </c>
      <c r="O332" s="73" t="str">
        <f>IF(COUNTIF($D332:$J332,"×"),"×",IF(SUM($K332:$N332)&lt;7,"",IF(AND($I332=判定レベル!$D$25,SUM($M332:$M332)&lt;=0),"",IF(M332&gt;0,$M$8,IF(L332&gt;0,$L$8,$K$8)))))</f>
        <v/>
      </c>
      <c r="Q332" s="24" t="str">
        <f>IF(調査票シート!G332="","",調査票シート!G332)</f>
        <v/>
      </c>
      <c r="R332" s="161" t="str">
        <f>IF(調査票シート!$H332="","",調査票シート!$H332)</f>
        <v/>
      </c>
      <c r="S332" s="161" t="str">
        <f>IF(ISERROR(調査票シート!L332),"",調査票シート!L332)</f>
        <v/>
      </c>
    </row>
    <row r="333" spans="2:19" x14ac:dyDescent="0.3">
      <c r="B333" s="22" t="str">
        <f>IF(調査票シート!E333="","",調査票シート!E333)</f>
        <v/>
      </c>
      <c r="C333" s="23" t="str">
        <f>IF(調査票シート!F333="","",調査票シート!F333)</f>
        <v/>
      </c>
      <c r="D333" s="74" t="str">
        <f>IFERROR(VLOOKUP(調査票シート!$I333,判定レベル!$C$3:$D$5,判定レベル!$D$1,FALSE),"")</f>
        <v/>
      </c>
      <c r="E333" s="74" t="str">
        <f>IFERROR(VLOOKUP(調査票シート!$J333,判定レベル!$C$6:$D$8,判定レベル!$D$1,FALSE),"")</f>
        <v/>
      </c>
      <c r="F333" s="74" t="str">
        <f>IF(調査票シート!$K333="","",IF(調査票シート!$K333&gt;=判定レベル!$C$1,判定レベル!$D$10,判定レベル!$D$9))</f>
        <v/>
      </c>
      <c r="G333" s="75" t="str">
        <f>IFERROR(VLOOKUP(調査票シート!$M333,判定レベル!$C$11:$D$20,判定レベル!$D$1,FALSE),"")</f>
        <v/>
      </c>
      <c r="H333" s="74" t="str">
        <f>IFERROR(VLOOKUP(調査票シート!$N333,判定レベル!$C$21:$D$22,判定レベル!$D$1,FALSE),"")</f>
        <v/>
      </c>
      <c r="I333" s="74" t="str">
        <f>IFERROR(VLOOKUP(調査票シート!$O333,判定レベル!$C$23:$D$25,判定レベル!$D$1,FALSE),"")</f>
        <v/>
      </c>
      <c r="J333" s="76" t="str">
        <f>IFERROR(VLOOKUP(調査票シート!$P333,判定レベル!$C$26:$D$27,判定レベル!$D$1,FALSE),"―")</f>
        <v>―</v>
      </c>
      <c r="K333" s="77">
        <f t="shared" si="5"/>
        <v>0</v>
      </c>
      <c r="L333" s="78">
        <f t="shared" si="5"/>
        <v>0</v>
      </c>
      <c r="M333" s="78">
        <f t="shared" si="5"/>
        <v>0</v>
      </c>
      <c r="N333" s="79">
        <f t="shared" si="5"/>
        <v>1</v>
      </c>
      <c r="O333" s="73" t="str">
        <f>IF(COUNTIF($D333:$J333,"×"),"×",IF(SUM($K333:$N333)&lt;7,"",IF(AND($I333=判定レベル!$D$25,SUM($M333:$M333)&lt;=0),"",IF(M333&gt;0,$M$8,IF(L333&gt;0,$L$8,$K$8)))))</f>
        <v/>
      </c>
      <c r="Q333" s="24" t="str">
        <f>IF(調査票シート!G333="","",調査票シート!G333)</f>
        <v/>
      </c>
      <c r="R333" s="161" t="str">
        <f>IF(調査票シート!$H333="","",調査票シート!$H333)</f>
        <v/>
      </c>
      <c r="S333" s="161" t="str">
        <f>IF(ISERROR(調査票シート!L333),"",調査票シート!L333)</f>
        <v/>
      </c>
    </row>
    <row r="334" spans="2:19" x14ac:dyDescent="0.3">
      <c r="B334" s="22" t="str">
        <f>IF(調査票シート!E334="","",調査票シート!E334)</f>
        <v/>
      </c>
      <c r="C334" s="23" t="str">
        <f>IF(調査票シート!F334="","",調査票シート!F334)</f>
        <v/>
      </c>
      <c r="D334" s="74" t="str">
        <f>IFERROR(VLOOKUP(調査票シート!$I334,判定レベル!$C$3:$D$5,判定レベル!$D$1,FALSE),"")</f>
        <v/>
      </c>
      <c r="E334" s="74" t="str">
        <f>IFERROR(VLOOKUP(調査票シート!$J334,判定レベル!$C$6:$D$8,判定レベル!$D$1,FALSE),"")</f>
        <v/>
      </c>
      <c r="F334" s="74" t="str">
        <f>IF(調査票シート!$K334="","",IF(調査票シート!$K334&gt;=判定レベル!$C$1,判定レベル!$D$10,判定レベル!$D$9))</f>
        <v/>
      </c>
      <c r="G334" s="75" t="str">
        <f>IFERROR(VLOOKUP(調査票シート!$M334,判定レベル!$C$11:$D$20,判定レベル!$D$1,FALSE),"")</f>
        <v/>
      </c>
      <c r="H334" s="74" t="str">
        <f>IFERROR(VLOOKUP(調査票シート!$N334,判定レベル!$C$21:$D$22,判定レベル!$D$1,FALSE),"")</f>
        <v/>
      </c>
      <c r="I334" s="74" t="str">
        <f>IFERROR(VLOOKUP(調査票シート!$O334,判定レベル!$C$23:$D$25,判定レベル!$D$1,FALSE),"")</f>
        <v/>
      </c>
      <c r="J334" s="76" t="str">
        <f>IFERROR(VLOOKUP(調査票シート!$P334,判定レベル!$C$26:$D$27,判定レベル!$D$1,FALSE),"―")</f>
        <v>―</v>
      </c>
      <c r="K334" s="77">
        <f t="shared" si="5"/>
        <v>0</v>
      </c>
      <c r="L334" s="78">
        <f t="shared" si="5"/>
        <v>0</v>
      </c>
      <c r="M334" s="78">
        <f t="shared" si="5"/>
        <v>0</v>
      </c>
      <c r="N334" s="79">
        <f t="shared" si="5"/>
        <v>1</v>
      </c>
      <c r="O334" s="73" t="str">
        <f>IF(COUNTIF($D334:$J334,"×"),"×",IF(SUM($K334:$N334)&lt;7,"",IF(AND($I334=判定レベル!$D$25,SUM($M334:$M334)&lt;=0),"",IF(M334&gt;0,$M$8,IF(L334&gt;0,$L$8,$K$8)))))</f>
        <v/>
      </c>
      <c r="Q334" s="24" t="str">
        <f>IF(調査票シート!G334="","",調査票シート!G334)</f>
        <v/>
      </c>
      <c r="R334" s="161" t="str">
        <f>IF(調査票シート!$H334="","",調査票シート!$H334)</f>
        <v/>
      </c>
      <c r="S334" s="161" t="str">
        <f>IF(ISERROR(調査票シート!L334),"",調査票シート!L334)</f>
        <v/>
      </c>
    </row>
    <row r="335" spans="2:19" x14ac:dyDescent="0.3">
      <c r="B335" s="22" t="str">
        <f>IF(調査票シート!E335="","",調査票シート!E335)</f>
        <v/>
      </c>
      <c r="C335" s="23" t="str">
        <f>IF(調査票シート!F335="","",調査票シート!F335)</f>
        <v/>
      </c>
      <c r="D335" s="74" t="str">
        <f>IFERROR(VLOOKUP(調査票シート!$I335,判定レベル!$C$3:$D$5,判定レベル!$D$1,FALSE),"")</f>
        <v/>
      </c>
      <c r="E335" s="74" t="str">
        <f>IFERROR(VLOOKUP(調査票シート!$J335,判定レベル!$C$6:$D$8,判定レベル!$D$1,FALSE),"")</f>
        <v/>
      </c>
      <c r="F335" s="74" t="str">
        <f>IF(調査票シート!$K335="","",IF(調査票シート!$K335&gt;=判定レベル!$C$1,判定レベル!$D$10,判定レベル!$D$9))</f>
        <v/>
      </c>
      <c r="G335" s="75" t="str">
        <f>IFERROR(VLOOKUP(調査票シート!$M335,判定レベル!$C$11:$D$20,判定レベル!$D$1,FALSE),"")</f>
        <v/>
      </c>
      <c r="H335" s="74" t="str">
        <f>IFERROR(VLOOKUP(調査票シート!$N335,判定レベル!$C$21:$D$22,判定レベル!$D$1,FALSE),"")</f>
        <v/>
      </c>
      <c r="I335" s="74" t="str">
        <f>IFERROR(VLOOKUP(調査票シート!$O335,判定レベル!$C$23:$D$25,判定レベル!$D$1,FALSE),"")</f>
        <v/>
      </c>
      <c r="J335" s="76" t="str">
        <f>IFERROR(VLOOKUP(調査票シート!$P335,判定レベル!$C$26:$D$27,判定レベル!$D$1,FALSE),"―")</f>
        <v>―</v>
      </c>
      <c r="K335" s="77">
        <f t="shared" si="5"/>
        <v>0</v>
      </c>
      <c r="L335" s="78">
        <f t="shared" si="5"/>
        <v>0</v>
      </c>
      <c r="M335" s="78">
        <f t="shared" si="5"/>
        <v>0</v>
      </c>
      <c r="N335" s="79">
        <f t="shared" si="5"/>
        <v>1</v>
      </c>
      <c r="O335" s="73" t="str">
        <f>IF(COUNTIF($D335:$J335,"×"),"×",IF(SUM($K335:$N335)&lt;7,"",IF(AND($I335=判定レベル!$D$25,SUM($M335:$M335)&lt;=0),"",IF(M335&gt;0,$M$8,IF(L335&gt;0,$L$8,$K$8)))))</f>
        <v/>
      </c>
      <c r="Q335" s="24" t="str">
        <f>IF(調査票シート!G335="","",調査票シート!G335)</f>
        <v/>
      </c>
      <c r="R335" s="161" t="str">
        <f>IF(調査票シート!$H335="","",調査票シート!$H335)</f>
        <v/>
      </c>
      <c r="S335" s="161" t="str">
        <f>IF(ISERROR(調査票シート!L335),"",調査票シート!L335)</f>
        <v/>
      </c>
    </row>
    <row r="336" spans="2:19" x14ac:dyDescent="0.3">
      <c r="B336" s="22" t="str">
        <f>IF(調査票シート!E336="","",調査票シート!E336)</f>
        <v/>
      </c>
      <c r="C336" s="23" t="str">
        <f>IF(調査票シート!F336="","",調査票シート!F336)</f>
        <v/>
      </c>
      <c r="D336" s="74" t="str">
        <f>IFERROR(VLOOKUP(調査票シート!$I336,判定レベル!$C$3:$D$5,判定レベル!$D$1,FALSE),"")</f>
        <v/>
      </c>
      <c r="E336" s="74" t="str">
        <f>IFERROR(VLOOKUP(調査票シート!$J336,判定レベル!$C$6:$D$8,判定レベル!$D$1,FALSE),"")</f>
        <v/>
      </c>
      <c r="F336" s="74" t="str">
        <f>IF(調査票シート!$K336="","",IF(調査票シート!$K336&gt;=判定レベル!$C$1,判定レベル!$D$10,判定レベル!$D$9))</f>
        <v/>
      </c>
      <c r="G336" s="75" t="str">
        <f>IFERROR(VLOOKUP(調査票シート!$M336,判定レベル!$C$11:$D$20,判定レベル!$D$1,FALSE),"")</f>
        <v/>
      </c>
      <c r="H336" s="74" t="str">
        <f>IFERROR(VLOOKUP(調査票シート!$N336,判定レベル!$C$21:$D$22,判定レベル!$D$1,FALSE),"")</f>
        <v/>
      </c>
      <c r="I336" s="74" t="str">
        <f>IFERROR(VLOOKUP(調査票シート!$O336,判定レベル!$C$23:$D$25,判定レベル!$D$1,FALSE),"")</f>
        <v/>
      </c>
      <c r="J336" s="76" t="str">
        <f>IFERROR(VLOOKUP(調査票シート!$P336,判定レベル!$C$26:$D$27,判定レベル!$D$1,FALSE),"―")</f>
        <v>―</v>
      </c>
      <c r="K336" s="77">
        <f t="shared" si="5"/>
        <v>0</v>
      </c>
      <c r="L336" s="78">
        <f t="shared" si="5"/>
        <v>0</v>
      </c>
      <c r="M336" s="78">
        <f t="shared" si="5"/>
        <v>0</v>
      </c>
      <c r="N336" s="79">
        <f t="shared" si="5"/>
        <v>1</v>
      </c>
      <c r="O336" s="73" t="str">
        <f>IF(COUNTIF($D336:$J336,"×"),"×",IF(SUM($K336:$N336)&lt;7,"",IF(AND($I336=判定レベル!$D$25,SUM($M336:$M336)&lt;=0),"",IF(M336&gt;0,$M$8,IF(L336&gt;0,$L$8,$K$8)))))</f>
        <v/>
      </c>
      <c r="Q336" s="24" t="str">
        <f>IF(調査票シート!G336="","",調査票シート!G336)</f>
        <v/>
      </c>
      <c r="R336" s="161" t="str">
        <f>IF(調査票シート!$H336="","",調査票シート!$H336)</f>
        <v/>
      </c>
      <c r="S336" s="161" t="str">
        <f>IF(ISERROR(調査票シート!L336),"",調査票シート!L336)</f>
        <v/>
      </c>
    </row>
    <row r="337" spans="2:19" x14ac:dyDescent="0.3">
      <c r="B337" s="22" t="str">
        <f>IF(調査票シート!E337="","",調査票シート!E337)</f>
        <v/>
      </c>
      <c r="C337" s="23" t="str">
        <f>IF(調査票シート!F337="","",調査票シート!F337)</f>
        <v/>
      </c>
      <c r="D337" s="74" t="str">
        <f>IFERROR(VLOOKUP(調査票シート!$I337,判定レベル!$C$3:$D$5,判定レベル!$D$1,FALSE),"")</f>
        <v/>
      </c>
      <c r="E337" s="74" t="str">
        <f>IFERROR(VLOOKUP(調査票シート!$J337,判定レベル!$C$6:$D$8,判定レベル!$D$1,FALSE),"")</f>
        <v/>
      </c>
      <c r="F337" s="74" t="str">
        <f>IF(調査票シート!$K337="","",IF(調査票シート!$K337&gt;=判定レベル!$C$1,判定レベル!$D$10,判定レベル!$D$9))</f>
        <v/>
      </c>
      <c r="G337" s="75" t="str">
        <f>IFERROR(VLOOKUP(調査票シート!$M337,判定レベル!$C$11:$D$20,判定レベル!$D$1,FALSE),"")</f>
        <v/>
      </c>
      <c r="H337" s="74" t="str">
        <f>IFERROR(VLOOKUP(調査票シート!$N337,判定レベル!$C$21:$D$22,判定レベル!$D$1,FALSE),"")</f>
        <v/>
      </c>
      <c r="I337" s="74" t="str">
        <f>IFERROR(VLOOKUP(調査票シート!$O337,判定レベル!$C$23:$D$25,判定レベル!$D$1,FALSE),"")</f>
        <v/>
      </c>
      <c r="J337" s="76" t="str">
        <f>IFERROR(VLOOKUP(調査票シート!$P337,判定レベル!$C$26:$D$27,判定レベル!$D$1,FALSE),"―")</f>
        <v>―</v>
      </c>
      <c r="K337" s="77">
        <f t="shared" si="5"/>
        <v>0</v>
      </c>
      <c r="L337" s="78">
        <f t="shared" si="5"/>
        <v>0</v>
      </c>
      <c r="M337" s="78">
        <f t="shared" si="5"/>
        <v>0</v>
      </c>
      <c r="N337" s="79">
        <f t="shared" si="5"/>
        <v>1</v>
      </c>
      <c r="O337" s="73" t="str">
        <f>IF(COUNTIF($D337:$J337,"×"),"×",IF(SUM($K337:$N337)&lt;7,"",IF(AND($I337=判定レベル!$D$25,SUM($M337:$M337)&lt;=0),"",IF(M337&gt;0,$M$8,IF(L337&gt;0,$L$8,$K$8)))))</f>
        <v/>
      </c>
      <c r="Q337" s="24" t="str">
        <f>IF(調査票シート!G337="","",調査票シート!G337)</f>
        <v/>
      </c>
      <c r="R337" s="161" t="str">
        <f>IF(調査票シート!$H337="","",調査票シート!$H337)</f>
        <v/>
      </c>
      <c r="S337" s="161" t="str">
        <f>IF(ISERROR(調査票シート!L337),"",調査票シート!L337)</f>
        <v/>
      </c>
    </row>
    <row r="338" spans="2:19" x14ac:dyDescent="0.3">
      <c r="B338" s="22" t="str">
        <f>IF(調査票シート!E338="","",調査票シート!E338)</f>
        <v/>
      </c>
      <c r="C338" s="23" t="str">
        <f>IF(調査票シート!F338="","",調査票シート!F338)</f>
        <v/>
      </c>
      <c r="D338" s="74" t="str">
        <f>IFERROR(VLOOKUP(調査票シート!$I338,判定レベル!$C$3:$D$5,判定レベル!$D$1,FALSE),"")</f>
        <v/>
      </c>
      <c r="E338" s="74" t="str">
        <f>IFERROR(VLOOKUP(調査票シート!$J338,判定レベル!$C$6:$D$8,判定レベル!$D$1,FALSE),"")</f>
        <v/>
      </c>
      <c r="F338" s="74" t="str">
        <f>IF(調査票シート!$K338="","",IF(調査票シート!$K338&gt;=判定レベル!$C$1,判定レベル!$D$10,判定レベル!$D$9))</f>
        <v/>
      </c>
      <c r="G338" s="75" t="str">
        <f>IFERROR(VLOOKUP(調査票シート!$M338,判定レベル!$C$11:$D$20,判定レベル!$D$1,FALSE),"")</f>
        <v/>
      </c>
      <c r="H338" s="74" t="str">
        <f>IFERROR(VLOOKUP(調査票シート!$N338,判定レベル!$C$21:$D$22,判定レベル!$D$1,FALSE),"")</f>
        <v/>
      </c>
      <c r="I338" s="74" t="str">
        <f>IFERROR(VLOOKUP(調査票シート!$O338,判定レベル!$C$23:$D$25,判定レベル!$D$1,FALSE),"")</f>
        <v/>
      </c>
      <c r="J338" s="76" t="str">
        <f>IFERROR(VLOOKUP(調査票シート!$P338,判定レベル!$C$26:$D$27,判定レベル!$D$1,FALSE),"―")</f>
        <v>―</v>
      </c>
      <c r="K338" s="77">
        <f t="shared" si="5"/>
        <v>0</v>
      </c>
      <c r="L338" s="78">
        <f t="shared" si="5"/>
        <v>0</v>
      </c>
      <c r="M338" s="78">
        <f t="shared" si="5"/>
        <v>0</v>
      </c>
      <c r="N338" s="79">
        <f t="shared" si="5"/>
        <v>1</v>
      </c>
      <c r="O338" s="73" t="str">
        <f>IF(COUNTIF($D338:$J338,"×"),"×",IF(SUM($K338:$N338)&lt;7,"",IF(AND($I338=判定レベル!$D$25,SUM($M338:$M338)&lt;=0),"",IF(M338&gt;0,$M$8,IF(L338&gt;0,$L$8,$K$8)))))</f>
        <v/>
      </c>
      <c r="Q338" s="24" t="str">
        <f>IF(調査票シート!G338="","",調査票シート!G338)</f>
        <v/>
      </c>
      <c r="R338" s="161" t="str">
        <f>IF(調査票シート!$H338="","",調査票シート!$H338)</f>
        <v/>
      </c>
      <c r="S338" s="161" t="str">
        <f>IF(ISERROR(調査票シート!L338),"",調査票シート!L338)</f>
        <v/>
      </c>
    </row>
    <row r="339" spans="2:19" x14ac:dyDescent="0.3">
      <c r="B339" s="22" t="str">
        <f>IF(調査票シート!E339="","",調査票シート!E339)</f>
        <v/>
      </c>
      <c r="C339" s="23" t="str">
        <f>IF(調査票シート!F339="","",調査票シート!F339)</f>
        <v/>
      </c>
      <c r="D339" s="74" t="str">
        <f>IFERROR(VLOOKUP(調査票シート!$I339,判定レベル!$C$3:$D$5,判定レベル!$D$1,FALSE),"")</f>
        <v/>
      </c>
      <c r="E339" s="74" t="str">
        <f>IFERROR(VLOOKUP(調査票シート!$J339,判定レベル!$C$6:$D$8,判定レベル!$D$1,FALSE),"")</f>
        <v/>
      </c>
      <c r="F339" s="74" t="str">
        <f>IF(調査票シート!$K339="","",IF(調査票シート!$K339&gt;=判定レベル!$C$1,判定レベル!$D$10,判定レベル!$D$9))</f>
        <v/>
      </c>
      <c r="G339" s="75" t="str">
        <f>IFERROR(VLOOKUP(調査票シート!$M339,判定レベル!$C$11:$D$20,判定レベル!$D$1,FALSE),"")</f>
        <v/>
      </c>
      <c r="H339" s="74" t="str">
        <f>IFERROR(VLOOKUP(調査票シート!$N339,判定レベル!$C$21:$D$22,判定レベル!$D$1,FALSE),"")</f>
        <v/>
      </c>
      <c r="I339" s="74" t="str">
        <f>IFERROR(VLOOKUP(調査票シート!$O339,判定レベル!$C$23:$D$25,判定レベル!$D$1,FALSE),"")</f>
        <v/>
      </c>
      <c r="J339" s="76" t="str">
        <f>IFERROR(VLOOKUP(調査票シート!$P339,判定レベル!$C$26:$D$27,判定レベル!$D$1,FALSE),"―")</f>
        <v>―</v>
      </c>
      <c r="K339" s="77">
        <f t="shared" si="5"/>
        <v>0</v>
      </c>
      <c r="L339" s="78">
        <f t="shared" si="5"/>
        <v>0</v>
      </c>
      <c r="M339" s="78">
        <f t="shared" si="5"/>
        <v>0</v>
      </c>
      <c r="N339" s="79">
        <f t="shared" si="5"/>
        <v>1</v>
      </c>
      <c r="O339" s="73" t="str">
        <f>IF(COUNTIF($D339:$J339,"×"),"×",IF(SUM($K339:$N339)&lt;7,"",IF(AND($I339=判定レベル!$D$25,SUM($M339:$M339)&lt;=0),"",IF(M339&gt;0,$M$8,IF(L339&gt;0,$L$8,$K$8)))))</f>
        <v/>
      </c>
      <c r="Q339" s="24" t="str">
        <f>IF(調査票シート!G339="","",調査票シート!G339)</f>
        <v/>
      </c>
      <c r="R339" s="161" t="str">
        <f>IF(調査票シート!$H339="","",調査票シート!$H339)</f>
        <v/>
      </c>
      <c r="S339" s="161" t="str">
        <f>IF(ISERROR(調査票シート!L339),"",調査票シート!L339)</f>
        <v/>
      </c>
    </row>
    <row r="340" spans="2:19" x14ac:dyDescent="0.3">
      <c r="B340" s="22" t="str">
        <f>IF(調査票シート!E340="","",調査票シート!E340)</f>
        <v/>
      </c>
      <c r="C340" s="23" t="str">
        <f>IF(調査票シート!F340="","",調査票シート!F340)</f>
        <v/>
      </c>
      <c r="D340" s="74" t="str">
        <f>IFERROR(VLOOKUP(調査票シート!$I340,判定レベル!$C$3:$D$5,判定レベル!$D$1,FALSE),"")</f>
        <v/>
      </c>
      <c r="E340" s="74" t="str">
        <f>IFERROR(VLOOKUP(調査票シート!$J340,判定レベル!$C$6:$D$8,判定レベル!$D$1,FALSE),"")</f>
        <v/>
      </c>
      <c r="F340" s="74" t="str">
        <f>IF(調査票シート!$K340="","",IF(調査票シート!$K340&gt;=判定レベル!$C$1,判定レベル!$D$10,判定レベル!$D$9))</f>
        <v/>
      </c>
      <c r="G340" s="75" t="str">
        <f>IFERROR(VLOOKUP(調査票シート!$M340,判定レベル!$C$11:$D$20,判定レベル!$D$1,FALSE),"")</f>
        <v/>
      </c>
      <c r="H340" s="74" t="str">
        <f>IFERROR(VLOOKUP(調査票シート!$N340,判定レベル!$C$21:$D$22,判定レベル!$D$1,FALSE),"")</f>
        <v/>
      </c>
      <c r="I340" s="74" t="str">
        <f>IFERROR(VLOOKUP(調査票シート!$O340,判定レベル!$C$23:$D$25,判定レベル!$D$1,FALSE),"")</f>
        <v/>
      </c>
      <c r="J340" s="76" t="str">
        <f>IFERROR(VLOOKUP(調査票シート!$P340,判定レベル!$C$26:$D$27,判定レベル!$D$1,FALSE),"―")</f>
        <v>―</v>
      </c>
      <c r="K340" s="77">
        <f t="shared" si="5"/>
        <v>0</v>
      </c>
      <c r="L340" s="78">
        <f t="shared" si="5"/>
        <v>0</v>
      </c>
      <c r="M340" s="78">
        <f t="shared" si="5"/>
        <v>0</v>
      </c>
      <c r="N340" s="79">
        <f t="shared" si="5"/>
        <v>1</v>
      </c>
      <c r="O340" s="73" t="str">
        <f>IF(COUNTIF($D340:$J340,"×"),"×",IF(SUM($K340:$N340)&lt;7,"",IF(AND($I340=判定レベル!$D$25,SUM($M340:$M340)&lt;=0),"",IF(M340&gt;0,$M$8,IF(L340&gt;0,$L$8,$K$8)))))</f>
        <v/>
      </c>
      <c r="Q340" s="24" t="str">
        <f>IF(調査票シート!G340="","",調査票シート!G340)</f>
        <v/>
      </c>
      <c r="R340" s="161" t="str">
        <f>IF(調査票シート!$H340="","",調査票シート!$H340)</f>
        <v/>
      </c>
      <c r="S340" s="161" t="str">
        <f>IF(ISERROR(調査票シート!L340),"",調査票シート!L340)</f>
        <v/>
      </c>
    </row>
    <row r="341" spans="2:19" x14ac:dyDescent="0.3">
      <c r="B341" s="22" t="str">
        <f>IF(調査票シート!E341="","",調査票シート!E341)</f>
        <v/>
      </c>
      <c r="C341" s="23" t="str">
        <f>IF(調査票シート!F341="","",調査票シート!F341)</f>
        <v/>
      </c>
      <c r="D341" s="74" t="str">
        <f>IFERROR(VLOOKUP(調査票シート!$I341,判定レベル!$C$3:$D$5,判定レベル!$D$1,FALSE),"")</f>
        <v/>
      </c>
      <c r="E341" s="74" t="str">
        <f>IFERROR(VLOOKUP(調査票シート!$J341,判定レベル!$C$6:$D$8,判定レベル!$D$1,FALSE),"")</f>
        <v/>
      </c>
      <c r="F341" s="74" t="str">
        <f>IF(調査票シート!$K341="","",IF(調査票シート!$K341&gt;=判定レベル!$C$1,判定レベル!$D$10,判定レベル!$D$9))</f>
        <v/>
      </c>
      <c r="G341" s="75" t="str">
        <f>IFERROR(VLOOKUP(調査票シート!$M341,判定レベル!$C$11:$D$20,判定レベル!$D$1,FALSE),"")</f>
        <v/>
      </c>
      <c r="H341" s="74" t="str">
        <f>IFERROR(VLOOKUP(調査票シート!$N341,判定レベル!$C$21:$D$22,判定レベル!$D$1,FALSE),"")</f>
        <v/>
      </c>
      <c r="I341" s="74" t="str">
        <f>IFERROR(VLOOKUP(調査票シート!$O341,判定レベル!$C$23:$D$25,判定レベル!$D$1,FALSE),"")</f>
        <v/>
      </c>
      <c r="J341" s="76" t="str">
        <f>IFERROR(VLOOKUP(調査票シート!$P341,判定レベル!$C$26:$D$27,判定レベル!$D$1,FALSE),"―")</f>
        <v>―</v>
      </c>
      <c r="K341" s="77">
        <f t="shared" si="5"/>
        <v>0</v>
      </c>
      <c r="L341" s="78">
        <f t="shared" si="5"/>
        <v>0</v>
      </c>
      <c r="M341" s="78">
        <f t="shared" si="5"/>
        <v>0</v>
      </c>
      <c r="N341" s="79">
        <f t="shared" si="5"/>
        <v>1</v>
      </c>
      <c r="O341" s="73" t="str">
        <f>IF(COUNTIF($D341:$J341,"×"),"×",IF(SUM($K341:$N341)&lt;7,"",IF(AND($I341=判定レベル!$D$25,SUM($M341:$M341)&lt;=0),"",IF(M341&gt;0,$M$8,IF(L341&gt;0,$L$8,$K$8)))))</f>
        <v/>
      </c>
      <c r="Q341" s="24" t="str">
        <f>IF(調査票シート!G341="","",調査票シート!G341)</f>
        <v/>
      </c>
      <c r="R341" s="161" t="str">
        <f>IF(調査票シート!$H341="","",調査票シート!$H341)</f>
        <v/>
      </c>
      <c r="S341" s="161" t="str">
        <f>IF(ISERROR(調査票シート!L341),"",調査票シート!L341)</f>
        <v/>
      </c>
    </row>
    <row r="342" spans="2:19" x14ac:dyDescent="0.3">
      <c r="B342" s="22" t="str">
        <f>IF(調査票シート!E342="","",調査票シート!E342)</f>
        <v/>
      </c>
      <c r="C342" s="23" t="str">
        <f>IF(調査票シート!F342="","",調査票シート!F342)</f>
        <v/>
      </c>
      <c r="D342" s="74" t="str">
        <f>IFERROR(VLOOKUP(調査票シート!$I342,判定レベル!$C$3:$D$5,判定レベル!$D$1,FALSE),"")</f>
        <v/>
      </c>
      <c r="E342" s="74" t="str">
        <f>IFERROR(VLOOKUP(調査票シート!$J342,判定レベル!$C$6:$D$8,判定レベル!$D$1,FALSE),"")</f>
        <v/>
      </c>
      <c r="F342" s="74" t="str">
        <f>IF(調査票シート!$K342="","",IF(調査票シート!$K342&gt;=判定レベル!$C$1,判定レベル!$D$10,判定レベル!$D$9))</f>
        <v/>
      </c>
      <c r="G342" s="75" t="str">
        <f>IFERROR(VLOOKUP(調査票シート!$M342,判定レベル!$C$11:$D$20,判定レベル!$D$1,FALSE),"")</f>
        <v/>
      </c>
      <c r="H342" s="74" t="str">
        <f>IFERROR(VLOOKUP(調査票シート!$N342,判定レベル!$C$21:$D$22,判定レベル!$D$1,FALSE),"")</f>
        <v/>
      </c>
      <c r="I342" s="74" t="str">
        <f>IFERROR(VLOOKUP(調査票シート!$O342,判定レベル!$C$23:$D$25,判定レベル!$D$1,FALSE),"")</f>
        <v/>
      </c>
      <c r="J342" s="76" t="str">
        <f>IFERROR(VLOOKUP(調査票シート!$P342,判定レベル!$C$26:$D$27,判定レベル!$D$1,FALSE),"―")</f>
        <v>―</v>
      </c>
      <c r="K342" s="77">
        <f t="shared" si="5"/>
        <v>0</v>
      </c>
      <c r="L342" s="78">
        <f t="shared" si="5"/>
        <v>0</v>
      </c>
      <c r="M342" s="78">
        <f t="shared" si="5"/>
        <v>0</v>
      </c>
      <c r="N342" s="79">
        <f t="shared" si="5"/>
        <v>1</v>
      </c>
      <c r="O342" s="73" t="str">
        <f>IF(COUNTIF($D342:$J342,"×"),"×",IF(SUM($K342:$N342)&lt;7,"",IF(AND($I342=判定レベル!$D$25,SUM($M342:$M342)&lt;=0),"",IF(M342&gt;0,$M$8,IF(L342&gt;0,$L$8,$K$8)))))</f>
        <v/>
      </c>
      <c r="Q342" s="24" t="str">
        <f>IF(調査票シート!G342="","",調査票シート!G342)</f>
        <v/>
      </c>
      <c r="R342" s="161" t="str">
        <f>IF(調査票シート!$H342="","",調査票シート!$H342)</f>
        <v/>
      </c>
      <c r="S342" s="161" t="str">
        <f>IF(ISERROR(調査票シート!L342),"",調査票シート!L342)</f>
        <v/>
      </c>
    </row>
    <row r="343" spans="2:19" x14ac:dyDescent="0.3">
      <c r="B343" s="22" t="str">
        <f>IF(調査票シート!E343="","",調査票シート!E343)</f>
        <v/>
      </c>
      <c r="C343" s="23" t="str">
        <f>IF(調査票シート!F343="","",調査票シート!F343)</f>
        <v/>
      </c>
      <c r="D343" s="74" t="str">
        <f>IFERROR(VLOOKUP(調査票シート!$I343,判定レベル!$C$3:$D$5,判定レベル!$D$1,FALSE),"")</f>
        <v/>
      </c>
      <c r="E343" s="74" t="str">
        <f>IFERROR(VLOOKUP(調査票シート!$J343,判定レベル!$C$6:$D$8,判定レベル!$D$1,FALSE),"")</f>
        <v/>
      </c>
      <c r="F343" s="74" t="str">
        <f>IF(調査票シート!$K343="","",IF(調査票シート!$K343&gt;=判定レベル!$C$1,判定レベル!$D$10,判定レベル!$D$9))</f>
        <v/>
      </c>
      <c r="G343" s="75" t="str">
        <f>IFERROR(VLOOKUP(調査票シート!$M343,判定レベル!$C$11:$D$20,判定レベル!$D$1,FALSE),"")</f>
        <v/>
      </c>
      <c r="H343" s="74" t="str">
        <f>IFERROR(VLOOKUP(調査票シート!$N343,判定レベル!$C$21:$D$22,判定レベル!$D$1,FALSE),"")</f>
        <v/>
      </c>
      <c r="I343" s="74" t="str">
        <f>IFERROR(VLOOKUP(調査票シート!$O343,判定レベル!$C$23:$D$25,判定レベル!$D$1,FALSE),"")</f>
        <v/>
      </c>
      <c r="J343" s="76" t="str">
        <f>IFERROR(VLOOKUP(調査票シート!$P343,判定レベル!$C$26:$D$27,判定レベル!$D$1,FALSE),"―")</f>
        <v>―</v>
      </c>
      <c r="K343" s="77">
        <f t="shared" si="5"/>
        <v>0</v>
      </c>
      <c r="L343" s="78">
        <f t="shared" si="5"/>
        <v>0</v>
      </c>
      <c r="M343" s="78">
        <f t="shared" si="5"/>
        <v>0</v>
      </c>
      <c r="N343" s="79">
        <f t="shared" si="5"/>
        <v>1</v>
      </c>
      <c r="O343" s="73" t="str">
        <f>IF(COUNTIF($D343:$J343,"×"),"×",IF(SUM($K343:$N343)&lt;7,"",IF(AND($I343=判定レベル!$D$25,SUM($M343:$M343)&lt;=0),"",IF(M343&gt;0,$M$8,IF(L343&gt;0,$L$8,$K$8)))))</f>
        <v/>
      </c>
      <c r="Q343" s="24" t="str">
        <f>IF(調査票シート!G343="","",調査票シート!G343)</f>
        <v/>
      </c>
      <c r="R343" s="161" t="str">
        <f>IF(調査票シート!$H343="","",調査票シート!$H343)</f>
        <v/>
      </c>
      <c r="S343" s="161" t="str">
        <f>IF(ISERROR(調査票シート!L343),"",調査票シート!L343)</f>
        <v/>
      </c>
    </row>
    <row r="344" spans="2:19" x14ac:dyDescent="0.3">
      <c r="B344" s="22" t="str">
        <f>IF(調査票シート!E344="","",調査票シート!E344)</f>
        <v/>
      </c>
      <c r="C344" s="23" t="str">
        <f>IF(調査票シート!F344="","",調査票シート!F344)</f>
        <v/>
      </c>
      <c r="D344" s="74" t="str">
        <f>IFERROR(VLOOKUP(調査票シート!$I344,判定レベル!$C$3:$D$5,判定レベル!$D$1,FALSE),"")</f>
        <v/>
      </c>
      <c r="E344" s="74" t="str">
        <f>IFERROR(VLOOKUP(調査票シート!$J344,判定レベル!$C$6:$D$8,判定レベル!$D$1,FALSE),"")</f>
        <v/>
      </c>
      <c r="F344" s="74" t="str">
        <f>IF(調査票シート!$K344="","",IF(調査票シート!$K344&gt;=判定レベル!$C$1,判定レベル!$D$10,判定レベル!$D$9))</f>
        <v/>
      </c>
      <c r="G344" s="75" t="str">
        <f>IFERROR(VLOOKUP(調査票シート!$M344,判定レベル!$C$11:$D$20,判定レベル!$D$1,FALSE),"")</f>
        <v/>
      </c>
      <c r="H344" s="74" t="str">
        <f>IFERROR(VLOOKUP(調査票シート!$N344,判定レベル!$C$21:$D$22,判定レベル!$D$1,FALSE),"")</f>
        <v/>
      </c>
      <c r="I344" s="74" t="str">
        <f>IFERROR(VLOOKUP(調査票シート!$O344,判定レベル!$C$23:$D$25,判定レベル!$D$1,FALSE),"")</f>
        <v/>
      </c>
      <c r="J344" s="76" t="str">
        <f>IFERROR(VLOOKUP(調査票シート!$P344,判定レベル!$C$26:$D$27,判定レベル!$D$1,FALSE),"―")</f>
        <v>―</v>
      </c>
      <c r="K344" s="77">
        <f t="shared" si="5"/>
        <v>0</v>
      </c>
      <c r="L344" s="78">
        <f t="shared" si="5"/>
        <v>0</v>
      </c>
      <c r="M344" s="78">
        <f t="shared" si="5"/>
        <v>0</v>
      </c>
      <c r="N344" s="79">
        <f t="shared" si="5"/>
        <v>1</v>
      </c>
      <c r="O344" s="73" t="str">
        <f>IF(COUNTIF($D344:$J344,"×"),"×",IF(SUM($K344:$N344)&lt;7,"",IF(AND($I344=判定レベル!$D$25,SUM($M344:$M344)&lt;=0),"",IF(M344&gt;0,$M$8,IF(L344&gt;0,$L$8,$K$8)))))</f>
        <v/>
      </c>
      <c r="Q344" s="24" t="str">
        <f>IF(調査票シート!G344="","",調査票シート!G344)</f>
        <v/>
      </c>
      <c r="R344" s="161" t="str">
        <f>IF(調査票シート!$H344="","",調査票シート!$H344)</f>
        <v/>
      </c>
      <c r="S344" s="161" t="str">
        <f>IF(ISERROR(調査票シート!L344),"",調査票シート!L344)</f>
        <v/>
      </c>
    </row>
    <row r="345" spans="2:19" x14ac:dyDescent="0.3">
      <c r="B345" s="22" t="str">
        <f>IF(調査票シート!E345="","",調査票シート!E345)</f>
        <v/>
      </c>
      <c r="C345" s="23" t="str">
        <f>IF(調査票シート!F345="","",調査票シート!F345)</f>
        <v/>
      </c>
      <c r="D345" s="74" t="str">
        <f>IFERROR(VLOOKUP(調査票シート!$I345,判定レベル!$C$3:$D$5,判定レベル!$D$1,FALSE),"")</f>
        <v/>
      </c>
      <c r="E345" s="74" t="str">
        <f>IFERROR(VLOOKUP(調査票シート!$J345,判定レベル!$C$6:$D$8,判定レベル!$D$1,FALSE),"")</f>
        <v/>
      </c>
      <c r="F345" s="74" t="str">
        <f>IF(調査票シート!$K345="","",IF(調査票シート!$K345&gt;=判定レベル!$C$1,判定レベル!$D$10,判定レベル!$D$9))</f>
        <v/>
      </c>
      <c r="G345" s="75" t="str">
        <f>IFERROR(VLOOKUP(調査票シート!$M345,判定レベル!$C$11:$D$20,判定レベル!$D$1,FALSE),"")</f>
        <v/>
      </c>
      <c r="H345" s="74" t="str">
        <f>IFERROR(VLOOKUP(調査票シート!$N345,判定レベル!$C$21:$D$22,判定レベル!$D$1,FALSE),"")</f>
        <v/>
      </c>
      <c r="I345" s="74" t="str">
        <f>IFERROR(VLOOKUP(調査票シート!$O345,判定レベル!$C$23:$D$25,判定レベル!$D$1,FALSE),"")</f>
        <v/>
      </c>
      <c r="J345" s="76" t="str">
        <f>IFERROR(VLOOKUP(調査票シート!$P345,判定レベル!$C$26:$D$27,判定レベル!$D$1,FALSE),"―")</f>
        <v>―</v>
      </c>
      <c r="K345" s="77">
        <f t="shared" si="5"/>
        <v>0</v>
      </c>
      <c r="L345" s="78">
        <f t="shared" si="5"/>
        <v>0</v>
      </c>
      <c r="M345" s="78">
        <f t="shared" si="5"/>
        <v>0</v>
      </c>
      <c r="N345" s="79">
        <f t="shared" si="5"/>
        <v>1</v>
      </c>
      <c r="O345" s="73" t="str">
        <f>IF(COUNTIF($D345:$J345,"×"),"×",IF(SUM($K345:$N345)&lt;7,"",IF(AND($I345=判定レベル!$D$25,SUM($M345:$M345)&lt;=0),"",IF(M345&gt;0,$M$8,IF(L345&gt;0,$L$8,$K$8)))))</f>
        <v/>
      </c>
      <c r="Q345" s="24" t="str">
        <f>IF(調査票シート!G345="","",調査票シート!G345)</f>
        <v/>
      </c>
      <c r="R345" s="161" t="str">
        <f>IF(調査票シート!$H345="","",調査票シート!$H345)</f>
        <v/>
      </c>
      <c r="S345" s="161" t="str">
        <f>IF(ISERROR(調査票シート!L345),"",調査票シート!L345)</f>
        <v/>
      </c>
    </row>
    <row r="346" spans="2:19" x14ac:dyDescent="0.3">
      <c r="B346" s="22" t="str">
        <f>IF(調査票シート!E346="","",調査票シート!E346)</f>
        <v/>
      </c>
      <c r="C346" s="23" t="str">
        <f>IF(調査票シート!F346="","",調査票シート!F346)</f>
        <v/>
      </c>
      <c r="D346" s="74" t="str">
        <f>IFERROR(VLOOKUP(調査票シート!$I346,判定レベル!$C$3:$D$5,判定レベル!$D$1,FALSE),"")</f>
        <v/>
      </c>
      <c r="E346" s="74" t="str">
        <f>IFERROR(VLOOKUP(調査票シート!$J346,判定レベル!$C$6:$D$8,判定レベル!$D$1,FALSE),"")</f>
        <v/>
      </c>
      <c r="F346" s="74" t="str">
        <f>IF(調査票シート!$K346="","",IF(調査票シート!$K346&gt;=判定レベル!$C$1,判定レベル!$D$10,判定レベル!$D$9))</f>
        <v/>
      </c>
      <c r="G346" s="75" t="str">
        <f>IFERROR(VLOOKUP(調査票シート!$M346,判定レベル!$C$11:$D$20,判定レベル!$D$1,FALSE),"")</f>
        <v/>
      </c>
      <c r="H346" s="74" t="str">
        <f>IFERROR(VLOOKUP(調査票シート!$N346,判定レベル!$C$21:$D$22,判定レベル!$D$1,FALSE),"")</f>
        <v/>
      </c>
      <c r="I346" s="74" t="str">
        <f>IFERROR(VLOOKUP(調査票シート!$O346,判定レベル!$C$23:$D$25,判定レベル!$D$1,FALSE),"")</f>
        <v/>
      </c>
      <c r="J346" s="76" t="str">
        <f>IFERROR(VLOOKUP(調査票シート!$P346,判定レベル!$C$26:$D$27,判定レベル!$D$1,FALSE),"―")</f>
        <v>―</v>
      </c>
      <c r="K346" s="77">
        <f t="shared" si="5"/>
        <v>0</v>
      </c>
      <c r="L346" s="78">
        <f t="shared" si="5"/>
        <v>0</v>
      </c>
      <c r="M346" s="78">
        <f t="shared" si="5"/>
        <v>0</v>
      </c>
      <c r="N346" s="79">
        <f t="shared" ref="K346:N358" si="6">COUNTIF($D346:$J346,N$8)</f>
        <v>1</v>
      </c>
      <c r="O346" s="73" t="str">
        <f>IF(COUNTIF($D346:$J346,"×"),"×",IF(SUM($K346:$N346)&lt;7,"",IF(AND($I346=判定レベル!$D$25,SUM($M346:$M346)&lt;=0),"",IF(M346&gt;0,$M$8,IF(L346&gt;0,$L$8,$K$8)))))</f>
        <v/>
      </c>
      <c r="Q346" s="24" t="str">
        <f>IF(調査票シート!G346="","",調査票シート!G346)</f>
        <v/>
      </c>
      <c r="R346" s="161" t="str">
        <f>IF(調査票シート!$H346="","",調査票シート!$H346)</f>
        <v/>
      </c>
      <c r="S346" s="161" t="str">
        <f>IF(ISERROR(調査票シート!L346),"",調査票シート!L346)</f>
        <v/>
      </c>
    </row>
    <row r="347" spans="2:19" x14ac:dyDescent="0.3">
      <c r="B347" s="22" t="str">
        <f>IF(調査票シート!E347="","",調査票シート!E347)</f>
        <v/>
      </c>
      <c r="C347" s="23" t="str">
        <f>IF(調査票シート!F347="","",調査票シート!F347)</f>
        <v/>
      </c>
      <c r="D347" s="74" t="str">
        <f>IFERROR(VLOOKUP(調査票シート!$I347,判定レベル!$C$3:$D$5,判定レベル!$D$1,FALSE),"")</f>
        <v/>
      </c>
      <c r="E347" s="74" t="str">
        <f>IFERROR(VLOOKUP(調査票シート!$J347,判定レベル!$C$6:$D$8,判定レベル!$D$1,FALSE),"")</f>
        <v/>
      </c>
      <c r="F347" s="74" t="str">
        <f>IF(調査票シート!$K347="","",IF(調査票シート!$K347&gt;=判定レベル!$C$1,判定レベル!$D$10,判定レベル!$D$9))</f>
        <v/>
      </c>
      <c r="G347" s="75" t="str">
        <f>IFERROR(VLOOKUP(調査票シート!$M347,判定レベル!$C$11:$D$20,判定レベル!$D$1,FALSE),"")</f>
        <v/>
      </c>
      <c r="H347" s="74" t="str">
        <f>IFERROR(VLOOKUP(調査票シート!$N347,判定レベル!$C$21:$D$22,判定レベル!$D$1,FALSE),"")</f>
        <v/>
      </c>
      <c r="I347" s="74" t="str">
        <f>IFERROR(VLOOKUP(調査票シート!$O347,判定レベル!$C$23:$D$25,判定レベル!$D$1,FALSE),"")</f>
        <v/>
      </c>
      <c r="J347" s="76" t="str">
        <f>IFERROR(VLOOKUP(調査票シート!$P347,判定レベル!$C$26:$D$27,判定レベル!$D$1,FALSE),"―")</f>
        <v>―</v>
      </c>
      <c r="K347" s="77">
        <f t="shared" si="6"/>
        <v>0</v>
      </c>
      <c r="L347" s="78">
        <f t="shared" si="6"/>
        <v>0</v>
      </c>
      <c r="M347" s="78">
        <f t="shared" si="6"/>
        <v>0</v>
      </c>
      <c r="N347" s="79">
        <f t="shared" si="6"/>
        <v>1</v>
      </c>
      <c r="O347" s="73" t="str">
        <f>IF(COUNTIF($D347:$J347,"×"),"×",IF(SUM($K347:$N347)&lt;7,"",IF(AND($I347=判定レベル!$D$25,SUM($M347:$M347)&lt;=0),"",IF(M347&gt;0,$M$8,IF(L347&gt;0,$L$8,$K$8)))))</f>
        <v/>
      </c>
      <c r="Q347" s="24" t="str">
        <f>IF(調査票シート!G347="","",調査票シート!G347)</f>
        <v/>
      </c>
      <c r="R347" s="161" t="str">
        <f>IF(調査票シート!$H347="","",調査票シート!$H347)</f>
        <v/>
      </c>
      <c r="S347" s="161" t="str">
        <f>IF(ISERROR(調査票シート!L347),"",調査票シート!L347)</f>
        <v/>
      </c>
    </row>
    <row r="348" spans="2:19" x14ac:dyDescent="0.3">
      <c r="B348" s="22" t="str">
        <f>IF(調査票シート!E348="","",調査票シート!E348)</f>
        <v/>
      </c>
      <c r="C348" s="23" t="str">
        <f>IF(調査票シート!F348="","",調査票シート!F348)</f>
        <v/>
      </c>
      <c r="D348" s="74" t="str">
        <f>IFERROR(VLOOKUP(調査票シート!$I348,判定レベル!$C$3:$D$5,判定レベル!$D$1,FALSE),"")</f>
        <v/>
      </c>
      <c r="E348" s="74" t="str">
        <f>IFERROR(VLOOKUP(調査票シート!$J348,判定レベル!$C$6:$D$8,判定レベル!$D$1,FALSE),"")</f>
        <v/>
      </c>
      <c r="F348" s="74" t="str">
        <f>IF(調査票シート!$K348="","",IF(調査票シート!$K348&gt;=判定レベル!$C$1,判定レベル!$D$10,判定レベル!$D$9))</f>
        <v/>
      </c>
      <c r="G348" s="75" t="str">
        <f>IFERROR(VLOOKUP(調査票シート!$M348,判定レベル!$C$11:$D$20,判定レベル!$D$1,FALSE),"")</f>
        <v/>
      </c>
      <c r="H348" s="74" t="str">
        <f>IFERROR(VLOOKUP(調査票シート!$N348,判定レベル!$C$21:$D$22,判定レベル!$D$1,FALSE),"")</f>
        <v/>
      </c>
      <c r="I348" s="74" t="str">
        <f>IFERROR(VLOOKUP(調査票シート!$O348,判定レベル!$C$23:$D$25,判定レベル!$D$1,FALSE),"")</f>
        <v/>
      </c>
      <c r="J348" s="76" t="str">
        <f>IFERROR(VLOOKUP(調査票シート!$P348,判定レベル!$C$26:$D$27,判定レベル!$D$1,FALSE),"―")</f>
        <v>―</v>
      </c>
      <c r="K348" s="77">
        <f t="shared" si="6"/>
        <v>0</v>
      </c>
      <c r="L348" s="78">
        <f t="shared" si="6"/>
        <v>0</v>
      </c>
      <c r="M348" s="78">
        <f t="shared" si="6"/>
        <v>0</v>
      </c>
      <c r="N348" s="79">
        <f t="shared" si="6"/>
        <v>1</v>
      </c>
      <c r="O348" s="73" t="str">
        <f>IF(COUNTIF($D348:$J348,"×"),"×",IF(SUM($K348:$N348)&lt;7,"",IF(AND($I348=判定レベル!$D$25,SUM($M348:$M348)&lt;=0),"",IF(M348&gt;0,$M$8,IF(L348&gt;0,$L$8,$K$8)))))</f>
        <v/>
      </c>
      <c r="Q348" s="24" t="str">
        <f>IF(調査票シート!G348="","",調査票シート!G348)</f>
        <v/>
      </c>
      <c r="R348" s="161" t="str">
        <f>IF(調査票シート!$H348="","",調査票シート!$H348)</f>
        <v/>
      </c>
      <c r="S348" s="161" t="str">
        <f>IF(ISERROR(調査票シート!L348),"",調査票シート!L348)</f>
        <v/>
      </c>
    </row>
    <row r="349" spans="2:19" x14ac:dyDescent="0.3">
      <c r="B349" s="22" t="str">
        <f>IF(調査票シート!E349="","",調査票シート!E349)</f>
        <v/>
      </c>
      <c r="C349" s="23" t="str">
        <f>IF(調査票シート!F349="","",調査票シート!F349)</f>
        <v/>
      </c>
      <c r="D349" s="74" t="str">
        <f>IFERROR(VLOOKUP(調査票シート!$I349,判定レベル!$C$3:$D$5,判定レベル!$D$1,FALSE),"")</f>
        <v/>
      </c>
      <c r="E349" s="74" t="str">
        <f>IFERROR(VLOOKUP(調査票シート!$J349,判定レベル!$C$6:$D$8,判定レベル!$D$1,FALSE),"")</f>
        <v/>
      </c>
      <c r="F349" s="74" t="str">
        <f>IF(調査票シート!$K349="","",IF(調査票シート!$K349&gt;=判定レベル!$C$1,判定レベル!$D$10,判定レベル!$D$9))</f>
        <v/>
      </c>
      <c r="G349" s="75" t="str">
        <f>IFERROR(VLOOKUP(調査票シート!$M349,判定レベル!$C$11:$D$20,判定レベル!$D$1,FALSE),"")</f>
        <v/>
      </c>
      <c r="H349" s="74" t="str">
        <f>IFERROR(VLOOKUP(調査票シート!$N349,判定レベル!$C$21:$D$22,判定レベル!$D$1,FALSE),"")</f>
        <v/>
      </c>
      <c r="I349" s="74" t="str">
        <f>IFERROR(VLOOKUP(調査票シート!$O349,判定レベル!$C$23:$D$25,判定レベル!$D$1,FALSE),"")</f>
        <v/>
      </c>
      <c r="J349" s="76" t="str">
        <f>IFERROR(VLOOKUP(調査票シート!$P349,判定レベル!$C$26:$D$27,判定レベル!$D$1,FALSE),"―")</f>
        <v>―</v>
      </c>
      <c r="K349" s="77">
        <f t="shared" si="6"/>
        <v>0</v>
      </c>
      <c r="L349" s="78">
        <f t="shared" si="6"/>
        <v>0</v>
      </c>
      <c r="M349" s="78">
        <f t="shared" si="6"/>
        <v>0</v>
      </c>
      <c r="N349" s="79">
        <f t="shared" si="6"/>
        <v>1</v>
      </c>
      <c r="O349" s="73" t="str">
        <f>IF(COUNTIF($D349:$J349,"×"),"×",IF(SUM($K349:$N349)&lt;7,"",IF(AND($I349=判定レベル!$D$25,SUM($M349:$M349)&lt;=0),"",IF(M349&gt;0,$M$8,IF(L349&gt;0,$L$8,$K$8)))))</f>
        <v/>
      </c>
      <c r="Q349" s="24" t="str">
        <f>IF(調査票シート!G349="","",調査票シート!G349)</f>
        <v/>
      </c>
      <c r="R349" s="161" t="str">
        <f>IF(調査票シート!$H349="","",調査票シート!$H349)</f>
        <v/>
      </c>
      <c r="S349" s="161" t="str">
        <f>IF(ISERROR(調査票シート!L349),"",調査票シート!L349)</f>
        <v/>
      </c>
    </row>
    <row r="350" spans="2:19" x14ac:dyDescent="0.3">
      <c r="B350" s="22" t="str">
        <f>IF(調査票シート!E350="","",調査票シート!E350)</f>
        <v/>
      </c>
      <c r="C350" s="23" t="str">
        <f>IF(調査票シート!F350="","",調査票シート!F350)</f>
        <v/>
      </c>
      <c r="D350" s="74" t="str">
        <f>IFERROR(VLOOKUP(調査票シート!$I350,判定レベル!$C$3:$D$5,判定レベル!$D$1,FALSE),"")</f>
        <v/>
      </c>
      <c r="E350" s="74" t="str">
        <f>IFERROR(VLOOKUP(調査票シート!$J350,判定レベル!$C$6:$D$8,判定レベル!$D$1,FALSE),"")</f>
        <v/>
      </c>
      <c r="F350" s="74" t="str">
        <f>IF(調査票シート!$K350="","",IF(調査票シート!$K350&gt;=判定レベル!$C$1,判定レベル!$D$10,判定レベル!$D$9))</f>
        <v/>
      </c>
      <c r="G350" s="75" t="str">
        <f>IFERROR(VLOOKUP(調査票シート!$M350,判定レベル!$C$11:$D$20,判定レベル!$D$1,FALSE),"")</f>
        <v/>
      </c>
      <c r="H350" s="74" t="str">
        <f>IFERROR(VLOOKUP(調査票シート!$N350,判定レベル!$C$21:$D$22,判定レベル!$D$1,FALSE),"")</f>
        <v/>
      </c>
      <c r="I350" s="74" t="str">
        <f>IFERROR(VLOOKUP(調査票シート!$O350,判定レベル!$C$23:$D$25,判定レベル!$D$1,FALSE),"")</f>
        <v/>
      </c>
      <c r="J350" s="76" t="str">
        <f>IFERROR(VLOOKUP(調査票シート!$P350,判定レベル!$C$26:$D$27,判定レベル!$D$1,FALSE),"―")</f>
        <v>―</v>
      </c>
      <c r="K350" s="77">
        <f t="shared" si="6"/>
        <v>0</v>
      </c>
      <c r="L350" s="78">
        <f t="shared" si="6"/>
        <v>0</v>
      </c>
      <c r="M350" s="78">
        <f t="shared" si="6"/>
        <v>0</v>
      </c>
      <c r="N350" s="79">
        <f t="shared" si="6"/>
        <v>1</v>
      </c>
      <c r="O350" s="73" t="str">
        <f>IF(COUNTIF($D350:$J350,"×"),"×",IF(SUM($K350:$N350)&lt;7,"",IF(AND($I350=判定レベル!$D$25,SUM($M350:$M350)&lt;=0),"",IF(M350&gt;0,$M$8,IF(L350&gt;0,$L$8,$K$8)))))</f>
        <v/>
      </c>
      <c r="Q350" s="24" t="str">
        <f>IF(調査票シート!G350="","",調査票シート!G350)</f>
        <v/>
      </c>
      <c r="R350" s="161" t="str">
        <f>IF(調査票シート!$H350="","",調査票シート!$H350)</f>
        <v/>
      </c>
      <c r="S350" s="161" t="str">
        <f>IF(ISERROR(調査票シート!L350),"",調査票シート!L350)</f>
        <v/>
      </c>
    </row>
    <row r="351" spans="2:19" x14ac:dyDescent="0.3">
      <c r="B351" s="22" t="str">
        <f>IF(調査票シート!E351="","",調査票シート!E351)</f>
        <v/>
      </c>
      <c r="C351" s="23" t="str">
        <f>IF(調査票シート!F351="","",調査票シート!F351)</f>
        <v/>
      </c>
      <c r="D351" s="74" t="str">
        <f>IFERROR(VLOOKUP(調査票シート!$I351,判定レベル!$C$3:$D$5,判定レベル!$D$1,FALSE),"")</f>
        <v/>
      </c>
      <c r="E351" s="74" t="str">
        <f>IFERROR(VLOOKUP(調査票シート!$J351,判定レベル!$C$6:$D$8,判定レベル!$D$1,FALSE),"")</f>
        <v/>
      </c>
      <c r="F351" s="74" t="str">
        <f>IF(調査票シート!$K351="","",IF(調査票シート!$K351&gt;=判定レベル!$C$1,判定レベル!$D$10,判定レベル!$D$9))</f>
        <v/>
      </c>
      <c r="G351" s="75" t="str">
        <f>IFERROR(VLOOKUP(調査票シート!$M351,判定レベル!$C$11:$D$20,判定レベル!$D$1,FALSE),"")</f>
        <v/>
      </c>
      <c r="H351" s="74" t="str">
        <f>IFERROR(VLOOKUP(調査票シート!$N351,判定レベル!$C$21:$D$22,判定レベル!$D$1,FALSE),"")</f>
        <v/>
      </c>
      <c r="I351" s="74" t="str">
        <f>IFERROR(VLOOKUP(調査票シート!$O351,判定レベル!$C$23:$D$25,判定レベル!$D$1,FALSE),"")</f>
        <v/>
      </c>
      <c r="J351" s="76" t="str">
        <f>IFERROR(VLOOKUP(調査票シート!$P351,判定レベル!$C$26:$D$27,判定レベル!$D$1,FALSE),"―")</f>
        <v>―</v>
      </c>
      <c r="K351" s="77">
        <f t="shared" si="6"/>
        <v>0</v>
      </c>
      <c r="L351" s="78">
        <f t="shared" si="6"/>
        <v>0</v>
      </c>
      <c r="M351" s="78">
        <f t="shared" si="6"/>
        <v>0</v>
      </c>
      <c r="N351" s="79">
        <f t="shared" si="6"/>
        <v>1</v>
      </c>
      <c r="O351" s="73" t="str">
        <f>IF(COUNTIF($D351:$J351,"×"),"×",IF(SUM($K351:$N351)&lt;7,"",IF(AND($I351=判定レベル!$D$25,SUM($M351:$M351)&lt;=0),"",IF(M351&gt;0,$M$8,IF(L351&gt;0,$L$8,$K$8)))))</f>
        <v/>
      </c>
      <c r="Q351" s="24" t="str">
        <f>IF(調査票シート!G351="","",調査票シート!G351)</f>
        <v/>
      </c>
      <c r="R351" s="161" t="str">
        <f>IF(調査票シート!$H351="","",調査票シート!$H351)</f>
        <v/>
      </c>
      <c r="S351" s="161" t="str">
        <f>IF(ISERROR(調査票シート!L351),"",調査票シート!L351)</f>
        <v/>
      </c>
    </row>
    <row r="352" spans="2:19" x14ac:dyDescent="0.3">
      <c r="B352" s="22" t="str">
        <f>IF(調査票シート!E352="","",調査票シート!E352)</f>
        <v/>
      </c>
      <c r="C352" s="23" t="str">
        <f>IF(調査票シート!F352="","",調査票シート!F352)</f>
        <v/>
      </c>
      <c r="D352" s="74" t="str">
        <f>IFERROR(VLOOKUP(調査票シート!$I352,判定レベル!$C$3:$D$5,判定レベル!$D$1,FALSE),"")</f>
        <v/>
      </c>
      <c r="E352" s="74" t="str">
        <f>IFERROR(VLOOKUP(調査票シート!$J352,判定レベル!$C$6:$D$8,判定レベル!$D$1,FALSE),"")</f>
        <v/>
      </c>
      <c r="F352" s="74" t="str">
        <f>IF(調査票シート!$K352="","",IF(調査票シート!$K352&gt;=判定レベル!$C$1,判定レベル!$D$10,判定レベル!$D$9))</f>
        <v/>
      </c>
      <c r="G352" s="75" t="str">
        <f>IFERROR(VLOOKUP(調査票シート!$M352,判定レベル!$C$11:$D$20,判定レベル!$D$1,FALSE),"")</f>
        <v/>
      </c>
      <c r="H352" s="74" t="str">
        <f>IFERROR(VLOOKUP(調査票シート!$N352,判定レベル!$C$21:$D$22,判定レベル!$D$1,FALSE),"")</f>
        <v/>
      </c>
      <c r="I352" s="74" t="str">
        <f>IFERROR(VLOOKUP(調査票シート!$O352,判定レベル!$C$23:$D$25,判定レベル!$D$1,FALSE),"")</f>
        <v/>
      </c>
      <c r="J352" s="76" t="str">
        <f>IFERROR(VLOOKUP(調査票シート!$P352,判定レベル!$C$26:$D$27,判定レベル!$D$1,FALSE),"―")</f>
        <v>―</v>
      </c>
      <c r="K352" s="77">
        <f t="shared" si="6"/>
        <v>0</v>
      </c>
      <c r="L352" s="78">
        <f t="shared" si="6"/>
        <v>0</v>
      </c>
      <c r="M352" s="78">
        <f t="shared" si="6"/>
        <v>0</v>
      </c>
      <c r="N352" s="79">
        <f t="shared" si="6"/>
        <v>1</v>
      </c>
      <c r="O352" s="73" t="str">
        <f>IF(COUNTIF($D352:$J352,"×"),"×",IF(SUM($K352:$N352)&lt;7,"",IF(AND($I352=判定レベル!$D$25,SUM($M352:$M352)&lt;=0),"",IF(M352&gt;0,$M$8,IF(L352&gt;0,$L$8,$K$8)))))</f>
        <v/>
      </c>
      <c r="Q352" s="24" t="str">
        <f>IF(調査票シート!G352="","",調査票シート!G352)</f>
        <v/>
      </c>
      <c r="R352" s="161" t="str">
        <f>IF(調査票シート!$H352="","",調査票シート!$H352)</f>
        <v/>
      </c>
      <c r="S352" s="161" t="str">
        <f>IF(ISERROR(調査票シート!L352),"",調査票シート!L352)</f>
        <v/>
      </c>
    </row>
    <row r="353" spans="2:19" x14ac:dyDescent="0.3">
      <c r="B353" s="22" t="str">
        <f>IF(調査票シート!E353="","",調査票シート!E353)</f>
        <v/>
      </c>
      <c r="C353" s="23" t="str">
        <f>IF(調査票シート!F353="","",調査票シート!F353)</f>
        <v/>
      </c>
      <c r="D353" s="74" t="str">
        <f>IFERROR(VLOOKUP(調査票シート!$I353,判定レベル!$C$3:$D$5,判定レベル!$D$1,FALSE),"")</f>
        <v/>
      </c>
      <c r="E353" s="74" t="str">
        <f>IFERROR(VLOOKUP(調査票シート!$J353,判定レベル!$C$6:$D$8,判定レベル!$D$1,FALSE),"")</f>
        <v/>
      </c>
      <c r="F353" s="74" t="str">
        <f>IF(調査票シート!$K353="","",IF(調査票シート!$K353&gt;=判定レベル!$C$1,判定レベル!$D$10,判定レベル!$D$9))</f>
        <v/>
      </c>
      <c r="G353" s="75" t="str">
        <f>IFERROR(VLOOKUP(調査票シート!$M353,判定レベル!$C$11:$D$20,判定レベル!$D$1,FALSE),"")</f>
        <v/>
      </c>
      <c r="H353" s="74" t="str">
        <f>IFERROR(VLOOKUP(調査票シート!$N353,判定レベル!$C$21:$D$22,判定レベル!$D$1,FALSE),"")</f>
        <v/>
      </c>
      <c r="I353" s="74" t="str">
        <f>IFERROR(VLOOKUP(調査票シート!$O353,判定レベル!$C$23:$D$25,判定レベル!$D$1,FALSE),"")</f>
        <v/>
      </c>
      <c r="J353" s="76" t="str">
        <f>IFERROR(VLOOKUP(調査票シート!$P353,判定レベル!$C$26:$D$27,判定レベル!$D$1,FALSE),"―")</f>
        <v>―</v>
      </c>
      <c r="K353" s="77">
        <f t="shared" si="6"/>
        <v>0</v>
      </c>
      <c r="L353" s="78">
        <f t="shared" si="6"/>
        <v>0</v>
      </c>
      <c r="M353" s="78">
        <f t="shared" si="6"/>
        <v>0</v>
      </c>
      <c r="N353" s="79">
        <f t="shared" si="6"/>
        <v>1</v>
      </c>
      <c r="O353" s="73" t="str">
        <f>IF(COUNTIF($D353:$J353,"×"),"×",IF(SUM($K353:$N353)&lt;7,"",IF(AND($I353=判定レベル!$D$25,SUM($M353:$M353)&lt;=0),"",IF(M353&gt;0,$M$8,IF(L353&gt;0,$L$8,$K$8)))))</f>
        <v/>
      </c>
      <c r="Q353" s="24" t="str">
        <f>IF(調査票シート!G353="","",調査票シート!G353)</f>
        <v/>
      </c>
      <c r="R353" s="161" t="str">
        <f>IF(調査票シート!$H353="","",調査票シート!$H353)</f>
        <v/>
      </c>
      <c r="S353" s="161" t="str">
        <f>IF(ISERROR(調査票シート!L353),"",調査票シート!L353)</f>
        <v/>
      </c>
    </row>
    <row r="354" spans="2:19" x14ac:dyDescent="0.3">
      <c r="B354" s="22" t="str">
        <f>IF(調査票シート!E354="","",調査票シート!E354)</f>
        <v/>
      </c>
      <c r="C354" s="23" t="str">
        <f>IF(調査票シート!F354="","",調査票シート!F354)</f>
        <v/>
      </c>
      <c r="D354" s="74" t="str">
        <f>IFERROR(VLOOKUP(調査票シート!$I354,判定レベル!$C$3:$D$5,判定レベル!$D$1,FALSE),"")</f>
        <v/>
      </c>
      <c r="E354" s="74" t="str">
        <f>IFERROR(VLOOKUP(調査票シート!$J354,判定レベル!$C$6:$D$8,判定レベル!$D$1,FALSE),"")</f>
        <v/>
      </c>
      <c r="F354" s="74" t="str">
        <f>IF(調査票シート!$K354="","",IF(調査票シート!$K354&gt;=判定レベル!$C$1,判定レベル!$D$10,判定レベル!$D$9))</f>
        <v/>
      </c>
      <c r="G354" s="75" t="str">
        <f>IFERROR(VLOOKUP(調査票シート!$M354,判定レベル!$C$11:$D$20,判定レベル!$D$1,FALSE),"")</f>
        <v/>
      </c>
      <c r="H354" s="74" t="str">
        <f>IFERROR(VLOOKUP(調査票シート!$N354,判定レベル!$C$21:$D$22,判定レベル!$D$1,FALSE),"")</f>
        <v/>
      </c>
      <c r="I354" s="74" t="str">
        <f>IFERROR(VLOOKUP(調査票シート!$O354,判定レベル!$C$23:$D$25,判定レベル!$D$1,FALSE),"")</f>
        <v/>
      </c>
      <c r="J354" s="76" t="str">
        <f>IFERROR(VLOOKUP(調査票シート!$P354,判定レベル!$C$26:$D$27,判定レベル!$D$1,FALSE),"―")</f>
        <v>―</v>
      </c>
      <c r="K354" s="77">
        <f t="shared" si="6"/>
        <v>0</v>
      </c>
      <c r="L354" s="78">
        <f t="shared" si="6"/>
        <v>0</v>
      </c>
      <c r="M354" s="78">
        <f t="shared" si="6"/>
        <v>0</v>
      </c>
      <c r="N354" s="79">
        <f t="shared" si="6"/>
        <v>1</v>
      </c>
      <c r="O354" s="73" t="str">
        <f>IF(COUNTIF($D354:$J354,"×"),"×",IF(SUM($K354:$N354)&lt;7,"",IF(AND($I354=判定レベル!$D$25,SUM($M354:$M354)&lt;=0),"",IF(M354&gt;0,$M$8,IF(L354&gt;0,$L$8,$K$8)))))</f>
        <v/>
      </c>
      <c r="Q354" s="24" t="str">
        <f>IF(調査票シート!G354="","",調査票シート!G354)</f>
        <v/>
      </c>
      <c r="R354" s="161" t="str">
        <f>IF(調査票シート!$H354="","",調査票シート!$H354)</f>
        <v/>
      </c>
      <c r="S354" s="161" t="str">
        <f>IF(ISERROR(調査票シート!L354),"",調査票シート!L354)</f>
        <v/>
      </c>
    </row>
    <row r="355" spans="2:19" x14ac:dyDescent="0.3">
      <c r="B355" s="22" t="str">
        <f>IF(調査票シート!E355="","",調査票シート!E355)</f>
        <v/>
      </c>
      <c r="C355" s="23" t="str">
        <f>IF(調査票シート!F355="","",調査票シート!F355)</f>
        <v/>
      </c>
      <c r="D355" s="74" t="str">
        <f>IFERROR(VLOOKUP(調査票シート!$I355,判定レベル!$C$3:$D$5,判定レベル!$D$1,FALSE),"")</f>
        <v/>
      </c>
      <c r="E355" s="74" t="str">
        <f>IFERROR(VLOOKUP(調査票シート!$J355,判定レベル!$C$6:$D$8,判定レベル!$D$1,FALSE),"")</f>
        <v/>
      </c>
      <c r="F355" s="74" t="str">
        <f>IF(調査票シート!$K355="","",IF(調査票シート!$K355&gt;=判定レベル!$C$1,判定レベル!$D$10,判定レベル!$D$9))</f>
        <v/>
      </c>
      <c r="G355" s="75" t="str">
        <f>IFERROR(VLOOKUP(調査票シート!$M355,判定レベル!$C$11:$D$20,判定レベル!$D$1,FALSE),"")</f>
        <v/>
      </c>
      <c r="H355" s="74" t="str">
        <f>IFERROR(VLOOKUP(調査票シート!$N355,判定レベル!$C$21:$D$22,判定レベル!$D$1,FALSE),"")</f>
        <v/>
      </c>
      <c r="I355" s="74" t="str">
        <f>IFERROR(VLOOKUP(調査票シート!$O355,判定レベル!$C$23:$D$25,判定レベル!$D$1,FALSE),"")</f>
        <v/>
      </c>
      <c r="J355" s="76" t="str">
        <f>IFERROR(VLOOKUP(調査票シート!$P355,判定レベル!$C$26:$D$27,判定レベル!$D$1,FALSE),"―")</f>
        <v>―</v>
      </c>
      <c r="K355" s="77">
        <f t="shared" si="6"/>
        <v>0</v>
      </c>
      <c r="L355" s="78">
        <f t="shared" si="6"/>
        <v>0</v>
      </c>
      <c r="M355" s="78">
        <f t="shared" si="6"/>
        <v>0</v>
      </c>
      <c r="N355" s="79">
        <f t="shared" si="6"/>
        <v>1</v>
      </c>
      <c r="O355" s="73" t="str">
        <f>IF(COUNTIF($D355:$J355,"×"),"×",IF(SUM($K355:$N355)&lt;7,"",IF(AND($I355=判定レベル!$D$25,SUM($M355:$M355)&lt;=0),"",IF(M355&gt;0,$M$8,IF(L355&gt;0,$L$8,$K$8)))))</f>
        <v/>
      </c>
      <c r="Q355" s="24" t="str">
        <f>IF(調査票シート!G355="","",調査票シート!G355)</f>
        <v/>
      </c>
      <c r="R355" s="161" t="str">
        <f>IF(調査票シート!$H355="","",調査票シート!$H355)</f>
        <v/>
      </c>
      <c r="S355" s="161" t="str">
        <f>IF(ISERROR(調査票シート!L355),"",調査票シート!L355)</f>
        <v/>
      </c>
    </row>
    <row r="356" spans="2:19" x14ac:dyDescent="0.3">
      <c r="B356" s="22" t="str">
        <f>IF(調査票シート!E356="","",調査票シート!E356)</f>
        <v/>
      </c>
      <c r="C356" s="23" t="str">
        <f>IF(調査票シート!F356="","",調査票シート!F356)</f>
        <v/>
      </c>
      <c r="D356" s="74" t="str">
        <f>IFERROR(VLOOKUP(調査票シート!$I356,判定レベル!$C$3:$D$5,判定レベル!$D$1,FALSE),"")</f>
        <v/>
      </c>
      <c r="E356" s="74" t="str">
        <f>IFERROR(VLOOKUP(調査票シート!$J356,判定レベル!$C$6:$D$8,判定レベル!$D$1,FALSE),"")</f>
        <v/>
      </c>
      <c r="F356" s="74" t="str">
        <f>IF(調査票シート!$K356="","",IF(調査票シート!$K356&gt;=判定レベル!$C$1,判定レベル!$D$10,判定レベル!$D$9))</f>
        <v/>
      </c>
      <c r="G356" s="75" t="str">
        <f>IFERROR(VLOOKUP(調査票シート!$M356,判定レベル!$C$11:$D$20,判定レベル!$D$1,FALSE),"")</f>
        <v/>
      </c>
      <c r="H356" s="74" t="str">
        <f>IFERROR(VLOOKUP(調査票シート!$N356,判定レベル!$C$21:$D$22,判定レベル!$D$1,FALSE),"")</f>
        <v/>
      </c>
      <c r="I356" s="74" t="str">
        <f>IFERROR(VLOOKUP(調査票シート!$O356,判定レベル!$C$23:$D$25,判定レベル!$D$1,FALSE),"")</f>
        <v/>
      </c>
      <c r="J356" s="76" t="str">
        <f>IFERROR(VLOOKUP(調査票シート!$P356,判定レベル!$C$26:$D$27,判定レベル!$D$1,FALSE),"―")</f>
        <v>―</v>
      </c>
      <c r="K356" s="77">
        <f t="shared" si="6"/>
        <v>0</v>
      </c>
      <c r="L356" s="78">
        <f t="shared" si="6"/>
        <v>0</v>
      </c>
      <c r="M356" s="78">
        <f t="shared" si="6"/>
        <v>0</v>
      </c>
      <c r="N356" s="79">
        <f t="shared" si="6"/>
        <v>1</v>
      </c>
      <c r="O356" s="73" t="str">
        <f>IF(COUNTIF($D356:$J356,"×"),"×",IF(SUM($K356:$N356)&lt;7,"",IF(AND($I356=判定レベル!$D$25,SUM($M356:$M356)&lt;=0),"",IF(M356&gt;0,$M$8,IF(L356&gt;0,$L$8,$K$8)))))</f>
        <v/>
      </c>
      <c r="Q356" s="24" t="str">
        <f>IF(調査票シート!G356="","",調査票シート!G356)</f>
        <v/>
      </c>
      <c r="R356" s="161" t="str">
        <f>IF(調査票シート!$H356="","",調査票シート!$H356)</f>
        <v/>
      </c>
      <c r="S356" s="161" t="str">
        <f>IF(ISERROR(調査票シート!L356),"",調査票シート!L356)</f>
        <v/>
      </c>
    </row>
    <row r="357" spans="2:19" x14ac:dyDescent="0.3">
      <c r="B357" s="22" t="str">
        <f>IF(調査票シート!E357="","",調査票シート!E357)</f>
        <v/>
      </c>
      <c r="C357" s="23" t="str">
        <f>IF(調査票シート!F357="","",調査票シート!F357)</f>
        <v/>
      </c>
      <c r="D357" s="74" t="str">
        <f>IFERROR(VLOOKUP(調査票シート!$I357,判定レベル!$C$3:$D$5,判定レベル!$D$1,FALSE),"")</f>
        <v/>
      </c>
      <c r="E357" s="74" t="str">
        <f>IFERROR(VLOOKUP(調査票シート!$J357,判定レベル!$C$6:$D$8,判定レベル!$D$1,FALSE),"")</f>
        <v/>
      </c>
      <c r="F357" s="74" t="str">
        <f>IF(調査票シート!$K357="","",IF(調査票シート!$K357&gt;=判定レベル!$C$1,判定レベル!$D$10,判定レベル!$D$9))</f>
        <v/>
      </c>
      <c r="G357" s="75" t="str">
        <f>IFERROR(VLOOKUP(調査票シート!$M357,判定レベル!$C$11:$D$20,判定レベル!$D$1,FALSE),"")</f>
        <v/>
      </c>
      <c r="H357" s="74" t="str">
        <f>IFERROR(VLOOKUP(調査票シート!$N357,判定レベル!$C$21:$D$22,判定レベル!$D$1,FALSE),"")</f>
        <v/>
      </c>
      <c r="I357" s="74" t="str">
        <f>IFERROR(VLOOKUP(調査票シート!$O357,判定レベル!$C$23:$D$25,判定レベル!$D$1,FALSE),"")</f>
        <v/>
      </c>
      <c r="J357" s="76" t="str">
        <f>IFERROR(VLOOKUP(調査票シート!$P357,判定レベル!$C$26:$D$27,判定レベル!$D$1,FALSE),"―")</f>
        <v>―</v>
      </c>
      <c r="K357" s="77">
        <f t="shared" si="6"/>
        <v>0</v>
      </c>
      <c r="L357" s="78">
        <f t="shared" si="6"/>
        <v>0</v>
      </c>
      <c r="M357" s="78">
        <f t="shared" si="6"/>
        <v>0</v>
      </c>
      <c r="N357" s="79">
        <f t="shared" si="6"/>
        <v>1</v>
      </c>
      <c r="O357" s="73" t="str">
        <f>IF(COUNTIF($D357:$J357,"×"),"×",IF(SUM($K357:$N357)&lt;7,"",IF(AND($I357=判定レベル!$D$25,SUM($M357:$M357)&lt;=0),"",IF(M357&gt;0,$M$8,IF(L357&gt;0,$L$8,$K$8)))))</f>
        <v/>
      </c>
      <c r="Q357" s="24" t="str">
        <f>IF(調査票シート!G357="","",調査票シート!G357)</f>
        <v/>
      </c>
      <c r="R357" s="161" t="str">
        <f>IF(調査票シート!$H357="","",調査票シート!$H357)</f>
        <v/>
      </c>
      <c r="S357" s="161" t="str">
        <f>IF(ISERROR(調査票シート!L357),"",調査票シート!L357)</f>
        <v/>
      </c>
    </row>
    <row r="358" spans="2:19" x14ac:dyDescent="0.3">
      <c r="B358" s="22" t="str">
        <f>IF(調査票シート!E358="","",調査票シート!E358)</f>
        <v/>
      </c>
      <c r="C358" s="23" t="str">
        <f>IF(調査票シート!F358="","",調査票シート!F358)</f>
        <v/>
      </c>
      <c r="D358" s="74" t="str">
        <f>IFERROR(VLOOKUP(調査票シート!$I358,判定レベル!$C$3:$D$5,判定レベル!$D$1,FALSE),"")</f>
        <v/>
      </c>
      <c r="E358" s="74" t="str">
        <f>IFERROR(VLOOKUP(調査票シート!$J358,判定レベル!$C$6:$D$8,判定レベル!$D$1,FALSE),"")</f>
        <v/>
      </c>
      <c r="F358" s="74" t="str">
        <f>IF(調査票シート!$K358="","",IF(調査票シート!$K358&gt;=判定レベル!$C$1,判定レベル!$D$10,判定レベル!$D$9))</f>
        <v/>
      </c>
      <c r="G358" s="75" t="str">
        <f>IFERROR(VLOOKUP(調査票シート!$M358,判定レベル!$C$11:$D$20,判定レベル!$D$1,FALSE),"")</f>
        <v/>
      </c>
      <c r="H358" s="74" t="str">
        <f>IFERROR(VLOOKUP(調査票シート!$N358,判定レベル!$C$21:$D$22,判定レベル!$D$1,FALSE),"")</f>
        <v/>
      </c>
      <c r="I358" s="74" t="str">
        <f>IFERROR(VLOOKUP(調査票シート!$O358,判定レベル!$C$23:$D$25,判定レベル!$D$1,FALSE),"")</f>
        <v/>
      </c>
      <c r="J358" s="76" t="str">
        <f>IFERROR(VLOOKUP(調査票シート!$P358,判定レベル!$C$26:$D$27,判定レベル!$D$1,FALSE),"―")</f>
        <v>―</v>
      </c>
      <c r="K358" s="77">
        <f t="shared" si="6"/>
        <v>0</v>
      </c>
      <c r="L358" s="78">
        <f t="shared" si="6"/>
        <v>0</v>
      </c>
      <c r="M358" s="78">
        <f t="shared" si="6"/>
        <v>0</v>
      </c>
      <c r="N358" s="79">
        <f t="shared" si="6"/>
        <v>1</v>
      </c>
      <c r="O358" s="73" t="str">
        <f>IF(COUNTIF($D358:$J358,"×"),"×",IF(SUM($K358:$N358)&lt;7,"",IF(AND($I358=判定レベル!$D$25,SUM($M358:$M358)&lt;=0),"",IF(M358&gt;0,$M$8,IF(L358&gt;0,$L$8,$K$8)))))</f>
        <v/>
      </c>
      <c r="Q358" s="24" t="str">
        <f>IF(調査票シート!G358="","",調査票シート!G358)</f>
        <v/>
      </c>
      <c r="R358" s="161" t="str">
        <f>IF(調査票シート!$H358="","",調査票シート!$H358)</f>
        <v/>
      </c>
      <c r="S358" s="161" t="str">
        <f>IF(ISERROR(調査票シート!L358),"",調査票シート!L358)</f>
        <v/>
      </c>
    </row>
  </sheetData>
  <sheetProtection algorithmName="SHA-512" hashValue="ZGci5Ni3i+cNPQvbldWOjJMaOOLaqkQWcKWBlx3nwFlXLEDM0sw6RjzvoQxzIblPAIXHUtV8OXdmLx0WMKAbnQ==" saltValue="wU5Rattwo3gK9n43Jfs0Ww==" spinCount="100000" sheet="1" objects="1" scenarios="1"/>
  <mergeCells count="10">
    <mergeCell ref="H7:H8"/>
    <mergeCell ref="I7:I8"/>
    <mergeCell ref="J7:J8"/>
    <mergeCell ref="O7:O8"/>
    <mergeCell ref="B6:B8"/>
    <mergeCell ref="C6:C8"/>
    <mergeCell ref="D7:D8"/>
    <mergeCell ref="E7:E8"/>
    <mergeCell ref="F7:F8"/>
    <mergeCell ref="G7:G8"/>
  </mergeCells>
  <phoneticPr fontId="5"/>
  <pageMargins left="0.70866141732283472" right="0.70866141732283472" top="0.74803149606299213" bottom="0.74803149606299213" header="0.31496062992125984" footer="0.31496062992125984"/>
  <pageSetup paperSize="9" scale="39" orientation="portrait" r:id="rId1"/>
  <headerFooter>
    <oddHeader>&amp;L&amp;8本ツールにおける簡易判定は、あくまで太陽光発電設備の設置可能性の目安であること、判定基準も現時点では試行的なものであることに留意が必要です。
※ツールを活用される場合は、必ず事務事業編マニュアル本編P183「【 コラム 】 建築物への太陽光発電の設置可能性について」も確認ください。</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27"/>
  <sheetViews>
    <sheetView zoomScale="75" zoomScaleNormal="75" workbookViewId="0"/>
  </sheetViews>
  <sheetFormatPr defaultRowHeight="13.2" x14ac:dyDescent="0.2"/>
  <cols>
    <col min="1" max="1" width="21.6640625" customWidth="1"/>
    <col min="2" max="2" width="21.88671875" style="62" customWidth="1"/>
    <col min="3" max="3" width="54.44140625" customWidth="1"/>
    <col min="4" max="4" width="13.21875" style="4" customWidth="1"/>
  </cols>
  <sheetData>
    <row r="1" spans="1:4" ht="15" x14ac:dyDescent="0.3">
      <c r="C1" s="80">
        <v>20</v>
      </c>
      <c r="D1" s="81">
        <f>COLUMN()-2</f>
        <v>2</v>
      </c>
    </row>
    <row r="2" spans="1:4" ht="15" x14ac:dyDescent="0.2">
      <c r="A2" s="50" t="s">
        <v>195</v>
      </c>
      <c r="B2" s="50"/>
      <c r="C2" s="51" t="s">
        <v>196</v>
      </c>
      <c r="D2" s="51" t="s">
        <v>197</v>
      </c>
    </row>
    <row r="3" spans="1:4" ht="15" x14ac:dyDescent="0.2">
      <c r="A3" s="306" t="s">
        <v>198</v>
      </c>
      <c r="B3" s="306" t="s">
        <v>199</v>
      </c>
      <c r="C3" s="53" t="s">
        <v>76</v>
      </c>
      <c r="D3" s="54" t="s">
        <v>222</v>
      </c>
    </row>
    <row r="4" spans="1:4" ht="15" x14ac:dyDescent="0.2">
      <c r="A4" s="307"/>
      <c r="B4" s="307"/>
      <c r="C4" s="55" t="s">
        <v>66</v>
      </c>
      <c r="D4" s="56" t="s">
        <v>223</v>
      </c>
    </row>
    <row r="5" spans="1:4" ht="15" x14ac:dyDescent="0.2">
      <c r="A5" s="308"/>
      <c r="B5" s="308"/>
      <c r="C5" s="57" t="s">
        <v>138</v>
      </c>
      <c r="D5" s="58" t="s">
        <v>111</v>
      </c>
    </row>
    <row r="6" spans="1:4" ht="15" customHeight="1" x14ac:dyDescent="0.2">
      <c r="A6" s="306" t="s">
        <v>258</v>
      </c>
      <c r="B6" s="306"/>
      <c r="C6" s="53" t="s">
        <v>228</v>
      </c>
      <c r="D6" s="54" t="s">
        <v>200</v>
      </c>
    </row>
    <row r="7" spans="1:4" ht="15" x14ac:dyDescent="0.2">
      <c r="A7" s="307"/>
      <c r="B7" s="307"/>
      <c r="C7" s="55" t="s">
        <v>67</v>
      </c>
      <c r="D7" s="56" t="s">
        <v>201</v>
      </c>
    </row>
    <row r="8" spans="1:4" ht="15" x14ac:dyDescent="0.2">
      <c r="A8" s="308"/>
      <c r="B8" s="308"/>
      <c r="C8" s="59" t="s">
        <v>202</v>
      </c>
      <c r="D8" s="58" t="s">
        <v>203</v>
      </c>
    </row>
    <row r="9" spans="1:4" ht="15" customHeight="1" x14ac:dyDescent="0.2">
      <c r="A9" s="306" t="s">
        <v>204</v>
      </c>
      <c r="B9" s="306" t="s">
        <v>205</v>
      </c>
      <c r="C9" s="53" t="s">
        <v>206</v>
      </c>
      <c r="D9" s="54" t="s">
        <v>200</v>
      </c>
    </row>
    <row r="10" spans="1:4" ht="15" x14ac:dyDescent="0.2">
      <c r="A10" s="307"/>
      <c r="B10" s="308"/>
      <c r="C10" s="59" t="s">
        <v>207</v>
      </c>
      <c r="D10" s="58" t="s">
        <v>203</v>
      </c>
    </row>
    <row r="11" spans="1:4" ht="15" customHeight="1" x14ac:dyDescent="0.2">
      <c r="A11" s="307"/>
      <c r="B11" s="306" t="s">
        <v>208</v>
      </c>
      <c r="C11" s="53" t="s">
        <v>78</v>
      </c>
      <c r="D11" s="54" t="s">
        <v>203</v>
      </c>
    </row>
    <row r="12" spans="1:4" ht="15" x14ac:dyDescent="0.2">
      <c r="A12" s="307"/>
      <c r="B12" s="307"/>
      <c r="C12" s="55" t="s">
        <v>133</v>
      </c>
      <c r="D12" s="56" t="s">
        <v>203</v>
      </c>
    </row>
    <row r="13" spans="1:4" ht="15" x14ac:dyDescent="0.2">
      <c r="A13" s="307"/>
      <c r="B13" s="307"/>
      <c r="C13" s="55" t="s">
        <v>68</v>
      </c>
      <c r="D13" s="56" t="s">
        <v>110</v>
      </c>
    </row>
    <row r="14" spans="1:4" ht="15" x14ac:dyDescent="0.2">
      <c r="A14" s="307"/>
      <c r="B14" s="307"/>
      <c r="C14" s="55" t="s">
        <v>144</v>
      </c>
      <c r="D14" s="56" t="s">
        <v>203</v>
      </c>
    </row>
    <row r="15" spans="1:4" ht="15" x14ac:dyDescent="0.2">
      <c r="A15" s="307"/>
      <c r="B15" s="307"/>
      <c r="C15" s="55" t="s">
        <v>148</v>
      </c>
      <c r="D15" s="56" t="s">
        <v>203</v>
      </c>
    </row>
    <row r="16" spans="1:4" ht="15" x14ac:dyDescent="0.2">
      <c r="A16" s="307"/>
      <c r="B16" s="307"/>
      <c r="C16" s="55" t="s">
        <v>229</v>
      </c>
      <c r="D16" s="56" t="s">
        <v>200</v>
      </c>
    </row>
    <row r="17" spans="1:4" ht="15" x14ac:dyDescent="0.2">
      <c r="A17" s="307"/>
      <c r="B17" s="307"/>
      <c r="C17" s="55" t="s">
        <v>154</v>
      </c>
      <c r="D17" s="56" t="s">
        <v>110</v>
      </c>
    </row>
    <row r="18" spans="1:4" ht="15" x14ac:dyDescent="0.2">
      <c r="A18" s="307"/>
      <c r="B18" s="307"/>
      <c r="C18" s="55" t="s">
        <v>230</v>
      </c>
      <c r="D18" s="56" t="s">
        <v>200</v>
      </c>
    </row>
    <row r="19" spans="1:4" ht="15" x14ac:dyDescent="0.2">
      <c r="A19" s="307"/>
      <c r="B19" s="307"/>
      <c r="C19" s="55" t="s">
        <v>231</v>
      </c>
      <c r="D19" s="56" t="s">
        <v>200</v>
      </c>
    </row>
    <row r="20" spans="1:4" ht="15" x14ac:dyDescent="0.2">
      <c r="A20" s="307"/>
      <c r="B20" s="307"/>
      <c r="C20" s="55" t="s">
        <v>162</v>
      </c>
      <c r="D20" s="56" t="s">
        <v>110</v>
      </c>
    </row>
    <row r="21" spans="1:4" ht="13.2" customHeight="1" x14ac:dyDescent="0.2">
      <c r="A21" s="309" t="s">
        <v>209</v>
      </c>
      <c r="B21" s="306" t="s">
        <v>210</v>
      </c>
      <c r="C21" s="187" t="s">
        <v>211</v>
      </c>
      <c r="D21" s="188" t="s">
        <v>110</v>
      </c>
    </row>
    <row r="22" spans="1:4" ht="15" x14ac:dyDescent="0.2">
      <c r="A22" s="310"/>
      <c r="B22" s="308"/>
      <c r="C22" s="189" t="s">
        <v>79</v>
      </c>
      <c r="D22" s="190" t="s">
        <v>224</v>
      </c>
    </row>
    <row r="23" spans="1:4" ht="13.2" customHeight="1" x14ac:dyDescent="0.2">
      <c r="A23" s="310"/>
      <c r="B23" s="306" t="s">
        <v>212</v>
      </c>
      <c r="C23" s="187" t="s">
        <v>127</v>
      </c>
      <c r="D23" s="188" t="s">
        <v>203</v>
      </c>
    </row>
    <row r="24" spans="1:4" ht="15" x14ac:dyDescent="0.2">
      <c r="A24" s="310"/>
      <c r="B24" s="307"/>
      <c r="C24" s="55" t="s">
        <v>70</v>
      </c>
      <c r="D24" s="56" t="s">
        <v>110</v>
      </c>
    </row>
    <row r="25" spans="1:4" ht="15" x14ac:dyDescent="0.2">
      <c r="A25" s="311"/>
      <c r="B25" s="308"/>
      <c r="C25" s="59" t="s">
        <v>213</v>
      </c>
      <c r="D25" s="58" t="s">
        <v>200</v>
      </c>
    </row>
    <row r="26" spans="1:4" ht="15" x14ac:dyDescent="0.2">
      <c r="A26" s="306" t="s">
        <v>214</v>
      </c>
      <c r="B26" s="60"/>
      <c r="C26" s="60" t="s">
        <v>215</v>
      </c>
      <c r="D26" s="54" t="s">
        <v>203</v>
      </c>
    </row>
    <row r="27" spans="1:4" s="52" customFormat="1" ht="15" x14ac:dyDescent="0.2">
      <c r="A27" s="308"/>
      <c r="B27" s="61"/>
      <c r="C27" s="59" t="s">
        <v>134</v>
      </c>
      <c r="D27" s="58" t="s">
        <v>200</v>
      </c>
    </row>
  </sheetData>
  <sheetProtection algorithmName="SHA-512" hashValue="y63Dtds0sNBJ85Ar4QRhWS9Aa1eFuTdiUHf3S+TF4cb/byaZESYWLgXWHCDPsvMPwBZEJbTF5NBqLknvIjzp5g==" saltValue="Pv/SoMZ9Uxx8ELIFz+TTAA==" spinCount="100000" sheet="1" objects="1" scenarios="1"/>
  <mergeCells count="11">
    <mergeCell ref="A6:A8"/>
    <mergeCell ref="B6:B8"/>
    <mergeCell ref="A3:A5"/>
    <mergeCell ref="B3:B5"/>
    <mergeCell ref="A26:A27"/>
    <mergeCell ref="A9:A20"/>
    <mergeCell ref="B9:B10"/>
    <mergeCell ref="B11:B20"/>
    <mergeCell ref="A21:A25"/>
    <mergeCell ref="B21:B22"/>
    <mergeCell ref="B23:B25"/>
  </mergeCells>
  <phoneticPr fontId="5"/>
  <pageMargins left="0.25" right="0.25"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3"/>
  <sheetViews>
    <sheetView workbookViewId="0">
      <selection activeCell="F22" sqref="F22"/>
    </sheetView>
  </sheetViews>
  <sheetFormatPr defaultColWidth="8.88671875" defaultRowHeight="17.25" customHeight="1" outlineLevelRow="1" x14ac:dyDescent="0.2"/>
  <cols>
    <col min="1" max="1" width="13.109375" customWidth="1"/>
    <col min="2" max="3" width="17.88671875" customWidth="1"/>
    <col min="4" max="4" width="13" bestFit="1" customWidth="1"/>
    <col min="5" max="5" width="29.109375" bestFit="1" customWidth="1"/>
    <col min="6" max="6" width="16.44140625" bestFit="1" customWidth="1"/>
    <col min="7" max="7" width="19.109375" bestFit="1" customWidth="1"/>
    <col min="8" max="9" width="17.6640625" customWidth="1"/>
    <col min="10" max="10" width="35.44140625" customWidth="1"/>
    <col min="11" max="11" width="15.109375" customWidth="1"/>
    <col min="12" max="12" width="17" customWidth="1"/>
    <col min="14" max="14" width="29.33203125" customWidth="1"/>
    <col min="15" max="15" width="11.88671875" customWidth="1"/>
  </cols>
  <sheetData>
    <row r="1" spans="1:15" ht="17.25" customHeight="1" x14ac:dyDescent="0.2">
      <c r="B1" s="63"/>
      <c r="C1" s="63"/>
    </row>
    <row r="3" spans="1:15" ht="66" x14ac:dyDescent="0.2">
      <c r="A3" s="5" t="s">
        <v>112</v>
      </c>
      <c r="B3" s="25"/>
      <c r="C3" s="25"/>
      <c r="D3" t="s">
        <v>113</v>
      </c>
      <c r="E3" t="s">
        <v>114</v>
      </c>
      <c r="F3" t="s">
        <v>115</v>
      </c>
      <c r="G3" t="s">
        <v>116</v>
      </c>
      <c r="H3" s="26" t="s">
        <v>117</v>
      </c>
      <c r="I3" s="27" t="s">
        <v>118</v>
      </c>
      <c r="J3" t="s">
        <v>119</v>
      </c>
      <c r="K3" s="26" t="s">
        <v>120</v>
      </c>
      <c r="L3" s="26" t="s">
        <v>121</v>
      </c>
      <c r="N3" t="s">
        <v>122</v>
      </c>
      <c r="O3" t="s">
        <v>42</v>
      </c>
    </row>
    <row r="4" spans="1:15" ht="17.25" customHeight="1" x14ac:dyDescent="0.2">
      <c r="A4" t="s">
        <v>123</v>
      </c>
      <c r="B4" s="149" t="s">
        <v>22</v>
      </c>
      <c r="C4" s="28"/>
      <c r="D4" s="28" t="s">
        <v>124</v>
      </c>
      <c r="E4" s="28" t="s">
        <v>124</v>
      </c>
      <c r="F4" s="28" t="s">
        <v>124</v>
      </c>
      <c r="G4" s="28" t="s">
        <v>124</v>
      </c>
      <c r="H4" s="28" t="s">
        <v>125</v>
      </c>
      <c r="I4" s="28" t="s">
        <v>124</v>
      </c>
      <c r="J4" s="28" t="s">
        <v>124</v>
      </c>
      <c r="K4" s="28" t="s">
        <v>124</v>
      </c>
      <c r="L4" s="28" t="s">
        <v>124</v>
      </c>
      <c r="N4" s="28" t="s">
        <v>124</v>
      </c>
      <c r="O4" s="28" t="s">
        <v>124</v>
      </c>
    </row>
    <row r="5" spans="1:15" ht="17.25" customHeight="1" x14ac:dyDescent="0.2">
      <c r="B5" s="147" t="s">
        <v>232</v>
      </c>
      <c r="D5" s="29" t="s">
        <v>126</v>
      </c>
      <c r="E5" s="30" t="s">
        <v>76</v>
      </c>
      <c r="F5" s="31" t="s">
        <v>69</v>
      </c>
      <c r="G5" s="30" t="s">
        <v>127</v>
      </c>
      <c r="H5" s="85" t="s">
        <v>65</v>
      </c>
      <c r="I5" s="30" t="s">
        <v>128</v>
      </c>
      <c r="J5" s="32" t="s">
        <v>78</v>
      </c>
      <c r="K5" s="33" t="s">
        <v>71</v>
      </c>
      <c r="L5" s="34" t="s">
        <v>129</v>
      </c>
      <c r="N5" s="29" t="s">
        <v>73</v>
      </c>
      <c r="O5" s="29" t="s">
        <v>130</v>
      </c>
    </row>
    <row r="6" spans="1:15" ht="17.25" customHeight="1" x14ac:dyDescent="0.2">
      <c r="B6" s="147" t="s">
        <v>233</v>
      </c>
      <c r="D6" s="35" t="s">
        <v>131</v>
      </c>
      <c r="E6" s="36" t="s">
        <v>66</v>
      </c>
      <c r="F6" s="37" t="s">
        <v>79</v>
      </c>
      <c r="G6" s="36" t="s">
        <v>132</v>
      </c>
      <c r="H6" s="86" t="s">
        <v>75</v>
      </c>
      <c r="I6" s="38" t="s">
        <v>67</v>
      </c>
      <c r="J6" s="39" t="s">
        <v>133</v>
      </c>
      <c r="K6" s="40" t="s">
        <v>134</v>
      </c>
      <c r="L6" s="41" t="s">
        <v>135</v>
      </c>
      <c r="N6" s="42" t="s">
        <v>136</v>
      </c>
      <c r="O6" s="42" t="s">
        <v>137</v>
      </c>
    </row>
    <row r="7" spans="1:15" ht="17.25" customHeight="1" x14ac:dyDescent="0.2">
      <c r="B7" s="148" t="s">
        <v>234</v>
      </c>
      <c r="D7" s="43"/>
      <c r="E7" s="38" t="s">
        <v>138</v>
      </c>
      <c r="F7" s="44"/>
      <c r="G7" s="38" t="s">
        <v>139</v>
      </c>
      <c r="H7" s="83" t="s">
        <v>140</v>
      </c>
      <c r="I7" s="45" t="s">
        <v>77</v>
      </c>
      <c r="J7" s="39" t="s">
        <v>68</v>
      </c>
      <c r="N7" s="42" t="s">
        <v>80</v>
      </c>
      <c r="O7" s="42" t="s">
        <v>141</v>
      </c>
    </row>
    <row r="8" spans="1:15" ht="17.25" customHeight="1" x14ac:dyDescent="0.2">
      <c r="B8" s="148" t="s">
        <v>142</v>
      </c>
      <c r="H8" s="84" t="s">
        <v>143</v>
      </c>
      <c r="I8" s="43"/>
      <c r="J8" s="46" t="s">
        <v>144</v>
      </c>
      <c r="N8" s="42" t="s">
        <v>145</v>
      </c>
      <c r="O8" s="42" t="s">
        <v>146</v>
      </c>
    </row>
    <row r="9" spans="1:15" ht="17.25" customHeight="1" x14ac:dyDescent="0.2">
      <c r="B9" s="148" t="s">
        <v>147</v>
      </c>
      <c r="H9" s="84" t="s">
        <v>75</v>
      </c>
      <c r="J9" s="46" t="s">
        <v>148</v>
      </c>
      <c r="N9" s="42" t="s">
        <v>149</v>
      </c>
      <c r="O9" s="42" t="s">
        <v>150</v>
      </c>
    </row>
    <row r="10" spans="1:15" ht="17.25" customHeight="1" x14ac:dyDescent="0.2">
      <c r="B10" s="148" t="s">
        <v>81</v>
      </c>
      <c r="J10" s="39" t="s">
        <v>151</v>
      </c>
      <c r="N10" s="42" t="s">
        <v>82</v>
      </c>
      <c r="O10" s="42" t="s">
        <v>152</v>
      </c>
    </row>
    <row r="11" spans="1:15" ht="17.25" customHeight="1" x14ac:dyDescent="0.2">
      <c r="B11" s="148" t="s">
        <v>153</v>
      </c>
      <c r="J11" s="39" t="s">
        <v>154</v>
      </c>
      <c r="N11" s="42" t="s">
        <v>155</v>
      </c>
      <c r="O11" s="42" t="s">
        <v>156</v>
      </c>
    </row>
    <row r="12" spans="1:15" ht="17.25" customHeight="1" x14ac:dyDescent="0.2">
      <c r="B12" s="148" t="s">
        <v>235</v>
      </c>
      <c r="J12" s="39" t="s">
        <v>157</v>
      </c>
      <c r="N12" s="42" t="s">
        <v>158</v>
      </c>
      <c r="O12" s="42" t="s">
        <v>159</v>
      </c>
    </row>
    <row r="13" spans="1:15" ht="17.25" customHeight="1" x14ac:dyDescent="0.2">
      <c r="B13" s="148" t="s">
        <v>236</v>
      </c>
      <c r="F13" s="44"/>
      <c r="J13" s="39" t="s">
        <v>160</v>
      </c>
      <c r="N13" s="35" t="s">
        <v>161</v>
      </c>
      <c r="O13" s="35"/>
    </row>
    <row r="14" spans="1:15" ht="17.25" customHeight="1" x14ac:dyDescent="0.2">
      <c r="B14" s="148" t="s">
        <v>237</v>
      </c>
      <c r="E14" s="44"/>
      <c r="F14" s="44"/>
      <c r="G14" s="44"/>
      <c r="J14" s="47" t="s">
        <v>162</v>
      </c>
    </row>
    <row r="15" spans="1:15" ht="17.25" customHeight="1" x14ac:dyDescent="0.2">
      <c r="B15" s="148" t="s">
        <v>238</v>
      </c>
      <c r="E15" s="44"/>
    </row>
    <row r="16" spans="1:15" ht="17.25" customHeight="1" x14ac:dyDescent="0.2">
      <c r="B16" s="148" t="s">
        <v>239</v>
      </c>
    </row>
    <row r="17" spans="2:15" ht="17.25" customHeight="1" x14ac:dyDescent="0.2">
      <c r="B17" s="148" t="s">
        <v>240</v>
      </c>
      <c r="C17" s="48"/>
    </row>
    <row r="18" spans="2:15" ht="17.25" customHeight="1" x14ac:dyDescent="0.2">
      <c r="B18" s="147" t="s">
        <v>241</v>
      </c>
    </row>
    <row r="19" spans="2:15" ht="17.25" customHeight="1" x14ac:dyDescent="0.2">
      <c r="B19" s="147" t="s">
        <v>242</v>
      </c>
    </row>
    <row r="20" spans="2:15" ht="17.25" customHeight="1" x14ac:dyDescent="0.2">
      <c r="B20" s="147" t="s">
        <v>243</v>
      </c>
    </row>
    <row r="21" spans="2:15" ht="17.25" customHeight="1" x14ac:dyDescent="0.2">
      <c r="B21" s="147" t="s">
        <v>244</v>
      </c>
    </row>
    <row r="22" spans="2:15" ht="17.25" customHeight="1" x14ac:dyDescent="0.2">
      <c r="B22" s="147" t="s">
        <v>245</v>
      </c>
    </row>
    <row r="27" spans="2:15" ht="17.25" customHeight="1" x14ac:dyDescent="0.2">
      <c r="C27" s="49"/>
      <c r="D27" s="49"/>
      <c r="E27" s="49"/>
    </row>
    <row r="28" spans="2:15" ht="17.25" hidden="1" customHeight="1" outlineLevel="1" x14ac:dyDescent="0.2">
      <c r="C28" s="49"/>
      <c r="D28" s="49"/>
      <c r="E28" s="49"/>
    </row>
    <row r="29" spans="2:15" ht="17.25" hidden="1" customHeight="1" outlineLevel="1" x14ac:dyDescent="0.3">
      <c r="B29" t="s">
        <v>163</v>
      </c>
      <c r="O29" s="1"/>
    </row>
    <row r="30" spans="2:15" ht="17.25" hidden="1" customHeight="1" outlineLevel="1" x14ac:dyDescent="0.2">
      <c r="B30" t="s">
        <v>164</v>
      </c>
      <c r="E30" t="s">
        <v>164</v>
      </c>
      <c r="F30" t="s">
        <v>165</v>
      </c>
      <c r="G30" t="s">
        <v>166</v>
      </c>
      <c r="H30" t="s">
        <v>167</v>
      </c>
      <c r="I30" t="s">
        <v>168</v>
      </c>
      <c r="J30" t="s">
        <v>169</v>
      </c>
      <c r="K30" t="s">
        <v>170</v>
      </c>
      <c r="L30" t="s">
        <v>171</v>
      </c>
      <c r="M30" t="s">
        <v>172</v>
      </c>
      <c r="N30" t="s">
        <v>173</v>
      </c>
      <c r="O30" t="s">
        <v>174</v>
      </c>
    </row>
    <row r="31" spans="2:15" ht="17.25" hidden="1" customHeight="1" outlineLevel="1" x14ac:dyDescent="0.3">
      <c r="B31" t="s">
        <v>165</v>
      </c>
      <c r="E31" t="s">
        <v>175</v>
      </c>
      <c r="F31" t="s">
        <v>176</v>
      </c>
      <c r="G31" t="s">
        <v>177</v>
      </c>
      <c r="H31" t="s">
        <v>178</v>
      </c>
      <c r="I31" t="s">
        <v>179</v>
      </c>
      <c r="J31" t="s">
        <v>180</v>
      </c>
      <c r="K31" t="s">
        <v>181</v>
      </c>
      <c r="L31" t="s">
        <v>182</v>
      </c>
      <c r="M31" t="s">
        <v>183</v>
      </c>
      <c r="N31" t="s">
        <v>184</v>
      </c>
      <c r="O31" s="1" t="s">
        <v>185</v>
      </c>
    </row>
    <row r="32" spans="2:15" ht="17.25" hidden="1" customHeight="1" outlineLevel="1" x14ac:dyDescent="0.3">
      <c r="B32" t="s">
        <v>166</v>
      </c>
      <c r="E32" t="s">
        <v>186</v>
      </c>
      <c r="F32" t="s">
        <v>187</v>
      </c>
      <c r="H32" t="s">
        <v>62</v>
      </c>
      <c r="L32" t="s">
        <v>188</v>
      </c>
      <c r="O32" s="1"/>
    </row>
    <row r="33" spans="2:15" ht="17.25" hidden="1" customHeight="1" outlineLevel="1" x14ac:dyDescent="0.3">
      <c r="B33" t="s">
        <v>167</v>
      </c>
      <c r="H33" t="s">
        <v>189</v>
      </c>
      <c r="L33" t="s">
        <v>190</v>
      </c>
      <c r="O33" s="1"/>
    </row>
    <row r="34" spans="2:15" ht="17.25" hidden="1" customHeight="1" outlineLevel="1" x14ac:dyDescent="0.3">
      <c r="B34" t="s">
        <v>168</v>
      </c>
      <c r="H34" t="s">
        <v>191</v>
      </c>
      <c r="O34" s="1"/>
    </row>
    <row r="35" spans="2:15" ht="17.25" hidden="1" customHeight="1" outlineLevel="1" x14ac:dyDescent="0.3">
      <c r="B35" t="s">
        <v>169</v>
      </c>
      <c r="H35" t="s">
        <v>192</v>
      </c>
      <c r="O35" s="1"/>
    </row>
    <row r="36" spans="2:15" ht="17.25" hidden="1" customHeight="1" outlineLevel="1" x14ac:dyDescent="0.3">
      <c r="B36" t="s">
        <v>170</v>
      </c>
      <c r="H36" t="s">
        <v>193</v>
      </c>
      <c r="O36" s="1"/>
    </row>
    <row r="37" spans="2:15" ht="17.25" hidden="1" customHeight="1" outlineLevel="1" x14ac:dyDescent="0.3">
      <c r="B37" t="s">
        <v>171</v>
      </c>
      <c r="H37" t="s">
        <v>194</v>
      </c>
      <c r="O37" s="1"/>
    </row>
    <row r="38" spans="2:15" ht="17.25" hidden="1" customHeight="1" outlineLevel="1" x14ac:dyDescent="0.3">
      <c r="B38" t="s">
        <v>172</v>
      </c>
      <c r="O38" s="1"/>
    </row>
    <row r="39" spans="2:15" ht="17.25" hidden="1" customHeight="1" outlineLevel="1" x14ac:dyDescent="0.3">
      <c r="B39" t="s">
        <v>173</v>
      </c>
      <c r="O39" s="1"/>
    </row>
    <row r="40" spans="2:15" ht="17.25" hidden="1" customHeight="1" outlineLevel="1" x14ac:dyDescent="0.3">
      <c r="B40" t="s">
        <v>174</v>
      </c>
      <c r="O40" s="1"/>
    </row>
    <row r="41" spans="2:15" ht="17.25" hidden="1" customHeight="1" outlineLevel="1" x14ac:dyDescent="0.2"/>
    <row r="42" spans="2:15" ht="17.25" hidden="1" customHeight="1" outlineLevel="1" x14ac:dyDescent="0.2"/>
    <row r="43" spans="2:15" ht="17.25" customHeight="1" collapsed="1" x14ac:dyDescent="0.2"/>
  </sheetData>
  <sheetProtection algorithmName="SHA-512" hashValue="lrGlBvi0sdZ8JjY+QYdHhnYpbyAKjW+ut7meUXLBAfr4ory/cnGzXmPG+cuH96CSADmPgenU9z+eiVw+ewbkMQ==" saltValue="r0ejQW4EDp6wsYmneEw4iw==" spinCount="100000" sheet="1" objects="1" scenarios="1"/>
  <phoneticPr fontId="5"/>
  <pageMargins left="0.7" right="0.7" top="0.75" bottom="0.75" header="0.3" footer="0.3"/>
  <pageSetup paperSize="9"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13</vt:i4>
      </vt:variant>
    </vt:vector>
  </HeadingPairs>
  <TitlesOfParts>
    <vt:vector size="17" baseType="lpstr">
      <vt:lpstr>調査票シート</vt:lpstr>
      <vt:lpstr>判定シート(建築物)</vt:lpstr>
      <vt:lpstr>判定レベル</vt:lpstr>
      <vt:lpstr>参照シート</vt:lpstr>
      <vt:lpstr>調査票シート!Print_Area</vt:lpstr>
      <vt:lpstr>'判定シート(建築物)'!Print_Area</vt:lpstr>
      <vt:lpstr>調査票シート!スポーツ・レクリエーション系施設</vt:lpstr>
      <vt:lpstr>調査票シート!医療施設</vt:lpstr>
      <vt:lpstr>調査票シート!学校教育系施設</vt:lpstr>
      <vt:lpstr>調査票シート!供給処理施設</vt:lpstr>
      <vt:lpstr>調査票シート!公営住宅</vt:lpstr>
      <vt:lpstr>調査票シート!公有地</vt:lpstr>
      <vt:lpstr>調査票シート!行政系施設</vt:lpstr>
      <vt:lpstr>調査票シート!子育て支援施設</vt:lpstr>
      <vt:lpstr>調査票シート!市民文化系施設</vt:lpstr>
      <vt:lpstr>調査票シート!社会教育系施設</vt:lpstr>
      <vt:lpstr>調査票シート!保健・福祉施設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2022-08-01T11:19:44Z</dcterms:created>
  <dcterms:modified xsi:type="dcterms:W3CDTF">2022-08-31T01:16:51Z</dcterms:modified>
</cp:coreProperties>
</file>