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7AA3650-77F8-4A48-A200-30D3A3A18B6B}"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<sst xmlns="http://schemas.openxmlformats.org/spreadsheetml/2006/main" count="24489" uniqueCount="2452">
  <si>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</si>
  <si>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</si>
  <si>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</si>
  <si>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</si>
  <si>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</si>
  <si>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</si>
  <si>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</si>
  <si>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</si>
  <si>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</si>
  <si>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</si>
  <si>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</si>
  <si>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</si>
  <si>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</si>
  <si>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</si>
  <si>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</si>
  <si>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</si>
  <si>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</si>
  <si>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</si>
  <si>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</si>
  <si>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</si>
  <si>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</si>
  <si>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</si>
  <si>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</si>
  <si>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</si>
  <si>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</si>
  <si>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</si>
  <si>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</si>
  <si>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</si>
  <si>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</si>
  <si>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</si>
  <si>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</si>
  <si>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</si>
  <si>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</si>
  <si>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</si>
  <si>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</si>
  <si>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</si>
  <si>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</si>
  <si>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</si>
  <si>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</si>
  <si>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</si>
  <si>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</si>
  <si>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</si>
  <si>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</si>
  <si>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</si>
  <si>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</si>
  <si>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</si>
  <si>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</si>
  <si>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</si>
  <si>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</si>
  <si>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</si>
  <si>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</si>
  <si>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</si>
  <si>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</si>
  <si>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</si>
  <si>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</si>
  <si>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</si>
  <si>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</si>
  <si>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</si>
  <si>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</si>
  <si>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</si>
  <si>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</si>
  <si>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</si>
  <si>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</si>
  <si>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</si>
  <si>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</si>
  <si>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</si>
  <si>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</si>
  <si>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</si>
  <si>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</si>
  <si>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</si>
  <si>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</si>
  <si>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</si>
  <si>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</si>
  <si>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</si>
  <si>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</si>
  <si>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</si>
  <si>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</si>
  <si>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</si>
  <si>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</si>
  <si>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</si>
  <si>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</si>
  <si>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</si>
  <si>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</si>
  <si>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</si>
  <si>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</si>
  <si>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</si>
  <si>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</si>
  <si>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</si>
  <si>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</si>
  <si>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</si>
  <si>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</si>
  <si>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</si>
  <si>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</si>
  <si>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</si>
  <si>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</si>
  <si>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</si>
  <si>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</si>
  <si>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</si>
  <si>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</si>
  <si>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</si>
  <si>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</si>
  <si>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</si>
  <si>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</si>
  <si>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</si>
  <si>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</si>
  <si>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</si>
  <si>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</si>
  <si>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</si>
  <si>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</si>
  <si>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</si>
  <si>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</si>
  <si>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</si>
  <si>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</si>
  <si>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</si>
  <si>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</si>
  <si>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</si>
  <si>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</si>
  <si>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</si>
  <si>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</si>
  <si>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</si>
  <si>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</si>
  <si>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</si>
  <si>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</si>
  <si>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</si>
  <si>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</si>
  <si>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</si>
  <si>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</si>
  <si>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</si>
  <si>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</si>
  <si>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</si>
  <si>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</si>
  <si>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</si>
  <si>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</si>
  <si>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</si>
  <si>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</si>
  <si>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</si>
  <si>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</si>
  <si>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</si>
  <si>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</si>
  <si>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</si>
  <si>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</si>
  <si>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</si>
  <si>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</si>
  <si>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</si>
  <si>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</si>
  <si>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</si>
  <si>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</si>
  <si>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</si>
  <si>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</si>
  <si>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</si>
  <si>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</si>
  <si>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</si>
  <si>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</si>
  <si>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</si>
  <si>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</si>
  <si>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</si>
  <si>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</si>
  <si>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</si>
  <si>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</si>
  <si>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</si>
  <si>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</si>
  <si>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</si>
  <si>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</si>
  <si>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</si>
  <si>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</si>
  <si>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</si>
  <si>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</si>
  <si>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</si>
  <si>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</si>
  <si>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</si>
  <si>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</si>
  <si>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</si>
  <si>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</si>
  <si>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</si>
  <si>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</si>
  <si>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</si>
  <si>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</si>
  <si>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</si>
  <si>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</si>
  <si>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</si>
  <si>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</si>
  <si>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</si>
  <si>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</si>
  <si>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</si>
  <si>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</si>
  <si>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</si>
  <si>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</si>
  <si>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</si>
  <si>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</si>
  <si>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</si>
  <si>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</si>
  <si>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</si>
  <si>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</si>
  <si>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</si>
  <si>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</si>
  <si>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</si>
  <si>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</si>
  <si>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</si>
  <si>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</si>
  <si>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</si>
  <si>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</si>
  <si>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</si>
  <si>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</si>
  <si>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</si>
  <si>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</si>
  <si>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</si>
  <si>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</si>
  <si>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</si>
  <si>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</si>
  <si>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</si>
  <si>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</si>
  <si>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</si>
  <si>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</si>
  <si>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</si>
  <si>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</si>
  <si>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</si>
  <si>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</si>
  <si>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</si>
  <si>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</si>
  <si>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</si>
  <si>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</si>
  <si>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</si>
  <si>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</si>
  <si>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</si>
  <si>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</si>
  <si>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</si>
  <si>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</si>
  <si>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</si>
  <si>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</si>
  <si>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</si>
  <si>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</si>
  <si>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</si>
  <si>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</si>
  <si>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</si>
  <si>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</si>
  <si>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</si>
  <si>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</si>
  <si>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</si>
  <si>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</si>
  <si>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</si>
  <si>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</si>
  <si>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</si>
  <si>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</si>
  <si>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</si>
  <si>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</si>
  <si>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</si>
  <si>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</si>
  <si>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</si>
  <si>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</si>
  <si>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</si>
  <si>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</si>
  <si>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</si>
  <si>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</si>
  <si>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</si>
  <si>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</si>
  <si>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</si>
  <si>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</si>
  <si>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</si>
  <si>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</si>
  <si>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</si>
  <si>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</si>
  <si>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</si>
  <si>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</si>
  <si>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</si>
  <si>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</si>
  <si>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</si>
  <si>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</si>
  <si>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</si>
  <si>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</si>
  <si>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</si>
  <si>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</si>
  <si>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</si>
  <si>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</si>
  <si>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</si>
  <si>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</si>
  <si>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</si>
  <si>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</si>
  <si>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</si>
  <si>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</si>
  <si>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</si>
  <si>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</si>
  <si>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</si>
  <si>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</si>
  <si>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</si>
  <si>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</si>
  <si>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</si>
  <si>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</si>
  <si>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</si>
  <si>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</si>
  <si>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</si>
  <si>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</si>
  <si>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</si>
  <si>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</si>
  <si>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</si>
  <si>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</si>
  <si>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</si>
  <si>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</si>
  <si>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</si>
  <si>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</si>
  <si>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</si>
  <si>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</si>
  <si>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</si>
  <si>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</si>
  <si>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</si>
  <si>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</si>
  <si>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</si>
  <si>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</si>
  <si>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</si>
  <si>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</si>
  <si>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</si>
  <si>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</si>
  <si>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</si>
  <si>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</si>
  <si>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</si>
  <si>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</si>
  <si>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</si>
  <si>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</si>
  <si>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</si>
  <si>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</si>
  <si>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</si>
  <si>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</si>
  <si>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</si>
  <si>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</si>
  <si>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</si>
  <si>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</si>
  <si>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</si>
  <si>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</si>
  <si>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</si>
  <si>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</si>
  <si>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</si>
  <si>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</si>
  <si>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</si>
  <si>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</si>
  <si>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</si>
  <si>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</si>
  <si>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</si>
  <si>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</si>
  <si>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</si>
  <si>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</si>
  <si>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</si>
  <si>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</si>
  <si>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</si>
  <si>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</si>
  <si>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</si>
  <si>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</si>
  <si>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</si>
  <si>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</si>
  <si>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</si>
  <si>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</si>
  <si>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</si>
  <si>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</si>
  <si>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</si>
  <si>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</si>
  <si>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</si>
  <si>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</si>
  <si>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</si>
  <si>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</si>
  <si>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</si>
  <si>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</si>
  <si>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</si>
  <si>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</si>
  <si>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</si>
  <si>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</si>
  <si>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</si>
  <si>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</si>
  <si>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</si>
  <si>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</si>
  <si>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</si>
  <si>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</si>
  <si>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</si>
  <si>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</si>
  <si>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</si>
  <si>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</si>
  <si>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</si>
  <si>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</si>
  <si>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</si>
  <si>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</si>
  <si>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</si>
  <si>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</si>
  <si>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</si>
  <si>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</si>
  <si>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</si>
  <si>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</si>
  <si>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</si>
  <si>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</si>
  <si>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</si>
  <si>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</si>
  <si>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</si>
  <si>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</si>
  <si>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</si>
  <si>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</si>
  <si>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</si>
  <si>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</si>
  <si>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</si>
  <si>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</si>
  <si>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</si>
  <si>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</si>
  <si>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</si>
  <si>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</si>
  <si>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</si>
  <si>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</si>
  <si>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</si>
  <si>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</si>
  <si>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</si>
  <si>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</si>
  <si>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</si>
  <si>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</si>
  <si>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</si>
  <si>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</si>
  <si>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</si>
  <si>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</si>
  <si>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</si>
  <si>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</si>
  <si>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</si>
  <si>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</si>
  <si>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</si>
  <si>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</si>
  <si>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</si>
  <si>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</si>
  <si>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</si>
  <si>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</si>
  <si>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</si>
  <si>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</si>
  <si>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</si>
  <si>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</si>
  <si>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</si>
  <si>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</si>
  <si>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</si>
  <si>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</si>
  <si>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</si>
  <si>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</si>
  <si>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</si>
  <si>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</si>
  <si>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</si>
  <si>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</si>
  <si>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</si>
  <si>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</si>
  <si>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</si>
  <si>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</si>
  <si>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</si>
  <si>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</si>
  <si>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</si>
  <si>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</si>
  <si>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</si>
  <si>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</si>
  <si>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</si>
  <si>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</si>
  <si>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</si>
  <si>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</si>
  <si>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</si>
  <si>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</si>
  <si>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</si>
  <si>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</si>
  <si>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</si>
  <si>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</si>
  <si>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</si>
  <si>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</si>
  <si>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</si>
  <si>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</si>
  <si>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</si>
  <si>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</si>
  <si>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</si>
  <si>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</si>
  <si>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</si>
  <si>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</si>
  <si>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</si>
  <si>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</si>
  <si>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</si>
  <si>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</si>
  <si>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</si>
  <si>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</si>
  <si>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</si>
  <si>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</si>
  <si>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</si>
  <si>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</si>
  <si>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</si>
  <si>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</si>
  <si>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</si>
  <si>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</si>
  <si>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</si>
  <si>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</si>
  <si>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</si>
  <si>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</si>
  <si>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</si>
  <si>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</si>
  <si>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</si>
  <si>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</si>
  <si>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</si>
  <si>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</si>
  <si>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</si>
  <si>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</si>
  <si>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</si>
  <si>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</si>
  <si>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</si>
  <si>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</si>
  <si>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</si>
  <si>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</si>
  <si>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</si>
  <si>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</si>
  <si>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</si>
  <si>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</si>
  <si>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</si>
  <si>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</si>
  <si>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</si>
  <si>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</si>
  <si>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</si>
  <si>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</si>
  <si>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</si>
  <si>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</si>
  <si>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</si>
  <si>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</si>
  <si>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</si>
  <si>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</si>
  <si>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</si>
  <si>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</si>
  <si>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</si>
  <si>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</si>
  <si>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</si>
  <si>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</si>
  <si>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</si>
  <si>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</si>
  <si>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</si>
  <si>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</si>
  <si>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</si>
  <si>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</si>
  <si>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</si>
  <si>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</si>
  <si>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</si>
  <si>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</si>
  <si>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</si>
  <si>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</si>
  <si>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</si>
  <si>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</si>
  <si>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</si>
  <si>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</si>
  <si>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</si>
  <si>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</si>
  <si>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</si>
  <si>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</si>
  <si>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</si>
  <si>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</si>
  <si>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</si>
  <si>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</si>
  <si>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</si>
  <si>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</si>
  <si>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</si>
  <si>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</si>
  <si>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</si>
  <si>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</si>
  <si>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</si>
  <si>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</si>
  <si>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</si>
  <si>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</si>
  <si>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</si>
  <si>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</si>
  <si>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</si>
  <si>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</si>
  <si>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</si>
  <si>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</si>
  <si>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</si>
  <si>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</si>
  <si>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</si>
  <si>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</si>
  <si>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</si>
  <si>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</si>
  <si>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</si>
  <si>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</si>
  <si>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</si>
  <si>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</si>
  <si>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</si>
  <si>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</si>
  <si>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</si>
  <si>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</si>
  <si>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</si>
  <si>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</si>
  <si>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</si>
  <si>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</si>
  <si>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</si>
  <si>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</si>
  <si>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</si>
  <si>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</si>
  <si>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</si>
  <si>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</si>
  <si>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</si>
  <si>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</si>
  <si>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</si>
  <si>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</si>
  <si>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</si>
  <si>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</si>
  <si>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</si>
  <si>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</si>
  <si>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</si>
  <si>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</si>
  <si>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</si>
  <si>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</si>
  <si>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</si>
  <si>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</si>
  <si>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</si>
  <si>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</si>
  <si>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</si>
  <si>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</si>
  <si>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</si>
  <si>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</si>
  <si>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</si>
  <si>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</si>
  <si>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</si>
  <si>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</si>
  <si>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</si>
  <si>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</si>
  <si>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</si>
  <si>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</si>
  <si>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</si>
  <si>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</si>
  <si>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</si>
  <si>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</si>
  <si>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</si>
  <si>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</si>
  <si>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</si>
  <si>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</si>
  <si>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</si>
  <si>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</si>
  <si>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</si>
  <si>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</si>
  <si>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</si>
  <si>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</si>
  <si>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</si>
  <si>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</si>
  <si>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</si>
  <si>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</si>
  <si>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</si>
  <si>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</si>
  <si>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</si>
  <si>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</si>
  <si>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</si>
  <si>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</si>
  <si>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</si>
  <si>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</si>
  <si>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</si>
  <si>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</si>
  <si>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</si>
  <si>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</si>
  <si>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</si>
  <si>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</si>
  <si>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</si>
  <si>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</si>
  <si>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</si>
  <si>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</si>
  <si>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</si>
  <si>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</si>
  <si>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</si>
  <si>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</si>
  <si>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</si>
  <si>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</si>
  <si>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</si>
  <si>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</si>
  <si>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</si>
  <si>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</si>
  <si>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</si>
  <si>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</si>
  <si>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</si>
  <si>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</si>
  <si>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</si>
  <si>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</si>
  <si>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</si>
  <si>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</si>
  <si>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</si>
  <si>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</si>
  <si>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</si>
  <si>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</si>
  <si>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</si>
  <si>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</si>
  <si>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</si>
  <si>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</si>
  <si>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</si>
  <si>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</si>
  <si>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</si>
  <si>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</si>
  <si>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</si>
  <si>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</si>
  <si>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</si>
  <si>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</si>
  <si>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</si>
  <si>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</si>
  <si>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</si>
  <si>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</si>
  <si>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</si>
  <si>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</si>
  <si>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</si>
  <si>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</si>
  <si>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</si>
  <si>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</si>
  <si>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</si>
  <si>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</si>
  <si>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</si>
  <si>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</si>
  <si>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</si>
  <si>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</si>
  <si>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</si>
  <si>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</si>
  <si>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</si>
  <si>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</si>
  <si>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</si>
  <si>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</si>
  <si>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</si>
  <si>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</si>
  <si>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</si>
  <si>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</si>
  <si>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</si>
  <si>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</si>
  <si>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</si>
  <si>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</si>
  <si>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</si>
  <si>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</si>
  <si>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</si>
  <si>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</si>
  <si>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</si>
  <si>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</si>
  <si>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</si>
  <si>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</si>
  <si>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</si>
  <si>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</si>
  <si>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</si>
  <si>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</si>
  <si>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</si>
  <si>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</si>
  <si>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</si>
  <si>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</si>
  <si>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</si>
  <si>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</si>
  <si>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</si>
  <si>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</si>
  <si>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</si>
  <si>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</si>
  <si>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</si>
  <si>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</si>
  <si>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</si>
  <si>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</si>
  <si>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</si>
  <si>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</si>
  <si>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</si>
  <si>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</si>
  <si>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</si>
  <si>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</si>
  <si>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</si>
  <si>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</si>
  <si>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</si>
  <si>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</si>
  <si>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</si>
  <si>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</si>
  <si>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</si>
  <si>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</si>
  <si>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</si>
  <si>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</si>
  <si>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</si>
  <si>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</si>
  <si>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</si>
  <si>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</si>
  <si>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</si>
  <si>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</si>
  <si>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</si>
  <si>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</si>
  <si>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</si>
  <si>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</si>
  <si>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</si>
  <si>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</si>
  <si>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</si>
  <si>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</si>
  <si>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</si>
  <si>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</si>
  <si>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</si>
  <si>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</si>
  <si>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</si>
  <si>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</si>
  <si>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</si>
  <si>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</si>
  <si>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</si>
  <si>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</si>
  <si>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</si>
  <si>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</si>
  <si>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</si>
  <si>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</si>
  <si>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</si>
  <si>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</si>
  <si>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</si>
  <si>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</si>
  <si>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</si>
  <si>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</si>
  <si>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</si>
  <si>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</si>
  <si>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</si>
  <si>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</si>
  <si>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</si>
  <si>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</si>
  <si>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</si>
  <si>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</si>
  <si>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</si>
  <si>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</si>
  <si>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</si>
  <si>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</si>
  <si>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</si>
  <si>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</si>
  <si>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</si>
  <si>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</si>
  <si>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</si>
  <si>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</si>
  <si>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</si>
  <si>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</si>
  <si>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</si>
  <si>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</si>
  <si>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</si>
  <si>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</si>
  <si>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</si>
  <si>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</si>
  <si>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</si>
  <si>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</si>
  <si>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</si>
  <si>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</si>
  <si>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</si>
  <si>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</si>
  <si>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</si>
  <si>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</si>
  <si>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</si>
  <si>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</si>
  <si>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</si>
  <si>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</si>
  <si>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</si>
  <si>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</si>
  <si>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</si>
  <si>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</si>
  <si>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</si>
  <si>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</si>
  <si>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</si>
  <si>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</si>
  <si>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</si>
  <si>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</si>
  <si>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</si>
  <si>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</si>
  <si>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</si>
  <si>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</si>
  <si>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</si>
  <si>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</si>
  <si>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</si>
  <si>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</si>
  <si>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</si>
  <si>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</si>
  <si>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</si>
  <si>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</si>
  <si>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</si>
  <si>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</si>
  <si>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</si>
  <si>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</si>
  <si>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</si>
  <si>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</si>
  <si>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</si>
  <si>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</si>
  <si>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</si>
  <si>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</si>
  <si>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</si>
  <si>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</si>
  <si>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</si>
  <si>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</si>
  <si>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</si>
  <si>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</si>
  <si>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</si>
  <si>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</si>
  <si>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</si>
  <si>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</si>
  <si>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</si>
  <si>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</si>
  <si>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</si>
  <si>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</si>
  <si>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</si>
  <si>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</si>
  <si>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</si>
  <si>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</si>
  <si>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</si>
  <si>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</si>
  <si>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</si>
  <si>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</si>
  <si>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</si>
  <si>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</si>
  <si>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</si>
  <si>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</si>
  <si>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</si>
  <si>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</si>
  <si>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</si>
  <si>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</si>
  <si>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</si>
  <si>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</si>
  <si>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</si>
  <si>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</si>
  <si>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</si>
  <si>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</si>
  <si>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</si>
  <si>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</si>
  <si>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</si>
  <si>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</si>
  <si>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</si>
  <si>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</si>
  <si>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</si>
  <si>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</si>
  <si>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</si>
  <si>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</si>
  <si>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</si>
  <si>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</si>
  <si>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</si>
  <si>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</si>
  <si>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</si>
  <si>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</si>
  <si>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</si>
  <si>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</si>
  <si>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</si>
  <si>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</si>
  <si>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</si>
  <si>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</si>
  <si>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</si>
  <si>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</si>
  <si>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</si>
  <si>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</si>
  <si>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</si>
  <si>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</si>
  <si>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</si>
  <si>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</si>
  <si>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</si>
  <si>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</si>
  <si>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</si>
  <si>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</si>
  <si>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</si>
  <si>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</si>
  <si>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</si>
  <si>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</si>
  <si>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</si>
  <si>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</si>
  <si>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</si>
  <si>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</si>
  <si>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</si>
  <si>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</si>
  <si>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</si>
  <si>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</si>
  <si>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</si>
  <si>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</si>
  <si>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</si>
  <si>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</si>
  <si>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</si>
  <si>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</si>
  <si>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</si>
  <si>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</si>
  <si>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</si>
  <si>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</si>
  <si>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</si>
  <si>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</si>
  <si>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</si>
  <si>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</si>
  <si>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</si>
  <si>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</si>
  <si>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</si>
  <si>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</si>
  <si>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</si>
  <si>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</si>
  <si>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</si>
  <si>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</si>
  <si>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</si>
  <si>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</si>
  <si>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</si>
  <si>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</si>
  <si>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</si>
  <si>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</si>
  <si>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</si>
  <si>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</si>
  <si>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</si>
  <si>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</si>
  <si>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</si>
  <si>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</si>
  <si>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</si>
  <si>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</si>
  <si>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</si>
  <si>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</si>
  <si>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</si>
  <si>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</si>
  <si>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</si>
  <si>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</si>
  <si>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</si>
  <si>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</si>
  <si>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</si>
  <si>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</si>
  <si>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</si>
  <si>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</si>
  <si>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</si>
  <si>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</si>
  <si>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</si>
  <si>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</si>
  <si>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</si>
  <si>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</si>
  <si>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</si>
  <si>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</si>
  <si>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</si>
  <si>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</si>
  <si>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</si>
  <si>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</si>
  <si>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</si>
  <si>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</si>
  <si>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</si>
  <si>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</si>
  <si>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</si>
  <si>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</si>
  <si>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</si>
  <si>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</si>
  <si>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</si>
  <si>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</si>
  <si>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</si>
  <si>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</si>
  <si>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</si>
  <si>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</si>
  <si>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</si>
  <si>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</si>
  <si>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</si>
  <si>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</si>
  <si>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</si>
  <si>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</si>
  <si>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</si>
  <si>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</si>
  <si>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</si>
  <si>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</si>
  <si>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</si>
  <si>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</si>
  <si>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</si>
  <si>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</si>
  <si>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</si>
  <si>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</si>
  <si>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</si>
  <si>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</si>
  <si>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</si>
  <si>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</si>
  <si>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</si>
  <si>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</si>
  <si>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</si>
  <si>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</si>
  <si>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</si>
  <si>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</si>
  <si>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</si>
  <si>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</si>
  <si>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</si>
  <si>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</si>
  <si>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</si>
  <si>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</si>
  <si>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</si>
  <si>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</si>
  <si>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</si>
  <si>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</si>
  <si>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</si>
  <si>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</si>
  <si>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</si>
  <si>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</si>
  <si>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</si>
  <si>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</si>
  <si>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</si>
  <si>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</si>
  <si>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</si>
  <si>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</si>
  <si>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</si>
  <si>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</si>
  <si>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</si>
  <si>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</si>
  <si>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</si>
  <si>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</si>
  <si>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</si>
  <si>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</si>
  <si>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</si>
  <si>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</si>
  <si>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</si>
  <si>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</si>
  <si>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</si>
  <si>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</si>
  <si>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</si>
  <si>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</si>
  <si>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</si>
  <si>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</si>
  <si>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</si>
  <si>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</si>
  <si>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</si>
  <si>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</si>
  <si>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</si>
  <si>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</si>
  <si>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</si>
  <si>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</si>
  <si>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</si>
  <si>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</si>
  <si>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</si>
  <si>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</si>
  <si>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</si>
  <si>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</si>
  <si>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</si>
  <si>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</si>
  <si>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</si>
  <si>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</si>
  <si>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</si>
  <si>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</si>
  <si>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</si>
  <si>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</si>
  <si>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</si>
  <si>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</si>
  <si>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</si>
  <si>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</si>
  <si>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</si>
  <si>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</si>
  <si>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</si>
  <si>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</si>
  <si>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</si>
  <si>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</si>
  <si>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</si>
  <si>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</si>
  <si>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</si>
  <si>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</si>
  <si>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</si>
  <si>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</si>
  <si>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</si>
  <si>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</si>
  <si>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</si>
  <si>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</si>
  <si>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</si>
  <si>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</si>
  <si>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</si>
  <si>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</si>
  <si>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</si>
  <si>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</si>
  <si>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</si>
  <si>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</si>
  <si>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</si>
  <si>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</si>
  <si>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</si>
  <si>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</si>
  <si>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</si>
  <si>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</si>
  <si>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</si>
  <si>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</si>
  <si>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</si>
  <si>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</si>
  <si>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</si>
  <si>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</si>
  <si>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</si>
  <si>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</si>
  <si>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</si>
  <si>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</si>
  <si>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</si>
  <si>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</si>
  <si>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</si>
  <si>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</si>
  <si>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</si>
  <si>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</si>
  <si>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</si>
  <si>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</si>
  <si>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</si>
  <si>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</si>
  <si>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</si>
  <si>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</si>
  <si>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</si>
  <si>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</si>
  <si>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</si>
  <si>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</si>
  <si>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</si>
  <si>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</si>
  <si>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</si>
  <si>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</si>
  <si>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</si>
  <si>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</si>
  <si>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</si>
  <si>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</si>
  <si>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</si>
  <si>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</si>
  <si>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</si>
  <si>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</si>
  <si>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</si>
  <si>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</si>
  <si>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</si>
  <si>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</si>
  <si>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</si>
  <si>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</si>
  <si>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</si>
  <si>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</si>
  <si>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</si>
  <si>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</si>
  <si>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</si>
  <si>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</si>
  <si>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</si>
  <si>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</si>
  <si>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</si>
  <si>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</si>
  <si>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</si>
  <si>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</si>
  <si>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</si>
  <si>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</si>
  <si>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</si>
  <si>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</si>
  <si>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</si>
  <si>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</si>
  <si>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</si>
  <si>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</si>
  <si>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</si>
  <si>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</si>
  <si>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</si>
  <si>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</si>
  <si>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</si>
  <si>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</si>
  <si>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</si>
  <si>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</si>
  <si>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</si>
  <si>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</si>
  <si>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</si>
  <si>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</si>
  <si>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</si>
  <si>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</si>
  <si>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</si>
  <si>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</si>
  <si>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</si>
  <si>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</si>
  <si>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</si>
  <si>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</si>
  <si>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</si>
  <si>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</si>
  <si>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</si>
  <si>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</si>
  <si>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</si>
  <si>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</si>
  <si>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</si>
  <si>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</si>
  <si>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</si>
  <si>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</si>
  <si>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</si>
  <si>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</si>
  <si>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</si>
  <si>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</si>
  <si>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</si>
  <si>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</si>
  <si>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</si>
  <si>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</si>
  <si>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</si>
  <si>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</si>
  <si>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</si>
  <si>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</si>
  <si>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</si>
  <si>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</si>
  <si>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</si>
  <si>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</si>
  <si>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</si>
  <si>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</si>
  <si>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</si>
  <si>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</si>
  <si>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</si>
  <si>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</si>
  <si>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</si>
  <si>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</si>
  <si>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</si>
  <si>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</si>
  <si>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</si>
  <si>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</si>
  <si>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</si>
  <si>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</si>
  <si>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</si>
  <si>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</si>
  <si>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</si>
  <si>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</si>
  <si>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</si>
  <si>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</si>
  <si>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</si>
  <si>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</si>
  <si>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</si>
  <si>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</si>
  <si>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</si>
  <si>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</si>
  <si>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</si>
  <si>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</si>
  <si>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</si>
  <si>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</si>
  <si>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</si>
  <si>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</si>
  <si>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</si>
  <si>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</si>
  <si>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</si>
  <si>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</si>
  <si>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</si>
  <si>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</si>
  <si>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</si>
  <si>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</si>
  <si>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</si>
  <si>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</si>
  <si>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</si>
  <si>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</si>
  <si>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</si>
  <si>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</si>
  <si>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</si>
  <si>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</si>
  <si>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</si>
  <si>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</si>
  <si>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</si>
  <si>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</si>
  <si>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</si>
  <si>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</si>
  <si>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</si>
  <si>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</si>
  <si>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</si>
  <si>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</si>
  <si>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</si>
  <si>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</si>
  <si>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</si>
  <si>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</si>
  <si>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</si>
  <si>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</si>
  <si>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</si>
  <si>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</si>
  <si>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</si>
  <si>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</si>
  <si>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</si>
  <si>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</si>
  <si>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</si>
  <si>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</si>
  <si>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</si>
  <si>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</si>
  <si>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</si>
  <si>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</si>
  <si>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</si>
  <si>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</si>
  <si>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</si>
  <si>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</si>
  <si>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</si>
  <si>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</si>
  <si>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</si>
  <si>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</si>
  <si>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</si>
  <si>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</si>
  <si>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</si>
  <si>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</si>
  <si>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</si>
  <si>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</si>
  <si>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</si>
  <si>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</si>
  <si>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</si>
  <si>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</si>
  <si>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</si>
  <si>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</si>
  <si>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</si>
  <si>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</si>
  <si>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</si>
  <si>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</si>
  <si>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</si>
  <si>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</si>
  <si>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</si>
  <si>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</si>
  <si>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</si>
  <si>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</si>
  <si>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</si>
  <si>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</si>
  <si>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</si>
  <si>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</si>
  <si>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</si>
  <si>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</si>
  <si>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</si>
  <si>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</si>
  <si>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</si>
  <si>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</si>
  <si>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</si>
  <si>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</si>
  <si>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</si>
  <si>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</si>
  <si>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</si>
  <si>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</si>
  <si>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</si>
  <si>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</si>
  <si>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</si>
  <si>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</si>
  <si>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</si>
  <si>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</si>
  <si>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</si>
  <si>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</si>
  <si>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</si>
  <si>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</si>
  <si>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</si>
  <si>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</si>
  <si>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</si>
  <si>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</si>
  <si>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</si>
  <si>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</si>
  <si>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</si>
  <si>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</si>
  <si>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</si>
  <si>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</si>
  <si>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</si>
  <si>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</si>
  <si>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</si>
  <si>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</si>
  <si>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</si>
  <si>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</si>
  <si>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</si>
  <si>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</si>
  <si>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</si>
  <si>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</si>
  <si>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</si>
  <si>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</si>
  <si>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</si>
  <si>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</si>
  <si>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</si>
  <si>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</si>
  <si>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</si>
  <si>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</si>
  <si>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</si>
  <si>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</si>
  <si>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</si>
  <si>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</si>
  <si>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</si>
  <si>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</si>
  <si>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</si>
  <si>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</si>
  <si>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</si>
  <si>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</si>
  <si>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</si>
  <si>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</si>
  <si>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</si>
  <si>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</si>
  <si>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</si>
  <si>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</si>
  <si>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</si>
  <si>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</si>
  <si>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</si>
  <si>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</si>
  <si>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</si>
  <si>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</si>
  <si>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</si>
  <si>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</si>
  <si>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</si>
  <si>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</si>
  <si>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</si>
  <si>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</si>
  <si>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</si>
  <si>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</si>
  <si>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</si>
  <si>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</si>
  <si>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</si>
  <si>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</si>
  <si>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</si>
  <si>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</si>
  <si>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</si>
  <si>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</si>
  <si>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</si>
  <si>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</si>
  <si>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</si>
  <si>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</si>
  <si>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</si>
  <si>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</si>
  <si>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</si>
  <si>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</si>
  <si>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</si>
  <si>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</si>
  <si>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</si>
  <si>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</si>
  <si>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</si>
  <si>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</si>
  <si>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</si>
  <si>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</si>
  <si>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</si>
  <si>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</si>
  <si>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</si>
  <si>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</si>
  <si>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</si>
  <si>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</si>
  <si>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</si>
  <si>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</si>
  <si>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</si>
  <si>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</si>
  <si>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</si>
  <si>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</si>
  <si>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</si>
  <si>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</si>
  <si>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</si>
  <si>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</si>
  <si>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</si>
  <si>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</si>
  <si>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</si>
  <si>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</si>
  <si>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</si>
  <si>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</si>
  <si>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</si>
  <si>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</si>
  <si>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</si>
  <si>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</si>
  <si>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</si>
  <si>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</si>
  <si>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</si>
  <si>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</si>
  <si>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</si>
  <si>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</si>
  <si>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</si>
  <si>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</si>
  <si>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</si>
  <si>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</si>
  <si>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</si>
  <si>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</si>
  <si>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</si>
  <si>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</si>
  <si>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</si>
  <si>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</si>
  <si>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</si>
  <si>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</si>
  <si>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</si>
  <si>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</si>
  <si>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</si>
  <si>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</si>
  <si>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</si>
  <si>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</si>
  <si>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</si>
  <si>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</si>
  <si>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</si>
  <si>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</si>
  <si>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</si>
  <si>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</si>
  <si>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</si>
  <si>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</si>
  <si>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</si>
  <si>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</si>
  <si>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</si>
  <si>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</si>
  <si>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</si>
  <si>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</si>
  <si>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</si>
  <si>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</si>
  <si>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</si>
  <si>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</si>
  <si>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</si>
  <si>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</si>
  <si>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</si>
  <si>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</si>
  <si>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</si>
  <si>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</si>
  <si>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</si>
  <si>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</si>
  <si>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</si>
  <si>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</si>
  <si>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</si>
  <si>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</si>
  <si>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</si>
  <si>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</si>
  <si>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</si>
  <si>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</si>
  <si>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</si>
  <si>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</si>
  <si>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</si>
  <si>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</si>
  <si>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</si>
  <si>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</si>
  <si>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</si>
  <si>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</si>
  <si>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</si>
  <si>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</si>
  <si>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</si>
  <si>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</si>
  <si>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</si>
  <si>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</si>
  <si>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</si>
  <si>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</si>
  <si>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</si>
  <si>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</si>
  <si>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</si>
  <si>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</si>
  <si>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</si>
  <si>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</si>
  <si>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</si>
  <si>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</si>
  <si>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</si>
  <si>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</si>
  <si>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</si>
  <si>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</si>
  <si>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</si>
  <si>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</si>
  <si>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</si>
  <si>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</si>
  <si>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</si>
  <si>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</si>
  <si>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</si>
  <si>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</si>
  <si>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</si>
  <si>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</si>
  <si>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</si>
  <si>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</si>
  <si>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</si>
  <si>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</si>
  <si>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</si>
  <si>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</si>
  <si>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</si>
  <si>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</si>
  <si>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</si>
  <si>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</si>
  <si>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</si>
  <si>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</si>
  <si>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</si>
  <si>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</si>
  <si>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</si>
  <si>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</si>
  <si>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</si>
  <si>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</si>
  <si>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</si>
  <si>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</si>
  <si>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</si>
  <si>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</si>
  <si>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</si>
  <si>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</si>
  <si>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</si>
  <si>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</si>
  <si>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</si>
  <si>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</si>
  <si>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</si>
  <si>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</si>
  <si>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</si>
  <si>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</si>
  <si>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</si>
  <si>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</si>
  <si>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</si>
  <si>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</si>
  <si>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</si>
  <si>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</si>
  <si>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</si>
  <si>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</si>
  <si>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</si>
  <si>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</si>
  <si>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</si>
  <si>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</si>
  <si>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</si>
  <si>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</si>
  <si>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</si>
  <si>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</si>
  <si>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</si>
  <si>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</si>
  <si>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</si>
  <si>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</si>
  <si>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</si>
  <si>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</si>
  <si>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</si>
  <si>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</si>
  <si>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</si>
  <si>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</si>
  <si>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</si>
  <si>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</si>
  <si>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</si>
  <si>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</si>
  <si>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</si>
  <si>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</si>
  <si>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</si>
  <si>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</si>
  <si>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</si>
  <si>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</si>
  <si>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</si>
  <si>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</si>
  <si>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</si>
  <si>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</si>
  <si>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</si>
  <si>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</si>
  <si>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</si>
  <si>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</si>
  <si>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</si>
  <si>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</si>
  <si>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</si>
  <si>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</si>
  <si>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</si>
  <si>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</si>
  <si>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</si>
  <si>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</si>
  <si>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</si>
  <si>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</si>
  <si>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</si>
  <si>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</si>
  <si>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</si>
  <si>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</si>
  <si>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</si>
  <si>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</si>
  <si>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</si>
  <si>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</si>
  <si>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</si>
  <si>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</si>
  <si>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</si>
  <si>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</si>
  <si>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</si>
  <si>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</si>
  <si>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</si>
  <si>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</si>
  <si>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</si>
  <si>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</si>
  <si>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</si>
  <si>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</si>
  <si>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</si>
  <si>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</si>
  <si>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</si>
  <si>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</si>
  <si>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</si>
  <si>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</si>
  <si>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</si>
  <si>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</si>
  <si>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</si>
  <si>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</si>
  <si>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</si>
  <si>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</si>
  <si>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</si>
  <si>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</si>
  <si>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</si>
  <si>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</si>
  <si>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</si>
  <si>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</si>
  <si>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</si>
  <si>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</si>
  <si>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</si>
  <si>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</si>
  <si>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</si>
  <si>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</si>
  <si>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</si>
  <si>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</si>
  <si>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</si>
  <si>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</si>
  <si>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</si>
  <si>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</si>
  <si>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</si>
  <si>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</si>
  <si>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</si>
  <si>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</si>
  <si>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</si>
  <si>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</si>
  <si>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</si>
  <si>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</si>
  <si>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</si>
  <si>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</si>
  <si>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</si>
  <si>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</si>
  <si>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</si>
  <si>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</si>
  <si>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</si>
  <si>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</si>
  <si>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</si>
  <si>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</si>
  <si>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</si>
  <si>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</si>
  <si>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</si>
  <si>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</si>
  <si>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</si>
  <si>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</si>
  <si>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</si>
  <si>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</si>
  <si>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</si>
  <si>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</si>
  <si>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</si>
  <si>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</si>
  <si>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</si>
  <si>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</si>
  <si>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</si>
  <si>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</si>
  <si>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</si>
  <si>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</si>
  <si>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</si>
  <si>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</si>
  <si>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</si>
  <si>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</si>
  <si>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</si>
  <si>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</si>
  <si>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</si>
  <si>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</si>
  <si>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</si>
  <si>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</si>
  <si>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</si>
  <si>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</si>
  <si>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</si>
  <si>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</si>
  <si>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</si>
  <si>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</si>
  <si>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</si>
  <si>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</si>
  <si>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</si>
  <si>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</si>
  <si>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</si>
  <si>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</si>
  <si>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</si>
  <si>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</si>
  <si>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</si>
  <si>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</si>
  <si>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</si>
  <si>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</si>
  <si>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</si>
  <si>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</si>
  <si>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</si>
  <si>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</si>
  <si>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</si>
  <si>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</si>
  <si>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</si>
  <si>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</si>
  <si>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</si>
  <si>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</si>
  <si>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</si>
  <si>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</si>
  <si>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</si>
  <si>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</si>
  <si>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</si>
  <si>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</si>
  <si>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</si>
  <si>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</si>
  <si>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</si>
  <si>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</si>
  <si>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</si>
  <si>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</si>
  <si>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</si>
  <si>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</si>
  <si>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</si>
  <si>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</si>
  <si>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</si>
  <si>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</si>
  <si>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</si>
  <si>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</si>
  <si>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</si>
  <si>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</si>
  <si>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</si>
  <si>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</si>
  <si>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</si>
  <si>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</si>
  <si>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</si>
  <si>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</si>
  <si>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</si>
  <si>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</si>
  <si>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</si>
  <si>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</si>
  <si>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</si>
  <si>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</si>
  <si>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</si>
  <si>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</si>
  <si>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</si>
  <si>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</si>
  <si>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</si>
  <si>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</si>
  <si>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</si>
  <si>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</si>
  <si>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</si>
  <si>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</si>
  <si>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</si>
  <si>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</si>
  <si>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</si>
  <si>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</si>
  <si>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</si>
  <si>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</si>
  <si>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</si>
  <si>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</si>
  <si>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</si>
  <si>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</si>
  <si>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</si>
  <si>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</si>
  <si>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</si>
  <si>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</si>
  <si>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</si>
  <si>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</si>
  <si>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</si>
  <si>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</si>
  <si>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</si>
  <si>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</si>
  <si>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</si>
  <si>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</si>
  <si>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</si>
  <si>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</si>
  <si>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</si>
  <si>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</si>
  <si>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</si>
  <si>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</si>
  <si>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</si>
  <si>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</si>
  <si>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</si>
  <si>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</si>
  <si>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</si>
  <si>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</si>
  <si>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</si>
  <si>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</si>
  <si>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</si>
  <si>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</si>
  <si>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</si>
  <si>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</si>
  <si>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</si>
  <si>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</si>
  <si>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</si>
  <si>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</si>
  <si>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</si>
  <si>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</si>
  <si>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</si>
  <si>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</si>
  <si>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</si>
  <si>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</si>
  <si>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</si>
  <si>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</si>
  <si>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12100_平成2年度</t>
  </si>
  <si>
    <t>12100</t>
  </si>
  <si>
    <t>千葉市</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</si>
  <si>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</si>
  <si>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</si>
  <si>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</si>
  <si>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</si>
  <si>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</si>
  <si>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</si>
  <si>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</si>
  <si>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</si>
  <si>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</si>
  <si>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</si>
  <si>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</si>
  <si>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</si>
  <si>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</si>
  <si>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</si>
  <si>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</si>
  <si>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</si>
  <si>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12100_令和3年度</t>
  </si>
  <si>
    <t>12100_令和4年度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</si>
  <si>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</si>
  <si>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</si>
  <si>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</si>
  <si>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</si>
  <si>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</si>
  <si>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</si>
  <si>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</si>
  <si>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</si>
  <si>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</si>
  <si>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</si>
  <si>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</si>
  <si>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</si>
  <si>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</si>
  <si>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</si>
  <si>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</si>
  <si>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</si>
  <si>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</si>
  <si>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</si>
  <si>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</si>
  <si>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</si>
  <si>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</si>
  <si>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</si>
  <si>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</si>
  <si>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</si>
  <si>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</si>
  <si>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</si>
  <si>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</si>
  <si>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</si>
  <si>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</si>
  <si>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</si>
  <si>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</si>
  <si>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</si>
  <si>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</si>
  <si>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</si>
  <si>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</si>
  <si>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</si>
  <si>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</si>
  <si>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</si>
  <si>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</si>
  <si>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</si>
  <si>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</si>
  <si>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</si>
  <si>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</si>
  <si>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</si>
  <si>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</si>
  <si>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</si>
  <si>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</si>
  <si>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</si>
  <si>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</si>
  <si>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</si>
  <si>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</si>
  <si>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</si>
  <si>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</si>
  <si>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</si>
  <si>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</si>
  <si>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</si>
  <si>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</si>
  <si>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</si>
  <si>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</si>
  <si>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</si>
  <si>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</si>
  <si>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</si>
  <si>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</si>
  <si>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</si>
  <si>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</si>
  <si>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</si>
  <si>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</si>
  <si>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</si>
  <si>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</si>
  <si>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</si>
  <si>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</si>
  <si>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</si>
  <si>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</si>
  <si>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</si>
  <si>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</si>
  <si>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</si>
  <si>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</si>
  <si>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</si>
  <si>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</si>
  <si>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</si>
  <si>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</si>
  <si>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</si>
  <si>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</si>
  <si>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</si>
  <si>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</si>
  <si>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</si>
  <si>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</si>
  <si>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</si>
  <si>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</si>
  <si>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</si>
  <si>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</si>
  <si>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</si>
  <si>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</si>
  <si>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</si>
  <si>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</si>
  <si>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</si>
  <si>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</si>
  <si>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</si>
  <si>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</si>
  <si>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</si>
  <si>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</si>
  <si>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</si>
  <si>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</si>
  <si>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</si>
  <si>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</si>
  <si>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</si>
  <si>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</si>
  <si>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</si>
  <si>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</si>
  <si>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</si>
  <si>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</si>
  <si>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</si>
  <si>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</si>
  <si>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</si>
  <si>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</si>
  <si>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</si>
  <si>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</si>
  <si>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</si>
  <si>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</si>
  <si>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</si>
  <si>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</si>
  <si>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</si>
  <si>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</si>
  <si>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</si>
  <si>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</si>
  <si>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</si>
  <si>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</si>
  <si>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</si>
  <si>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</si>
  <si>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</si>
  <si>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</si>
  <si>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</si>
  <si>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</si>
  <si>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</si>
  <si>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</si>
  <si>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</si>
  <si>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</si>
  <si>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</si>
  <si>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</si>
  <si>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</si>
  <si>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</si>
  <si>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</si>
  <si>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</si>
  <si>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</si>
  <si>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</si>
  <si>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</si>
  <si>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</si>
  <si>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</si>
  <si>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</si>
  <si>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</si>
  <si>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</si>
  <si>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</si>
  <si>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</si>
  <si>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</si>
  <si>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</si>
  <si>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</si>
  <si>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</si>
  <si>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</si>
  <si>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</si>
  <si>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</si>
  <si>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</si>
  <si>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</si>
  <si>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</si>
  <si>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</si>
  <si>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</si>
  <si>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</si>
  <si>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</si>
  <si>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</si>
  <si>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</si>
  <si>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</si>
  <si>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</si>
  <si>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</si>
  <si>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</si>
  <si>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</si>
  <si>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</si>
  <si>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</si>
  <si>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</si>
  <si>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</si>
  <si>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</si>
  <si>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</si>
  <si>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</si>
  <si>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</si>
  <si>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</si>
  <si>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</si>
  <si>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</si>
  <si>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</si>
  <si>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</si>
  <si>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</si>
  <si>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</si>
  <si>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</si>
  <si>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</si>
  <si>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</si>
  <si>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</si>
  <si>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</si>
  <si>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</si>
  <si>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</si>
  <si>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</si>
  <si>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</si>
  <si>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</si>
  <si>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</si>
  <si>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</si>
  <si>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</si>
  <si>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</si>
  <si>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</si>
  <si>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</si>
  <si>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</si>
  <si>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</si>
  <si>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</si>
  <si>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</si>
  <si>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</si>
  <si>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</si>
  <si>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</si>
  <si>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</si>
  <si>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</si>
  <si>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</si>
  <si>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</si>
  <si>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</si>
  <si>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</si>
  <si>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</si>
  <si>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</si>
  <si>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</si>
  <si>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</si>
  <si>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</si>
  <si>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</si>
  <si>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</si>
  <si>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</si>
  <si>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</si>
  <si>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</si>
  <si>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</si>
  <si>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</si>
  <si>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</si>
  <si>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</si>
  <si>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</si>
  <si>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</si>
  <si>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</si>
  <si>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</si>
  <si>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</si>
  <si>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</si>
  <si>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</si>
  <si>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</si>
  <si>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</si>
  <si>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</si>
  <si>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</si>
  <si>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</si>
  <si>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</si>
  <si>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</si>
  <si>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</si>
  <si>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</si>
  <si>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</si>
  <si>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</si>
  <si>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</si>
  <si>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</si>
  <si>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</si>
  <si>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</si>
  <si>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</si>
  <si>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</si>
  <si>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</si>
  <si>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</si>
  <si>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</si>
  <si>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</si>
  <si>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</si>
  <si>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</si>
  <si>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</si>
  <si>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</si>
  <si>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</si>
  <si>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</si>
  <si>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</si>
  <si>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</si>
  <si>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</si>
  <si>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</si>
  <si>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</si>
  <si>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</si>
  <si>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</si>
  <si>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12204_平成2年度</t>
  </si>
  <si>
    <t>12204</t>
  </si>
  <si>
    <t>船橋市</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</si>
  <si>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</si>
  <si>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</si>
  <si>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</si>
  <si>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</si>
  <si>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</si>
  <si>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</si>
  <si>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</si>
  <si>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</si>
  <si>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</si>
  <si>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</si>
  <si>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</si>
  <si>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</si>
  <si>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</si>
  <si>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</si>
  <si>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</si>
  <si>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</si>
  <si>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12204_令和3年度</t>
  </si>
  <si>
    <t>12204_令和4年度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</si>
  <si>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</si>
  <si>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</si>
  <si>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</si>
  <si>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</si>
  <si>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</si>
  <si>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</si>
  <si>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</si>
  <si>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</si>
  <si>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</si>
  <si>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</si>
  <si>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</si>
  <si>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</si>
  <si>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</si>
  <si>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</si>
  <si>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</si>
  <si>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</si>
  <si>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</si>
  <si>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</si>
  <si>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</si>
  <si>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</si>
  <si>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</si>
  <si>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</si>
  <si>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</si>
  <si>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</si>
  <si>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</si>
  <si>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</si>
  <si>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</si>
  <si>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</si>
  <si>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</si>
  <si>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</si>
  <si>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</si>
  <si>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</si>
  <si>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</si>
  <si>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</si>
  <si>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</si>
  <si>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</si>
  <si>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</si>
  <si>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</si>
  <si>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</si>
  <si>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</si>
  <si>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</si>
  <si>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</si>
  <si>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</si>
  <si>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</si>
  <si>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</si>
  <si>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</si>
  <si>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</si>
  <si>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</si>
  <si>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</si>
  <si>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</si>
  <si>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</si>
  <si>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</si>
  <si>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</si>
  <si>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</si>
  <si>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</si>
  <si>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</si>
  <si>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</si>
  <si>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</si>
  <si>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</si>
  <si>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</si>
  <si>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</si>
  <si>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</si>
  <si>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</si>
  <si>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46203</t>
  </si>
  <si>
    <t>鹿屋市</t>
  </si>
  <si>
    <t>46203_令和3年度</t>
  </si>
  <si>
    <t>46203_令和4年度</t>
  </si>
  <si>
    <t>46225</t>
  </si>
  <si>
    <t>姶良市</t>
  </si>
  <si>
    <t>46225_令和3年度</t>
  </si>
  <si>
    <t>46225_令和4年度</t>
  </si>
  <si>
    <t>46490</t>
  </si>
  <si>
    <t>錦江町</t>
  </si>
  <si>
    <t>46490_令和3年度</t>
  </si>
  <si>
    <t>46490_令和4年度</t>
  </si>
  <si>
    <t>46529</t>
  </si>
  <si>
    <t>喜界町</t>
  </si>
  <si>
    <t>46529_令和3年度</t>
  </si>
  <si>
    <t>46529_令和4年度</t>
  </si>
  <si>
    <t>46223</t>
  </si>
  <si>
    <t>南九州市</t>
  </si>
  <si>
    <t>46223_令和3年度</t>
  </si>
  <si>
    <t>46223_令和4年度</t>
  </si>
  <si>
    <t>46220</t>
  </si>
  <si>
    <t>南さつま市</t>
  </si>
  <si>
    <t>46220_令和3年度</t>
  </si>
  <si>
    <t>46220_令和4年度</t>
  </si>
  <si>
    <t>46392</t>
  </si>
  <si>
    <t>さつま町</t>
  </si>
  <si>
    <t>46392_令和3年度</t>
  </si>
  <si>
    <t>46392_令和4年度</t>
  </si>
  <si>
    <t>46206</t>
  </si>
  <si>
    <t>阿久根市</t>
  </si>
  <si>
    <t>46206_令和3年度</t>
  </si>
  <si>
    <t>46206_令和4年度</t>
  </si>
  <si>
    <t>46505</t>
  </si>
  <si>
    <t>屋久島町</t>
  </si>
  <si>
    <t>46505_令和3年度</t>
  </si>
  <si>
    <t>46505_令和4年度</t>
  </si>
  <si>
    <t>46218</t>
  </si>
  <si>
    <t>霧島市</t>
  </si>
  <si>
    <t>46218_令和3年度</t>
  </si>
  <si>
    <t>46218_令和4年度</t>
  </si>
  <si>
    <t>46404</t>
  </si>
  <si>
    <t>長島町</t>
  </si>
  <si>
    <t>46404_令和3年度</t>
  </si>
  <si>
    <t>46404_令和4年度</t>
  </si>
  <si>
    <t>46204</t>
  </si>
  <si>
    <t>枕崎市</t>
  </si>
  <si>
    <t>46204_令和3年度</t>
  </si>
  <si>
    <t>46204_令和4年度</t>
  </si>
  <si>
    <t>46219</t>
  </si>
  <si>
    <t>いちき串木野市</t>
  </si>
  <si>
    <t>46219_令和3年度</t>
  </si>
  <si>
    <t>46219_令和4年度</t>
  </si>
  <si>
    <t>46501</t>
  </si>
  <si>
    <t>中種子町</t>
  </si>
  <si>
    <t>46501_令和3年度</t>
  </si>
  <si>
    <t>46501_令和4年度</t>
  </si>
  <si>
    <t>46224</t>
  </si>
  <si>
    <t>伊佐市</t>
  </si>
  <si>
    <t>46224_令和3年度</t>
  </si>
  <si>
    <t>46224_令和4年度</t>
  </si>
  <si>
    <t>46210</t>
  </si>
  <si>
    <t>指宿市</t>
  </si>
  <si>
    <t>46210_令和3年度</t>
  </si>
  <si>
    <t>46210_令和4年度</t>
  </si>
  <si>
    <t>46216</t>
  </si>
  <si>
    <t>日置市</t>
  </si>
  <si>
    <t>46216_令和3年度</t>
  </si>
  <si>
    <t>46216_令和4年度</t>
  </si>
  <si>
    <t>46482</t>
  </si>
  <si>
    <t>東串良町</t>
  </si>
  <si>
    <t>46482_令和3年度</t>
  </si>
  <si>
    <t>46482_令和4年度</t>
  </si>
  <si>
    <t>46491</t>
  </si>
  <si>
    <t>南大隅町</t>
  </si>
  <si>
    <t>46491_令和3年度</t>
  </si>
  <si>
    <t>46491_令和4年度</t>
  </si>
  <si>
    <t>46532</t>
  </si>
  <si>
    <t>伊仙町</t>
  </si>
  <si>
    <t>46532_令和3年度</t>
  </si>
  <si>
    <t>46532_令和4年度</t>
  </si>
  <si>
    <t>46533</t>
  </si>
  <si>
    <t>和泊町</t>
  </si>
  <si>
    <t>46533_令和3年度</t>
  </si>
  <si>
    <t>46533_令和4年度</t>
  </si>
  <si>
    <t>46492</t>
  </si>
  <si>
    <t>肝付町</t>
  </si>
  <si>
    <t>46492_令和3年度</t>
  </si>
  <si>
    <t>46492_令和4年度</t>
  </si>
  <si>
    <t>46214</t>
  </si>
  <si>
    <t>垂水市</t>
  </si>
  <si>
    <t>46214_令和3年度</t>
  </si>
  <si>
    <t>46214_令和4年度</t>
  </si>
  <si>
    <t>46502</t>
  </si>
  <si>
    <t>南種子町</t>
  </si>
  <si>
    <t>46502_令和3年度</t>
  </si>
  <si>
    <t>46502_令和4年度</t>
  </si>
  <si>
    <t>46535</t>
  </si>
  <si>
    <t>与論町</t>
  </si>
  <si>
    <t>46535_令和3年度</t>
  </si>
  <si>
    <t>46535_令和4年度</t>
  </si>
  <si>
    <t>46524</t>
  </si>
  <si>
    <t>宇検村</t>
  </si>
  <si>
    <t>46524_令和3年度</t>
  </si>
  <si>
    <t>46524_令和4年度</t>
  </si>
  <si>
    <t>46523</t>
  </si>
  <si>
    <t>大和村</t>
  </si>
  <si>
    <t>46523_令和3年度</t>
  </si>
  <si>
    <t>46523_令和4年度</t>
  </si>
  <si>
    <t>46304</t>
  </si>
  <si>
    <t>十島村</t>
  </si>
  <si>
    <t>46304_令和3年度</t>
  </si>
  <si>
    <t>46304_令和4年度</t>
  </si>
  <si>
    <t>46303</t>
  </si>
  <si>
    <t>三島村</t>
  </si>
  <si>
    <t>46303_令和3年度</t>
  </si>
  <si>
    <t>46303_令和4年度</t>
  </si>
  <si>
    <t>46530</t>
  </si>
  <si>
    <t>徳之島町</t>
  </si>
  <si>
    <t>46530_令和3年度</t>
  </si>
  <si>
    <t>46530_令和4年度</t>
  </si>
  <si>
    <t>46452</t>
  </si>
  <si>
    <t>湧水町</t>
  </si>
  <si>
    <t>46452_令和3年度</t>
  </si>
  <si>
    <t>46452_令和4年度</t>
  </si>
  <si>
    <t>46525</t>
  </si>
  <si>
    <t>瀬戸内町</t>
  </si>
  <si>
    <t>46525_令和3年度</t>
  </si>
  <si>
    <t>46525_令和4年度</t>
  </si>
  <si>
    <t>46527</t>
  </si>
  <si>
    <t>龍郷町</t>
  </si>
  <si>
    <t>46527_令和3年度</t>
  </si>
  <si>
    <t>46527_令和4年度</t>
  </si>
  <si>
    <t>46534</t>
  </si>
  <si>
    <t>知名町</t>
  </si>
  <si>
    <t>46534_令和3年度</t>
  </si>
  <si>
    <t>46534_令和4年度</t>
  </si>
  <si>
    <t>46531</t>
  </si>
  <si>
    <t>天城町</t>
  </si>
  <si>
    <t>46531_令和3年度</t>
  </si>
  <si>
    <t>46531_令和4年度</t>
  </si>
  <si>
    <t>46213</t>
  </si>
  <si>
    <t>西之表市</t>
  </si>
  <si>
    <t>46213_令和3年度</t>
  </si>
  <si>
    <t>46213_令和4年度</t>
  </si>
  <si>
    <t>46208</t>
  </si>
  <si>
    <t>出水市</t>
  </si>
  <si>
    <t>46208_令和3年度</t>
  </si>
  <si>
    <t>46208_令和4年度</t>
  </si>
  <si>
    <t>46221</t>
  </si>
  <si>
    <t>志布志市</t>
  </si>
  <si>
    <t>46221_令和3年度</t>
  </si>
  <si>
    <t>46221_令和4年度</t>
  </si>
  <si>
    <t>46468</t>
  </si>
  <si>
    <t>大崎町</t>
  </si>
  <si>
    <t>46468_令和3年度</t>
  </si>
  <si>
    <t>46468_令和4年度</t>
  </si>
  <si>
    <t>46217</t>
  </si>
  <si>
    <t>曽於市</t>
  </si>
  <si>
    <t>46217_令和3年度</t>
  </si>
  <si>
    <t>46217_令和4年度</t>
  </si>
  <si>
    <t>46215</t>
  </si>
  <si>
    <t>薩摩川内市</t>
  </si>
  <si>
    <t>46215_令和3年度</t>
  </si>
  <si>
    <t>46215_令和4年度</t>
  </si>
  <si>
    <t>46222</t>
  </si>
  <si>
    <t>奄美市</t>
  </si>
  <si>
    <t>46222_令和3年度</t>
  </si>
  <si>
    <t>46222_令和4年度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</si>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</sst>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67.375058365019996</c:v>
                </c:pt>
                <c:pt idx="1">
                  <c:v>53.713896413199997</c:v>
                </c:pt>
                <c:pt idx="2">
                  <c:v>68.889951501102502</c:v>
                </c:pt>
                <c:pt idx="3">
                  <c:v>74.319519178639382</c:v>
                </c:pt>
                <c:pt idx="4">
                  <c:v>61.289141925639996</c:v>
                </c:pt>
                <c:pt idx="5">
                  <c:v>59.966034428200004</c:v>
                </c:pt>
                <c:pt idx="6">
                  <c:v>58.883613515412002</c:v>
                </c:pt>
                <c:pt idx="7">
                  <c:v>53.860588845830399</c:v>
                </c:pt>
                <c:pt idx="8">
                  <c:v>50.984334048519202</c:v>
                </c:pt>
                <c:pt idx="9">
                  <c:v>43.297188692138008</c:v>
                </c:pt>
                <c:pt idx="10">
                  <c:v>39.770062735141003</c:v>
                </c:pt>
                <c:pt idx="11">
                  <c:v>36.051638635132498</c:v>
                </c:pt>
                <c:pt idx="12">
                  <c:v>38.654851131320001</c:v>
                </c:pt>
                <c:pt idx="13">
                  <c:v>42.317864742529387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1601.2773720787538</c:v>
                </c:pt>
                <c:pt idx="1">
                  <c:v>1622.8604542491003</c:v>
                </c:pt>
                <c:pt idx="2">
                  <c:v>1635.3489360101635</c:v>
                </c:pt>
                <c:pt idx="3">
                  <c:v>1622.219627095792</c:v>
                </c:pt>
                <c:pt idx="4">
                  <c:v>1655.1349836715544</c:v>
                </c:pt>
                <c:pt idx="5">
                  <c:v>1648.2721341269144</c:v>
                </c:pt>
                <c:pt idx="6">
                  <c:v>1631.9108924229554</c:v>
                </c:pt>
                <c:pt idx="7">
                  <c:v>1588.5861608960727</c:v>
                </c:pt>
                <c:pt idx="8">
                  <c:v>1601.9618644531367</c:v>
                </c:pt>
                <c:pt idx="9">
                  <c:v>1605.9980111512623</c:v>
                </c:pt>
                <c:pt idx="10">
                  <c:v>1565.0918701405708</c:v>
                </c:pt>
                <c:pt idx="11">
                  <c:v>1517.2626827336785</c:v>
                </c:pt>
                <c:pt idx="12">
                  <c:v>1433.9585601311019</c:v>
                </c:pt>
                <c:pt idx="13">
                  <c:v>1398.3908300107248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613.91499442836709</c:v>
                </c:pt>
                <c:pt idx="1">
                  <c:v>581.81734837385739</c:v>
                </c:pt>
                <c:pt idx="2">
                  <c:v>691.28130099033501</c:v>
                </c:pt>
                <c:pt idx="3">
                  <c:v>858.31039529238058</c:v>
                </c:pt>
                <c:pt idx="4">
                  <c:v>894.83864829865945</c:v>
                </c:pt>
                <c:pt idx="5">
                  <c:v>967.42616079424465</c:v>
                </c:pt>
                <c:pt idx="6">
                  <c:v>932.23252719060338</c:v>
                </c:pt>
                <c:pt idx="7">
                  <c:v>818.92455007788749</c:v>
                </c:pt>
                <c:pt idx="8">
                  <c:v>759.04058613532197</c:v>
                </c:pt>
                <c:pt idx="9">
                  <c:v>785.23704516958605</c:v>
                </c:pt>
                <c:pt idx="10">
                  <c:v>557.75564351343667</c:v>
                </c:pt>
                <c:pt idx="11">
                  <c:v>616.52807866995886</c:v>
                </c:pt>
                <c:pt idx="12">
                  <c:v>605.36460030966384</c:v>
                </c:pt>
                <c:pt idx="13">
                  <c:v>506.57600656906737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1008.8512960469408</c:v>
                </c:pt>
                <c:pt idx="1">
                  <c:v>994.66253643694006</c:v>
                </c:pt>
                <c:pt idx="2">
                  <c:v>1072.0377137343496</c:v>
                </c:pt>
                <c:pt idx="3">
                  <c:v>1276.0338495185945</c:v>
                </c:pt>
                <c:pt idx="4">
                  <c:v>1427.3284185004709</c:v>
                </c:pt>
                <c:pt idx="5">
                  <c:v>1429.6439629825345</c:v>
                </c:pt>
                <c:pt idx="6">
                  <c:v>1326.6842600026673</c:v>
                </c:pt>
                <c:pt idx="7">
                  <c:v>1327.9143036981</c:v>
                </c:pt>
                <c:pt idx="8">
                  <c:v>1031.9938801374426</c:v>
                </c:pt>
                <c:pt idx="9">
                  <c:v>934.7187701688257</c:v>
                </c:pt>
                <c:pt idx="10">
                  <c:v>835.59384901468786</c:v>
                </c:pt>
                <c:pt idx="11">
                  <c:v>902.24243165779524</c:v>
                </c:pt>
                <c:pt idx="12">
                  <c:v>875.17726223537966</c:v>
                </c:pt>
                <c:pt idx="13">
                  <c:v>819.36925604810074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343.17959658902481</c:v>
                </c:pt>
                <c:pt idx="1">
                  <c:v>356.99042826509765</c:v>
                </c:pt>
                <c:pt idx="2">
                  <c:v>336.77788022545741</c:v>
                </c:pt>
                <c:pt idx="3">
                  <c:v>399.92461753979734</c:v>
                </c:pt>
                <c:pt idx="4">
                  <c:v>421.67214827518637</c:v>
                </c:pt>
                <c:pt idx="5">
                  <c:v>449.47862264754309</c:v>
                </c:pt>
                <c:pt idx="6">
                  <c:v>372.20986465000652</c:v>
                </c:pt>
                <c:pt idx="7">
                  <c:v>348.62051840631455</c:v>
                </c:pt>
                <c:pt idx="8">
                  <c:v>316.63501982668367</c:v>
                </c:pt>
                <c:pt idx="9">
                  <c:v>273.25529468520813</c:v>
                </c:pt>
                <c:pt idx="10">
                  <c:v>242.43596555110514</c:v>
                </c:pt>
                <c:pt idx="11">
                  <c:v>249.03971340251823</c:v>
                </c:pt>
                <c:pt idx="12">
                  <c:v>273.36837622739245</c:v>
                </c:pt>
                <c:pt idx="13">
                  <c:v>241.29949362254391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305805</c:v>
                </c:pt>
                <c:pt idx="1">
                  <c:v>308866</c:v>
                </c:pt>
                <c:pt idx="2">
                  <c:v>309980</c:v>
                </c:pt>
                <c:pt idx="3">
                  <c:v>314557</c:v>
                </c:pt>
                <c:pt idx="4">
                  <c:v>319437</c:v>
                </c:pt>
                <c:pt idx="5">
                  <c:v>324688</c:v>
                </c:pt>
                <c:pt idx="6">
                  <c:v>328080</c:v>
                </c:pt>
                <c:pt idx="7">
                  <c:v>330895</c:v>
                </c:pt>
                <c:pt idx="8">
                  <c:v>334642</c:v>
                </c:pt>
                <c:pt idx="9">
                  <c:v>338289</c:v>
                </c:pt>
                <c:pt idx="10">
                  <c:v>340210</c:v>
                </c:pt>
                <c:pt idx="11">
                  <c:v>341429</c:v>
                </c:pt>
                <c:pt idx="12">
                  <c:v>343934</c:v>
                </c:pt>
                <c:pt idx="13">
                  <c:v>345452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81984</c:v>
                </c:pt>
                <c:pt idx="1">
                  <c:v>80492</c:v>
                </c:pt>
                <c:pt idx="2">
                  <c:v>79073</c:v>
                </c:pt>
                <c:pt idx="3">
                  <c:v>78631</c:v>
                </c:pt>
                <c:pt idx="4">
                  <c:v>77495</c:v>
                </c:pt>
                <c:pt idx="5">
                  <c:v>76402</c:v>
                </c:pt>
                <c:pt idx="6">
                  <c:v>75646</c:v>
                </c:pt>
                <c:pt idx="7">
                  <c:v>75249</c:v>
                </c:pt>
                <c:pt idx="8">
                  <c:v>76974</c:v>
                </c:pt>
                <c:pt idx="9">
                  <c:v>76595</c:v>
                </c:pt>
                <c:pt idx="10">
                  <c:v>76713</c:v>
                </c:pt>
                <c:pt idx="11">
                  <c:v>74633</c:v>
                </c:pt>
                <c:pt idx="12">
                  <c:v>76836</c:v>
                </c:pt>
                <c:pt idx="13">
                  <c:v>77152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274901</c:v>
                </c:pt>
                <c:pt idx="1">
                  <c:v>277394</c:v>
                </c:pt>
                <c:pt idx="2">
                  <c:v>279652</c:v>
                </c:pt>
                <c:pt idx="3">
                  <c:v>281991</c:v>
                </c:pt>
                <c:pt idx="4">
                  <c:v>285225</c:v>
                </c:pt>
                <c:pt idx="5">
                  <c:v>287343</c:v>
                </c:pt>
                <c:pt idx="6">
                  <c:v>288897</c:v>
                </c:pt>
                <c:pt idx="7">
                  <c:v>290843</c:v>
                </c:pt>
                <c:pt idx="8">
                  <c:v>293251</c:v>
                </c:pt>
                <c:pt idx="9">
                  <c:v>294162</c:v>
                </c:pt>
                <c:pt idx="10">
                  <c:v>295748</c:v>
                </c:pt>
                <c:pt idx="11">
                  <c:v>296974</c:v>
                </c:pt>
                <c:pt idx="12">
                  <c:v>298857</c:v>
                </c:pt>
                <c:pt idx="13">
                  <c:v>300643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626</c:v>
                </c:pt>
                <c:pt idx="1">
                  <c:v>1300</c:v>
                </c:pt>
                <c:pt idx="2">
                  <c:v>1300</c:v>
                </c:pt>
                <c:pt idx="3">
                  <c:v>1300</c:v>
                </c:pt>
                <c:pt idx="4">
                  <c:v>1300</c:v>
                </c:pt>
                <c:pt idx="5">
                  <c:v>1300</c:v>
                </c:pt>
                <c:pt idx="6">
                  <c:v>704</c:v>
                </c:pt>
                <c:pt idx="7">
                  <c:v>704</c:v>
                </c:pt>
                <c:pt idx="8">
                  <c:v>704</c:v>
                </c:pt>
                <c:pt idx="9">
                  <c:v>704</c:v>
                </c:pt>
                <c:pt idx="10">
                  <c:v>704</c:v>
                </c:pt>
                <c:pt idx="11">
                  <c:v>704</c:v>
                </c:pt>
                <c:pt idx="12">
                  <c:v>1281</c:v>
                </c:pt>
                <c:pt idx="13">
                  <c:v>1281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22572</c:v>
                </c:pt>
                <c:pt idx="1">
                  <c:v>23649</c:v>
                </c:pt>
                <c:pt idx="2">
                  <c:v>23649</c:v>
                </c:pt>
                <c:pt idx="3">
                  <c:v>23649</c:v>
                </c:pt>
                <c:pt idx="4">
                  <c:v>23649</c:v>
                </c:pt>
                <c:pt idx="5">
                  <c:v>23649</c:v>
                </c:pt>
                <c:pt idx="6">
                  <c:v>19438</c:v>
                </c:pt>
                <c:pt idx="7">
                  <c:v>19438</c:v>
                </c:pt>
                <c:pt idx="8">
                  <c:v>19438</c:v>
                </c:pt>
                <c:pt idx="9">
                  <c:v>19438</c:v>
                </c:pt>
                <c:pt idx="10">
                  <c:v>19438</c:v>
                </c:pt>
                <c:pt idx="11">
                  <c:v>19438</c:v>
                </c:pt>
                <c:pt idx="12">
                  <c:v>19854</c:v>
                </c:pt>
                <c:pt idx="13">
                  <c:v>19854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3784.7166000000002</c:v>
                </c:pt>
                <c:pt idx="1">
                  <c:v>3506.2901999999999</c:v>
                </c:pt>
                <c:pt idx="2">
                  <c:v>3410.2601</c:v>
                </c:pt>
                <c:pt idx="3">
                  <c:v>3227.4908999999998</c:v>
                </c:pt>
                <c:pt idx="4">
                  <c:v>3361.5904999999998</c:v>
                </c:pt>
                <c:pt idx="5">
                  <c:v>3474.1464999999998</c:v>
                </c:pt>
                <c:pt idx="6">
                  <c:v>3469.5610999999999</c:v>
                </c:pt>
                <c:pt idx="7">
                  <c:v>3757.2964999999999</c:v>
                </c:pt>
                <c:pt idx="8">
                  <c:v>3625.4956000000002</c:v>
                </c:pt>
                <c:pt idx="9">
                  <c:v>3428.1068</c:v>
                </c:pt>
                <c:pt idx="10">
                  <c:v>3561.1078000000002</c:v>
                </c:pt>
                <c:pt idx="11">
                  <c:v>3501.1761000000001</c:v>
                </c:pt>
                <c:pt idx="12">
                  <c:v>3387.4304000000002</c:v>
                </c:pt>
                <c:pt idx="13">
                  <c:v>3726.067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3.2509999999999999</c:v>
                </c:pt>
                <c:pt idx="1">
                  <c:v>3.3860000000000001</c:v>
                </c:pt>
                <c:pt idx="2">
                  <c:v>0</c:v>
                </c:pt>
                <c:pt idx="3">
                  <c:v>0</c:v>
                </c:pt>
                <c:pt idx="4">
                  <c:v>0</c:v>
                </c:pt>
                <c:pt idx="5">
                  <c:v>0</c:v>
                </c:pt>
                <c:pt idx="6">
                  <c:v>0</c:v>
                </c:pt>
                <c:pt idx="7">
                  <c:v>2.6819999999999999</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68.614999999999995</c:v>
                </c:pt>
                <c:pt idx="1">
                  <c:v>64.477000000000004</c:v>
                </c:pt>
                <c:pt idx="2">
                  <c:v>65.602000000000004</c:v>
                </c:pt>
                <c:pt idx="3">
                  <c:v>59.496000000000002</c:v>
                </c:pt>
                <c:pt idx="4">
                  <c:v>53.801000000000002</c:v>
                </c:pt>
                <c:pt idx="5">
                  <c:v>48.898000000000003</c:v>
                </c:pt>
                <c:pt idx="6">
                  <c:v>48.996000000000002</c:v>
                </c:pt>
                <c:pt idx="7">
                  <c:v>46.805</c:v>
                </c:pt>
                <c:pt idx="8">
                  <c:v>41.107999999999997</c:v>
                </c:pt>
                <c:pt idx="9">
                  <c:v>46.936</c:v>
                </c:pt>
                <c:pt idx="10">
                  <c:v>46.939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228.06379999999999</c:v>
                </c:pt>
                <c:pt idx="1">
                  <c:v>236.03700000000001</c:v>
                </c:pt>
                <c:pt idx="2">
                  <c:v>285.00299999999999</c:v>
                </c:pt>
                <c:pt idx="3">
                  <c:v>307.01400000000001</c:v>
                </c:pt>
                <c:pt idx="4">
                  <c:v>291.33300000000003</c:v>
                </c:pt>
                <c:pt idx="5">
                  <c:v>270.53800000000001</c:v>
                </c:pt>
                <c:pt idx="6">
                  <c:v>271.798</c:v>
                </c:pt>
                <c:pt idx="7">
                  <c:v>249.83</c:v>
                </c:pt>
                <c:pt idx="8">
                  <c:v>239.83600000000001</c:v>
                </c:pt>
                <c:pt idx="9">
                  <c:v>206.79300000000001</c:v>
                </c:pt>
                <c:pt idx="10">
                  <c:v>205.75800000000001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203.79880000000003</c:v>
                </c:pt>
                <c:pt idx="1">
                  <c:v>204.61199999999999</c:v>
                </c:pt>
                <c:pt idx="2">
                  <c:v>242.858</c:v>
                </c:pt>
                <c:pt idx="3">
                  <c:v>253.73400000000004</c:v>
                </c:pt>
                <c:pt idx="4">
                  <c:v>232.773</c:v>
                </c:pt>
                <c:pt idx="5">
                  <c:v>209.97</c:v>
                </c:pt>
                <c:pt idx="6">
                  <c:v>209.524</c:v>
                </c:pt>
                <c:pt idx="7">
                  <c:v>195.32400000000001</c:v>
                </c:pt>
                <c:pt idx="8">
                  <c:v>174.54399999999998</c:v>
                </c:pt>
                <c:pt idx="9">
                  <c:v>158.93199999999999</c:v>
                </c:pt>
                <c:pt idx="10">
                  <c:v>162.54600000000002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96.131</c:v>
                </c:pt>
                <c:pt idx="1">
                  <c:v>99.287999999999997</c:v>
                </c:pt>
                <c:pt idx="2">
                  <c:v>107.747</c:v>
                </c:pt>
                <c:pt idx="3">
                  <c:v>112.776</c:v>
                </c:pt>
                <c:pt idx="4">
                  <c:v>112.361</c:v>
                </c:pt>
                <c:pt idx="5">
                  <c:v>109.46599999999999</c:v>
                </c:pt>
                <c:pt idx="6">
                  <c:v>111.27</c:v>
                </c:pt>
                <c:pt idx="7">
                  <c:v>103.99299999999999</c:v>
                </c:pt>
                <c:pt idx="8">
                  <c:v>106.4</c:v>
                </c:pt>
                <c:pt idx="9">
                  <c:v>94.796999999999997</c:v>
                </c:pt>
                <c:pt idx="10">
                  <c:v>90.150999999999996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1072.0377137343496</c:v>
                </c:pt>
                <c:pt idx="1">
                  <c:v>1276.0338495185945</c:v>
                </c:pt>
                <c:pt idx="2">
                  <c:v>1427.3284185004709</c:v>
                </c:pt>
                <c:pt idx="3">
                  <c:v>1429.6439629825345</c:v>
                </c:pt>
                <c:pt idx="4">
                  <c:v>1326.6842600026673</c:v>
                </c:pt>
                <c:pt idx="5">
                  <c:v>1327.9143036981</c:v>
                </c:pt>
                <c:pt idx="6">
                  <c:v>1031.9938801374426</c:v>
                </c:pt>
                <c:pt idx="7">
                  <c:v>934.7187701688257</c:v>
                </c:pt>
                <c:pt idx="8">
                  <c:v>835.59384901468786</c:v>
                </c:pt>
                <c:pt idx="9">
                  <c:v>902.24243165779524</c:v>
                </c:pt>
                <c:pt idx="10">
                  <c:v>875.17726223537966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336.77788022545741</c:v>
                </c:pt>
                <c:pt idx="1">
                  <c:v>399.92461753979734</c:v>
                </c:pt>
                <c:pt idx="2">
                  <c:v>421.67214827518637</c:v>
                </c:pt>
                <c:pt idx="3">
                  <c:v>449.47862264754309</c:v>
                </c:pt>
                <c:pt idx="4">
                  <c:v>372.20986465000652</c:v>
                </c:pt>
                <c:pt idx="5">
                  <c:v>348.62051840631455</c:v>
                </c:pt>
                <c:pt idx="6">
                  <c:v>316.63501982668367</c:v>
                </c:pt>
                <c:pt idx="7">
                  <c:v>273.25529468520813</c:v>
                </c:pt>
                <c:pt idx="8">
                  <c:v>242.43596555110514</c:v>
                </c:pt>
                <c:pt idx="9">
                  <c:v>249.03971340251823</c:v>
                </c:pt>
                <c:pt idx="10">
                  <c:v>273.36837622739245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0.28544333118209747</c:v>
                </c:pt>
                <c:pt idx="1">
                  <c:v>0.24826678740305264</c:v>
                </c:pt>
                <c:pt idx="2">
                  <c:v>0.25552316044758905</c:v>
                </c:pt>
                <c:pt idx="3">
                  <c:v>0.25090403484757684</c:v>
                </c:pt>
                <c:pt idx="4">
                  <c:v>0.30187539523073742</c:v>
                </c:pt>
                <c:pt idx="5">
                  <c:v>0.31399758253017745</c:v>
                </c:pt>
                <c:pt idx="6">
                  <c:v>0.3514140667728598</c:v>
                </c:pt>
                <c:pt idx="7">
                  <c:v>0.38057085085872028</c:v>
                </c:pt>
                <c:pt idx="8">
                  <c:v>0.43887877674474435</c:v>
                </c:pt>
                <c:pt idx="9">
                  <c:v>0.38065013288375166</c:v>
                </c:pt>
                <c:pt idx="10">
                  <c:v>0.32977845222671576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0.19010413289480715</c:v>
                </c:pt>
                <c:pt idx="1">
                  <c:v>0.16034997823701413</c:v>
                </c:pt>
                <c:pt idx="2">
                  <c:v>0.17014864753771444</c:v>
                </c:pt>
                <c:pt idx="3">
                  <c:v>0.17748055220032419</c:v>
                </c:pt>
                <c:pt idx="4">
                  <c:v>0.17545470841685573</c:v>
                </c:pt>
                <c:pt idx="5">
                  <c:v>0.15812014330688051</c:v>
                </c:pt>
                <c:pt idx="6">
                  <c:v>0.2030283357611532</c:v>
                </c:pt>
                <c:pt idx="7">
                  <c:v>0.20896552656658565</c:v>
                </c:pt>
                <c:pt idx="8">
                  <c:v>0.20888617144060845</c:v>
                </c:pt>
                <c:pt idx="9">
                  <c:v>0.17615221189273453</c:v>
                </c:pt>
                <c:pt idx="10">
                  <c:v>0.18572923111007783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90.150999999999996</c:v>
                </c:pt>
                <c:pt idx="2">
                  <c:v>0</c:v>
                </c:pt>
                <c:pt idx="3">
                  <c:v>0</c:v>
                </c:pt>
                <c:pt idx="4">
                  <c:v>162.54600000000002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90.150999999999996</c:v>
                </c:pt>
                <c:pt idx="4" formatCode="#,##0">
                  <c:v>162.54600000000002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10：飲料・たばこ・飼料製造業(N=3)</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F：電気・ガス・熱供給・水道業(N=2)</c:v>
                </c:pt>
                <c:pt idx="24">
                  <c:v>G：情報通信業(N=0)</c:v>
                </c:pt>
                <c:pt idx="25">
                  <c:v>H：運輸業，郵便業(N=1)</c:v>
                </c:pt>
                <c:pt idx="26">
                  <c:v>I：卸売業，小売業(N=3)</c:v>
                </c:pt>
                <c:pt idx="27">
                  <c:v>J：金融業，保険業(N=0)</c:v>
                </c:pt>
                <c:pt idx="28">
                  <c:v>K：不動産業，物品賃貸業(N=2)</c:v>
                </c:pt>
                <c:pt idx="29">
                  <c:v>L：学術研究,専門･技術ｻｰﾋﾞｽ業(N=1)</c:v>
                </c:pt>
                <c:pt idx="30">
                  <c:v>M：宿泊業，飲食サービス業(N=1)</c:v>
                </c:pt>
                <c:pt idx="31">
                  <c:v>N：生活関連ｻｰﾋﾞｽ業,娯楽業(N=1)</c:v>
                </c:pt>
                <c:pt idx="32">
                  <c:v>O：教育，学習支援業(N=2)</c:v>
                </c:pt>
                <c:pt idx="33">
                  <c:v>P：医療，福祉(N=5)</c:v>
                </c:pt>
                <c:pt idx="34">
                  <c:v>Q：複合サービス事業(N=0)</c:v>
                </c:pt>
                <c:pt idx="35">
                  <c:v>R：ｻｰﾋﾞｽ業(他に分類されない)(N=3)</c:v>
                </c:pt>
                <c:pt idx="36">
                  <c:v>S：公務(N=2)</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69.671999999999997</c:v>
                </c:pt>
                <c:pt idx="6">
                  <c:v>17.867000000000001</c:v>
                </c:pt>
                <c:pt idx="7">
                  <c:v>0</c:v>
                </c:pt>
                <c:pt idx="8">
                  <c:v>0</c:v>
                </c:pt>
                <c:pt idx="9">
                  <c:v>0</c:v>
                </c:pt>
                <c:pt idx="10">
                  <c:v>2E-3</c:v>
                </c:pt>
                <c:pt idx="11">
                  <c:v>0</c:v>
                </c:pt>
                <c:pt idx="12">
                  <c:v>0</c:v>
                </c:pt>
                <c:pt idx="13">
                  <c:v>0</c:v>
                </c:pt>
                <c:pt idx="14">
                  <c:v>0</c:v>
                </c:pt>
                <c:pt idx="15">
                  <c:v>0</c:v>
                </c:pt>
                <c:pt idx="16">
                  <c:v>0</c:v>
                </c:pt>
                <c:pt idx="17">
                  <c:v>0</c:v>
                </c:pt>
                <c:pt idx="18">
                  <c:v>0</c:v>
                </c:pt>
                <c:pt idx="19">
                  <c:v>0</c:v>
                </c:pt>
                <c:pt idx="20">
                  <c:v>0</c:v>
                </c:pt>
                <c:pt idx="21">
                  <c:v>0</c:v>
                </c:pt>
                <c:pt idx="22">
                  <c:v>0</c:v>
                </c:pt>
                <c:pt idx="23">
                  <c:v>9.81</c:v>
                </c:pt>
                <c:pt idx="24">
                  <c:v>0</c:v>
                </c:pt>
                <c:pt idx="25">
                  <c:v>26.466999999999999</c:v>
                </c:pt>
                <c:pt idx="26">
                  <c:v>11.867000000000001</c:v>
                </c:pt>
                <c:pt idx="27">
                  <c:v>0</c:v>
                </c:pt>
                <c:pt idx="28">
                  <c:v>8.0609999999999999</c:v>
                </c:pt>
                <c:pt idx="29">
                  <c:v>6.1619999999999999</c:v>
                </c:pt>
                <c:pt idx="30">
                  <c:v>5.774</c:v>
                </c:pt>
                <c:pt idx="31">
                  <c:v>4.141</c:v>
                </c:pt>
                <c:pt idx="32">
                  <c:v>9.0060000000000002</c:v>
                </c:pt>
                <c:pt idx="33">
                  <c:v>26.946999999999999</c:v>
                </c:pt>
                <c:pt idx="34">
                  <c:v>0</c:v>
                </c:pt>
                <c:pt idx="35">
                  <c:v>48.911999999999999</c:v>
                </c:pt>
                <c:pt idx="36">
                  <c:v>5.399</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314.11209251426862</c:v>
                </c:pt>
                <c:pt idx="2">
                  <c:v>61.365107029194021</c:v>
                </c:pt>
                <c:pt idx="3">
                  <c:v>50.583788130284496</c:v>
                </c:pt>
                <c:pt idx="4">
                  <c:v>947.01763555657271</c:v>
                </c:pt>
                <c:pt idx="5">
                  <c:v>669.03260179879408</c:v>
                </c:pt>
                <c:pt idx="7">
                  <c:v>1066.2043189044086</c:v>
                </c:pt>
                <c:pt idx="8">
                  <c:v>35.447564030986015</c:v>
                </c:pt>
                <c:pt idx="9">
                  <c:v>604.21509080287103</c:v>
                </c:pt>
                <c:pt idx="10">
                  <c:v>40.494300231999993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426.06098767374715</c:v>
                </c:pt>
                <c:pt idx="4" formatCode="#,##0">
                  <c:v>947.01763555657271</c:v>
                </c:pt>
                <c:pt idx="5" formatCode="#,##0">
                  <c:v>669.03260179879408</c:v>
                </c:pt>
                <c:pt idx="6" formatCode="#,##0">
                  <c:v>1705.8669737382656</c:v>
                </c:pt>
                <c:pt idx="10" formatCode="#,##0">
                  <c:v>40.494300231999993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205.75800000000001</c:v>
                </c:pt>
                <c:pt idx="2" formatCode="#,##0_);[Red]\(#,##0\)">
                  <c:v>46.939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205.75800000000001</c:v>
                </c:pt>
                <c:pt idx="1">
                  <c:v>46.939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③特定事業所の現状把握!$BD$21:$BD$38</c:f>
              <c:strCache>
                <c:ptCount val="18"/>
                <c:pt idx="0">
                  <c:v>9：食料品製造業(N=4)</c:v>
                </c:pt>
                <c:pt idx="1">
                  <c:v>10：飲料・たばこ・飼料製造業(N=3)</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17.417999999999999</c:v>
                </c:pt>
                <c:pt idx="1">
                  <c:v>5.9556666666666667</c:v>
                </c:pt>
                <c:pt idx="2">
                  <c:v>0</c:v>
                </c:pt>
                <c:pt idx="3">
                  <c:v>0</c:v>
                </c:pt>
                <c:pt idx="4">
                  <c:v>0</c:v>
                </c:pt>
                <c:pt idx="5">
                  <c:v>2E-3</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9：食料品製造業(N=4)</c:v>
                </c:pt>
                <c:pt idx="1">
                  <c:v>10：飲料・たばこ・飼料製造業(N=3)</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③特定事業所の現状把握!$BD$39:$BD$52</c:f>
              <c:strCache>
                <c:ptCount val="14"/>
                <c:pt idx="0">
                  <c:v>F：電気・ガス・熱供給・水道業(N=2)</c:v>
                </c:pt>
                <c:pt idx="1">
                  <c:v>G：情報通信業(N=0)</c:v>
                </c:pt>
                <c:pt idx="2">
                  <c:v>H：運輸業，郵便業(N=1)</c:v>
                </c:pt>
                <c:pt idx="3">
                  <c:v>I：卸売業，小売業(N=3)</c:v>
                </c:pt>
                <c:pt idx="4">
                  <c:v>J：金融業，保険業(N=0)</c:v>
                </c:pt>
                <c:pt idx="5">
                  <c:v>K：不動産業，物品賃貸業(N=2)</c:v>
                </c:pt>
                <c:pt idx="6">
                  <c:v>L：学術研究,専門･技術ｻｰﾋﾞｽ業(N=1)</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R：ｻｰﾋﾞｽ業(他に分類されない)(N=3)</c:v>
                </c:pt>
                <c:pt idx="13">
                  <c:v>S：公務(N=2)</c:v>
                </c:pt>
              </c:strCache>
            </c:strRef>
          </c:cat>
          <c:val>
            <c:numRef>
              <c:f>③特定事業所の現状把握!$BG$39:$BG$52</c:f>
              <c:numCache>
                <c:formatCode>[=0]#,##0;[&lt;1]0.00;#,##0</c:formatCode>
                <c:ptCount val="14"/>
                <c:pt idx="0">
                  <c:v>4.9050000000000002</c:v>
                </c:pt>
                <c:pt idx="1">
                  <c:v>0</c:v>
                </c:pt>
                <c:pt idx="2">
                  <c:v>26.466999999999999</c:v>
                </c:pt>
                <c:pt idx="3">
                  <c:v>3.9556666666666671</c:v>
                </c:pt>
                <c:pt idx="4">
                  <c:v>0</c:v>
                </c:pt>
                <c:pt idx="5">
                  <c:v>4.0305</c:v>
                </c:pt>
                <c:pt idx="6">
                  <c:v>6.1619999999999999</c:v>
                </c:pt>
                <c:pt idx="7">
                  <c:v>5.774</c:v>
                </c:pt>
                <c:pt idx="8">
                  <c:v>4.141</c:v>
                </c:pt>
                <c:pt idx="9">
                  <c:v>4.5030000000000001</c:v>
                </c:pt>
                <c:pt idx="10">
                  <c:v>5.3894000000000002</c:v>
                </c:pt>
                <c:pt idx="11">
                  <c:v>0</c:v>
                </c:pt>
                <c:pt idx="12">
                  <c:v>16.303999999999998</c:v>
                </c:pt>
                <c:pt idx="13">
                  <c:v>2.6995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F：電気・ガス・熱供給・水道業(N=2)</c:v>
                </c:pt>
                <c:pt idx="1">
                  <c:v>G：情報通信業(N=0)</c:v>
                </c:pt>
                <c:pt idx="2">
                  <c:v>H：運輸業，郵便業(N=1)</c:v>
                </c:pt>
                <c:pt idx="3">
                  <c:v>I：卸売業，小売業(N=3)</c:v>
                </c:pt>
                <c:pt idx="4">
                  <c:v>J：金融業，保険業(N=0)</c:v>
                </c:pt>
                <c:pt idx="5">
                  <c:v>K：不動産業，物品賃貸業(N=2)</c:v>
                </c:pt>
                <c:pt idx="6">
                  <c:v>L：学術研究,専門･技術ｻｰﾋﾞｽ業(N=1)</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R：ｻｰﾋﾞｽ業(他に分類されない)(N=3)</c:v>
                </c:pt>
                <c:pt idx="13">
                  <c:v>S：公務(N=2)</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326,210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84067.223000000726</c:v>
                </c:pt>
                <c:pt idx="1">
                  <c:v>171206.05999999965</c:v>
                </c:pt>
                <c:pt idx="2">
                  <c:v>11720.7</c:v>
                </c:pt>
                <c:pt idx="3">
                  <c:v>0</c:v>
                </c:pt>
                <c:pt idx="4">
                  <c:v>0</c:v>
                </c:pt>
                <c:pt idx="5">
                  <c:v>59215.862000000001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767,803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100890.75566676087</c:v>
                </c:pt>
                <c:pt idx="1">
                  <c:v>226464.52792559951</c:v>
                </c:pt>
                <c:pt idx="2">
                  <c:v>25462.986336000002</c:v>
                </c:pt>
                <c:pt idx="3">
                  <c:v>0</c:v>
                </c:pt>
                <c:pt idx="4">
                  <c:v>0</c:v>
                </c:pt>
                <c:pt idx="5">
                  <c:v>414984.76089599996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鹿児島市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108.97297344</c:v>
                </c:pt>
                <c:pt idx="1">
                  <c:v>7.8435472320000006</c:v>
                </c:pt>
                <c:pt idx="2">
                  <c:v>1.5958798200000004</c:v>
                </c:pt>
                <c:pt idx="3">
                  <c:v>9.3367027799999995</c:v>
                </c:pt>
                <c:pt idx="4">
                  <c:v>36.27398247</c:v>
                </c:pt>
                <c:pt idx="5">
                  <c:v>143.56323119999999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2,562,735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鹿児島市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2414063</c:v>
                </c:pt>
                <c:pt idx="1">
                  <c:v>103300</c:v>
                </c:pt>
                <c:pt idx="2">
                  <c:v>7177</c:v>
                </c:pt>
                <c:pt idx="3">
                  <c:v>38195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5580.8</c:v>
                </c:pt>
                <c:pt idx="1">
                  <c:v>5580.8</c:v>
                </c:pt>
                <c:pt idx="2">
                  <c:v>5580.8</c:v>
                </c:pt>
                <c:pt idx="3">
                  <c:v>5580.8</c:v>
                </c:pt>
                <c:pt idx="4">
                  <c:v>54580.800000000003</c:v>
                </c:pt>
                <c:pt idx="5">
                  <c:v>54580.800000000003</c:v>
                </c:pt>
                <c:pt idx="6">
                  <c:v>54580.800000000003</c:v>
                </c:pt>
                <c:pt idx="7">
                  <c:v>57292.911999999997</c:v>
                </c:pt>
                <c:pt idx="8">
                  <c:v>59215.862000000001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11701.5</c:v>
                </c:pt>
                <c:pt idx="1">
                  <c:v>11701.5</c:v>
                </c:pt>
                <c:pt idx="2">
                  <c:v>11701.5</c:v>
                </c:pt>
                <c:pt idx="3">
                  <c:v>11720.7</c:v>
                </c:pt>
                <c:pt idx="4">
                  <c:v>11721</c:v>
                </c:pt>
                <c:pt idx="5">
                  <c:v>11720.7</c:v>
                </c:pt>
                <c:pt idx="6">
                  <c:v>11720.7</c:v>
                </c:pt>
                <c:pt idx="7">
                  <c:v>11720.7</c:v>
                </c:pt>
                <c:pt idx="8">
                  <c:v>11720.7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119698.06</c:v>
                </c:pt>
                <c:pt idx="1">
                  <c:v>134390.26</c:v>
                </c:pt>
                <c:pt idx="2">
                  <c:v>144145.06</c:v>
                </c:pt>
                <c:pt idx="3">
                  <c:v>151651.3600000001</c:v>
                </c:pt>
                <c:pt idx="4">
                  <c:v>155736.06</c:v>
                </c:pt>
                <c:pt idx="5">
                  <c:v>159692.46000000011</c:v>
                </c:pt>
                <c:pt idx="6">
                  <c:v>168379.4599999997</c:v>
                </c:pt>
                <c:pt idx="7">
                  <c:v>170061.15999999971</c:v>
                </c:pt>
                <c:pt idx="8">
                  <c:v>171206.05999999965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45391.305999999997</c:v>
                </c:pt>
                <c:pt idx="1">
                  <c:v>50688.626000000004</c:v>
                </c:pt>
                <c:pt idx="2">
                  <c:v>55605.186000000002</c:v>
                </c:pt>
                <c:pt idx="3">
                  <c:v>60331.656000000003</c:v>
                </c:pt>
                <c:pt idx="4">
                  <c:v>65294.508000000103</c:v>
                </c:pt>
                <c:pt idx="5">
                  <c:v>70491.628000000346</c:v>
                </c:pt>
                <c:pt idx="6">
                  <c:v>74538.24800000056</c:v>
                </c:pt>
                <c:pt idx="7">
                  <c:v>79073.870000000563</c:v>
                </c:pt>
                <c:pt idx="8">
                  <c:v>84067.223000000726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8.3731321389452787E-2</c:v>
                </c:pt>
                <c:pt idx="1">
                  <c:v>9.204184228470666E-2</c:v>
                </c:pt>
                <c:pt idx="2">
                  <c:v>9.7364739439303447E-2</c:v>
                </c:pt>
                <c:pt idx="3">
                  <c:v>0.10084182592413891</c:v>
                </c:pt>
                <c:pt idx="4">
                  <c:v>0.2138211708318376</c:v>
                </c:pt>
                <c:pt idx="5">
                  <c:v>0.21487340706697491</c:v>
                </c:pt>
                <c:pt idx="6">
                  <c:v>0.23524432320167493</c:v>
                </c:pt>
                <c:pt idx="7">
                  <c:v>0.23048135409895021</c:v>
                </c:pt>
                <c:pt idx="8">
                  <c:v>0.23695709127146408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323.73011677084673</c:v>
                </c:pt>
                <c:pt idx="2">
                  <c:v>64.650555506889575</c:v>
                </c:pt>
                <c:pt idx="3">
                  <c:v>61.097950369806767</c:v>
                </c:pt>
                <c:pt idx="4">
                  <c:v>1429.6439629825345</c:v>
                </c:pt>
                <c:pt idx="5">
                  <c:v>967.42616079424465</c:v>
                </c:pt>
                <c:pt idx="7">
                  <c:v>975.9144920938528</c:v>
                </c:pt>
                <c:pt idx="8">
                  <c:v>47.129274373084485</c:v>
                </c:pt>
                <c:pt idx="9">
                  <c:v>625.22836765997704</c:v>
                </c:pt>
                <c:pt idx="10">
                  <c:v>59.966034428200004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449.47862264754309</c:v>
                </c:pt>
                <c:pt idx="4" formatCode="#,##0">
                  <c:v>1429.6439629825345</c:v>
                </c:pt>
                <c:pt idx="5" formatCode="#,##0">
                  <c:v>967.42616079424465</c:v>
                </c:pt>
                <c:pt idx="6" formatCode="#,##0">
                  <c:v>1648.2721341269144</c:v>
                </c:pt>
                <c:pt idx="10" formatCode="#,##0">
                  <c:v>59.966034428200004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11048</c:v>
                </c:pt>
                <c:pt idx="1">
                  <c:v>12040</c:v>
                </c:pt>
                <c:pt idx="2">
                  <c:v>12986</c:v>
                </c:pt>
                <c:pt idx="3">
                  <c:v>13907</c:v>
                </c:pt>
                <c:pt idx="4">
                  <c:v>14876</c:v>
                </c:pt>
                <c:pt idx="5">
                  <c:v>15859</c:v>
                </c:pt>
                <c:pt idx="6">
                  <c:v>16622</c:v>
                </c:pt>
                <c:pt idx="7">
                  <c:v>17443</c:v>
                </c:pt>
                <c:pt idx="8">
                  <c:v>18358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3240261.8832991398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767803.03082436032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3548586.202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3027027.04</c:v>
                </c:pt>
                <c:pt idx="1">
                  <c:v>217876.31200000001</c:v>
                </c:pt>
                <c:pt idx="2">
                  <c:v>44329.99500000001</c:v>
                </c:pt>
                <c:pt idx="3">
                  <c:v>259352.85499999998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327355.28359236039</c:v>
                </c:pt>
                <c:pt idx="1">
                  <c:v>25462.986336000002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排出量比較シート!$DN$21:$DN$50</c:f>
              <c:numCache>
                <c:formatCode>0.0%;;</c:formatCode>
                <c:ptCount val="30"/>
                <c:pt idx="0">
                  <c:v>0.21</c:v>
                </c:pt>
                <c:pt idx="1">
                  <c:v>0.38</c:v>
                </c:pt>
                <c:pt idx="2">
                  <c:v>0.55000000000000004</c:v>
                </c:pt>
                <c:pt idx="3">
                  <c:v>0.15</c:v>
                </c:pt>
                <c:pt idx="4">
                  <c:v>0.17</c:v>
                </c:pt>
                <c:pt idx="5">
                  <c:v>0.81</c:v>
                </c:pt>
                <c:pt idx="6">
                  <c:v>0.45</c:v>
                </c:pt>
                <c:pt idx="7">
                  <c:v>0.35</c:v>
                </c:pt>
                <c:pt idx="8">
                  <c:v>0.28999999999999998</c:v>
                </c:pt>
                <c:pt idx="9">
                  <c:v>0.38</c:v>
                </c:pt>
                <c:pt idx="10">
                  <c:v>0.26</c:v>
                </c:pt>
                <c:pt idx="11">
                  <c:v>0.91</c:v>
                </c:pt>
                <c:pt idx="12">
                  <c:v>0.9</c:v>
                </c:pt>
                <c:pt idx="13">
                  <c:v>0</c:v>
                </c:pt>
                <c:pt idx="14">
                  <c:v>0.44</c:v>
                </c:pt>
                <c:pt idx="15">
                  <c:v>0.69</c:v>
                </c:pt>
                <c:pt idx="16">
                  <c:v>0.76</c:v>
                </c:pt>
                <c:pt idx="17">
                  <c:v>0.03</c:v>
                </c:pt>
                <c:pt idx="18">
                  <c:v>0.62</c:v>
                </c:pt>
                <c:pt idx="19">
                  <c:v>7.0000000000000007E-2</c:v>
                </c:pt>
                <c:pt idx="20">
                  <c:v>0.63</c:v>
                </c:pt>
                <c:pt idx="21">
                  <c:v>0.84</c:v>
                </c:pt>
                <c:pt idx="22">
                  <c:v>0.35</c:v>
                </c:pt>
                <c:pt idx="23">
                  <c:v>0.48</c:v>
                </c:pt>
                <c:pt idx="24">
                  <c:v>0.68</c:v>
                </c:pt>
                <c:pt idx="25">
                  <c:v>0.67</c:v>
                </c:pt>
                <c:pt idx="26">
                  <c:v>0.63</c:v>
                </c:pt>
                <c:pt idx="27">
                  <c:v>0.36</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排出量比較シート!$DQ$21:$DQ$50</c:f>
              <c:numCache>
                <c:formatCode>0.0%;;</c:formatCode>
                <c:ptCount val="30"/>
                <c:pt idx="0">
                  <c:v>0.33</c:v>
                </c:pt>
                <c:pt idx="1">
                  <c:v>0.59</c:v>
                </c:pt>
                <c:pt idx="2">
                  <c:v>0.39</c:v>
                </c:pt>
                <c:pt idx="3">
                  <c:v>0.82</c:v>
                </c:pt>
                <c:pt idx="4">
                  <c:v>0.82</c:v>
                </c:pt>
                <c:pt idx="5">
                  <c:v>0.05</c:v>
                </c:pt>
                <c:pt idx="6">
                  <c:v>0.38</c:v>
                </c:pt>
                <c:pt idx="7">
                  <c:v>0.65</c:v>
                </c:pt>
                <c:pt idx="8">
                  <c:v>0.7</c:v>
                </c:pt>
                <c:pt idx="9">
                  <c:v>0.5</c:v>
                </c:pt>
                <c:pt idx="10">
                  <c:v>0.26</c:v>
                </c:pt>
                <c:pt idx="11">
                  <c:v>7.0000000000000007E-2</c:v>
                </c:pt>
                <c:pt idx="12">
                  <c:v>0.04</c:v>
                </c:pt>
                <c:pt idx="13">
                  <c:v>1</c:v>
                </c:pt>
                <c:pt idx="14">
                  <c:v>0.08</c:v>
                </c:pt>
                <c:pt idx="15">
                  <c:v>0.31</c:v>
                </c:pt>
                <c:pt idx="16">
                  <c:v>0.18</c:v>
                </c:pt>
                <c:pt idx="17">
                  <c:v>0.9</c:v>
                </c:pt>
                <c:pt idx="18">
                  <c:v>0.38</c:v>
                </c:pt>
                <c:pt idx="19">
                  <c:v>0.93</c:v>
                </c:pt>
                <c:pt idx="20">
                  <c:v>0.37</c:v>
                </c:pt>
                <c:pt idx="21">
                  <c:v>0.16</c:v>
                </c:pt>
                <c:pt idx="22">
                  <c:v>0.65</c:v>
                </c:pt>
                <c:pt idx="23">
                  <c:v>0.52</c:v>
                </c:pt>
                <c:pt idx="24">
                  <c:v>0.32</c:v>
                </c:pt>
                <c:pt idx="25">
                  <c:v>0.32</c:v>
                </c:pt>
                <c:pt idx="26">
                  <c:v>0.37</c:v>
                </c:pt>
                <c:pt idx="27">
                  <c:v>0.64</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排出量比較シート!$DR$21:$DR$50</c:f>
              <c:numCache>
                <c:formatCode>0.0%;;</c:formatCode>
                <c:ptCount val="30"/>
                <c:pt idx="0">
                  <c:v>0.46</c:v>
                </c:pt>
                <c:pt idx="1">
                  <c:v>0.03</c:v>
                </c:pt>
                <c:pt idx="2">
                  <c:v>0.06</c:v>
                </c:pt>
                <c:pt idx="3">
                  <c:v>0.03</c:v>
                </c:pt>
                <c:pt idx="4">
                  <c:v>0.01</c:v>
                </c:pt>
                <c:pt idx="5">
                  <c:v>0.15</c:v>
                </c:pt>
                <c:pt idx="6">
                  <c:v>0.17</c:v>
                </c:pt>
                <c:pt idx="7">
                  <c:v>0</c:v>
                </c:pt>
                <c:pt idx="8">
                  <c:v>0</c:v>
                </c:pt>
                <c:pt idx="9">
                  <c:v>0.12</c:v>
                </c:pt>
                <c:pt idx="10">
                  <c:v>0.48</c:v>
                </c:pt>
                <c:pt idx="11">
                  <c:v>0.02</c:v>
                </c:pt>
                <c:pt idx="12">
                  <c:v>0.06</c:v>
                </c:pt>
                <c:pt idx="13">
                  <c:v>0</c:v>
                </c:pt>
                <c:pt idx="14">
                  <c:v>0.48</c:v>
                </c:pt>
                <c:pt idx="15">
                  <c:v>0</c:v>
                </c:pt>
                <c:pt idx="16">
                  <c:v>0.01</c:v>
                </c:pt>
                <c:pt idx="17">
                  <c:v>0.06</c:v>
                </c:pt>
                <c:pt idx="18">
                  <c:v>0</c:v>
                </c:pt>
                <c:pt idx="19">
                  <c:v>0.01</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排出量比較シート!$DF$21:$DF$50</c:f>
              <c:numCache>
                <c:formatCode>#,##0;;</c:formatCode>
                <c:ptCount val="30"/>
                <c:pt idx="0">
                  <c:v>85</c:v>
                </c:pt>
                <c:pt idx="1">
                  <c:v>71</c:v>
                </c:pt>
                <c:pt idx="2">
                  <c:v>61</c:v>
                </c:pt>
                <c:pt idx="3">
                  <c:v>15</c:v>
                </c:pt>
                <c:pt idx="4">
                  <c:v>19</c:v>
                </c:pt>
                <c:pt idx="5">
                  <c:v>73</c:v>
                </c:pt>
                <c:pt idx="6">
                  <c:v>74</c:v>
                </c:pt>
                <c:pt idx="7">
                  <c:v>36</c:v>
                </c:pt>
                <c:pt idx="8">
                  <c:v>22</c:v>
                </c:pt>
                <c:pt idx="9">
                  <c:v>32</c:v>
                </c:pt>
                <c:pt idx="10">
                  <c:v>22</c:v>
                </c:pt>
                <c:pt idx="11">
                  <c:v>31</c:v>
                </c:pt>
                <c:pt idx="12">
                  <c:v>87</c:v>
                </c:pt>
                <c:pt idx="13">
                  <c:v>0</c:v>
                </c:pt>
                <c:pt idx="14">
                  <c:v>76</c:v>
                </c:pt>
                <c:pt idx="15">
                  <c:v>64</c:v>
                </c:pt>
                <c:pt idx="16">
                  <c:v>41</c:v>
                </c:pt>
                <c:pt idx="17">
                  <c:v>1</c:v>
                </c:pt>
                <c:pt idx="18">
                  <c:v>20</c:v>
                </c:pt>
                <c:pt idx="19">
                  <c:v>5</c:v>
                </c:pt>
                <c:pt idx="20">
                  <c:v>34</c:v>
                </c:pt>
                <c:pt idx="21">
                  <c:v>39</c:v>
                </c:pt>
                <c:pt idx="22">
                  <c:v>3</c:v>
                </c:pt>
                <c:pt idx="23">
                  <c:v>6</c:v>
                </c:pt>
                <c:pt idx="24">
                  <c:v>40</c:v>
                </c:pt>
                <c:pt idx="25">
                  <c:v>33</c:v>
                </c:pt>
                <c:pt idx="26">
                  <c:v>12</c:v>
                </c:pt>
                <c:pt idx="27">
                  <c:v>9</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排出量比較シート!$DI$21:$DI$50</c:f>
              <c:numCache>
                <c:formatCode>#,##0;;</c:formatCode>
                <c:ptCount val="30"/>
                <c:pt idx="0">
                  <c:v>174</c:v>
                </c:pt>
                <c:pt idx="1">
                  <c:v>251</c:v>
                </c:pt>
                <c:pt idx="2">
                  <c:v>140</c:v>
                </c:pt>
                <c:pt idx="3">
                  <c:v>112</c:v>
                </c:pt>
                <c:pt idx="4">
                  <c:v>95</c:v>
                </c:pt>
                <c:pt idx="5">
                  <c:v>79</c:v>
                </c:pt>
                <c:pt idx="6">
                  <c:v>93</c:v>
                </c:pt>
                <c:pt idx="7">
                  <c:v>70</c:v>
                </c:pt>
                <c:pt idx="8">
                  <c:v>54</c:v>
                </c:pt>
                <c:pt idx="9">
                  <c:v>57</c:v>
                </c:pt>
                <c:pt idx="10">
                  <c:v>54</c:v>
                </c:pt>
                <c:pt idx="11">
                  <c:v>59</c:v>
                </c:pt>
                <c:pt idx="12">
                  <c:v>45</c:v>
                </c:pt>
                <c:pt idx="13">
                  <c:v>28</c:v>
                </c:pt>
                <c:pt idx="14">
                  <c:v>26</c:v>
                </c:pt>
                <c:pt idx="15">
                  <c:v>31</c:v>
                </c:pt>
                <c:pt idx="16">
                  <c:v>25</c:v>
                </c:pt>
                <c:pt idx="17">
                  <c:v>16</c:v>
                </c:pt>
                <c:pt idx="18">
                  <c:v>33</c:v>
                </c:pt>
                <c:pt idx="19">
                  <c:v>51</c:v>
                </c:pt>
                <c:pt idx="20">
                  <c:v>23</c:v>
                </c:pt>
                <c:pt idx="21">
                  <c:v>27</c:v>
                </c:pt>
                <c:pt idx="22">
                  <c:v>8</c:v>
                </c:pt>
                <c:pt idx="23">
                  <c:v>14</c:v>
                </c:pt>
                <c:pt idx="24">
                  <c:v>37</c:v>
                </c:pt>
                <c:pt idx="25">
                  <c:v>24</c:v>
                </c:pt>
                <c:pt idx="26">
                  <c:v>10</c:v>
                </c:pt>
                <c:pt idx="27">
                  <c:v>23</c:v>
                </c:pt>
                <c:pt idx="28">
                  <c:v>8</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排出量比較シート!$DJ$21:$DJ$50</c:f>
              <c:numCache>
                <c:formatCode>#,##0;;</c:formatCode>
                <c:ptCount val="30"/>
                <c:pt idx="0">
                  <c:v>11</c:v>
                </c:pt>
                <c:pt idx="1">
                  <c:v>11</c:v>
                </c:pt>
                <c:pt idx="2">
                  <c:v>9</c:v>
                </c:pt>
                <c:pt idx="3">
                  <c:v>11</c:v>
                </c:pt>
                <c:pt idx="4">
                  <c:v>6</c:v>
                </c:pt>
                <c:pt idx="5">
                  <c:v>8</c:v>
                </c:pt>
                <c:pt idx="6">
                  <c:v>7</c:v>
                </c:pt>
                <c:pt idx="7">
                  <c:v>0</c:v>
                </c:pt>
                <c:pt idx="8">
                  <c:v>1</c:v>
                </c:pt>
                <c:pt idx="9">
                  <c:v>1</c:v>
                </c:pt>
                <c:pt idx="10">
                  <c:v>4</c:v>
                </c:pt>
                <c:pt idx="11">
                  <c:v>6</c:v>
                </c:pt>
                <c:pt idx="12">
                  <c:v>9</c:v>
                </c:pt>
                <c:pt idx="13">
                  <c:v>0</c:v>
                </c:pt>
                <c:pt idx="14">
                  <c:v>9</c:v>
                </c:pt>
                <c:pt idx="15">
                  <c:v>1</c:v>
                </c:pt>
                <c:pt idx="16">
                  <c:v>1</c:v>
                </c:pt>
                <c:pt idx="17">
                  <c:v>1</c:v>
                </c:pt>
                <c:pt idx="18">
                  <c:v>0</c:v>
                </c:pt>
                <c:pt idx="19">
                  <c:v>2</c:v>
                </c:pt>
                <c:pt idx="20">
                  <c:v>1</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排出量比較シート!$DL$21:$DL$50</c:f>
              <c:numCache>
                <c:formatCode>#,##0;;</c:formatCode>
                <c:ptCount val="30"/>
                <c:pt idx="0">
                  <c:v>271</c:v>
                </c:pt>
                <c:pt idx="1">
                  <c:v>333</c:v>
                </c:pt>
                <c:pt idx="2">
                  <c:v>210</c:v>
                </c:pt>
                <c:pt idx="3">
                  <c:v>139</c:v>
                </c:pt>
                <c:pt idx="4">
                  <c:v>120</c:v>
                </c:pt>
                <c:pt idx="5">
                  <c:v>161</c:v>
                </c:pt>
                <c:pt idx="6">
                  <c:v>174</c:v>
                </c:pt>
                <c:pt idx="7">
                  <c:v>106</c:v>
                </c:pt>
                <c:pt idx="8">
                  <c:v>78</c:v>
                </c:pt>
                <c:pt idx="9">
                  <c:v>90</c:v>
                </c:pt>
                <c:pt idx="10">
                  <c:v>81</c:v>
                </c:pt>
                <c:pt idx="11">
                  <c:v>96</c:v>
                </c:pt>
                <c:pt idx="12">
                  <c:v>144</c:v>
                </c:pt>
                <c:pt idx="13">
                  <c:v>28</c:v>
                </c:pt>
                <c:pt idx="14">
                  <c:v>111</c:v>
                </c:pt>
                <c:pt idx="15">
                  <c:v>97</c:v>
                </c:pt>
                <c:pt idx="16">
                  <c:v>70</c:v>
                </c:pt>
                <c:pt idx="17">
                  <c:v>18</c:v>
                </c:pt>
                <c:pt idx="18">
                  <c:v>53</c:v>
                </c:pt>
                <c:pt idx="19">
                  <c:v>58</c:v>
                </c:pt>
                <c:pt idx="20">
                  <c:v>58</c:v>
                </c:pt>
                <c:pt idx="21">
                  <c:v>66</c:v>
                </c:pt>
                <c:pt idx="22">
                  <c:v>11</c:v>
                </c:pt>
                <c:pt idx="23">
                  <c:v>20</c:v>
                </c:pt>
                <c:pt idx="24">
                  <c:v>77</c:v>
                </c:pt>
                <c:pt idx="25">
                  <c:v>58</c:v>
                </c:pt>
                <c:pt idx="26">
                  <c:v>22</c:v>
                </c:pt>
                <c:pt idx="27">
                  <c:v>32</c:v>
                </c:pt>
                <c:pt idx="28">
                  <c:v>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排出量比較シート!$CX$21:$CX$50</c:f>
              <c:numCache>
                <c:formatCode>[=0]#;[&lt;1]0.00;#,##0</c:formatCode>
                <c:ptCount val="30"/>
                <c:pt idx="0">
                  <c:v>1009.899</c:v>
                </c:pt>
                <c:pt idx="1">
                  <c:v>1250.222</c:v>
                </c:pt>
                <c:pt idx="2">
                  <c:v>1353.0619999999999</c:v>
                </c:pt>
                <c:pt idx="3">
                  <c:v>151.71100000000001</c:v>
                </c:pt>
                <c:pt idx="4">
                  <c:v>119.02500000000001</c:v>
                </c:pt>
                <c:pt idx="5">
                  <c:v>11587.972</c:v>
                </c:pt>
                <c:pt idx="6">
                  <c:v>945.17</c:v>
                </c:pt>
                <c:pt idx="7">
                  <c:v>344.608</c:v>
                </c:pt>
                <c:pt idx="8">
                  <c:v>201.58199999999999</c:v>
                </c:pt>
                <c:pt idx="9">
                  <c:v>242.809</c:v>
                </c:pt>
                <c:pt idx="10">
                  <c:v>504.47500000000002</c:v>
                </c:pt>
                <c:pt idx="11">
                  <c:v>7571.6585599999999</c:v>
                </c:pt>
                <c:pt idx="12">
                  <c:v>12376.985000000001</c:v>
                </c:pt>
                <c:pt idx="13">
                  <c:v>0</c:v>
                </c:pt>
                <c:pt idx="14">
                  <c:v>1643.4380000000001</c:v>
                </c:pt>
                <c:pt idx="15">
                  <c:v>538.63699999999994</c:v>
                </c:pt>
                <c:pt idx="16">
                  <c:v>1063.8989999999999</c:v>
                </c:pt>
                <c:pt idx="17">
                  <c:v>5.8680000000000003</c:v>
                </c:pt>
                <c:pt idx="18">
                  <c:v>292.928</c:v>
                </c:pt>
                <c:pt idx="19">
                  <c:v>46.127000000000002</c:v>
                </c:pt>
                <c:pt idx="20">
                  <c:v>416.73700000000002</c:v>
                </c:pt>
                <c:pt idx="21">
                  <c:v>1262.9760000000001</c:v>
                </c:pt>
                <c:pt idx="22">
                  <c:v>86.656999999999996</c:v>
                </c:pt>
                <c:pt idx="23">
                  <c:v>119.8</c:v>
                </c:pt>
                <c:pt idx="24">
                  <c:v>657.25800000000004</c:v>
                </c:pt>
                <c:pt idx="25">
                  <c:v>422.43799999999999</c:v>
                </c:pt>
                <c:pt idx="26">
                  <c:v>191.09800000000001</c:v>
                </c:pt>
                <c:pt idx="27">
                  <c:v>90.150999999999996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排出量比較シート!$CY$21:$CY$50</c:f>
              <c:numCache>
                <c:formatCode>[=0]#;[&lt;1]0.00;#,##0</c:formatCode>
                <c:ptCount val="30"/>
                <c:pt idx="0">
                  <c:v>3.9510000000000001</c:v>
                </c:pt>
                <c:pt idx="1">
                  <c:v>0</c:v>
                </c:pt>
                <c:pt idx="2">
                  <c:v>0</c:v>
                </c:pt>
                <c:pt idx="3">
                  <c:v>4.423</c:v>
                </c:pt>
                <c:pt idx="4">
                  <c:v>0</c:v>
                </c:pt>
                <c:pt idx="5">
                  <c:v>0</c:v>
                </c:pt>
                <c:pt idx="6">
                  <c:v>0</c:v>
                </c:pt>
                <c:pt idx="7">
                  <c:v>0</c:v>
                </c:pt>
                <c:pt idx="8">
                  <c:v>4.1550000000000002</c:v>
                </c:pt>
                <c:pt idx="9">
                  <c:v>0</c:v>
                </c:pt>
                <c:pt idx="10">
                  <c:v>3.6890000000000001</c:v>
                </c:pt>
                <c:pt idx="11">
                  <c:v>0</c:v>
                </c:pt>
                <c:pt idx="12">
                  <c:v>17.477</c:v>
                </c:pt>
                <c:pt idx="13">
                  <c:v>0</c:v>
                </c:pt>
                <c:pt idx="14">
                  <c:v>0</c:v>
                </c:pt>
                <c:pt idx="15">
                  <c:v>0</c:v>
                </c:pt>
                <c:pt idx="16">
                  <c:v>58.530999999999999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排出量比較シート!$CZ$21:$CZ$50</c:f>
              <c:numCache>
                <c:formatCode>[=0]#;[&lt;1]0.00;#,##0</c:formatCode>
                <c:ptCount val="30"/>
                <c:pt idx="0">
                  <c:v>0</c:v>
                </c:pt>
                <c:pt idx="1">
                  <c:v>0</c:v>
                </c:pt>
                <c:pt idx="2">
                  <c:v>0</c:v>
                </c:pt>
                <c:pt idx="3">
                  <c:v>0</c:v>
                </c:pt>
                <c:pt idx="4">
                  <c:v>0</c:v>
                </c:pt>
                <c:pt idx="5">
                  <c:v>3.9020000000000001</c:v>
                </c:pt>
                <c:pt idx="6">
                  <c:v>0</c:v>
                </c:pt>
                <c:pt idx="7">
                  <c:v>0</c:v>
                </c:pt>
                <c:pt idx="8">
                  <c:v>0</c:v>
                </c:pt>
                <c:pt idx="9">
                  <c:v>0</c:v>
                </c:pt>
                <c:pt idx="10">
                  <c:v>0</c:v>
                </c:pt>
                <c:pt idx="11">
                  <c:v>0</c:v>
                </c:pt>
                <c:pt idx="12">
                  <c:v>4.9260000000000002</c:v>
                </c:pt>
                <c:pt idx="13">
                  <c:v>0</c:v>
                </c:pt>
                <c:pt idx="14">
                  <c:v>0</c:v>
                </c:pt>
                <c:pt idx="15">
                  <c:v>3.4260000000000002</c:v>
                </c:pt>
                <c:pt idx="16">
                  <c:v>3.8959999999999999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排出量比較シート!$DA$21:$DA$50</c:f>
              <c:numCache>
                <c:formatCode>[=0]#;[&lt;1]0.00;#,##0</c:formatCode>
                <c:ptCount val="30"/>
                <c:pt idx="0">
                  <c:v>1548.799</c:v>
                </c:pt>
                <c:pt idx="1">
                  <c:v>1941.6490000000001</c:v>
                </c:pt>
                <c:pt idx="2">
                  <c:v>968.06299999999999</c:v>
                </c:pt>
                <c:pt idx="3">
                  <c:v>818.10900000000004</c:v>
                </c:pt>
                <c:pt idx="4">
                  <c:v>581.20499999999993</c:v>
                </c:pt>
                <c:pt idx="5">
                  <c:v>699.76699999999994</c:v>
                </c:pt>
                <c:pt idx="6">
                  <c:v>801.68299999999999</c:v>
                </c:pt>
                <c:pt idx="7">
                  <c:v>628.3646</c:v>
                </c:pt>
                <c:pt idx="8">
                  <c:v>485.495</c:v>
                </c:pt>
                <c:pt idx="9">
                  <c:v>319.536</c:v>
                </c:pt>
                <c:pt idx="10">
                  <c:v>511.952</c:v>
                </c:pt>
                <c:pt idx="11">
                  <c:v>602.55700000000002</c:v>
                </c:pt>
                <c:pt idx="12">
                  <c:v>598.30999999999995</c:v>
                </c:pt>
                <c:pt idx="13">
                  <c:v>247.52700000000002</c:v>
                </c:pt>
                <c:pt idx="14">
                  <c:v>289.18400000000003</c:v>
                </c:pt>
                <c:pt idx="15">
                  <c:v>241.55300000000003</c:v>
                </c:pt>
                <c:pt idx="16">
                  <c:v>256.36700000000002</c:v>
                </c:pt>
                <c:pt idx="17">
                  <c:v>158.90100000000001</c:v>
                </c:pt>
                <c:pt idx="18">
                  <c:v>181.12200000000001</c:v>
                </c:pt>
                <c:pt idx="19">
                  <c:v>645.06782999999996</c:v>
                </c:pt>
                <c:pt idx="20">
                  <c:v>246.49599999999998</c:v>
                </c:pt>
                <c:pt idx="21">
                  <c:v>239.72400000000002</c:v>
                </c:pt>
                <c:pt idx="22">
                  <c:v>158.596</c:v>
                </c:pt>
                <c:pt idx="23">
                  <c:v>131.08499999999998</c:v>
                </c:pt>
                <c:pt idx="24">
                  <c:v>304.0976</c:v>
                </c:pt>
                <c:pt idx="25">
                  <c:v>202.53100000000001</c:v>
                </c:pt>
                <c:pt idx="26">
                  <c:v>112.642</c:v>
                </c:pt>
                <c:pt idx="27">
                  <c:v>162.54600000000002</c:v>
                </c:pt>
                <c:pt idx="28">
                  <c:v>110.17599999999999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排出量比較シート!$DB$21:$DB$50</c:f>
              <c:numCache>
                <c:formatCode>[=0]#;[&lt;1]0.00;#,##0</c:formatCode>
                <c:ptCount val="30"/>
                <c:pt idx="0">
                  <c:v>2160.346</c:v>
                </c:pt>
                <c:pt idx="1">
                  <c:v>109.905</c:v>
                </c:pt>
                <c:pt idx="2">
                  <c:v>149.16900000000001</c:v>
                </c:pt>
                <c:pt idx="3">
                  <c:v>26.21</c:v>
                </c:pt>
                <c:pt idx="4">
                  <c:v>4.7370000000000001</c:v>
                </c:pt>
                <c:pt idx="5">
                  <c:v>2102.48</c:v>
                </c:pt>
                <c:pt idx="6">
                  <c:v>354.14299999999997</c:v>
                </c:pt>
                <c:pt idx="7">
                  <c:v>0</c:v>
                </c:pt>
                <c:pt idx="8">
                  <c:v>1.2669999999999999</c:v>
                </c:pt>
                <c:pt idx="9">
                  <c:v>79.766000000000005</c:v>
                </c:pt>
                <c:pt idx="10">
                  <c:v>924.19</c:v>
                </c:pt>
                <c:pt idx="11">
                  <c:v>187.58799999999999</c:v>
                </c:pt>
                <c:pt idx="12">
                  <c:v>808.23299999999995</c:v>
                </c:pt>
                <c:pt idx="13">
                  <c:v>0</c:v>
                </c:pt>
                <c:pt idx="14">
                  <c:v>1798.3779999999999</c:v>
                </c:pt>
                <c:pt idx="15">
                  <c:v>0.35199999999999998</c:v>
                </c:pt>
                <c:pt idx="16">
                  <c:v>11.286</c:v>
                </c:pt>
                <c:pt idx="17">
                  <c:v>11.436</c:v>
                </c:pt>
                <c:pt idx="18">
                  <c:v>0</c:v>
                </c:pt>
                <c:pt idx="19">
                  <c:v>4.335</c:v>
                </c:pt>
                <c:pt idx="20">
                  <c:v>0.16900000000000001</c:v>
                </c:pt>
                <c:pt idx="21">
                  <c:v>0</c:v>
                </c:pt>
                <c:pt idx="22">
                  <c:v>0</c:v>
                </c:pt>
                <c:pt idx="23">
                  <c:v>0</c:v>
                </c:pt>
                <c:pt idx="24">
                  <c:v>0</c:v>
                </c:pt>
                <c:pt idx="25">
                  <c:v>3.9060000000000001</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4.3559999999999999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排出量比較シート!$DD$21:$DD$50</c:f>
              <c:numCache>
                <c:formatCode>[=0]#;[&lt;1]0.00;#,##0</c:formatCode>
                <c:ptCount val="30"/>
                <c:pt idx="0">
                  <c:v>4722.9949999999999</c:v>
                </c:pt>
                <c:pt idx="1">
                  <c:v>3301.7760000000003</c:v>
                </c:pt>
                <c:pt idx="2">
                  <c:v>2470.2939999999999</c:v>
                </c:pt>
                <c:pt idx="3">
                  <c:v>1000.4530000000001</c:v>
                </c:pt>
                <c:pt idx="4">
                  <c:v>704.96699999999987</c:v>
                </c:pt>
                <c:pt idx="5">
                  <c:v>14394.120999999999</c:v>
                </c:pt>
                <c:pt idx="6">
                  <c:v>2100.9960000000001</c:v>
                </c:pt>
                <c:pt idx="7">
                  <c:v>972.97260000000006</c:v>
                </c:pt>
                <c:pt idx="8">
                  <c:v>692.49900000000002</c:v>
                </c:pt>
                <c:pt idx="9">
                  <c:v>642.11099999999999</c:v>
                </c:pt>
                <c:pt idx="10">
                  <c:v>1944.306</c:v>
                </c:pt>
                <c:pt idx="11">
                  <c:v>8361.8035600000003</c:v>
                </c:pt>
                <c:pt idx="12">
                  <c:v>13810.287</c:v>
                </c:pt>
                <c:pt idx="13">
                  <c:v>247.52700000000002</c:v>
                </c:pt>
                <c:pt idx="14">
                  <c:v>3731</c:v>
                </c:pt>
                <c:pt idx="15">
                  <c:v>783.96799999999996</c:v>
                </c:pt>
                <c:pt idx="16">
                  <c:v>1393.9789999999998</c:v>
                </c:pt>
                <c:pt idx="17">
                  <c:v>176.20500000000001</c:v>
                </c:pt>
                <c:pt idx="18">
                  <c:v>474.05</c:v>
                </c:pt>
                <c:pt idx="19">
                  <c:v>695.52982999999995</c:v>
                </c:pt>
                <c:pt idx="20">
                  <c:v>663.40199999999993</c:v>
                </c:pt>
                <c:pt idx="21">
                  <c:v>1502.7</c:v>
                </c:pt>
                <c:pt idx="22">
                  <c:v>245.25299999999999</c:v>
                </c:pt>
                <c:pt idx="23">
                  <c:v>250.88499999999999</c:v>
                </c:pt>
                <c:pt idx="24">
                  <c:v>961.35560000000009</c:v>
                </c:pt>
                <c:pt idx="25">
                  <c:v>628.875</c:v>
                </c:pt>
                <c:pt idx="26">
                  <c:v>303.74</c:v>
                </c:pt>
                <c:pt idx="27">
                  <c:v>252.697</c:v>
                </c:pt>
                <c:pt idx="28">
                  <c:v>110.17599999999999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排出量比較シート!$CU$21:$CU$50</c:f>
              <c:numCache>
                <c:formatCode>\(0%\);;</c:formatCode>
                <c:ptCount val="30"/>
                <c:pt idx="0">
                  <c:v>0.3085078392670455</c:v>
                </c:pt>
                <c:pt idx="1">
                  <c:v>0.33500624999319989</c:v>
                </c:pt>
                <c:pt idx="2">
                  <c:v>0.22682774757171681</c:v>
                </c:pt>
                <c:pt idx="3">
                  <c:v>0.22155114274790719</c:v>
                </c:pt>
                <c:pt idx="4">
                  <c:v>0.19597622269437295</c:v>
                </c:pt>
                <c:pt idx="5">
                  <c:v>0.40758010641596426</c:v>
                </c:pt>
                <c:pt idx="6">
                  <c:v>0.39750959286041165</c:v>
                </c:pt>
                <c:pt idx="7">
                  <c:v>0.2852213279542723</c:v>
                </c:pt>
                <c:pt idx="8">
                  <c:v>0.2958596640585695</c:v>
                </c:pt>
                <c:pt idx="9">
                  <c:v>0.14200579972172922</c:v>
                </c:pt>
                <c:pt idx="10">
                  <c:v>0.27127623849626609</c:v>
                </c:pt>
                <c:pt idx="11">
                  <c:v>0.37395410508057797</c:v>
                </c:pt>
                <c:pt idx="12">
                  <c:v>0.47496470545898889</c:v>
                </c:pt>
                <c:pt idx="13">
                  <c:v>0.29573832604033945</c:v>
                </c:pt>
                <c:pt idx="14">
                  <c:v>0.39807948555</c:v>
                </c:pt>
                <c:pt idx="15">
                  <c:v>0.25163104518094814</c:v>
                </c:pt>
                <c:pt idx="16">
                  <c:v>0.21725429986602654</c:v>
                </c:pt>
                <c:pt idx="17">
                  <c:v>0.29403983251511884</c:v>
                </c:pt>
                <c:pt idx="18">
                  <c:v>0.17870624773836141</c:v>
                </c:pt>
                <c:pt idx="19">
                  <c:v>0.65698723828624728</c:v>
                </c:pt>
                <c:pt idx="20">
                  <c:v>0.32898431744535483</c:v>
                </c:pt>
                <c:pt idx="21">
                  <c:v>0.20424322183276725</c:v>
                </c:pt>
                <c:pt idx="22">
                  <c:v>0.26258140135958974</c:v>
                </c:pt>
                <c:pt idx="23">
                  <c:v>0.25701352462999644</c:v>
                </c:pt>
                <c:pt idx="24">
                  <c:v>0.31420895702838053</c:v>
                </c:pt>
                <c:pt idx="25">
                  <c:v>0.27318972984274748</c:v>
                </c:pt>
                <c:pt idx="26">
                  <c:v>0.23127966633990338</c:v>
                </c:pt>
                <c:pt idx="27">
                  <c:v>0.18572923111007783</c:v>
                </c:pt>
                <c:pt idx="28">
                  <c:v>0.23188210523106395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排出量比較シート!$CM$21:$CM$50</c:f>
              <c:numCache>
                <c:formatCode>\(0%\);;</c:formatCode>
                <c:ptCount val="30"/>
                <c:pt idx="0">
                  <c:v>0.19640191747659039</c:v>
                </c:pt>
                <c:pt idx="1">
                  <c:v>0.55711234369953488</c:v>
                </c:pt>
                <c:pt idx="2">
                  <c:v>0.61310397388423254</c:v>
                </c:pt>
                <c:pt idx="3">
                  <c:v>9.5813215297082574E-2</c:v>
                </c:pt>
                <c:pt idx="4">
                  <c:v>9.9845034235800378E-2</c:v>
                </c:pt>
                <c:pt idx="5">
                  <c:v>1</c:v>
                </c:pt>
                <c:pt idx="6">
                  <c:v>0.15836051407485061</c:v>
                </c:pt>
                <c:pt idx="7">
                  <c:v>0.34760238306245211</c:v>
                </c:pt>
                <c:pt idx="8">
                  <c:v>0.36834372382765829</c:v>
                </c:pt>
                <c:pt idx="9">
                  <c:v>2.9433284227162512E-2</c:v>
                </c:pt>
                <c:pt idx="10">
                  <c:v>0.50942959933443765</c:v>
                </c:pt>
                <c:pt idx="11">
                  <c:v>1</c:v>
                </c:pt>
                <c:pt idx="12">
                  <c:v>1</c:v>
                </c:pt>
                <c:pt idx="13">
                  <c:v>0</c:v>
                </c:pt>
                <c:pt idx="14">
                  <c:v>0.79750289579887446</c:v>
                </c:pt>
                <c:pt idx="15">
                  <c:v>0.52455491038462687</c:v>
                </c:pt>
                <c:pt idx="16">
                  <c:v>0.81450373254096675</c:v>
                </c:pt>
                <c:pt idx="17">
                  <c:v>7.8633588427637111E-2</c:v>
                </c:pt>
                <c:pt idx="18">
                  <c:v>0.64479450835906449</c:v>
                </c:pt>
                <c:pt idx="19">
                  <c:v>0.16018988046043164</c:v>
                </c:pt>
                <c:pt idx="20">
                  <c:v>0.22946858531177755</c:v>
                </c:pt>
                <c:pt idx="21">
                  <c:v>0.33697368845950654</c:v>
                </c:pt>
                <c:pt idx="22">
                  <c:v>0.54439633736494919</c:v>
                </c:pt>
                <c:pt idx="23">
                  <c:v>0.87552182207465856</c:v>
                </c:pt>
                <c:pt idx="24">
                  <c:v>0.61857506467386503</c:v>
                </c:pt>
                <c:pt idx="25">
                  <c:v>0.20432361345393529</c:v>
                </c:pt>
                <c:pt idx="26">
                  <c:v>0.61865353726598182</c:v>
                </c:pt>
                <c:pt idx="27">
                  <c:v>0.32977845222671576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排出量比較シート!$BV$21:$BV$50</c:f>
              <c:numCache>
                <c:formatCode>0%</c:formatCode>
                <c:ptCount val="30"/>
                <c:pt idx="0">
                  <c:v>0.28243815768344371</c:v>
                </c:pt>
                <c:pt idx="1">
                  <c:v>0.15773662727663731</c:v>
                </c:pt>
                <c:pt idx="2">
                  <c:v>0.17882889275524477</c:v>
                </c:pt>
                <c:pt idx="3">
                  <c:v>0.13215337171446023</c:v>
                </c:pt>
                <c:pt idx="4">
                  <c:v>0.15870195177758775</c:v>
                </c:pt>
                <c:pt idx="5">
                  <c:v>0.49463956737824327</c:v>
                </c:pt>
                <c:pt idx="6">
                  <c:v>0.52330738968217116</c:v>
                </c:pt>
                <c:pt idx="7">
                  <c:v>0.15648168482872826</c:v>
                </c:pt>
                <c:pt idx="8">
                  <c:v>0.10875236966838636</c:v>
                </c:pt>
                <c:pt idx="9">
                  <c:v>0.60456304521303039</c:v>
                </c:pt>
                <c:pt idx="10">
                  <c:v>0.16782326481577195</c:v>
                </c:pt>
                <c:pt idx="11">
                  <c:v>0.48128973498993033</c:v>
                </c:pt>
                <c:pt idx="12">
                  <c:v>0.4987140053220927</c:v>
                </c:pt>
                <c:pt idx="13">
                  <c:v>2.4662346113761766E-2</c:v>
                </c:pt>
                <c:pt idx="14">
                  <c:v>0.43453320425295716</c:v>
                </c:pt>
                <c:pt idx="15">
                  <c:v>0.2419807013231389</c:v>
                </c:pt>
                <c:pt idx="16">
                  <c:v>0.26564820144598805</c:v>
                </c:pt>
                <c:pt idx="17">
                  <c:v>3.7066815304726067E-2</c:v>
                </c:pt>
                <c:pt idx="18">
                  <c:v>0.13388939186669352</c:v>
                </c:pt>
                <c:pt idx="19">
                  <c:v>0.10310810928955355</c:v>
                </c:pt>
                <c:pt idx="20">
                  <c:v>0.423971812700141</c:v>
                </c:pt>
                <c:pt idx="21">
                  <c:v>0.52153465611210237</c:v>
                </c:pt>
                <c:pt idx="22">
                  <c:v>7.0868088656236228E-2</c:v>
                </c:pt>
                <c:pt idx="23">
                  <c:v>6.6471858415663207E-2</c:v>
                </c:pt>
                <c:pt idx="24">
                  <c:v>0.2615764252284597</c:v>
                </c:pt>
                <c:pt idx="25">
                  <c:v>0.49567977814172504</c:v>
                </c:pt>
                <c:pt idx="26">
                  <c:v>0.14231165797602122</c:v>
                </c:pt>
                <c:pt idx="27">
                  <c:v>8.4725359513307494E-2</c:v>
                </c:pt>
                <c:pt idx="28">
                  <c:v>2.7485018182053615E-2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排出量比較シート!$BZ$21:$BZ$50</c:f>
              <c:numCache>
                <c:formatCode>0%</c:formatCode>
                <c:ptCount val="30"/>
                <c:pt idx="0">
                  <c:v>0.27467823208717629</c:v>
                </c:pt>
                <c:pt idx="1">
                  <c:v>0.40738591414189568</c:v>
                </c:pt>
                <c:pt idx="2">
                  <c:v>0.34582912236727525</c:v>
                </c:pt>
                <c:pt idx="3">
                  <c:v>0.29946312505126549</c:v>
                </c:pt>
                <c:pt idx="4">
                  <c:v>0.39481760262901433</c:v>
                </c:pt>
                <c:pt idx="5">
                  <c:v>0.17623862466755832</c:v>
                </c:pt>
                <c:pt idx="6">
                  <c:v>0.17682713177025927</c:v>
                </c:pt>
                <c:pt idx="7">
                  <c:v>0.34773677028323063</c:v>
                </c:pt>
                <c:pt idx="8">
                  <c:v>0.31950569395057998</c:v>
                </c:pt>
                <c:pt idx="9">
                  <c:v>0.16490326445313611</c:v>
                </c:pt>
                <c:pt idx="10">
                  <c:v>0.31750453643423648</c:v>
                </c:pt>
                <c:pt idx="11">
                  <c:v>0.21375465490519147</c:v>
                </c:pt>
                <c:pt idx="12">
                  <c:v>0.1647240937047304</c:v>
                </c:pt>
                <c:pt idx="13">
                  <c:v>0.31857337687068543</c:v>
                </c:pt>
                <c:pt idx="14">
                  <c:v>0.15318152023029605</c:v>
                </c:pt>
                <c:pt idx="15">
                  <c:v>0.2247864546927833</c:v>
                </c:pt>
                <c:pt idx="16">
                  <c:v>0.22668855280333411</c:v>
                </c:pt>
                <c:pt idx="17">
                  <c:v>0.26842547330895344</c:v>
                </c:pt>
                <c:pt idx="18">
                  <c:v>0.29870196634636564</c:v>
                </c:pt>
                <c:pt idx="19">
                  <c:v>0.35157755433602117</c:v>
                </c:pt>
                <c:pt idx="20">
                  <c:v>0.17491733082027711</c:v>
                </c:pt>
                <c:pt idx="21">
                  <c:v>0.16332321845040992</c:v>
                </c:pt>
                <c:pt idx="22">
                  <c:v>0.26889983289030706</c:v>
                </c:pt>
                <c:pt idx="23">
                  <c:v>0.24776787664683006</c:v>
                </c:pt>
                <c:pt idx="24">
                  <c:v>0.23825913461592571</c:v>
                </c:pt>
                <c:pt idx="25">
                  <c:v>0.17773948715092638</c:v>
                </c:pt>
                <c:pt idx="26">
                  <c:v>0.22438547353704991</c:v>
                </c:pt>
                <c:pt idx="27">
                  <c:v>0.27124464506123319</c:v>
                </c:pt>
                <c:pt idx="28">
                  <c:v>0.2986410837132592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排出量比較シート!$CA$21:$CA$50</c:f>
              <c:numCache>
                <c:formatCode>0%</c:formatCode>
                <c:ptCount val="30"/>
                <c:pt idx="0">
                  <c:v>0.25797647106214255</c:v>
                </c:pt>
                <c:pt idx="1">
                  <c:v>0.25353295792911801</c:v>
                </c:pt>
                <c:pt idx="2">
                  <c:v>0.23873871900421334</c:v>
                </c:pt>
                <c:pt idx="3">
                  <c:v>0.38896788633155205</c:v>
                </c:pt>
                <c:pt idx="4">
                  <c:v>0.20532278246030797</c:v>
                </c:pt>
                <c:pt idx="5">
                  <c:v>0.20263491512284706</c:v>
                </c:pt>
                <c:pt idx="6">
                  <c:v>0.13137281081792818</c:v>
                </c:pt>
                <c:pt idx="7">
                  <c:v>0.27969528335060823</c:v>
                </c:pt>
                <c:pt idx="8">
                  <c:v>0.30167626142440462</c:v>
                </c:pt>
                <c:pt idx="9">
                  <c:v>0.12266317460631981</c:v>
                </c:pt>
                <c:pt idx="10">
                  <c:v>0.26508404739598607</c:v>
                </c:pt>
                <c:pt idx="11">
                  <c:v>0.14588253887801608</c:v>
                </c:pt>
                <c:pt idx="12">
                  <c:v>0.12038382107292327</c:v>
                </c:pt>
                <c:pt idx="13">
                  <c:v>0.42796069892390526</c:v>
                </c:pt>
                <c:pt idx="14">
                  <c:v>0.19701571719632152</c:v>
                </c:pt>
                <c:pt idx="15">
                  <c:v>0.21828883105476471</c:v>
                </c:pt>
                <c:pt idx="16">
                  <c:v>0.24803793463606244</c:v>
                </c:pt>
                <c:pt idx="17">
                  <c:v>0.43337364920652777</c:v>
                </c:pt>
                <c:pt idx="18">
                  <c:v>0.2297138180818305</c:v>
                </c:pt>
                <c:pt idx="19">
                  <c:v>0.3273520374031848</c:v>
                </c:pt>
                <c:pt idx="20">
                  <c:v>0.20714443851011347</c:v>
                </c:pt>
                <c:pt idx="21">
                  <c:v>0.1439434692448017</c:v>
                </c:pt>
                <c:pt idx="22">
                  <c:v>0.36449727565896251</c:v>
                </c:pt>
                <c:pt idx="23">
                  <c:v>0.38646051147087529</c:v>
                </c:pt>
                <c:pt idx="24">
                  <c:v>0.21291082900013106</c:v>
                </c:pt>
                <c:pt idx="25">
                  <c:v>0.17383110178020381</c:v>
                </c:pt>
                <c:pt idx="26">
                  <c:v>0.34173613815210702</c:v>
                </c:pt>
                <c:pt idx="27">
                  <c:v>0.18762131196624696</c:v>
                </c:pt>
                <c:pt idx="28">
                  <c:v>0.46898788267086483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排出量比較シート!$CB$21:$CB$50</c:f>
              <c:numCache>
                <c:formatCode>0%</c:formatCode>
                <c:ptCount val="30"/>
                <c:pt idx="0">
                  <c:v>0.16892796536722049</c:v>
                </c:pt>
                <c:pt idx="1">
                  <c:v>0.15757488274456666</c:v>
                </c:pt>
                <c:pt idx="2">
                  <c:v>0.2145939864266205</c:v>
                </c:pt>
                <c:pt idx="3">
                  <c:v>0.16689729254829258</c:v>
                </c:pt>
                <c:pt idx="4">
                  <c:v>0.21892421953348337</c:v>
                </c:pt>
                <c:pt idx="5">
                  <c:v>0.10905445949202164</c:v>
                </c:pt>
                <c:pt idx="6">
                  <c:v>0.13665303193633163</c:v>
                </c:pt>
                <c:pt idx="7">
                  <c:v>0.19674644354997439</c:v>
                </c:pt>
                <c:pt idx="8">
                  <c:v>0.23362605532370548</c:v>
                </c:pt>
                <c:pt idx="9">
                  <c:v>0.10009691800450289</c:v>
                </c:pt>
                <c:pt idx="10">
                  <c:v>0.22620496044023669</c:v>
                </c:pt>
                <c:pt idx="11">
                  <c:v>0.14285981449325208</c:v>
                </c:pt>
                <c:pt idx="12">
                  <c:v>0.19939082609461578</c:v>
                </c:pt>
                <c:pt idx="13">
                  <c:v>0.17762784752158142</c:v>
                </c:pt>
                <c:pt idx="14">
                  <c:v>0.19272635098215812</c:v>
                </c:pt>
                <c:pt idx="15">
                  <c:v>0.29184393891035221</c:v>
                </c:pt>
                <c:pt idx="16">
                  <c:v>0.24359651998590651</c:v>
                </c:pt>
                <c:pt idx="17">
                  <c:v>0.21248693821635209</c:v>
                </c:pt>
                <c:pt idx="18">
                  <c:v>0.31395473382577732</c:v>
                </c:pt>
                <c:pt idx="19">
                  <c:v>0.18086779873642433</c:v>
                </c:pt>
                <c:pt idx="20">
                  <c:v>0.16889658859072637</c:v>
                </c:pt>
                <c:pt idx="21">
                  <c:v>0.1558774405387475</c:v>
                </c:pt>
                <c:pt idx="22">
                  <c:v>0.25109419023954205</c:v>
                </c:pt>
                <c:pt idx="23">
                  <c:v>0.25040094180859312</c:v>
                </c:pt>
                <c:pt idx="24">
                  <c:v>0.25146668905489872</c:v>
                </c:pt>
                <c:pt idx="25">
                  <c:v>0.13121529009787139</c:v>
                </c:pt>
                <c:pt idx="26">
                  <c:v>0.25905988868311941</c:v>
                </c:pt>
                <c:pt idx="27">
                  <c:v>0.44442834321564945</c:v>
                </c:pt>
                <c:pt idx="28">
                  <c:v>0.15747891576533377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排出量比較シート!$CH$21:$CH$50</c:f>
              <c:numCache>
                <c:formatCode>0%</c:formatCode>
                <c:ptCount val="30"/>
                <c:pt idx="0">
                  <c:v>1.5979173800016951E-2</c:v>
                </c:pt>
                <c:pt idx="1">
                  <c:v>2.3769617907782321E-2</c:v>
                </c:pt>
                <c:pt idx="2">
                  <c:v>2.2009279446646185E-2</c:v>
                </c:pt>
                <c:pt idx="3">
                  <c:v>1.2518324354429698E-2</c:v>
                </c:pt>
                <c:pt idx="4">
                  <c:v>2.2233443599606526E-2</c:v>
                </c:pt>
                <c:pt idx="5">
                  <c:v>1.7432433339329773E-2</c:v>
                </c:pt>
                <c:pt idx="6">
                  <c:v>3.183963579330968E-2</c:v>
                </c:pt>
                <c:pt idx="7">
                  <c:v>1.9339817987458468E-2</c:v>
                </c:pt>
                <c:pt idx="8">
                  <c:v>3.6439619632923477E-2</c:v>
                </c:pt>
                <c:pt idx="9">
                  <c:v>7.7735977230108553E-3</c:v>
                </c:pt>
                <c:pt idx="10">
                  <c:v>2.3383190913768885E-2</c:v>
                </c:pt>
                <c:pt idx="11">
                  <c:v>1.6213256733610078E-2</c:v>
                </c:pt>
                <c:pt idx="12">
                  <c:v>1.6787253805637725E-2</c:v>
                </c:pt>
                <c:pt idx="13">
                  <c:v>5.1175730570066066E-2</c:v>
                </c:pt>
                <c:pt idx="14">
                  <c:v>2.254320733826725E-2</c:v>
                </c:pt>
                <c:pt idx="15">
                  <c:v>2.3100074018960973E-2</c:v>
                </c:pt>
                <c:pt idx="16">
                  <c:v>1.6028791128709086E-2</c:v>
                </c:pt>
                <c:pt idx="17">
                  <c:v>4.864712396344071E-2</c:v>
                </c:pt>
                <c:pt idx="18">
                  <c:v>2.3740089879333019E-2</c:v>
                </c:pt>
                <c:pt idx="19">
                  <c:v>3.7094500234816065E-2</c:v>
                </c:pt>
                <c:pt idx="20">
                  <c:v>2.5069829378741835E-2</c:v>
                </c:pt>
                <c:pt idx="21">
                  <c:v>1.5321215653938531E-2</c:v>
                </c:pt>
                <c:pt idx="22">
                  <c:v>4.4640612554952143E-2</c:v>
                </c:pt>
                <c:pt idx="23">
                  <c:v>4.8898811658038277E-2</c:v>
                </c:pt>
                <c:pt idx="24">
                  <c:v>3.5786922100584692E-2</c:v>
                </c:pt>
                <c:pt idx="25">
                  <c:v>2.1534342829273322E-2</c:v>
                </c:pt>
                <c:pt idx="26">
                  <c:v>3.2506841651702305E-2</c:v>
                </c:pt>
                <c:pt idx="27">
                  <c:v>1.1980340243562881E-2</c:v>
                </c:pt>
                <c:pt idx="28">
                  <c:v>4.7407099668488537E-2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排出量比較シート!$BW$21:$BW$50</c15:sqref>
                        </c15:formulaRef>
                      </c:ext>
                    </c:extLst>
                    <c:numCache>
                      <c:formatCode>0%</c:formatCode>
                      <c:ptCount val="30"/>
                      <c:pt idx="0">
                        <c:v>0.26760300015402377</c:v>
                      </c:pt>
                      <c:pt idx="1">
                        <c:v>0.14098704566465359</c:v>
                      </c:pt>
                      <c:pt idx="2">
                        <c:v>0.16276630783407725</c:v>
                      </c:pt>
                      <c:pt idx="3">
                        <c:v>0.112226229874473</c:v>
                      </c:pt>
                      <c:pt idx="4">
                        <c:v>0.14079237200212324</c:v>
                      </c:pt>
                      <c:pt idx="5">
                        <c:v>0.48541593455330778</c:v>
                      </c:pt>
                      <c:pt idx="6">
                        <c:v>0.51599278268396498</c:v>
                      </c:pt>
                      <c:pt idx="7">
                        <c:v>0.14286486302961768</c:v>
                      </c:pt>
                      <c:pt idx="8">
                        <c:v>9.0013348253297654E-2</c:v>
                      </c:pt>
                      <c:pt idx="9">
                        <c:v>0.59641126210100859</c:v>
                      </c:pt>
                      <c:pt idx="10">
                        <c:v>0.1411269996340152</c:v>
                      </c:pt>
                      <c:pt idx="11">
                        <c:v>0.46957005764991538</c:v>
                      </c:pt>
                      <c:pt idx="12">
                        <c:v>0.48833100422885706</c:v>
                      </c:pt>
                      <c:pt idx="13">
                        <c:v>6.489583477698159E-3</c:v>
                      </c:pt>
                      <c:pt idx="14">
                        <c:v>0.425144773755539</c:v>
                      </c:pt>
                      <c:pt idx="15">
                        <c:v>0.20132636634320991</c:v>
                      </c:pt>
                      <c:pt idx="16">
                        <c:v>0.22438643486996976</c:v>
                      </c:pt>
                      <c:pt idx="17">
                        <c:v>1.5997185690286415E-2</c:v>
                      </c:pt>
                      <c:pt idx="18">
                        <c:v>0.10530566521296007</c:v>
                      </c:pt>
                      <c:pt idx="19">
                        <c:v>7.8808857563940488E-2</c:v>
                      </c:pt>
                      <c:pt idx="20">
                        <c:v>0.40616868607555168</c:v>
                      </c:pt>
                      <c:pt idx="21">
                        <c:v>0.50709626468181501</c:v>
                      </c:pt>
                      <c:pt idx="22">
                        <c:v>4.864355008992343E-2</c:v>
                      </c:pt>
                      <c:pt idx="23">
                        <c:v>4.5736291591684949E-2</c:v>
                      </c:pt>
                      <c:pt idx="24">
                        <c:v>0.23877377733880376</c:v>
                      </c:pt>
                      <c:pt idx="25">
                        <c:v>0.48650461230120889</c:v>
                      </c:pt>
                      <c:pt idx="26">
                        <c:v>0.11985257829542513</c:v>
                      </c:pt>
                      <c:pt idx="27">
                        <c:v>5.2905495585743041E-2</c:v>
                      </c:pt>
                      <c:pt idx="28">
                        <c:v>1.3543578550999885E-2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9.5497526177327659E-3</c:v>
                      </c:pt>
                      <c:pt idx="1">
                        <c:v>1.3456381808639431E-2</c:v>
                      </c:pt>
                      <c:pt idx="2">
                        <c:v>1.3978154227558132E-2</c:v>
                      </c:pt>
                      <c:pt idx="3">
                        <c:v>1.5281482954166783E-2</c:v>
                      </c:pt>
                      <c:pt idx="4">
                        <c:v>1.5210968448116627E-2</c:v>
                      </c:pt>
                      <c:pt idx="5">
                        <c:v>5.8336478632846234E-3</c:v>
                      </c:pt>
                      <c:pt idx="6">
                        <c:v>4.5956041068471211E-3</c:v>
                      </c:pt>
                      <c:pt idx="7">
                        <c:v>8.9330415052733501E-3</c:v>
                      </c:pt>
                      <c:pt idx="8">
                        <c:v>1.4233204414101013E-2</c:v>
                      </c:pt>
                      <c:pt idx="9">
                        <c:v>6.2967060969813752E-3</c:v>
                      </c:pt>
                      <c:pt idx="10">
                        <c:v>1.9163881926246532E-2</c:v>
                      </c:pt>
                      <c:pt idx="11">
                        <c:v>7.9852827178252712E-3</c:v>
                      </c:pt>
                      <c:pt idx="12">
                        <c:v>7.9584368212798177E-3</c:v>
                      </c:pt>
                      <c:pt idx="13">
                        <c:v>1.1175759820997121E-2</c:v>
                      </c:pt>
                      <c:pt idx="14">
                        <c:v>6.4741449667879225E-3</c:v>
                      </c:pt>
                      <c:pt idx="15">
                        <c:v>1.1033404493445058E-2</c:v>
                      </c:pt>
                      <c:pt idx="16">
                        <c:v>2.4671129907074991E-2</c:v>
                      </c:pt>
                      <c:pt idx="17">
                        <c:v>1.4969142491433647E-2</c:v>
                      </c:pt>
                      <c:pt idx="18">
                        <c:v>1.314391227940071E-2</c:v>
                      </c:pt>
                      <c:pt idx="19">
                        <c:v>1.2439420057022331E-2</c:v>
                      </c:pt>
                      <c:pt idx="20">
                        <c:v>6.6577869151963039E-3</c:v>
                      </c:pt>
                      <c:pt idx="21">
                        <c:v>8.0709071465707872E-3</c:v>
                      </c:pt>
                      <c:pt idx="22">
                        <c:v>1.6015784107330743E-2</c:v>
                      </c:pt>
                      <c:pt idx="23">
                        <c:v>1.6308914929305574E-2</c:v>
                      </c:pt>
                      <c:pt idx="24">
                        <c:v>1.1677408757069024E-2</c:v>
                      </c:pt>
                      <c:pt idx="25">
                        <c:v>6.1285397470379069E-3</c:v>
                      </c:pt>
                      <c:pt idx="26">
                        <c:v>1.5156259887103774E-2</c:v>
                      </c:pt>
                      <c:pt idx="27">
                        <c:v>1.5127772451120075E-2</c:v>
                      </c:pt>
                      <c:pt idx="28">
                        <c:v>1.095323324514046E-2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5.2854049116871768E-3</c:v>
                      </c:pt>
                      <c:pt idx="1">
                        <c:v>3.2931998033443109E-3</c:v>
                      </c:pt>
                      <c:pt idx="2">
                        <c:v>2.0844306936094151E-3</c:v>
                      </c:pt>
                      <c:pt idx="3">
                        <c:v>4.6456588858204357E-3</c:v>
                      </c:pt>
                      <c:pt idx="4">
                        <c:v>2.6986113273478854E-3</c:v>
                      </c:pt>
                      <c:pt idx="5">
                        <c:v>3.3899849616507737E-3</c:v>
                      </c:pt>
                      <c:pt idx="6">
                        <c:v>2.7190028913590463E-3</c:v>
                      </c:pt>
                      <c:pt idx="7">
                        <c:v>4.683780293837243E-3</c:v>
                      </c:pt>
                      <c:pt idx="8">
                        <c:v>4.5058170009876948E-3</c:v>
                      </c:pt>
                      <c:pt idx="9">
                        <c:v>1.855077015040559E-3</c:v>
                      </c:pt>
                      <c:pt idx="10">
                        <c:v>7.5323832555102086E-3</c:v>
                      </c:pt>
                      <c:pt idx="11">
                        <c:v>3.734394622189688E-3</c:v>
                      </c:pt>
                      <c:pt idx="12">
                        <c:v>2.4245642719557914E-3</c:v>
                      </c:pt>
                      <c:pt idx="13">
                        <c:v>6.9970028150664852E-3</c:v>
                      </c:pt>
                      <c:pt idx="14">
                        <c:v>2.9142855306302316E-3</c:v>
                      </c:pt>
                      <c:pt idx="15">
                        <c:v>2.9620930486483947E-2</c:v>
                      </c:pt>
                      <c:pt idx="16">
                        <c:v>1.6590636668943327E-2</c:v>
                      </c:pt>
                      <c:pt idx="17">
                        <c:v>6.1004871230060046E-3</c:v>
                      </c:pt>
                      <c:pt idx="18">
                        <c:v>1.5439814374332724E-2</c:v>
                      </c:pt>
                      <c:pt idx="19">
                        <c:v>1.1859831668590726E-2</c:v>
                      </c:pt>
                      <c:pt idx="20">
                        <c:v>1.1145339709392986E-2</c:v>
                      </c:pt>
                      <c:pt idx="21">
                        <c:v>6.3674842837165438E-3</c:v>
                      </c:pt>
                      <c:pt idx="22">
                        <c:v>6.2087544589820584E-3</c:v>
                      </c:pt>
                      <c:pt idx="23">
                        <c:v>4.4266518946726894E-3</c:v>
                      </c:pt>
                      <c:pt idx="24">
                        <c:v>1.1125239132586933E-2</c:v>
                      </c:pt>
                      <c:pt idx="25">
                        <c:v>3.0466260934782123E-3</c:v>
                      </c:pt>
                      <c:pt idx="26">
                        <c:v>7.3028197934922991E-3</c:v>
                      </c:pt>
                      <c:pt idx="27">
                        <c:v>1.6692091476444366E-2</c:v>
                      </c:pt>
                      <c:pt idx="28">
                        <c:v>2.9882063859132716E-3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0.14511685929660889</c:v>
                      </c:pt>
                      <c:pt idx="1">
                        <c:v>0.13110672636346726</c:v>
                      </c:pt>
                      <c:pt idx="2">
                        <c:v>0.2000750290140251</c:v>
                      </c:pt>
                      <c:pt idx="3">
                        <c:v>0.15751752822867859</c:v>
                      </c:pt>
                      <c:pt idx="4">
                        <c:v>0.19148960416470875</c:v>
                      </c:pt>
                      <c:pt idx="5">
                        <c:v>8.8659410014423415E-2</c:v>
                      </c:pt>
                      <c:pt idx="6">
                        <c:v>0.10975875818302366</c:v>
                      </c:pt>
                      <c:pt idx="7">
                        <c:v>0.18371018200622344</c:v>
                      </c:pt>
                      <c:pt idx="8">
                        <c:v>0.21841912428550417</c:v>
                      </c:pt>
                      <c:pt idx="9">
                        <c:v>9.3259839011560458E-2</c:v>
                      </c:pt>
                      <c:pt idx="10">
                        <c:v>0.20725785002653971</c:v>
                      </c:pt>
                      <c:pt idx="11">
                        <c:v>0.1295190881158875</c:v>
                      </c:pt>
                      <c:pt idx="12">
                        <c:v>0.15989830439713962</c:v>
                      </c:pt>
                      <c:pt idx="13">
                        <c:v>0.15697220347390883</c:v>
                      </c:pt>
                      <c:pt idx="14">
                        <c:v>0.16941848822639088</c:v>
                      </c:pt>
                      <c:pt idx="15">
                        <c:v>0.28075868498049478</c:v>
                      </c:pt>
                      <c:pt idx="16">
                        <c:v>0.21984058127806322</c:v>
                      </c:pt>
                      <c:pt idx="17">
                        <c:v>0.19081119920185755</c:v>
                      </c:pt>
                      <c:pt idx="18">
                        <c:v>0.28969521542651822</c:v>
                      </c:pt>
                      <c:pt idx="19">
                        <c:v>0.14747387985825686</c:v>
                      </c:pt>
                      <c:pt idx="20">
                        <c:v>0.15900498256826731</c:v>
                      </c:pt>
                      <c:pt idx="21">
                        <c:v>0.14804630803268432</c:v>
                      </c:pt>
                      <c:pt idx="22">
                        <c:v>0.23295481183213049</c:v>
                      </c:pt>
                      <c:pt idx="23">
                        <c:v>0.23046141750578597</c:v>
                      </c:pt>
                      <c:pt idx="24">
                        <c:v>0.22650453297809789</c:v>
                      </c:pt>
                      <c:pt idx="25">
                        <c:v>0.11176671314588051</c:v>
                      </c:pt>
                      <c:pt idx="26">
                        <c:v>0.24256048870275818</c:v>
                      </c:pt>
                      <c:pt idx="27">
                        <c:v>0.25473083771627136</c:v>
                      </c:pt>
                      <c:pt idx="28">
                        <c:v>0.13622460287094418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8.9758849094661433E-2</c:v>
                      </c:pt>
                      <c:pt idx="1">
                        <c:v>6.2885725612187068E-2</c:v>
                      </c:pt>
                      <c:pt idx="2">
                        <c:v>0.12338414335169651</c:v>
                      </c:pt>
                      <c:pt idx="3">
                        <c:v>9.8087695508292938E-2</c:v>
                      </c:pt>
                      <c:pt idx="4">
                        <c:v>0.1193530698814393</c:v>
                      </c:pt>
                      <c:pt idx="5">
                        <c:v>5.2525508204338128E-2</c:v>
                      </c:pt>
                      <c:pt idx="6">
                        <c:v>6.5286711428196323E-2</c:v>
                      </c:pt>
                      <c:pt idx="7">
                        <c:v>0.10436477941806625</c:v>
                      </c:pt>
                      <c:pt idx="8">
                        <c:v>0.13682881302055072</c:v>
                      </c:pt>
                      <c:pt idx="9">
                        <c:v>5.7635022413531814E-2</c:v>
                      </c:pt>
                      <c:pt idx="10">
                        <c:v>0.12959907949289395</c:v>
                      </c:pt>
                      <c:pt idx="11">
                        <c:v>7.9594331171171928E-2</c:v>
                      </c:pt>
                      <c:pt idx="12">
                        <c:v>9.2930400693463255E-2</c:v>
                      </c:pt>
                      <c:pt idx="13">
                        <c:v>0.10631069798507969</c:v>
                      </c:pt>
                      <c:pt idx="14">
                        <c:v>9.635333345307677E-2</c:v>
                      </c:pt>
                      <c:pt idx="15">
                        <c:v>0.16970254364037679</c:v>
                      </c:pt>
                      <c:pt idx="16">
                        <c:v>0.13233960639877232</c:v>
                      </c:pt>
                      <c:pt idx="17">
                        <c:v>0.11553688018579251</c:v>
                      </c:pt>
                      <c:pt idx="18">
                        <c:v>0.1743133389658694</c:v>
                      </c:pt>
                      <c:pt idx="19">
                        <c:v>7.2378995973072416E-2</c:v>
                      </c:pt>
                      <c:pt idx="20">
                        <c:v>9.4773037556353634E-2</c:v>
                      </c:pt>
                      <c:pt idx="21">
                        <c:v>8.3865645913728651E-2</c:v>
                      </c:pt>
                      <c:pt idx="22">
                        <c:v>0.11402470614786289</c:v>
                      </c:pt>
                      <c:pt idx="23">
                        <c:v>0.11159478373915863</c:v>
                      </c:pt>
                      <c:pt idx="24">
                        <c:v>0.12998394498554033</c:v>
                      </c:pt>
                      <c:pt idx="25">
                        <c:v>7.1464574256688423E-2</c:v>
                      </c:pt>
                      <c:pt idx="26">
                        <c:v>0.13293753055513732</c:v>
                      </c:pt>
                      <c:pt idx="27">
                        <c:v>0.14917383056813452</c:v>
                      </c:pt>
                      <c:pt idx="28">
                        <c:v>8.8976192703691157E-2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5.5358010201947458E-2</c:v>
                      </c:pt>
                      <c:pt idx="1">
                        <c:v>6.8221000751280195E-2</c:v>
                      </c:pt>
                      <c:pt idx="2">
                        <c:v>7.6690885662328595E-2</c:v>
                      </c:pt>
                      <c:pt idx="3">
                        <c:v>5.942983272038567E-2</c:v>
                      </c:pt>
                      <c:pt idx="4">
                        <c:v>7.2136534283269438E-2</c:v>
                      </c:pt>
                      <c:pt idx="5">
                        <c:v>3.613390181008528E-2</c:v>
                      </c:pt>
                      <c:pt idx="6">
                        <c:v>4.4472046754827355E-2</c:v>
                      </c:pt>
                      <c:pt idx="7">
                        <c:v>7.9345402588157213E-2</c:v>
                      </c:pt>
                      <c:pt idx="8">
                        <c:v>8.1590311264953475E-2</c:v>
                      </c:pt>
                      <c:pt idx="9">
                        <c:v>3.562481659802863E-2</c:v>
                      </c:pt>
                      <c:pt idx="10">
                        <c:v>7.7658770533645755E-2</c:v>
                      </c:pt>
                      <c:pt idx="11">
                        <c:v>4.9924756944715598E-2</c:v>
                      </c:pt>
                      <c:pt idx="12">
                        <c:v>6.6967903703676362E-2</c:v>
                      </c:pt>
                      <c:pt idx="13">
                        <c:v>5.0661505488829119E-2</c:v>
                      </c:pt>
                      <c:pt idx="14">
                        <c:v>7.30651547733141E-2</c:v>
                      </c:pt>
                      <c:pt idx="15">
                        <c:v>0.11105614134011804</c:v>
                      </c:pt>
                      <c:pt idx="16">
                        <c:v>8.7500974879290927E-2</c:v>
                      </c:pt>
                      <c:pt idx="17">
                        <c:v>7.5274319016065003E-2</c:v>
                      </c:pt>
                      <c:pt idx="18">
                        <c:v>0.11538187646064883</c:v>
                      </c:pt>
                      <c:pt idx="19">
                        <c:v>7.5094883885184455E-2</c:v>
                      </c:pt>
                      <c:pt idx="20">
                        <c:v>6.4231945011913649E-2</c:v>
                      </c:pt>
                      <c:pt idx="21">
                        <c:v>6.4180662118955664E-2</c:v>
                      </c:pt>
                      <c:pt idx="22">
                        <c:v>0.11893010568426762</c:v>
                      </c:pt>
                      <c:pt idx="23">
                        <c:v>0.11886663376662733</c:v>
                      </c:pt>
                      <c:pt idx="24">
                        <c:v>9.6520587992557555E-2</c:v>
                      </c:pt>
                      <c:pt idx="25">
                        <c:v>4.0302138889192103E-2</c:v>
                      </c:pt>
                      <c:pt idx="26">
                        <c:v>0.10962295814762087</c:v>
                      </c:pt>
                      <c:pt idx="27">
                        <c:v>0.10555700714813689</c:v>
                      </c:pt>
                      <c:pt idx="28">
                        <c:v>4.7248410167253015E-2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1.2129894372632212E-2</c:v>
                      </c:pt>
                      <c:pt idx="1">
                        <c:v>1.135569514244047E-2</c:v>
                      </c:pt>
                      <c:pt idx="2">
                        <c:v>1.0993651001983554E-2</c:v>
                      </c:pt>
                      <c:pt idx="3">
                        <c:v>9.3797643196139625E-3</c:v>
                      </c:pt>
                      <c:pt idx="4">
                        <c:v>1.2267204686896816E-2</c:v>
                      </c:pt>
                      <c:pt idx="5">
                        <c:v>9.2093950041927213E-3</c:v>
                      </c:pt>
                      <c:pt idx="6">
                        <c:v>7.8934485150622593E-3</c:v>
                      </c:pt>
                      <c:pt idx="7">
                        <c:v>1.3036261543750921E-2</c:v>
                      </c:pt>
                      <c:pt idx="8">
                        <c:v>1.5206931038201314E-2</c:v>
                      </c:pt>
                      <c:pt idx="9">
                        <c:v>5.1629481768053036E-3</c:v>
                      </c:pt>
                      <c:pt idx="10">
                        <c:v>1.0574084530142048E-2</c:v>
                      </c:pt>
                      <c:pt idx="11">
                        <c:v>7.6242851848816809E-3</c:v>
                      </c:pt>
                      <c:pt idx="12">
                        <c:v>7.2840424401270035E-3</c:v>
                      </c:pt>
                      <c:pt idx="13">
                        <c:v>2.0655644047672606E-2</c:v>
                      </c:pt>
                      <c:pt idx="14">
                        <c:v>1.0337965387119461E-2</c:v>
                      </c:pt>
                      <c:pt idx="15">
                        <c:v>1.1045217812595296E-2</c:v>
                      </c:pt>
                      <c:pt idx="16">
                        <c:v>8.889171545786034E-3</c:v>
                      </c:pt>
                      <c:pt idx="17">
                        <c:v>2.1675739014494551E-2</c:v>
                      </c:pt>
                      <c:pt idx="18">
                        <c:v>1.27325333231745E-2</c:v>
                      </c:pt>
                      <c:pt idx="19">
                        <c:v>1.5490144438148053E-2</c:v>
                      </c:pt>
                      <c:pt idx="20">
                        <c:v>9.8916060224590752E-3</c:v>
                      </c:pt>
                      <c:pt idx="21">
                        <c:v>5.8102286607193687E-3</c:v>
                      </c:pt>
                      <c:pt idx="22">
                        <c:v>1.8139378407411515E-2</c:v>
                      </c:pt>
                      <c:pt idx="23">
                        <c:v>1.9939524302807158E-2</c:v>
                      </c:pt>
                      <c:pt idx="24">
                        <c:v>1.0078145491554771E-2</c:v>
                      </c:pt>
                      <c:pt idx="25">
                        <c:v>9.1174719790665746E-3</c:v>
                      </c:pt>
                      <c:pt idx="26">
                        <c:v>1.6499399980361255E-2</c:v>
                      </c:pt>
                      <c:pt idx="27">
                        <c:v>1.0992964422678985E-2</c:v>
                      </c:pt>
                      <c:pt idx="28">
                        <c:v>2.1254312894389588E-2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1.1681211697979374E-2</c:v>
                      </c:pt>
                      <c:pt idx="1">
                        <c:v>1.5112461238658965E-2</c:v>
                      </c:pt>
                      <c:pt idx="2">
                        <c:v>3.5253064106118507E-3</c:v>
                      </c:pt>
                      <c:pt idx="3">
                        <c:v>0</c:v>
                      </c:pt>
                      <c:pt idx="4">
                        <c:v>1.5167410681877807E-2</c:v>
                      </c:pt>
                      <c:pt idx="5">
                        <c:v>1.1185654473405486E-2</c:v>
                      </c:pt>
                      <c:pt idx="6">
                        <c:v>1.9000825238245703E-2</c:v>
                      </c:pt>
                      <c:pt idx="7">
                        <c:v>0</c:v>
                      </c:pt>
                      <c:pt idx="8">
                        <c:v>0</c:v>
                      </c:pt>
                      <c:pt idx="9">
                        <c:v>1.6741308161371477E-3</c:v>
                      </c:pt>
                      <c:pt idx="10">
                        <c:v>8.373025883554942E-3</c:v>
                      </c:pt>
                      <c:pt idx="11">
                        <c:v>5.7164411924829064E-3</c:v>
                      </c:pt>
                      <c:pt idx="12">
                        <c:v>3.220847925734914E-2</c:v>
                      </c:pt>
                      <c:pt idx="13">
                        <c:v>0</c:v>
                      </c:pt>
                      <c:pt idx="14">
                        <c:v>1.296989736864777E-2</c:v>
                      </c:pt>
                      <c:pt idx="15">
                        <c:v>4.0036117262089315E-5</c:v>
                      </c:pt>
                      <c:pt idx="16">
                        <c:v>1.4866767162057249E-2</c:v>
                      </c:pt>
                      <c:pt idx="17">
                        <c:v>0</c:v>
                      </c:pt>
                      <c:pt idx="18">
                        <c:v>1.1526985076084559E-2</c:v>
                      </c:pt>
                      <c:pt idx="19">
                        <c:v>1.7903774440019414E-2</c:v>
                      </c:pt>
                      <c:pt idx="20">
                        <c:v>0</c:v>
                      </c:pt>
                      <c:pt idx="21">
                        <c:v>2.0209038453438033E-3</c:v>
                      </c:pt>
                      <c:pt idx="22">
                        <c:v>0</c:v>
                      </c:pt>
                      <c:pt idx="23">
                        <c:v>0</c:v>
                      </c:pt>
                      <c:pt idx="24">
                        <c:v>1.4884010585246056E-2</c:v>
                      </c:pt>
                      <c:pt idx="25">
                        <c:v>1.0331104972924313E-2</c:v>
                      </c:pt>
                      <c:pt idx="26">
                        <c:v>0</c:v>
                      </c:pt>
                      <c:pt idx="27">
                        <c:v>0.17870454107669909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排出量比較シート!$BE$21:$BE$50</c:f>
              <c:numCache>
                <c:formatCode>#,##0_);[Red]\(#,##0\)</c:formatCode>
                <c:ptCount val="30"/>
                <c:pt idx="0">
                  <c:v>5162.1186443907463</c:v>
                </c:pt>
                <c:pt idx="1">
                  <c:v>2244.1111099743953</c:v>
                </c:pt>
                <c:pt idx="2">
                  <c:v>2206.9046322239101</c:v>
                </c:pt>
                <c:pt idx="3">
                  <c:v>1629.5664383653573</c:v>
                </c:pt>
                <c:pt idx="4">
                  <c:v>1192.0973427572071</c:v>
                </c:pt>
                <c:pt idx="5">
                  <c:v>4818.681682909737</c:v>
                </c:pt>
                <c:pt idx="6">
                  <c:v>5968.4701424577115</c:v>
                </c:pt>
                <c:pt idx="7">
                  <c:v>991.38560836070531</c:v>
                </c:pt>
                <c:pt idx="8">
                  <c:v>558.54623464756196</c:v>
                </c:pt>
                <c:pt idx="9">
                  <c:v>8249.4701619442003</c:v>
                </c:pt>
                <c:pt idx="10">
                  <c:v>997.51565410394085</c:v>
                </c:pt>
                <c:pt idx="11">
                  <c:v>3628.0298286039115</c:v>
                </c:pt>
                <c:pt idx="12">
                  <c:v>3813.8127029765765</c:v>
                </c:pt>
                <c:pt idx="13">
                  <c:v>64.794758762217484</c:v>
                </c:pt>
                <c:pt idx="14">
                  <c:v>2060.7298213679032</c:v>
                </c:pt>
                <c:pt idx="15">
                  <c:v>1033.3770388357159</c:v>
                </c:pt>
                <c:pt idx="16">
                  <c:v>1382.8371252348429</c:v>
                </c:pt>
                <c:pt idx="17">
                  <c:v>74.624598944763306</c:v>
                </c:pt>
                <c:pt idx="18">
                  <c:v>454.29667312997367</c:v>
                </c:pt>
                <c:pt idx="19">
                  <c:v>287.95202210912311</c:v>
                </c:pt>
                <c:pt idx="20">
                  <c:v>1816.0960875484634</c:v>
                </c:pt>
                <c:pt idx="21">
                  <c:v>3747.9958918269353</c:v>
                </c:pt>
                <c:pt idx="22">
                  <c:v>159.17998350144555</c:v>
                </c:pt>
                <c:pt idx="23">
                  <c:v>136.83268306907405</c:v>
                </c:pt>
                <c:pt idx="24">
                  <c:v>1062.5355555619269</c:v>
                </c:pt>
                <c:pt idx="25">
                  <c:v>2067.494759215574</c:v>
                </c:pt>
                <c:pt idx="26">
                  <c:v>308.89340881249984</c:v>
                </c:pt>
                <c:pt idx="27">
                  <c:v>273.36837622739245</c:v>
                </c:pt>
                <c:pt idx="28">
                  <c:v>43.728667336579882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排出量比較シート!$BI$21:$BI$50</c:f>
              <c:numCache>
                <c:formatCode>#,##0_);[Red]\(#,##0\)</c:formatCode>
                <c:ptCount val="30"/>
                <c:pt idx="0">
                  <c:v>5020.2905821765971</c:v>
                </c:pt>
                <c:pt idx="1">
                  <c:v>5795.8590325983851</c:v>
                </c:pt>
                <c:pt idx="2">
                  <c:v>4267.8332362927713</c:v>
                </c:pt>
                <c:pt idx="3">
                  <c:v>3692.641752387116</c:v>
                </c:pt>
                <c:pt idx="4">
                  <c:v>2965.6914089338043</c:v>
                </c:pt>
                <c:pt idx="5">
                  <c:v>1716.8821269354062</c:v>
                </c:pt>
                <c:pt idx="6">
                  <c:v>2016.7639080889219</c:v>
                </c:pt>
                <c:pt idx="7">
                  <c:v>2203.0771839781269</c:v>
                </c:pt>
                <c:pt idx="8">
                  <c:v>1640.9638047310484</c:v>
                </c:pt>
                <c:pt idx="9">
                  <c:v>2250.1616175265676</c:v>
                </c:pt>
                <c:pt idx="10">
                  <c:v>1887.1980931239823</c:v>
                </c:pt>
                <c:pt idx="11">
                  <c:v>1611.31270338686</c:v>
                </c:pt>
                <c:pt idx="12">
                  <c:v>1259.693600647262</c:v>
                </c:pt>
                <c:pt idx="13">
                  <c:v>836.97978315545322</c:v>
                </c:pt>
                <c:pt idx="14">
                  <c:v>726.44788414668915</c:v>
                </c:pt>
                <c:pt idx="15">
                  <c:v>959.94911846548587</c:v>
                </c:pt>
                <c:pt idx="16">
                  <c:v>1180.0318804189053</c:v>
                </c:pt>
                <c:pt idx="17">
                  <c:v>540.40637501665594</c:v>
                </c:pt>
                <c:pt idx="18">
                  <c:v>1013.5180067412944</c:v>
                </c:pt>
                <c:pt idx="19">
                  <c:v>981.85747364387294</c:v>
                </c:pt>
                <c:pt idx="20">
                  <c:v>749.26367893187978</c:v>
                </c:pt>
                <c:pt idx="21">
                  <c:v>1173.7182651588025</c:v>
                </c:pt>
                <c:pt idx="22">
                  <c:v>603.98794118252169</c:v>
                </c:pt>
                <c:pt idx="23">
                  <c:v>510.03152533981807</c:v>
                </c:pt>
                <c:pt idx="24">
                  <c:v>967.81964103121595</c:v>
                </c:pt>
                <c:pt idx="25">
                  <c:v>741.35656606337363</c:v>
                </c:pt>
                <c:pt idx="26">
                  <c:v>487.03805994969792</c:v>
                </c:pt>
                <c:pt idx="27">
                  <c:v>875.17726223537966</c:v>
                </c:pt>
                <c:pt idx="28">
                  <c:v>475.13800122787711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排出量比較シート!$BJ$21:$BJ$50</c:f>
              <c:numCache>
                <c:formatCode>#,##0_);[Red]\(#,##0\)</c:formatCode>
                <c:ptCount val="30"/>
                <c:pt idx="0">
                  <c:v>4715.0327066521559</c:v>
                </c:pt>
                <c:pt idx="1">
                  <c:v>3607.0007166792893</c:v>
                </c:pt>
                <c:pt idx="2">
                  <c:v>2946.2441820445065</c:v>
                </c:pt>
                <c:pt idx="3">
                  <c:v>4796.3135934007551</c:v>
                </c:pt>
                <c:pt idx="4">
                  <c:v>1542.2919544270874</c:v>
                </c:pt>
                <c:pt idx="5">
                  <c:v>1974.0296131097191</c:v>
                </c:pt>
                <c:pt idx="6">
                  <c:v>1498.3444039912504</c:v>
                </c:pt>
                <c:pt idx="7">
                  <c:v>1772.0021288347991</c:v>
                </c:pt>
                <c:pt idx="8">
                  <c:v>1549.3928124504739</c:v>
                </c:pt>
                <c:pt idx="9">
                  <c:v>1673.7811000796792</c:v>
                </c:pt>
                <c:pt idx="10">
                  <c:v>1575.6187750309844</c:v>
                </c:pt>
                <c:pt idx="11">
                  <c:v>1099.683130646835</c:v>
                </c:pt>
                <c:pt idx="12">
                  <c:v>920.61049246902962</c:v>
                </c:pt>
                <c:pt idx="13">
                  <c:v>1124.3703303235659</c:v>
                </c:pt>
                <c:pt idx="14">
                  <c:v>934.32713479888696</c:v>
                </c:pt>
                <c:pt idx="15">
                  <c:v>932.20105823667393</c:v>
                </c:pt>
                <c:pt idx="16">
                  <c:v>1291.1665225448887</c:v>
                </c:pt>
                <c:pt idx="17">
                  <c:v>872.48754713335836</c:v>
                </c:pt>
                <c:pt idx="18">
                  <c:v>779.43608430504696</c:v>
                </c:pt>
                <c:pt idx="19">
                  <c:v>914.20240135601568</c:v>
                </c:pt>
                <c:pt idx="20">
                  <c:v>887.30946979654061</c:v>
                </c:pt>
                <c:pt idx="21">
                  <c:v>1034.4461773770786</c:v>
                </c:pt>
                <c:pt idx="22">
                  <c:v>818.71363297463245</c:v>
                </c:pt>
                <c:pt idx="23">
                  <c:v>795.53107051909899</c:v>
                </c:pt>
                <c:pt idx="24">
                  <c:v>864.85364948014899</c:v>
                </c:pt>
                <c:pt idx="25">
                  <c:v>725.05457710336941</c:v>
                </c:pt>
                <c:pt idx="26">
                  <c:v>741.75258815416271</c:v>
                </c:pt>
                <c:pt idx="27">
                  <c:v>605.36460030966384</c:v>
                </c:pt>
                <c:pt idx="28">
                  <c:v>746.15977949732905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排出量比較シート!$BK$21:$BK$50</c:f>
              <c:numCache>
                <c:formatCode>#,##0_);[Red]\(#,##0\)</c:formatCode>
                <c:ptCount val="30"/>
                <c:pt idx="0">
                  <c:v>3087.4942916122859</c:v>
                </c:pt>
                <c:pt idx="1">
                  <c:v>2241.8099786032981</c:v>
                </c:pt>
                <c:pt idx="2">
                  <c:v>2648.2771066557088</c:v>
                </c:pt>
                <c:pt idx="3">
                  <c:v>2057.9893124360083</c:v>
                </c:pt>
                <c:pt idx="4">
                  <c:v>1644.4598030956101</c:v>
                </c:pt>
                <c:pt idx="5">
                  <c:v>1062.3871623920975</c:v>
                </c:pt>
                <c:pt idx="6">
                  <c:v>1558.5668329347936</c:v>
                </c:pt>
                <c:pt idx="7">
                  <c:v>1246.481930745337</c:v>
                </c:pt>
                <c:pt idx="8">
                  <c:v>1199.8906682633105</c:v>
                </c:pt>
                <c:pt idx="9">
                  <c:v>1365.8567868463624</c:v>
                </c:pt>
                <c:pt idx="10">
                  <c:v>1344.5274665750214</c:v>
                </c:pt>
                <c:pt idx="11">
                  <c:v>1076.8974083795574</c:v>
                </c:pt>
                <c:pt idx="12">
                  <c:v>1524.8003009771344</c:v>
                </c:pt>
                <c:pt idx="13">
                  <c:v>466.67715538995367</c:v>
                </c:pt>
                <c:pt idx="14">
                  <c:v>913.98524887214694</c:v>
                </c:pt>
                <c:pt idx="15">
                  <c:v>1246.3176763447659</c:v>
                </c:pt>
                <c:pt idx="16">
                  <c:v>1268.0466480892496</c:v>
                </c:pt>
                <c:pt idx="17">
                  <c:v>427.78837121661803</c:v>
                </c:pt>
                <c:pt idx="18">
                  <c:v>1065.2717821921597</c:v>
                </c:pt>
                <c:pt idx="19">
                  <c:v>505.11301913530411</c:v>
                </c:pt>
                <c:pt idx="20">
                  <c:v>723.47364742580351</c:v>
                </c:pt>
                <c:pt idx="21">
                  <c:v>1120.2093665701573</c:v>
                </c:pt>
                <c:pt idx="22">
                  <c:v>563.9938908684245</c:v>
                </c:pt>
                <c:pt idx="23">
                  <c:v>515.45170433536805</c:v>
                </c:pt>
                <c:pt idx="24">
                  <c:v>1021.4693389394728</c:v>
                </c:pt>
                <c:pt idx="25">
                  <c:v>547.30278814951737</c:v>
                </c:pt>
                <c:pt idx="26">
                  <c:v>562.30032901028244</c:v>
                </c:pt>
                <c:pt idx="27">
                  <c:v>1433.9585601311019</c:v>
                </c:pt>
                <c:pt idx="28">
                  <c:v>250.54897451455983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排出量比較シート!$BQ$21:$BQ$50</c:f>
              <c:numCache>
                <c:formatCode>#,##0_);[Red]\(#,##0\)</c:formatCode>
                <c:ptCount val="30"/>
                <c:pt idx="0">
                  <c:v>292.05115792986538</c:v>
                </c:pt>
                <c:pt idx="1">
                  <c:v>338.16916557465402</c:v>
                </c:pt>
                <c:pt idx="2">
                  <c:v>271.6137197650317</c:v>
                </c:pt>
                <c:pt idx="3">
                  <c:v>154.36186733567999</c:v>
                </c:pt>
                <c:pt idx="4">
                  <c:v>167.00758080516681</c:v>
                </c:pt>
                <c:pt idx="5">
                  <c:v>169.823347667088</c:v>
                </c:pt>
                <c:pt idx="6">
                  <c:v>363.14013393640988</c:v>
                </c:pt>
                <c:pt idx="7">
                  <c:v>122.52690940839</c:v>
                </c:pt>
                <c:pt idx="8">
                  <c:v>187.15189747148409</c:v>
                </c:pt>
                <c:pt idx="9">
                  <c:v>106.07340785168</c:v>
                </c:pt>
                <c:pt idx="10">
                  <c:v>138.986087566528</c:v>
                </c:pt>
                <c:pt idx="11">
                  <c:v>122.21781345405439</c:v>
                </c:pt>
                <c:pt idx="12">
                  <c:v>128.37706807668999</c:v>
                </c:pt>
                <c:pt idx="13">
                  <c:v>134.45270378868631</c:v>
                </c:pt>
                <c:pt idx="14">
                  <c:v>106.9088833179333</c:v>
                </c:pt>
                <c:pt idx="15">
                  <c:v>98.648718497275979</c:v>
                </c:pt>
                <c:pt idx="16">
                  <c:v>83.438198808661937</c:v>
                </c:pt>
                <c:pt idx="17">
                  <c:v>97.938603188418043</c:v>
                </c:pt>
                <c:pt idx="18">
                  <c:v>80.551892137396806</c:v>
                </c:pt>
                <c:pt idx="19">
                  <c:v>103.59453223748351</c:v>
                </c:pt>
                <c:pt idx="20">
                  <c:v>107.3873726658372</c:v>
                </c:pt>
                <c:pt idx="21">
                  <c:v>110.105536910692</c:v>
                </c:pt>
                <c:pt idx="22">
                  <c:v>100.26927640818209</c:v>
                </c:pt>
                <c:pt idx="23">
                  <c:v>100.65847047962269</c:v>
                </c:pt>
                <c:pt idx="24">
                  <c:v>145.36813523155001</c:v>
                </c:pt>
                <c:pt idx="25">
                  <c:v>89.820369734639996</c:v>
                </c:pt>
                <c:pt idx="26">
                  <c:v>70.557460086751007</c:v>
                </c:pt>
                <c:pt idx="27">
                  <c:v>38.654851131320001</c:v>
                </c:pt>
                <c:pt idx="28">
                  <c:v>75.424701452408797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排出量比較シート!$BR$21:$BR$50</c:f>
              <c:numCache>
                <c:formatCode>#,##0_);[Red]\(#,##0\)</c:formatCode>
                <c:ptCount val="30"/>
                <c:pt idx="0">
                  <c:v>18276.98738276165</c:v>
                </c:pt>
                <c:pt idx="1">
                  <c:v>14226.950003430022</c:v>
                </c:pt>
                <c:pt idx="2">
                  <c:v>12340.872876981928</c:v>
                </c:pt>
                <c:pt idx="3">
                  <c:v>12330.872963924916</c:v>
                </c:pt>
                <c:pt idx="4">
                  <c:v>7511.5480900188759</c:v>
                </c:pt>
                <c:pt idx="5">
                  <c:v>9741.8039330140473</c:v>
                </c:pt>
                <c:pt idx="6">
                  <c:v>11405.285421409088</c:v>
                </c:pt>
                <c:pt idx="7">
                  <c:v>6335.4737613273583</c:v>
                </c:pt>
                <c:pt idx="8">
                  <c:v>5135.9454175638793</c:v>
                </c:pt>
                <c:pt idx="9">
                  <c:v>13645.343074248489</c:v>
                </c:pt>
                <c:pt idx="10">
                  <c:v>5943.8460764004567</c:v>
                </c:pt>
                <c:pt idx="11">
                  <c:v>7538.1408844712178</c:v>
                </c:pt>
                <c:pt idx="12">
                  <c:v>7647.2941651466936</c:v>
                </c:pt>
                <c:pt idx="13">
                  <c:v>2627.2747314198768</c:v>
                </c:pt>
                <c:pt idx="14">
                  <c:v>4742.398972503559</c:v>
                </c:pt>
                <c:pt idx="15">
                  <c:v>4270.4936103799173</c:v>
                </c:pt>
                <c:pt idx="16">
                  <c:v>5205.5203750965475</c:v>
                </c:pt>
                <c:pt idx="17">
                  <c:v>2013.2454954998136</c:v>
                </c:pt>
                <c:pt idx="18">
                  <c:v>3393.0744385058715</c:v>
                </c:pt>
                <c:pt idx="19">
                  <c:v>2792.7194484817996</c:v>
                </c:pt>
                <c:pt idx="20">
                  <c:v>4283.5302563685254</c:v>
                </c:pt>
                <c:pt idx="21">
                  <c:v>7186.4752378436651</c:v>
                </c:pt>
                <c:pt idx="22">
                  <c:v>2246.1447249352063</c:v>
                </c:pt>
                <c:pt idx="23">
                  <c:v>2058.5054537429819</c:v>
                </c:pt>
                <c:pt idx="24">
                  <c:v>4062.0463202443152</c:v>
                </c:pt>
                <c:pt idx="25">
                  <c:v>4171.0290602664745</c:v>
                </c:pt>
                <c:pt idx="26">
                  <c:v>2170.5418460133942</c:v>
                </c:pt>
                <c:pt idx="27">
                  <c:v>3226.5236500348578</c:v>
                </c:pt>
                <c:pt idx="28">
                  <c:v>1591.0001240287547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排出量比較シート!$BF$21:$BF$68</c15:sqref>
                        </c15:formulaRef>
                      </c:ext>
                    </c:extLst>
                    <c:numCache>
                      <c:formatCode>#,##0_);[Red]\(#,##0\)</c:formatCode>
                      <c:ptCount val="48"/>
                      <c:pt idx="0">
                        <c:v>4890.976657404256</c:v>
                      </c:pt>
                      <c:pt idx="1">
                        <c:v>2005.815649802332</c:v>
                      </c:pt>
                      <c:pt idx="2">
                        <c:v>2008.678313636055</c:v>
                      </c:pt>
                      <c:pt idx="3">
                        <c:v>1383.8473838023619</c:v>
                      </c:pt>
                      <c:pt idx="4">
                        <c:v>1057.568673001776</c:v>
                      </c:pt>
                      <c:pt idx="5">
                        <c:v>4728.826860379103</c:v>
                      </c:pt>
                      <c:pt idx="6">
                        <c:v>5885.0449618977336</c:v>
                      </c:pt>
                      <c:pt idx="7">
                        <c:v>905.11659113976975</c:v>
                      </c:pt>
                      <c:pt idx="8">
                        <c:v>462.30364348110572</c:v>
                      </c:pt>
                      <c:pt idx="9">
                        <c:v>8138.2362847137974</c:v>
                      </c:pt>
                      <c:pt idx="10">
                        <c:v>838.83716304880988</c:v>
                      </c:pt>
                      <c:pt idx="11">
                        <c:v>3539.6852496943338</c:v>
                      </c:pt>
                      <c:pt idx="12">
                        <c:v>3734.410839299564</c:v>
                      </c:pt>
                      <c:pt idx="13">
                        <c:v>17.0499186883963</c:v>
                      </c:pt>
                      <c:pt idx="14">
                        <c:v>2016.2061382235261</c:v>
                      </c:pt>
                      <c:pt idx="15">
                        <c:v>859.76296106968437</c:v>
                      </c:pt>
                      <c:pt idx="16">
                        <c:v>1168.048158610902</c:v>
                      </c:pt>
                      <c:pt idx="17">
                        <c:v>32.206262031643199</c:v>
                      </c:pt>
                      <c:pt idx="18">
                        <c:v>357.3099608639518</c:v>
                      </c:pt>
                      <c:pt idx="19">
                        <c:v>220.0910292314486</c:v>
                      </c:pt>
                      <c:pt idx="20">
                        <c:v>1739.835855994075</c:v>
                      </c:pt>
                      <c:pt idx="21">
                        <c:v>3644.2347493388811</c:v>
                      </c:pt>
                      <c:pt idx="22">
                        <c:v>109.260453436603</c:v>
                      </c:pt>
                      <c:pt idx="23">
                        <c:v>94.148405675462755</c:v>
                      </c:pt>
                      <c:pt idx="24">
                        <c:v>969.91014360992324</c:v>
                      </c:pt>
                      <c:pt idx="25">
                        <c:v>2029.2248758620169</c:v>
                      </c:pt>
                      <c:pt idx="26">
                        <c:v>260.14503654281691</c:v>
                      </c:pt>
                      <c:pt idx="27">
                        <c:v>170.70083272421471</c:v>
                      </c:pt>
                      <c:pt idx="28">
                        <c:v>21.547835154434001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174.5407081027968</c:v>
                      </c:pt>
                      <c:pt idx="1">
                        <c:v>191.44327121857845</c:v>
                      </c:pt>
                      <c:pt idx="2">
                        <c:v>172.50262437714241</c:v>
                      </c:pt>
                      <c:pt idx="3">
                        <c:v>188.43402500821463</c:v>
                      </c:pt>
                      <c:pt idx="4">
                        <c:v>114.25792099378783</c:v>
                      </c:pt>
                      <c:pt idx="5">
                        <c:v>56.830253698365141</c:v>
                      </c:pt>
                      <c:pt idx="6">
                        <c:v>52.414176522391202</c:v>
                      </c:pt>
                      <c:pt idx="7">
                        <c:v>56.595050065507557</c:v>
                      </c:pt>
                      <c:pt idx="8">
                        <c:v>73.100960987852076</c:v>
                      </c:pt>
                      <c:pt idx="9">
                        <c:v>85.920714931023042</c:v>
                      </c:pt>
                      <c:pt idx="10">
                        <c:v>113.90716439592207</c:v>
                      </c:pt>
                      <c:pt idx="11">
                        <c:v>60.194186129300114</c:v>
                      </c:pt>
                      <c:pt idx="12">
                        <c:v>60.860507467061751</c:v>
                      </c:pt>
                      <c:pt idx="13">
                        <c:v>29.361791382123261</c:v>
                      </c:pt>
                      <c:pt idx="14">
                        <c:v>30.702978438334132</c:v>
                      </c:pt>
                      <c:pt idx="15">
                        <c:v>47.118083389994183</c:v>
                      </c:pt>
                      <c:pt idx="16">
                        <c:v>128.42606940793266</c:v>
                      </c:pt>
                      <c:pt idx="17">
                        <c:v>30.136558692373647</c:v>
                      </c:pt>
                      <c:pt idx="18">
                        <c:v>44.598272777197991</c:v>
                      </c:pt>
                      <c:pt idx="19">
                        <c:v>34.739810321080839</c:v>
                      </c:pt>
                      <c:pt idx="20">
                        <c:v>28.518831691697837</c:v>
                      </c:pt>
                      <c:pt idx="21">
                        <c:v>58.001374355766437</c:v>
                      </c:pt>
                      <c:pt idx="22">
                        <c:v>35.973768988382062</c:v>
                      </c:pt>
                      <c:pt idx="23">
                        <c:v>33.571990326605864</c:v>
                      </c:pt>
                      <c:pt idx="24">
                        <c:v>47.434175271640974</c:v>
                      </c:pt>
                      <c:pt idx="25">
                        <c:v>25.562317381893259</c:v>
                      </c:pt>
                      <c:pt idx="26">
                        <c:v>32.897296314012983</c:v>
                      </c:pt>
                      <c:pt idx="27">
                        <c:v>48.810115585884709</c:v>
                      </c:pt>
                      <c:pt idx="28">
                        <c:v>17.42659545153435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96.601278883692984</c:v>
                      </c:pt>
                      <c:pt idx="1">
                        <c:v>46.85218895348509</c:v>
                      </c:pt>
                      <c:pt idx="2">
                        <c:v>25.723694210713056</c:v>
                      </c:pt>
                      <c:pt idx="3">
                        <c:v>57.285029554780756</c:v>
                      </c:pt>
                      <c:pt idx="4">
                        <c:v>20.270748761643311</c:v>
                      </c:pt>
                      <c:pt idx="5">
                        <c:v>33.024568832267981</c:v>
                      </c:pt>
                      <c:pt idx="6">
                        <c:v>31.011004037586488</c:v>
                      </c:pt>
                      <c:pt idx="7">
                        <c:v>29.673967155427999</c:v>
                      </c:pt>
                      <c:pt idx="8">
                        <c:v>23.141630178604171</c:v>
                      </c:pt>
                      <c:pt idx="9">
                        <c:v>25.313162299381251</c:v>
                      </c:pt>
                      <c:pt idx="10">
                        <c:v>44.771326659208853</c:v>
                      </c:pt>
                      <c:pt idx="11">
                        <c:v>28.150392780277535</c:v>
                      </c:pt>
                      <c:pt idx="12">
                        <c:v>18.541356209950663</c:v>
                      </c:pt>
                      <c:pt idx="13">
                        <c:v>18.383048691697923</c:v>
                      </c:pt>
                      <c:pt idx="14">
                        <c:v>13.8207047060428</c:v>
                      </c:pt>
                      <c:pt idx="15">
                        <c:v>126.49599437603739</c:v>
                      </c:pt>
                      <c:pt idx="16">
                        <c:v>86.362897216008406</c:v>
                      </c:pt>
                      <c:pt idx="17">
                        <c:v>12.281778220746457</c:v>
                      </c:pt>
                      <c:pt idx="18">
                        <c:v>52.388439488823892</c:v>
                      </c:pt>
                      <c:pt idx="19">
                        <c:v>33.121182556593673</c:v>
                      </c:pt>
                      <c:pt idx="20">
                        <c:v>47.741399862690443</c:v>
                      </c:pt>
                      <c:pt idx="21">
                        <c:v>45.759768132287647</c:v>
                      </c:pt>
                      <c:pt idx="22">
                        <c:v>13.945761076460492</c:v>
                      </c:pt>
                      <c:pt idx="23">
                        <c:v>9.1122870670054343</c:v>
                      </c:pt>
                      <c:pt idx="24">
                        <c:v>45.191236680362806</c:v>
                      </c:pt>
                      <c:pt idx="25">
                        <c:v>12.707565971663749</c:v>
                      </c:pt>
                      <c:pt idx="26">
                        <c:v>15.851075955669929</c:v>
                      </c:pt>
                      <c:pt idx="27">
                        <c:v>53.857427917293016</c:v>
                      </c:pt>
                      <c:pt idx="28">
                        <c:v>4.7542367306115318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2652.2990063901184</c:v>
                      </c:pt>
                      <c:pt idx="1">
                        <c:v>1865.2488410864294</c:v>
                      </c:pt>
                      <c:pt idx="2">
                        <c:v>2469.1004989205549</c:v>
                      </c:pt>
                      <c:pt idx="3">
                        <c:v>1942.3286301792928</c:v>
                      </c:pt>
                      <c:pt idx="4">
                        <c:v>1438.3833704218887</c:v>
                      </c:pt>
                      <c:pt idx="5">
                        <c:v>863.70258917721503</c:v>
                      </c:pt>
                      <c:pt idx="6">
                        <c:v>1251.8299645768052</c:v>
                      </c:pt>
                      <c:pt idx="7">
                        <c:v>1163.891037789102</c:v>
                      </c:pt>
                      <c:pt idx="8">
                        <c:v>1121.7887004824506</c:v>
                      </c:pt>
                      <c:pt idx="9">
                        <c:v>1272.5624983619255</c:v>
                      </c:pt>
                      <c:pt idx="10">
                        <c:v>1231.9087586834423</c:v>
                      </c:pt>
                      <c:pt idx="11">
                        <c:v>976.33313344580188</c:v>
                      </c:pt>
                      <c:pt idx="12">
                        <c:v>1222.7893702330957</c:v>
                      </c:pt>
                      <c:pt idx="13">
                        <c:v>412.40910372230007</c:v>
                      </c:pt>
                      <c:pt idx="14">
                        <c:v>803.45006448794243</c:v>
                      </c:pt>
                      <c:pt idx="15">
                        <c:v>1198.9781702678711</c:v>
                      </c:pt>
                      <c:pt idx="16">
                        <c:v>1144.3846251160267</c:v>
                      </c:pt>
                      <c:pt idx="17">
                        <c:v>384.14978728405731</c:v>
                      </c:pt>
                      <c:pt idx="18">
                        <c:v>982.95743042117078</c:v>
                      </c:pt>
                      <c:pt idx="19">
                        <c:v>411.8531724232223</c:v>
                      </c:pt>
                      <c:pt idx="20">
                        <c:v>681.10265374452297</c:v>
                      </c:pt>
                      <c:pt idx="21">
                        <c:v>1063.9311267310616</c:v>
                      </c:pt>
                      <c:pt idx="22">
                        <c:v>523.2502217450135</c:v>
                      </c:pt>
                      <c:pt idx="23">
                        <c:v>474.40608481299876</c:v>
                      </c:pt>
                      <c:pt idx="24">
                        <c:v>920.07190470233968</c:v>
                      </c:pt>
                      <c:pt idx="25">
                        <c:v>466.18220850193461</c:v>
                      </c:pt>
                      <c:pt idx="26">
                        <c:v>526.48769091879581</c:v>
                      </c:pt>
                      <c:pt idx="27">
                        <c:v>821.89507228474099</c:v>
                      </c:pt>
                      <c:pt idx="28">
                        <c:v>216.73336006344005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144.63340328856296</c:v>
                </c:pt>
                <c:pt idx="2">
                  <c:v>49.533373169378585</c:v>
                </c:pt>
                <c:pt idx="3">
                  <c:v>47.132717164602354</c:v>
                </c:pt>
                <c:pt idx="4">
                  <c:v>819.36925604810074</c:v>
                </c:pt>
                <c:pt idx="5">
                  <c:v>506.57600656906737</c:v>
                </c:pt>
                <c:pt idx="7">
                  <c:v>820.17834795954332</c:v>
                </c:pt>
                <c:pt idx="8">
                  <c:v>35.821441457815126</c:v>
                </c:pt>
                <c:pt idx="9">
                  <c:v>542.39104059336637</c:v>
                </c:pt>
                <c:pt idx="10">
                  <c:v>42.317864742529387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241.29949362254391</c:v>
                </c:pt>
                <c:pt idx="4">
                  <c:v>819.36925604810074</c:v>
                </c:pt>
                <c:pt idx="5">
                  <c:v>506.57600656906737</c:v>
                </c:pt>
                <c:pt idx="6">
                  <c:v>1398.3908300107248</c:v>
                </c:pt>
                <c:pt idx="10">
                  <c:v>42.317864742529387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892808.13159083319</c:v>
                </c:pt>
                <c:pt idx="1">
                  <c:v>673664.84177135711</c:v>
                </c:pt>
                <c:pt idx="2">
                  <c:v>1178238.6357839718</c:v>
                </c:pt>
                <c:pt idx="3">
                  <c:v>1703113.2330617572</c:v>
                </c:pt>
                <c:pt idx="4">
                  <c:v>3249329.5492613558</c:v>
                </c:pt>
                <c:pt idx="5">
                  <c:v>2782314.8669821816</c:v>
                </c:pt>
                <c:pt idx="6">
                  <c:v>1186114.2756751578</c:v>
                </c:pt>
                <c:pt idx="7">
                  <c:v>484945.61869308841</c:v>
                </c:pt>
                <c:pt idx="8">
                  <c:v>1754633.2273289056</c:v>
                </c:pt>
                <c:pt idx="9">
                  <c:v>762790.08236044913</c:v>
                </c:pt>
                <c:pt idx="10">
                  <c:v>1905194.9483117515</c:v>
                </c:pt>
                <c:pt idx="11">
                  <c:v>308324.31870086025</c:v>
                </c:pt>
                <c:pt idx="12">
                  <c:v>5092117.3916878011</c:v>
                </c:pt>
                <c:pt idx="13">
                  <c:v>990584.33738859335</c:v>
                </c:pt>
                <c:pt idx="14">
                  <c:v>2394116.8027353589</c:v>
                </c:pt>
                <c:pt idx="15">
                  <c:v>6157995.2904197425</c:v>
                </c:pt>
                <c:pt idx="16">
                  <c:v>1363495.5630475543</c:v>
                </c:pt>
                <c:pt idx="17">
                  <c:v>2892443.0477988711</c:v>
                </c:pt>
                <c:pt idx="18">
                  <c:v>1520196.8225192975</c:v>
                </c:pt>
                <c:pt idx="19">
                  <c:v>3476330.6581001482</c:v>
                </c:pt>
                <c:pt idx="20">
                  <c:v>1285969.9734690075</c:v>
                </c:pt>
                <c:pt idx="21">
                  <c:v>4246213.5869447161</c:v>
                </c:pt>
                <c:pt idx="22">
                  <c:v>469647.85880809522</c:v>
                </c:pt>
                <c:pt idx="23">
                  <c:v>1146142.3274415138</c:v>
                </c:pt>
                <c:pt idx="24">
                  <c:v>1170707.0790435409</c:v>
                </c:pt>
                <c:pt idx="25">
                  <c:v>1314705.2860077098</c:v>
                </c:pt>
                <c:pt idx="26">
                  <c:v>1062178.006138165</c:v>
                </c:pt>
                <c:pt idx="27">
                  <c:v>635918.85497039312</c:v>
                </c:pt>
                <c:pt idx="28">
                  <c:v>1537880.7329401881</c:v>
                </c:pt>
                <c:pt idx="29">
                  <c:v>2104529.5937407054</c:v>
                </c:pt>
                <c:pt idx="30">
                  <c:v>1363894.0703888766</c:v>
                </c:pt>
                <c:pt idx="31">
                  <c:v>654903.93613063812</c:v>
                </c:pt>
                <c:pt idx="32">
                  <c:v>733545.12095388432</c:v>
                </c:pt>
                <c:pt idx="33">
                  <c:v>516257.89366899629</c:v>
                </c:pt>
                <c:pt idx="34">
                  <c:v>1422258.0976043686</c:v>
                </c:pt>
                <c:pt idx="35">
                  <c:v>4472791.2541493736</c:v>
                </c:pt>
                <c:pt idx="36">
                  <c:v>1920498.7364867881</c:v>
                </c:pt>
                <c:pt idx="37">
                  <c:v>1162280.6707886513</c:v>
                </c:pt>
                <c:pt idx="38">
                  <c:v>1871909.2274381651</c:v>
                </c:pt>
                <c:pt idx="39">
                  <c:v>971974.23474306625</c:v>
                </c:pt>
                <c:pt idx="40">
                  <c:v>1688510.8721794279</c:v>
                </c:pt>
                <c:pt idx="41">
                  <c:v>438304.88786892843</c:v>
                </c:pt>
                <c:pt idx="42">
                  <c:v>1033251.5027580891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892808.13159083319</c:v>
                </c:pt>
                <c:pt idx="1">
                  <c:v>673664.84177135711</c:v>
                </c:pt>
                <c:pt idx="2">
                  <c:v>1178238.6357839718</c:v>
                </c:pt>
                <c:pt idx="3">
                  <c:v>1703113.2330617572</c:v>
                </c:pt>
                <c:pt idx="4">
                  <c:v>3249329.5492613558</c:v>
                </c:pt>
                <c:pt idx="5">
                  <c:v>2782314.8669821816</c:v>
                </c:pt>
                <c:pt idx="6">
                  <c:v>1186114.2756751578</c:v>
                </c:pt>
                <c:pt idx="7">
                  <c:v>484945.61869308841</c:v>
                </c:pt>
                <c:pt idx="8">
                  <c:v>1754633.2273289056</c:v>
                </c:pt>
                <c:pt idx="9">
                  <c:v>762790.08236044913</c:v>
                </c:pt>
                <c:pt idx="10">
                  <c:v>1905194.9483117515</c:v>
                </c:pt>
                <c:pt idx="11">
                  <c:v>308324.31870086025</c:v>
                </c:pt>
                <c:pt idx="12">
                  <c:v>5092117.3916878011</c:v>
                </c:pt>
                <c:pt idx="13">
                  <c:v>990584.33738859335</c:v>
                </c:pt>
                <c:pt idx="14">
                  <c:v>2394116.8027353589</c:v>
                </c:pt>
                <c:pt idx="15">
                  <c:v>6157995.2904197425</c:v>
                </c:pt>
                <c:pt idx="16">
                  <c:v>1363495.5630475543</c:v>
                </c:pt>
                <c:pt idx="17">
                  <c:v>2892443.0477988711</c:v>
                </c:pt>
                <c:pt idx="18">
                  <c:v>1520196.8225192975</c:v>
                </c:pt>
                <c:pt idx="19">
                  <c:v>3476330.6581001482</c:v>
                </c:pt>
                <c:pt idx="20">
                  <c:v>1285969.9734690075</c:v>
                </c:pt>
                <c:pt idx="21">
                  <c:v>4246213.5869447161</c:v>
                </c:pt>
                <c:pt idx="22">
                  <c:v>469647.85880809522</c:v>
                </c:pt>
                <c:pt idx="23">
                  <c:v>1146142.3274415138</c:v>
                </c:pt>
                <c:pt idx="24">
                  <c:v>1170707.0790435409</c:v>
                </c:pt>
                <c:pt idx="25">
                  <c:v>1314705.2860077098</c:v>
                </c:pt>
                <c:pt idx="26">
                  <c:v>1062178.006138165</c:v>
                </c:pt>
                <c:pt idx="27">
                  <c:v>635918.85497039312</c:v>
                </c:pt>
                <c:pt idx="28">
                  <c:v>1537880.7329401881</c:v>
                </c:pt>
                <c:pt idx="29">
                  <c:v>2104529.5937407054</c:v>
                </c:pt>
                <c:pt idx="30">
                  <c:v>1363894.0703888766</c:v>
                </c:pt>
                <c:pt idx="31">
                  <c:v>654903.93613063812</c:v>
                </c:pt>
                <c:pt idx="32">
                  <c:v>733545.12095388432</c:v>
                </c:pt>
                <c:pt idx="33">
                  <c:v>516257.89366899629</c:v>
                </c:pt>
                <c:pt idx="34">
                  <c:v>1422258.0976043686</c:v>
                </c:pt>
                <c:pt idx="35">
                  <c:v>4472791.2541493736</c:v>
                </c:pt>
                <c:pt idx="36">
                  <c:v>1920498.7364867881</c:v>
                </c:pt>
                <c:pt idx="37">
                  <c:v>1162280.6707886513</c:v>
                </c:pt>
                <c:pt idx="38">
                  <c:v>1871909.2274381651</c:v>
                </c:pt>
                <c:pt idx="39">
                  <c:v>971974.23474306625</c:v>
                </c:pt>
                <c:pt idx="40">
                  <c:v>1688510.8721794279</c:v>
                </c:pt>
                <c:pt idx="41">
                  <c:v>438304.88786892843</c:v>
                </c:pt>
                <c:pt idx="42">
                  <c:v>1033251.5027580891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352469.26340916666</c:v>
                </c:pt>
                <c:pt idx="1">
                  <c:v>128432.8492286429</c:v>
                </c:pt>
                <c:pt idx="2">
                  <c:v>24550.124216028147</c:v>
                </c:pt>
                <c:pt idx="3">
                  <c:v>215762.77993824283</c:v>
                </c:pt>
                <c:pt idx="4">
                  <c:v>164481.39904131414</c:v>
                </c:pt>
                <c:pt idx="5">
                  <c:v>295882.94101781858</c:v>
                </c:pt>
                <c:pt idx="6">
                  <c:v>27129.629324842033</c:v>
                </c:pt>
                <c:pt idx="7">
                  <c:v>171874.43330691161</c:v>
                </c:pt>
                <c:pt idx="8">
                  <c:v>202171.68467109441</c:v>
                </c:pt>
                <c:pt idx="9">
                  <c:v>9975.9096395508932</c:v>
                </c:pt>
                <c:pt idx="10">
                  <c:v>79944.915688248206</c:v>
                </c:pt>
                <c:pt idx="11">
                  <c:v>3240261.8832991398</c:v>
                </c:pt>
                <c:pt idx="12">
                  <c:v>523804.0781914884</c:v>
                </c:pt>
                <c:pt idx="13">
                  <c:v>31914.678611406682</c:v>
                </c:pt>
                <c:pt idx="14">
                  <c:v>78154.002264640745</c:v>
                </c:pt>
                <c:pt idx="15">
                  <c:v>815841.1875802573</c:v>
                </c:pt>
                <c:pt idx="16">
                  <c:v>33316.603952445847</c:v>
                </c:pt>
                <c:pt idx="17">
                  <c:v>615319.69820112921</c:v>
                </c:pt>
                <c:pt idx="18">
                  <c:v>111261.33148070263</c:v>
                </c:pt>
                <c:pt idx="19">
                  <c:v>322755.73789985216</c:v>
                </c:pt>
                <c:pt idx="20">
                  <c:v>45416.329530992232</c:v>
                </c:pt>
                <c:pt idx="21">
                  <c:v>215074.68505528357</c:v>
                </c:pt>
                <c:pt idx="22">
                  <c:v>31104.005191904744</c:v>
                </c:pt>
                <c:pt idx="23">
                  <c:v>93738.950558486336</c:v>
                </c:pt>
                <c:pt idx="24">
                  <c:v>27257.916956459274</c:v>
                </c:pt>
                <c:pt idx="25">
                  <c:v>57256.577992290171</c:v>
                </c:pt>
                <c:pt idx="26">
                  <c:v>3022.7528618348688</c:v>
                </c:pt>
                <c:pt idx="27">
                  <c:v>50766.491029606776</c:v>
                </c:pt>
                <c:pt idx="28">
                  <c:v>39251.942059811583</c:v>
                </c:pt>
                <c:pt idx="29">
                  <c:v>71141.531259294396</c:v>
                </c:pt>
                <c:pt idx="30">
                  <c:v>232566.18061112359</c:v>
                </c:pt>
                <c:pt idx="31">
                  <c:v>34998.171869361839</c:v>
                </c:pt>
                <c:pt idx="32">
                  <c:v>123930.88704611571</c:v>
                </c:pt>
                <c:pt idx="33">
                  <c:v>1636.0773310037398</c:v>
                </c:pt>
                <c:pt idx="34">
                  <c:v>29733.3673956315</c:v>
                </c:pt>
                <c:pt idx="35">
                  <c:v>180476.71585062603</c:v>
                </c:pt>
                <c:pt idx="36">
                  <c:v>180278.56651321164</c:v>
                </c:pt>
                <c:pt idx="37">
                  <c:v>28084.075211348805</c:v>
                </c:pt>
                <c:pt idx="38">
                  <c:v>68338.601561834803</c:v>
                </c:pt>
                <c:pt idx="39">
                  <c:v>6287.3122569337611</c:v>
                </c:pt>
                <c:pt idx="40">
                  <c:v>45724.693820572276</c:v>
                </c:pt>
                <c:pt idx="41">
                  <c:v>23996.257131071608</c:v>
                </c:pt>
                <c:pt idx="42">
                  <c:v>31789.155241911234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352469.26340916666</c:v>
                </c:pt>
                <c:pt idx="1">
                  <c:v>128432.8492286429</c:v>
                </c:pt>
                <c:pt idx="2">
                  <c:v>24550.124216028147</c:v>
                </c:pt>
                <c:pt idx="3">
                  <c:v>215762.77993824283</c:v>
                </c:pt>
                <c:pt idx="4">
                  <c:v>164481.39904131414</c:v>
                </c:pt>
                <c:pt idx="5">
                  <c:v>295882.94101781858</c:v>
                </c:pt>
                <c:pt idx="6">
                  <c:v>27129.629324842033</c:v>
                </c:pt>
                <c:pt idx="7">
                  <c:v>171874.43330691161</c:v>
                </c:pt>
                <c:pt idx="8">
                  <c:v>202171.68467109441</c:v>
                </c:pt>
                <c:pt idx="9">
                  <c:v>9975.9096395508932</c:v>
                </c:pt>
                <c:pt idx="10">
                  <c:v>79944.915688248206</c:v>
                </c:pt>
                <c:pt idx="11">
                  <c:v>3240261.8832991398</c:v>
                </c:pt>
                <c:pt idx="12">
                  <c:v>523804.0781914884</c:v>
                </c:pt>
                <c:pt idx="13">
                  <c:v>31914.678611406682</c:v>
                </c:pt>
                <c:pt idx="14">
                  <c:v>78154.002264640745</c:v>
                </c:pt>
                <c:pt idx="15">
                  <c:v>815841.1875802573</c:v>
                </c:pt>
                <c:pt idx="16">
                  <c:v>33316.603952445847</c:v>
                </c:pt>
                <c:pt idx="17">
                  <c:v>615319.69820112921</c:v>
                </c:pt>
                <c:pt idx="18">
                  <c:v>111261.33148070263</c:v>
                </c:pt>
                <c:pt idx="19">
                  <c:v>322755.73789985216</c:v>
                </c:pt>
                <c:pt idx="20">
                  <c:v>45416.329530992232</c:v>
                </c:pt>
                <c:pt idx="21">
                  <c:v>215074.68505528357</c:v>
                </c:pt>
                <c:pt idx="22">
                  <c:v>31104.005191904744</c:v>
                </c:pt>
                <c:pt idx="23">
                  <c:v>93738.950558486336</c:v>
                </c:pt>
                <c:pt idx="24">
                  <c:v>27257.916956459274</c:v>
                </c:pt>
                <c:pt idx="25">
                  <c:v>57256.577992290171</c:v>
                </c:pt>
                <c:pt idx="26">
                  <c:v>3022.7528618348688</c:v>
                </c:pt>
                <c:pt idx="27">
                  <c:v>50766.491029606776</c:v>
                </c:pt>
                <c:pt idx="28">
                  <c:v>39251.942059811583</c:v>
                </c:pt>
                <c:pt idx="29">
                  <c:v>71141.531259294396</c:v>
                </c:pt>
                <c:pt idx="30">
                  <c:v>232566.18061112359</c:v>
                </c:pt>
                <c:pt idx="31">
                  <c:v>34998.171869361839</c:v>
                </c:pt>
                <c:pt idx="32">
                  <c:v>123930.88704611571</c:v>
                </c:pt>
                <c:pt idx="33">
                  <c:v>1636.0773310037398</c:v>
                </c:pt>
                <c:pt idx="34">
                  <c:v>29733.3673956315</c:v>
                </c:pt>
                <c:pt idx="35">
                  <c:v>180476.71585062603</c:v>
                </c:pt>
                <c:pt idx="36">
                  <c:v>180278.56651321164</c:v>
                </c:pt>
                <c:pt idx="37">
                  <c:v>28084.075211348805</c:v>
                </c:pt>
                <c:pt idx="38">
                  <c:v>68338.601561834803</c:v>
                </c:pt>
                <c:pt idx="39">
                  <c:v>6287.3122569337611</c:v>
                </c:pt>
                <c:pt idx="40">
                  <c:v>45724.693820572276</c:v>
                </c:pt>
                <c:pt idx="41">
                  <c:v>23996.257131071608</c:v>
                </c:pt>
                <c:pt idx="42">
                  <c:v>31789.155241911234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94684.135302670024</c:v>
                </c:pt>
                <c:pt idx="5">
                  <c:v>46709.531999999992</c:v>
                </c:pt>
                <c:pt idx="6">
                  <c:v>0</c:v>
                </c:pt>
                <c:pt idx="7">
                  <c:v>13610.246999999999</c:v>
                </c:pt>
                <c:pt idx="8">
                  <c:v>6943.648000000001</c:v>
                </c:pt>
                <c:pt idx="9">
                  <c:v>0</c:v>
                </c:pt>
                <c:pt idx="10">
                  <c:v>1092.258</c:v>
                </c:pt>
                <c:pt idx="11">
                  <c:v>44329.99500000001</c:v>
                </c:pt>
                <c:pt idx="12">
                  <c:v>17284.083879290003</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3413810.9483026699</c:v>
                </c:pt>
                <c:pt idx="5">
                  <c:v>3078197.8080000002</c:v>
                </c:pt>
                <c:pt idx="6">
                  <c:v>1213243.9049999998</c:v>
                </c:pt>
                <c:pt idx="7">
                  <c:v>656820.05200000003</c:v>
                </c:pt>
                <c:pt idx="8">
                  <c:v>1956804.912</c:v>
                </c:pt>
                <c:pt idx="9">
                  <c:v>772765.99199999997</c:v>
                </c:pt>
                <c:pt idx="10">
                  <c:v>1985139.8639999996</c:v>
                </c:pt>
                <c:pt idx="11">
                  <c:v>3548586.202</c:v>
                </c:pt>
                <c:pt idx="12">
                  <c:v>5615921.4698792892</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再エネ比較シート!$CO$13:$CO$42</c:f>
              <c:numCache>
                <c:formatCode>0.0%</c:formatCode>
                <c:ptCount val="30"/>
                <c:pt idx="0">
                  <c:v>1.7235592326369061E-2</c:v>
                </c:pt>
                <c:pt idx="1">
                  <c:v>1.0818645721915697E-2</c:v>
                </c:pt>
                <c:pt idx="2">
                  <c:v>3.2355899135302908E-2</c:v>
                </c:pt>
                <c:pt idx="3">
                  <c:v>9.7593688653227328E-3</c:v>
                </c:pt>
                <c:pt idx="4">
                  <c:v>2.6741054484913672E-2</c:v>
                </c:pt>
                <c:pt idx="5">
                  <c:v>1.2312075599598472E-2</c:v>
                </c:pt>
                <c:pt idx="6">
                  <c:v>3.1506722468787371E-2</c:v>
                </c:pt>
                <c:pt idx="7">
                  <c:v>2.5241124563923661E-2</c:v>
                </c:pt>
                <c:pt idx="8">
                  <c:v>3.2598061658722775E-2</c:v>
                </c:pt>
                <c:pt idx="9">
                  <c:v>3.0114805852247441E-2</c:v>
                </c:pt>
                <c:pt idx="10">
                  <c:v>4.2481257712826771E-2</c:v>
                </c:pt>
                <c:pt idx="11">
                  <c:v>2.6530754141743166E-2</c:v>
                </c:pt>
                <c:pt idx="12">
                  <c:v>4.4729674771699347E-2</c:v>
                </c:pt>
                <c:pt idx="13">
                  <c:v>1.7890275700285264E-2</c:v>
                </c:pt>
                <c:pt idx="14">
                  <c:v>4.2921480123956225E-2</c:v>
                </c:pt>
                <c:pt idx="15">
                  <c:v>9.6093979273001381E-2</c:v>
                </c:pt>
                <c:pt idx="16">
                  <c:v>2.8148838393776986E-2</c:v>
                </c:pt>
                <c:pt idx="17">
                  <c:v>1.9799387161825943E-2</c:v>
                </c:pt>
                <c:pt idx="18">
                  <c:v>5.6198304590638092E-2</c:v>
                </c:pt>
                <c:pt idx="19">
                  <c:v>1.2288639913221211E-2</c:v>
                </c:pt>
                <c:pt idx="20">
                  <c:v>3.0414735926596839E-2</c:v>
                </c:pt>
                <c:pt idx="21">
                  <c:v>4.8651391894917531E-2</c:v>
                </c:pt>
                <c:pt idx="22">
                  <c:v>1.9704214512548519E-2</c:v>
                </c:pt>
                <c:pt idx="23">
                  <c:v>1.1654034233364084E-2</c:v>
                </c:pt>
                <c:pt idx="24">
                  <c:v>7.430840618318639E-2</c:v>
                </c:pt>
                <c:pt idx="25">
                  <c:v>3.3496023427373539E-2</c:v>
                </c:pt>
                <c:pt idx="26">
                  <c:v>3.3227569783647014E-2</c:v>
                </c:pt>
                <c:pt idx="27">
                  <c:v>6.1062456135682522E-2</c:v>
                </c:pt>
                <c:pt idx="28">
                  <c:v>1.7689109118880945E-2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再エネ比較シート!$CC$13:$CC$42</c:f>
              <c:numCache>
                <c:formatCode>0.0%</c:formatCode>
                <c:ptCount val="30"/>
                <c:pt idx="0">
                  <c:v>8.2093127740768476E-3</c:v>
                </c:pt>
                <c:pt idx="1">
                  <c:v>3.5521573325399719E-3</c:v>
                </c:pt>
                <c:pt idx="2">
                  <c:v>1.3817715443161946E-2</c:v>
                </c:pt>
                <c:pt idx="3">
                  <c:v>5.9104814598573236E-3</c:v>
                </c:pt>
                <c:pt idx="4">
                  <c:v>1.279705446831594E-2</c:v>
                </c:pt>
                <c:pt idx="5">
                  <c:v>5.3947265184415344E-3</c:v>
                </c:pt>
                <c:pt idx="6">
                  <c:v>1.2043829380482894E-2</c:v>
                </c:pt>
                <c:pt idx="7">
                  <c:v>9.4899793437362868E-3</c:v>
                </c:pt>
                <c:pt idx="8">
                  <c:v>1.6793435089029172E-2</c:v>
                </c:pt>
                <c:pt idx="9">
                  <c:v>1.0974200610015221E-2</c:v>
                </c:pt>
                <c:pt idx="10">
                  <c:v>1.9792449617168129E-2</c:v>
                </c:pt>
                <c:pt idx="11">
                  <c:v>1.1224058078635024E-2</c:v>
                </c:pt>
                <c:pt idx="12">
                  <c:v>1.6789295715302462E-2</c:v>
                </c:pt>
                <c:pt idx="13">
                  <c:v>1.2672003679385683E-2</c:v>
                </c:pt>
                <c:pt idx="14">
                  <c:v>1.3872190363205777E-2</c:v>
                </c:pt>
                <c:pt idx="15">
                  <c:v>3.9139271623581551E-2</c:v>
                </c:pt>
                <c:pt idx="16">
                  <c:v>1.1523624216602002E-2</c:v>
                </c:pt>
                <c:pt idx="17">
                  <c:v>1.4897368057303998E-2</c:v>
                </c:pt>
                <c:pt idx="18">
                  <c:v>3.1634344432124456E-2</c:v>
                </c:pt>
                <c:pt idx="19">
                  <c:v>6.570703713872493E-3</c:v>
                </c:pt>
                <c:pt idx="20">
                  <c:v>1.6291403690545821E-2</c:v>
                </c:pt>
                <c:pt idx="21">
                  <c:v>2.0261280631319295E-2</c:v>
                </c:pt>
                <c:pt idx="22">
                  <c:v>1.2583619253228108E-2</c:v>
                </c:pt>
                <c:pt idx="23">
                  <c:v>8.0230495217607899E-3</c:v>
                </c:pt>
                <c:pt idx="24">
                  <c:v>2.6654005807800595E-2</c:v>
                </c:pt>
                <c:pt idx="25">
                  <c:v>1.5813919366429383E-2</c:v>
                </c:pt>
                <c:pt idx="26">
                  <c:v>1.9335636904647194E-2</c:v>
                </c:pt>
                <c:pt idx="27">
                  <c:v>3.1136605404263454E-2</c:v>
                </c:pt>
                <c:pt idx="28">
                  <c:v>1.3375418722924196E-2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再エネ比較シート!$CD$13:$CD$42</c:f>
              <c:numCache>
                <c:formatCode>0.0%</c:formatCode>
                <c:ptCount val="30"/>
                <c:pt idx="0">
                  <c:v>4.227096988595253E-3</c:v>
                </c:pt>
                <c:pt idx="1">
                  <c:v>5.4744071747006053E-3</c:v>
                </c:pt>
                <c:pt idx="2">
                  <c:v>1.0505858951854201E-2</c:v>
                </c:pt>
                <c:pt idx="3">
                  <c:v>4.7376978488778698E-3</c:v>
                </c:pt>
                <c:pt idx="4">
                  <c:v>8.5350964206359174E-3</c:v>
                </c:pt>
                <c:pt idx="5">
                  <c:v>4.3794957957749518E-3</c:v>
                </c:pt>
                <c:pt idx="6">
                  <c:v>2.2399323199982547E-2</c:v>
                </c:pt>
                <c:pt idx="7">
                  <c:v>1.179463770276268E-2</c:v>
                </c:pt>
                <c:pt idx="8">
                  <c:v>1.2166206895171679E-2</c:v>
                </c:pt>
                <c:pt idx="9">
                  <c:v>2.015785772963485E-2</c:v>
                </c:pt>
                <c:pt idx="10">
                  <c:v>5.975699617334438E-2</c:v>
                </c:pt>
                <c:pt idx="11">
                  <c:v>3.1197861154465181E-2</c:v>
                </c:pt>
                <c:pt idx="12">
                  <c:v>4.2823264663832947E-2</c:v>
                </c:pt>
                <c:pt idx="13">
                  <c:v>3.125291085489122E-3</c:v>
                </c:pt>
                <c:pt idx="14">
                  <c:v>1.3431897596105032E-2</c:v>
                </c:pt>
                <c:pt idx="15">
                  <c:v>0.14052788530208299</c:v>
                </c:pt>
                <c:pt idx="16">
                  <c:v>3.5380344157921004E-2</c:v>
                </c:pt>
                <c:pt idx="17">
                  <c:v>3.488660891057782E-3</c:v>
                </c:pt>
                <c:pt idx="18">
                  <c:v>5.2190893917290489E-2</c:v>
                </c:pt>
                <c:pt idx="19">
                  <c:v>3.6713782000729112E-3</c:v>
                </c:pt>
                <c:pt idx="20">
                  <c:v>1.5836880165322816E-2</c:v>
                </c:pt>
                <c:pt idx="21">
                  <c:v>7.4832239189870128E-2</c:v>
                </c:pt>
                <c:pt idx="22">
                  <c:v>3.7230777639460167E-3</c:v>
                </c:pt>
                <c:pt idx="23">
                  <c:v>2.4207067064500715E-3</c:v>
                </c:pt>
                <c:pt idx="24">
                  <c:v>2.7047424788084341E-2</c:v>
                </c:pt>
                <c:pt idx="25">
                  <c:v>1.0215536286365822E-2</c:v>
                </c:pt>
                <c:pt idx="26">
                  <c:v>7.9388728993669191E-3</c:v>
                </c:pt>
                <c:pt idx="27">
                  <c:v>6.9890810089405481E-2</c:v>
                </c:pt>
                <c:pt idx="28">
                  <c:v>2.7136308013221417E-3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再エネ比較シート!$CE$13:$CE$42</c:f>
              <c:numCache>
                <c:formatCode>0.0%</c:formatCode>
                <c:ptCount val="30"/>
                <c:pt idx="0">
                  <c:v>2.3389080270936504E-4</c:v>
                </c:pt>
                <c:pt idx="1">
                  <c:v>0</c:v>
                </c:pt>
                <c:pt idx="2">
                  <c:v>0</c:v>
                </c:pt>
                <c:pt idx="3">
                  <c:v>4.2279500174979608E-6</c:v>
                </c:pt>
                <c:pt idx="4">
                  <c:v>0</c:v>
                </c:pt>
                <c:pt idx="5">
                  <c:v>5.1720501213474055E-4</c:v>
                </c:pt>
                <c:pt idx="6">
                  <c:v>0</c:v>
                </c:pt>
                <c:pt idx="7">
                  <c:v>0</c:v>
                </c:pt>
                <c:pt idx="8">
                  <c:v>0</c:v>
                </c:pt>
                <c:pt idx="9">
                  <c:v>0</c:v>
                </c:pt>
                <c:pt idx="10">
                  <c:v>2.3679079977780132E-6</c:v>
                </c:pt>
                <c:pt idx="11">
                  <c:v>0</c:v>
                </c:pt>
                <c:pt idx="12">
                  <c:v>1.1635400702175036E-2</c:v>
                </c:pt>
                <c:pt idx="13">
                  <c:v>0</c:v>
                </c:pt>
                <c:pt idx="14">
                  <c:v>0</c:v>
                </c:pt>
                <c:pt idx="15">
                  <c:v>9.2602742977225417E-3</c:v>
                </c:pt>
                <c:pt idx="16">
                  <c:v>3.950242555634189E-5</c:v>
                </c:pt>
                <c:pt idx="17">
                  <c:v>0</c:v>
                </c:pt>
                <c:pt idx="18">
                  <c:v>0</c:v>
                </c:pt>
                <c:pt idx="19">
                  <c:v>0</c:v>
                </c:pt>
                <c:pt idx="20">
                  <c:v>0</c:v>
                </c:pt>
                <c:pt idx="21">
                  <c:v>0</c:v>
                </c:pt>
                <c:pt idx="22">
                  <c:v>0</c:v>
                </c:pt>
                <c:pt idx="23">
                  <c:v>0</c:v>
                </c:pt>
                <c:pt idx="24">
                  <c:v>1.4666544973038975E-6</c:v>
                </c:pt>
                <c:pt idx="25">
                  <c:v>2.0246783303203015E-6</c:v>
                </c:pt>
                <c:pt idx="26">
                  <c:v>0</c:v>
                </c:pt>
                <c:pt idx="27">
                  <c:v>7.8583112270154947E-3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再エネ比較シート!$CF$13:$CF$42</c:f>
              <c:numCache>
                <c:formatCode>0.0%</c:formatCode>
                <c:ptCount val="30"/>
                <c:pt idx="0">
                  <c:v>2.5406759971728437E-4</c:v>
                </c:pt>
                <c:pt idx="1">
                  <c:v>2.6150394442925478E-5</c:v>
                </c:pt>
                <c:pt idx="2">
                  <c:v>0</c:v>
                </c:pt>
                <c:pt idx="3">
                  <c:v>5.6127872440729751E-4</c:v>
                </c:pt>
                <c:pt idx="4">
                  <c:v>6.2267213000394129E-5</c:v>
                </c:pt>
                <c:pt idx="5">
                  <c:v>1.3267578727560819E-4</c:v>
                </c:pt>
                <c:pt idx="6">
                  <c:v>9.1143274407033152E-5</c:v>
                </c:pt>
                <c:pt idx="7">
                  <c:v>4.7503962677581123E-4</c:v>
                </c:pt>
                <c:pt idx="8">
                  <c:v>1.0940131046647603E-4</c:v>
                </c:pt>
                <c:pt idx="9">
                  <c:v>7.440162994776301E-4</c:v>
                </c:pt>
                <c:pt idx="10">
                  <c:v>1.1462094976643444E-3</c:v>
                </c:pt>
                <c:pt idx="11">
                  <c:v>3.0868308738501814E-4</c:v>
                </c:pt>
                <c:pt idx="12">
                  <c:v>8.1012219177136998E-4</c:v>
                </c:pt>
                <c:pt idx="13">
                  <c:v>0</c:v>
                </c:pt>
                <c:pt idx="14">
                  <c:v>1.5775146418568295E-4</c:v>
                </c:pt>
                <c:pt idx="15">
                  <c:v>0</c:v>
                </c:pt>
                <c:pt idx="16">
                  <c:v>1.0215361754091937E-5</c:v>
                </c:pt>
                <c:pt idx="17">
                  <c:v>0</c:v>
                </c:pt>
                <c:pt idx="18">
                  <c:v>8.9782561545432931E-5</c:v>
                </c:pt>
                <c:pt idx="19">
                  <c:v>0</c:v>
                </c:pt>
                <c:pt idx="20">
                  <c:v>1.8957520426954609E-4</c:v>
                </c:pt>
                <c:pt idx="21">
                  <c:v>1.2028679465515295E-4</c:v>
                </c:pt>
                <c:pt idx="22">
                  <c:v>1.0292013430483492E-4</c:v>
                </c:pt>
                <c:pt idx="23">
                  <c:v>7.7359165682881271E-4</c:v>
                </c:pt>
                <c:pt idx="24">
                  <c:v>4.833528442853596E-4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再エネ比較シート!$CH$13:$CH$42</c:f>
              <c:numCache>
                <c:formatCode>0.0%</c:formatCode>
                <c:ptCount val="30"/>
                <c:pt idx="0">
                  <c:v>1.3394039940101306E-2</c:v>
                </c:pt>
                <c:pt idx="1">
                  <c:v>1.555793151859799E-2</c:v>
                </c:pt>
                <c:pt idx="2">
                  <c:v>2.2060036432440904E-2</c:v>
                </c:pt>
                <c:pt idx="3">
                  <c:v>1.528216838417377E-2</c:v>
                </c:pt>
                <c:pt idx="4">
                  <c:v>1.3409716040945485E-2</c:v>
                </c:pt>
                <c:pt idx="5">
                  <c:v>4.6521622496911358E-2</c:v>
                </c:pt>
                <c:pt idx="6">
                  <c:v>1.3467350289368147E-2</c:v>
                </c:pt>
                <c:pt idx="7">
                  <c:v>1.1198036446217561E-2</c:v>
                </c:pt>
                <c:pt idx="8">
                  <c:v>6.9817791484856062E-3</c:v>
                </c:pt>
                <c:pt idx="9">
                  <c:v>2.2213395583172587E-2</c:v>
                </c:pt>
                <c:pt idx="10">
                  <c:v>1.5233859719575886E-2</c:v>
                </c:pt>
                <c:pt idx="11">
                  <c:v>1.3640852623490326E-3</c:v>
                </c:pt>
                <c:pt idx="12">
                  <c:v>9.7626545919089397E-2</c:v>
                </c:pt>
                <c:pt idx="13">
                  <c:v>2.2073563722035318E-2</c:v>
                </c:pt>
                <c:pt idx="14">
                  <c:v>2.5640673787152551E-2</c:v>
                </c:pt>
                <c:pt idx="15">
                  <c:v>7.6219100308569246E-3</c:v>
                </c:pt>
                <c:pt idx="16">
                  <c:v>1.6610934905616756E-2</c:v>
                </c:pt>
                <c:pt idx="17">
                  <c:v>4.4341285985322214E-2</c:v>
                </c:pt>
                <c:pt idx="18">
                  <c:v>6.0311949740443505E-3</c:v>
                </c:pt>
                <c:pt idx="19">
                  <c:v>3.3022530112653783E-2</c:v>
                </c:pt>
                <c:pt idx="20">
                  <c:v>1.0862711429219169E-2</c:v>
                </c:pt>
                <c:pt idx="21">
                  <c:v>1.2373064203667383E-2</c:v>
                </c:pt>
                <c:pt idx="22">
                  <c:v>2.3166311593424967E-2</c:v>
                </c:pt>
                <c:pt idx="23">
                  <c:v>2.0522931601752621E-2</c:v>
                </c:pt>
                <c:pt idx="24">
                  <c:v>1.0911199788410042E-2</c:v>
                </c:pt>
                <c:pt idx="25">
                  <c:v>2.2323650438829168E-2</c:v>
                </c:pt>
                <c:pt idx="26">
                  <c:v>2.8154265998935557E-2</c:v>
                </c:pt>
                <c:pt idx="27">
                  <c:v>0.12807136455077966</c:v>
                </c:pt>
                <c:pt idx="28">
                  <c:v>4.2470680742960891E-2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再エネ比較シート!$CI$13:$CI$42</c:f>
              <c:numCache>
                <c:formatCode>0.0%</c:formatCode>
                <c:ptCount val="30"/>
                <c:pt idx="0">
                  <c:v>2.6318408105200055E-2</c:v>
                </c:pt>
                <c:pt idx="1">
                  <c:v>2.4610646420281494E-2</c:v>
                </c:pt>
                <c:pt idx="2">
                  <c:v>4.6383610827457046E-2</c:v>
                </c:pt>
                <c:pt idx="3">
                  <c:v>2.6495854367333763E-2</c:v>
                </c:pt>
                <c:pt idx="4">
                  <c:v>3.4804134142897736E-2</c:v>
                </c:pt>
                <c:pt idx="5">
                  <c:v>5.6945725610538192E-2</c:v>
                </c:pt>
                <c:pt idx="6">
                  <c:v>4.8001646144240628E-2</c:v>
                </c:pt>
                <c:pt idx="7">
                  <c:v>3.2957693119492343E-2</c:v>
                </c:pt>
                <c:pt idx="8">
                  <c:v>3.6050822443152934E-2</c:v>
                </c:pt>
                <c:pt idx="9">
                  <c:v>5.408947022230029E-2</c:v>
                </c:pt>
                <c:pt idx="10">
                  <c:v>9.5931882915750513E-2</c:v>
                </c:pt>
                <c:pt idx="11">
                  <c:v>4.409468758283426E-2</c:v>
                </c:pt>
                <c:pt idx="12">
                  <c:v>0.16968462919217123</c:v>
                </c:pt>
                <c:pt idx="13">
                  <c:v>3.7870858486910124E-2</c:v>
                </c:pt>
                <c:pt idx="14">
                  <c:v>5.3102513210649037E-2</c:v>
                </c:pt>
                <c:pt idx="15">
                  <c:v>0.196549341254244</c:v>
                </c:pt>
                <c:pt idx="16">
                  <c:v>6.35646210674502E-2</c:v>
                </c:pt>
                <c:pt idx="17">
                  <c:v>6.2727314933683984E-2</c:v>
                </c:pt>
                <c:pt idx="18">
                  <c:v>8.9946215885004718E-2</c:v>
                </c:pt>
                <c:pt idx="19">
                  <c:v>4.3264612026599189E-2</c:v>
                </c:pt>
                <c:pt idx="20">
                  <c:v>4.3180570489357355E-2</c:v>
                </c:pt>
                <c:pt idx="21">
                  <c:v>0.10758687081951196</c:v>
                </c:pt>
                <c:pt idx="22">
                  <c:v>3.9575928744903927E-2</c:v>
                </c:pt>
                <c:pt idx="23">
                  <c:v>3.1740279486792297E-2</c:v>
                </c:pt>
                <c:pt idx="24">
                  <c:v>6.509744988307764E-2</c:v>
                </c:pt>
                <c:pt idx="25">
                  <c:v>4.8355130769954693E-2</c:v>
                </c:pt>
                <c:pt idx="26">
                  <c:v>5.5428775802949665E-2</c:v>
                </c:pt>
                <c:pt idx="27">
                  <c:v>0.23695709127146408</c:v>
                </c:pt>
                <c:pt idx="28">
                  <c:v>5.8559730267207233E-2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再エネ比較シート!$BE$13:$BE$42</c:f>
              <c:numCache>
                <c:formatCode>#,##0_);[Red]\(#,##0\)</c:formatCode>
                <c:ptCount val="30"/>
                <c:pt idx="0">
                  <c:v>125802.69999999845</c:v>
                </c:pt>
                <c:pt idx="1">
                  <c:v>65439.100000000573</c:v>
                </c:pt>
                <c:pt idx="2">
                  <c:v>167840.09999999544</c:v>
                </c:pt>
                <c:pt idx="3">
                  <c:v>49346.771000000459</c:v>
                </c:pt>
                <c:pt idx="4">
                  <c:v>99008.837000001222</c:v>
                </c:pt>
                <c:pt idx="5">
                  <c:v>37574.300000000221</c:v>
                </c:pt>
                <c:pt idx="6">
                  <c:v>98151.400000001348</c:v>
                </c:pt>
                <c:pt idx="7">
                  <c:v>71961.800000000367</c:v>
                </c:pt>
                <c:pt idx="8">
                  <c:v>85379.06999999941</c:v>
                </c:pt>
                <c:pt idx="9">
                  <c:v>79843.506000000139</c:v>
                </c:pt>
                <c:pt idx="10">
                  <c:v>96837.999999999767</c:v>
                </c:pt>
                <c:pt idx="11">
                  <c:v>55736.000000000873</c:v>
                </c:pt>
                <c:pt idx="12">
                  <c:v>95211.218000000677</c:v>
                </c:pt>
                <c:pt idx="13">
                  <c:v>34067.699999999873</c:v>
                </c:pt>
                <c:pt idx="14">
                  <c:v>70863.100000000995</c:v>
                </c:pt>
                <c:pt idx="15">
                  <c:v>154064.99999999572</c:v>
                </c:pt>
                <c:pt idx="16">
                  <c:v>44464.000000000364</c:v>
                </c:pt>
                <c:pt idx="17">
                  <c:v>29179.499999999956</c:v>
                </c:pt>
                <c:pt idx="18">
                  <c:v>101073.85499999781</c:v>
                </c:pt>
                <c:pt idx="19">
                  <c:v>19337.599999999944</c:v>
                </c:pt>
                <c:pt idx="20">
                  <c:v>45540.000000000546</c:v>
                </c:pt>
                <c:pt idx="21">
                  <c:v>81146.970000000438</c:v>
                </c:pt>
                <c:pt idx="22">
                  <c:v>26719.999999999905</c:v>
                </c:pt>
                <c:pt idx="23">
                  <c:v>15443.199999999964</c:v>
                </c:pt>
                <c:pt idx="24">
                  <c:v>105272.70000000083</c:v>
                </c:pt>
                <c:pt idx="25">
                  <c:v>42416.600000000282</c:v>
                </c:pt>
                <c:pt idx="26">
                  <c:v>38659.900000000285</c:v>
                </c:pt>
                <c:pt idx="27">
                  <c:v>84067.223000000726</c:v>
                </c:pt>
                <c:pt idx="28">
                  <c:v>22252.199999999961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再エネ比較シート!$BF$13:$BF$42</c:f>
              <c:numCache>
                <c:formatCode>#,##0_);[Red]\(#,##0\)</c:formatCode>
                <c:ptCount val="30"/>
                <c:pt idx="0">
                  <c:v>58771.799999999981</c:v>
                </c:pt>
                <c:pt idx="1">
                  <c:v>91500.999999999796</c:v>
                </c:pt>
                <c:pt idx="2">
                  <c:v>115780.30000000013</c:v>
                </c:pt>
                <c:pt idx="3">
                  <c:v>35887.802000000018</c:v>
                </c:pt>
                <c:pt idx="4">
                  <c:v>59912.3</c:v>
                </c:pt>
                <c:pt idx="5">
                  <c:v>27675.100000000006</c:v>
                </c:pt>
                <c:pt idx="6">
                  <c:v>165619.09999999995</c:v>
                </c:pt>
                <c:pt idx="7">
                  <c:v>81145.599999999919</c:v>
                </c:pt>
                <c:pt idx="8">
                  <c:v>56119.100000000028</c:v>
                </c:pt>
                <c:pt idx="9">
                  <c:v>133062.20000000004</c:v>
                </c:pt>
                <c:pt idx="10">
                  <c:v>265264.20000000019</c:v>
                </c:pt>
                <c:pt idx="11">
                  <c:v>140557.59999999989</c:v>
                </c:pt>
                <c:pt idx="12">
                  <c:v>220332.73999999964</c:v>
                </c:pt>
                <c:pt idx="13">
                  <c:v>7623.1000000000022</c:v>
                </c:pt>
                <c:pt idx="14">
                  <c:v>62252.40000000006</c:v>
                </c:pt>
                <c:pt idx="15">
                  <c:v>501877.10000000231</c:v>
                </c:pt>
                <c:pt idx="16">
                  <c:v>123858.29999999986</c:v>
                </c:pt>
                <c:pt idx="17">
                  <c:v>6199.6999999999944</c:v>
                </c:pt>
                <c:pt idx="18">
                  <c:v>151292.83000000005</c:v>
                </c:pt>
                <c:pt idx="19">
                  <c:v>9803.0999999999949</c:v>
                </c:pt>
                <c:pt idx="20">
                  <c:v>40165.00000000008</c:v>
                </c:pt>
                <c:pt idx="21">
                  <c:v>271917.88699999911</c:v>
                </c:pt>
                <c:pt idx="22">
                  <c:v>7172.6</c:v>
                </c:pt>
                <c:pt idx="23">
                  <c:v>4227.5</c:v>
                </c:pt>
                <c:pt idx="24">
                  <c:v>96922.099999999482</c:v>
                </c:pt>
                <c:pt idx="25">
                  <c:v>24860.000000000015</c:v>
                </c:pt>
                <c:pt idx="26">
                  <c:v>14401.400000000005</c:v>
                </c:pt>
                <c:pt idx="27">
                  <c:v>171206.05999999965</c:v>
                </c:pt>
                <c:pt idx="28">
                  <c:v>4095.9999999999995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36450.699999999997</c:v>
                </c:pt>
                <c:pt idx="13">
                  <c:v>0</c:v>
                </c:pt>
                <c:pt idx="14">
                  <c:v>0</c:v>
                </c:pt>
                <c:pt idx="15">
                  <c:v>20136.5</c:v>
                </c:pt>
                <c:pt idx="16">
                  <c:v>84.2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65.5</c:v>
                </c:pt>
                <c:pt idx="19">
                  <c:v>0</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再エネ比較シート!$BJ$13:$BJ$42</c:f>
              <c:numCache>
                <c:formatCode>#,##0_);[Red]\(#,##0\)</c:formatCode>
                <c:ptCount val="30"/>
                <c:pt idx="0">
                  <c:v>35150</c:v>
                </c:pt>
                <c:pt idx="1">
                  <c:v>49082.6</c:v>
                </c:pt>
                <c:pt idx="2">
                  <c:v>45887.7</c:v>
                </c:pt>
                <c:pt idx="3">
                  <c:v>21850</c:v>
                </c:pt>
                <c:pt idx="4">
                  <c:v>17767</c:v>
                </c:pt>
                <c:pt idx="5">
                  <c:v>55489</c:v>
                </c:pt>
                <c:pt idx="6">
                  <c:v>18795.099999999999</c:v>
                </c:pt>
                <c:pt idx="7">
                  <c:v>14541.5</c:v>
                </c:pt>
                <c:pt idx="8">
                  <c:v>6078.67</c:v>
                </c:pt>
                <c:pt idx="9">
                  <c:v>27676.567999999999</c:v>
                </c:pt>
                <c:pt idx="10">
                  <c:v>12764</c:v>
                </c:pt>
                <c:pt idx="11">
                  <c:v>1160</c:v>
                </c:pt>
                <c:pt idx="12">
                  <c:v>94810</c:v>
                </c:pt>
                <c:pt idx="13">
                  <c:v>10162.5</c:v>
                </c:pt>
                <c:pt idx="14">
                  <c:v>22430.302</c:v>
                </c:pt>
                <c:pt idx="15">
                  <c:v>5137.8999999999996</c:v>
                </c:pt>
                <c:pt idx="16">
                  <c:v>10976</c:v>
                </c:pt>
                <c:pt idx="17">
                  <c:v>14873.294</c:v>
                </c:pt>
                <c:pt idx="18">
                  <c:v>3300</c:v>
                </c:pt>
                <c:pt idx="19">
                  <c:v>16643</c:v>
                </c:pt>
                <c:pt idx="20">
                  <c:v>5200</c:v>
                </c:pt>
                <c:pt idx="21">
                  <c:v>8486.2000000000007</c:v>
                </c:pt>
                <c:pt idx="22">
                  <c:v>8424</c:v>
                </c:pt>
                <c:pt idx="23">
                  <c:v>6765</c:v>
                </c:pt>
                <c:pt idx="24">
                  <c:v>7380</c:v>
                </c:pt>
                <c:pt idx="25">
                  <c:v>10253.972</c:v>
                </c:pt>
                <c:pt idx="26">
                  <c:v>9640</c:v>
                </c:pt>
                <c:pt idx="27">
                  <c:v>59215.862000000001</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再エネ比較シート!$BK$13:$BK$42</c:f>
              <c:numCache>
                <c:formatCode>#,##0_);[Red]\(#,##0\)</c:formatCode>
                <c:ptCount val="30"/>
                <c:pt idx="0">
                  <c:v>222593.49999999843</c:v>
                </c:pt>
                <c:pt idx="1">
                  <c:v>206132.70000000039</c:v>
                </c:pt>
                <c:pt idx="2">
                  <c:v>329508.09999999561</c:v>
                </c:pt>
                <c:pt idx="3">
                  <c:v>108174.07300000047</c:v>
                </c:pt>
                <c:pt idx="4">
                  <c:v>176798.13700000121</c:v>
                </c:pt>
                <c:pt idx="5">
                  <c:v>122939.40000000023</c:v>
                </c:pt>
                <c:pt idx="6">
                  <c:v>282735.20000000123</c:v>
                </c:pt>
                <c:pt idx="7">
                  <c:v>168471.40000000029</c:v>
                </c:pt>
                <c:pt idx="8">
                  <c:v>147703.83999999944</c:v>
                </c:pt>
                <c:pt idx="9">
                  <c:v>241818.27400000018</c:v>
                </c:pt>
                <c:pt idx="10">
                  <c:v>376153.1</c:v>
                </c:pt>
                <c:pt idx="11">
                  <c:v>197803.60000000076</c:v>
                </c:pt>
                <c:pt idx="12">
                  <c:v>447853.65800000035</c:v>
                </c:pt>
                <c:pt idx="13">
                  <c:v>51853.299999999872</c:v>
                </c:pt>
                <c:pt idx="14">
                  <c:v>155729.80200000104</c:v>
                </c:pt>
                <c:pt idx="15">
                  <c:v>681216.49999999802</c:v>
                </c:pt>
                <c:pt idx="16">
                  <c:v>179391.50000000023</c:v>
                </c:pt>
                <c:pt idx="17">
                  <c:v>50252.493999999955</c:v>
                </c:pt>
                <c:pt idx="18">
                  <c:v>255732.18499999784</c:v>
                </c:pt>
                <c:pt idx="19">
                  <c:v>45783.699999999939</c:v>
                </c:pt>
                <c:pt idx="20">
                  <c:v>91026.000000000626</c:v>
                </c:pt>
                <c:pt idx="21">
                  <c:v>361661.05699999956</c:v>
                </c:pt>
                <c:pt idx="22">
                  <c:v>42366.499999999905</c:v>
                </c:pt>
                <c:pt idx="23">
                  <c:v>26775.699999999964</c:v>
                </c:pt>
                <c:pt idx="24">
                  <c:v>210013.90000000031</c:v>
                </c:pt>
                <c:pt idx="25">
                  <c:v>77533.572000000291</c:v>
                </c:pt>
                <c:pt idx="26">
                  <c:v>62701.300000000294</c:v>
                </c:pt>
                <c:pt idx="27">
                  <c:v>326209.84500000038</c:v>
                </c:pt>
                <c:pt idx="28">
                  <c:v>38448.199999999961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再エネ比較シート!$BO$13:$BO$42</c:f>
              <c:numCache>
                <c:formatCode>#,##0_);[Red]\(#,##0\)</c:formatCode>
                <c:ptCount val="30"/>
                <c:pt idx="0">
                  <c:v>150978.33632399814</c:v>
                </c:pt>
                <c:pt idx="1">
                  <c:v>78534.772692000683</c:v>
                </c:pt>
                <c:pt idx="2">
                  <c:v>201428.26081199449</c:v>
                </c:pt>
                <c:pt idx="3">
                  <c:v>59222.046812520552</c:v>
                </c:pt>
                <c:pt idx="4">
                  <c:v>118822.48546044147</c:v>
                </c:pt>
                <c:pt idx="5">
                  <c:v>45093.668916000264</c:v>
                </c:pt>
                <c:pt idx="6">
                  <c:v>117793.45816800161</c:v>
                </c:pt>
                <c:pt idx="7">
                  <c:v>86362.795416000445</c:v>
                </c:pt>
                <c:pt idx="8">
                  <c:v>102465.12948839928</c:v>
                </c:pt>
                <c:pt idx="9">
                  <c:v>95821.788420720171</c:v>
                </c:pt>
                <c:pt idx="10">
                  <c:v>116217.22055999973</c:v>
                </c:pt>
                <c:pt idx="11">
                  <c:v>66889.888320001046</c:v>
                </c:pt>
                <c:pt idx="12">
                  <c:v>114264.88694616081</c:v>
                </c:pt>
                <c:pt idx="13">
                  <c:v>40885.32812399984</c:v>
                </c:pt>
                <c:pt idx="14">
                  <c:v>85044.223572001196</c:v>
                </c:pt>
                <c:pt idx="15">
                  <c:v>184896.48779999485</c:v>
                </c:pt>
                <c:pt idx="16">
                  <c:v>53362.135680000429</c:v>
                </c:pt>
                <c:pt idx="17">
                  <c:v>35018.901539999948</c:v>
                </c:pt>
                <c:pt idx="18">
                  <c:v>121300.75486259736</c:v>
                </c:pt>
                <c:pt idx="19">
                  <c:v>23207.440511999936</c:v>
                </c:pt>
                <c:pt idx="20">
                  <c:v>54653.464800000649</c:v>
                </c:pt>
                <c:pt idx="21">
                  <c:v>97386.101636400519</c:v>
                </c:pt>
                <c:pt idx="22">
                  <c:v>32067.206399999883</c:v>
                </c:pt>
                <c:pt idx="23">
                  <c:v>18533.69318399996</c:v>
                </c:pt>
                <c:pt idx="24">
                  <c:v>126339.87272400099</c:v>
                </c:pt>
                <c:pt idx="25">
                  <c:v>50905.009992000341</c:v>
                </c:pt>
                <c:pt idx="26">
                  <c:v>46396.519188000333</c:v>
                </c:pt>
                <c:pt idx="27">
                  <c:v>100890.75566676087</c:v>
                </c:pt>
                <c:pt idx="28">
                  <c:v>26705.310263999949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再エネ比較シート!$BP$13:$BP$42</c:f>
              <c:numCache>
                <c:formatCode>#,##0_);[Red]\(#,##0\)</c:formatCode>
                <c:ptCount val="30"/>
                <c:pt idx="0">
                  <c:v>77740.986167999989</c:v>
                </c:pt>
                <c:pt idx="1">
                  <c:v>121033.86275999973</c:v>
                </c:pt>
                <c:pt idx="2">
                  <c:v>153149.54962800018</c:v>
                </c:pt>
                <c:pt idx="3">
                  <c:v>47470.948973520026</c:v>
                </c:pt>
                <c:pt idx="4">
                  <c:v>79249.593947999994</c:v>
                </c:pt>
                <c:pt idx="5">
                  <c:v>36607.515276000006</c:v>
                </c:pt>
                <c:pt idx="6">
                  <c:v>219074.32071599993</c:v>
                </c:pt>
                <c:pt idx="7">
                  <c:v>107336.15385599989</c:v>
                </c:pt>
                <c:pt idx="8">
                  <c:v>74232.10071600003</c:v>
                </c:pt>
                <c:pt idx="9">
                  <c:v>176009.35567200006</c:v>
                </c:pt>
                <c:pt idx="10">
                  <c:v>350880.8731920002</c:v>
                </c:pt>
                <c:pt idx="11">
                  <c:v>185923.97097599987</c:v>
                </c:pt>
                <c:pt idx="12">
                  <c:v>291447.33516239951</c:v>
                </c:pt>
                <c:pt idx="13">
                  <c:v>10083.531756</c:v>
                </c:pt>
                <c:pt idx="14">
                  <c:v>82344.984624000077</c:v>
                </c:pt>
                <c:pt idx="15">
                  <c:v>663862.95279600308</c:v>
                </c:pt>
                <c:pt idx="16">
                  <c:v>163834.80490799982</c:v>
                </c:pt>
                <c:pt idx="17">
                  <c:v>8200.7151719999929</c:v>
                </c:pt>
                <c:pt idx="18">
                  <c:v>200124.10381080001</c:v>
                </c:pt>
                <c:pt idx="19">
                  <c:v>12967.148555999993</c:v>
                </c:pt>
                <c:pt idx="20">
                  <c:v>53128.655400000105</c:v>
                </c:pt>
                <c:pt idx="21">
                  <c:v>359682.10420811881</c:v>
                </c:pt>
                <c:pt idx="22">
                  <c:v>9487.6283760000024</c:v>
                </c:pt>
                <c:pt idx="23">
                  <c:v>5591.9678999999996</c:v>
                </c:pt>
                <c:pt idx="24">
                  <c:v>128204.67699599931</c:v>
                </c:pt>
                <c:pt idx="25">
                  <c:v>32883.813600000023</c:v>
                </c:pt>
                <c:pt idx="26">
                  <c:v>19049.595864000006</c:v>
                </c:pt>
                <c:pt idx="27">
                  <c:v>226464.52792559951</c:v>
                </c:pt>
                <c:pt idx="28">
                  <c:v>5418.0249599999988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79188.416735999999</c:v>
                </c:pt>
                <c:pt idx="13">
                  <c:v>0</c:v>
                </c:pt>
                <c:pt idx="14">
                  <c:v>0</c:v>
                </c:pt>
                <c:pt idx="15">
                  <c:v>43746.143519999998</c:v>
                </c:pt>
                <c:pt idx="16">
                  <c:v>182.92281600000001</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344.26799999999997</c:v>
                </c:pt>
                <c:pt idx="19">
                  <c:v>0</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再エネ比較シート!$BT$13:$BT$42</c:f>
              <c:numCache>
                <c:formatCode>#,##0_);[Red]\(#,##0\)</c:formatCode>
                <c:ptCount val="30"/>
                <c:pt idx="0">
                  <c:v>246331.2</c:v>
                </c:pt>
                <c:pt idx="1">
                  <c:v>343970.86080000002</c:v>
                </c:pt>
                <c:pt idx="2">
                  <c:v>321581.00160000002</c:v>
                </c:pt>
                <c:pt idx="3">
                  <c:v>153124.79999999999</c:v>
                </c:pt>
                <c:pt idx="4">
                  <c:v>124511.136</c:v>
                </c:pt>
                <c:pt idx="5">
                  <c:v>388866.91200000001</c:v>
                </c:pt>
                <c:pt idx="6">
                  <c:v>131716.06080000001</c:v>
                </c:pt>
                <c:pt idx="7">
                  <c:v>101906.83199999999</c:v>
                </c:pt>
                <c:pt idx="8">
                  <c:v>42599.319360000001</c:v>
                </c:pt>
                <c:pt idx="9">
                  <c:v>193957.38854399996</c:v>
                </c:pt>
                <c:pt idx="10">
                  <c:v>89450.111999999994</c:v>
                </c:pt>
                <c:pt idx="11">
                  <c:v>8129.28</c:v>
                </c:pt>
                <c:pt idx="12">
                  <c:v>664428.48</c:v>
                </c:pt>
                <c:pt idx="13">
                  <c:v>71218.8</c:v>
                </c:pt>
                <c:pt idx="14">
                  <c:v>157191.55641599998</c:v>
                </c:pt>
                <c:pt idx="15">
                  <c:v>36006.403199999993</c:v>
                </c:pt>
                <c:pt idx="16">
                  <c:v>76919.808000000005</c:v>
                </c:pt>
                <c:pt idx="17">
                  <c:v>104232.044352</c:v>
                </c:pt>
                <c:pt idx="18">
                  <c:v>23126.400000000001</c:v>
                </c:pt>
                <c:pt idx="19">
                  <c:v>116634.144</c:v>
                </c:pt>
                <c:pt idx="20">
                  <c:v>36441.599999999999</c:v>
                </c:pt>
                <c:pt idx="21">
                  <c:v>59471.289600000004</c:v>
                </c:pt>
                <c:pt idx="22">
                  <c:v>59035.392</c:v>
                </c:pt>
                <c:pt idx="23">
                  <c:v>47409.120000000003</c:v>
                </c:pt>
                <c:pt idx="24">
                  <c:v>51719.040000000001</c:v>
                </c:pt>
                <c:pt idx="25">
                  <c:v>71859.835776000007</c:v>
                </c:pt>
                <c:pt idx="26">
                  <c:v>67557.119999999995</c:v>
                </c:pt>
                <c:pt idx="27">
                  <c:v>414984.76089599996</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再エネ比較シート!$BU$13:$BU$42</c:f>
              <c:numCache>
                <c:formatCode>#,##0_);[Red]\(#,##0\)</c:formatCode>
                <c:ptCount val="30"/>
                <c:pt idx="0">
                  <c:v>484024.61689199816</c:v>
                </c:pt>
                <c:pt idx="1">
                  <c:v>544117.65625200048</c:v>
                </c:pt>
                <c:pt idx="2">
                  <c:v>676158.81203999463</c:v>
                </c:pt>
                <c:pt idx="3">
                  <c:v>265484.0791460406</c:v>
                </c:pt>
                <c:pt idx="4">
                  <c:v>323161.37540844147</c:v>
                </c:pt>
                <c:pt idx="5">
                  <c:v>476000.34739200026</c:v>
                </c:pt>
                <c:pt idx="6">
                  <c:v>469475.25728400156</c:v>
                </c:pt>
                <c:pt idx="7">
                  <c:v>299928.84127200034</c:v>
                </c:pt>
                <c:pt idx="8">
                  <c:v>219964.06156439931</c:v>
                </c:pt>
                <c:pt idx="9">
                  <c:v>472284.94863672019</c:v>
                </c:pt>
                <c:pt idx="10">
                  <c:v>563292.41762399988</c:v>
                </c:pt>
                <c:pt idx="11">
                  <c:v>262782.73929600092</c:v>
                </c:pt>
                <c:pt idx="12">
                  <c:v>1154842.6628445603</c:v>
                </c:pt>
                <c:pt idx="13">
                  <c:v>122187.65987999985</c:v>
                </c:pt>
                <c:pt idx="14">
                  <c:v>325547.86861200124</c:v>
                </c:pt>
                <c:pt idx="15">
                  <c:v>928511.98731599795</c:v>
                </c:pt>
                <c:pt idx="16">
                  <c:v>294346.97540400026</c:v>
                </c:pt>
                <c:pt idx="17">
                  <c:v>147451.66106399993</c:v>
                </c:pt>
                <c:pt idx="18">
                  <c:v>344895.52667339734</c:v>
                </c:pt>
                <c:pt idx="19">
                  <c:v>152808.73306799994</c:v>
                </c:pt>
                <c:pt idx="20">
                  <c:v>144859.69620000076</c:v>
                </c:pt>
                <c:pt idx="21">
                  <c:v>517117.6554445193</c:v>
                </c:pt>
                <c:pt idx="22">
                  <c:v>100852.50117599989</c:v>
                </c:pt>
                <c:pt idx="23">
                  <c:v>73321.821083999967</c:v>
                </c:pt>
                <c:pt idx="24">
                  <c:v>308561.63205600029</c:v>
                </c:pt>
                <c:pt idx="25">
                  <c:v>155655.17680800037</c:v>
                </c:pt>
                <c:pt idx="26">
                  <c:v>133003.23505200032</c:v>
                </c:pt>
                <c:pt idx="27">
                  <c:v>767803.03082436032</c:v>
                </c:pt>
                <c:pt idx="28">
                  <c:v>116920.13522399995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①CO2排出量の現状把握!$AX$43:$AX$45</c:f>
              <c:numCache>
                <c:formatCode>0%</c:formatCode>
                <c:ptCount val="3"/>
                <c:pt idx="0">
                  <c:v>0.44203583680298503</c:v>
                </c:pt>
                <c:pt idx="1">
                  <c:v>0.18025807537746164</c:v>
                </c:pt>
                <c:pt idx="2">
                  <c:v>8.0220487967620532E-2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①CO2排出量の現状把握!$AY$43:$AY$45</c:f>
              <c:numCache>
                <c:formatCode>0%</c:formatCode>
                <c:ptCount val="3"/>
                <c:pt idx="0">
                  <c:v>0.19220740382343474</c:v>
                </c:pt>
                <c:pt idx="1">
                  <c:v>0.20695282232759454</c:v>
                </c:pt>
                <c:pt idx="2">
                  <c:v>0.27240090958775171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①CO2排出量の現状把握!$AZ$43:$AZ$45</c:f>
              <c:numCache>
                <c:formatCode>0%</c:formatCode>
                <c:ptCount val="3"/>
                <c:pt idx="0">
                  <c:v>0.1618007278049024</c:v>
                </c:pt>
                <c:pt idx="1">
                  <c:v>0.15355110567416833</c:v>
                </c:pt>
                <c:pt idx="2">
                  <c:v>0.16841218284207149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①CO2排出量の現状把握!$BA$43:$BA$45</c:f>
              <c:numCache>
                <c:formatCode>0%</c:formatCode>
                <c:ptCount val="3"/>
                <c:pt idx="0">
                  <c:v>0.18830241870300451</c:v>
                </c:pt>
                <c:pt idx="1">
                  <c:v>0.4431908595306554</c:v>
                </c:pt>
                <c:pt idx="2">
                  <c:v>0.46489776281248535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①CO2排出量の現状把握!$BB$43:$BB$45</c:f>
              <c:numCache>
                <c:formatCode>0%</c:formatCode>
                <c:ptCount val="3"/>
                <c:pt idx="0">
                  <c:v>1.5653612865673284E-2</c:v>
                </c:pt>
                <c:pt idx="1">
                  <c:v>1.6047137090120192E-2</c:v>
                </c:pt>
                <c:pt idx="2">
                  <c:v>1.4068656790070898E-2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237863</c:v>
                </c:pt>
                <c:pt idx="1">
                  <c:v>261377</c:v>
                </c:pt>
                <c:pt idx="2">
                  <c:v>261377</c:v>
                </c:pt>
                <c:pt idx="3">
                  <c:v>261377</c:v>
                </c:pt>
                <c:pt idx="4">
                  <c:v>261377</c:v>
                </c:pt>
                <c:pt idx="5">
                  <c:v>261377</c:v>
                </c:pt>
                <c:pt idx="6">
                  <c:v>261314</c:v>
                </c:pt>
                <c:pt idx="7">
                  <c:v>261314</c:v>
                </c:pt>
                <c:pt idx="8">
                  <c:v>261314</c:v>
                </c:pt>
                <c:pt idx="9">
                  <c:v>261314</c:v>
                </c:pt>
                <c:pt idx="10">
                  <c:v>261314</c:v>
                </c:pt>
                <c:pt idx="11">
                  <c:v>261314</c:v>
                </c:pt>
                <c:pt idx="12">
                  <c:v>259118</c:v>
                </c:pt>
                <c:pt idx="13">
                  <c:v>259118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67.375058365019996</c:v>
                </c:pt>
                <c:pt idx="1">
                  <c:v>53.713896413199997</c:v>
                </c:pt>
                <c:pt idx="2">
                  <c:v>68.889951501102502</c:v>
                </c:pt>
                <c:pt idx="3">
                  <c:v>74.319519178639382</c:v>
                </c:pt>
                <c:pt idx="4">
                  <c:v>61.289141925639996</c:v>
                </c:pt>
                <c:pt idx="5">
                  <c:v>59.966034428200004</c:v>
                </c:pt>
                <c:pt idx="6">
                  <c:v>58.883613515412002</c:v>
                </c:pt>
                <c:pt idx="7">
                  <c:v>53.860588845830399</c:v>
                </c:pt>
                <c:pt idx="8">
                  <c:v>50.984334048519202</c:v>
                </c:pt>
                <c:pt idx="9">
                  <c:v>43.297188692138008</c:v>
                </c:pt>
                <c:pt idx="10">
                  <c:v>39.770062735141003</c:v>
                </c:pt>
                <c:pt idx="11">
                  <c:v>36.051638635132498</c:v>
                </c:pt>
                <c:pt idx="12">
                  <c:v>38.654851131320001</c:v>
                </c:pt>
                <c:pt idx="13">
                  <c:v>42.317864742529387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103733035</c:v>
                </c:pt>
                <c:pt idx="1">
                  <c:v>106285063</c:v>
                </c:pt>
                <c:pt idx="2">
                  <c:v>102211906</c:v>
                </c:pt>
                <c:pt idx="3">
                  <c:v>101894567</c:v>
                </c:pt>
                <c:pt idx="4">
                  <c:v>104000489</c:v>
                </c:pt>
                <c:pt idx="5">
                  <c:v>103645238</c:v>
                </c:pt>
                <c:pt idx="6">
                  <c:v>105894283</c:v>
                </c:pt>
                <c:pt idx="7">
                  <c:v>102228829</c:v>
                </c:pt>
                <c:pt idx="8">
                  <c:v>105228035.9582632</c:v>
                </c:pt>
                <c:pt idx="9">
                  <c:v>109565718</c:v>
                </c:pt>
                <c:pt idx="10">
                  <c:v>104403978</c:v>
                </c:pt>
                <c:pt idx="11">
                  <c:v>101447963</c:v>
                </c:pt>
                <c:pt idx="12">
                  <c:v>102205953.99999999</c:v>
                </c:pt>
                <c:pt idx="13">
                  <c:v>93188054.99999997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601790</c:v>
                </c:pt>
                <c:pt idx="1">
                  <c:v>603444</c:v>
                </c:pt>
                <c:pt idx="2">
                  <c:v>604133</c:v>
                </c:pt>
                <c:pt idx="3">
                  <c:v>605120</c:v>
                </c:pt>
                <c:pt idx="4">
                  <c:v>607499</c:v>
                </c:pt>
                <c:pt idx="5">
                  <c:v>609250</c:v>
                </c:pt>
                <c:pt idx="6">
                  <c:v>608240</c:v>
                </c:pt>
                <c:pt idx="7">
                  <c:v>607382</c:v>
                </c:pt>
                <c:pt idx="8">
                  <c:v>606706</c:v>
                </c:pt>
                <c:pt idx="9">
                  <c:v>605506</c:v>
                </c:pt>
                <c:pt idx="10">
                  <c:v>604631</c:v>
                </c:pt>
                <c:pt idx="11">
                  <c:v>602465</c:v>
                </c:pt>
                <c:pt idx="12">
                  <c:v>601546</c:v>
                </c:pt>
                <c:pt idx="13">
                  <c:v>600318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鹿児島市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1654</v>
      </c>
      <c r="B9" s="80">
        <v>1</v>
      </c>
      <c r="C9" s="80">
        <v>1</v>
      </c>
      <c r="D9" s="80">
        <v>1</v>
      </c>
      <c r="E9" s="80">
        <v>1990</v>
      </c>
      <c r="F9" s="80" t="s">
        <v>562</v>
      </c>
      <c r="G9" s="80" t="s">
        <v>1655</v>
      </c>
      <c r="H9" s="80" t="s">
        <v>1656</v>
      </c>
      <c r="I9" s="177" t="s">
        <v>563</v>
      </c>
      <c r="J9" s="81">
        <v>7703.331068915837</v>
      </c>
      <c r="K9" s="81">
        <v>300.46672121569458</v>
      </c>
      <c r="L9" s="81">
        <v>64.192149409263507</v>
      </c>
      <c r="M9" s="81">
        <v>2762.4678797777237</v>
      </c>
      <c r="N9" s="81">
        <v>2945.2580688766006</v>
      </c>
      <c r="O9" s="81">
        <v>2150.5855862075459</v>
      </c>
      <c r="P9" s="81">
        <v>1205.2497103111391</v>
      </c>
      <c r="Q9" s="81">
        <v>198.33772867805163</v>
      </c>
      <c r="R9" s="81">
        <v>236.18977414970584</v>
      </c>
      <c r="S9" s="81">
        <v>292.82811830364329</v>
      </c>
      <c r="T9" s="82"/>
      <c r="U9" s="81">
        <v>631464373</v>
      </c>
      <c r="V9" s="81">
        <v>125793</v>
      </c>
      <c r="W9" s="81">
        <v>585</v>
      </c>
      <c r="X9" s="81">
        <v>942312</v>
      </c>
      <c r="Y9" s="81">
        <v>1170032</v>
      </c>
      <c r="Z9" s="81">
        <v>884561</v>
      </c>
      <c r="AA9" s="81">
        <v>292648</v>
      </c>
      <c r="AB9" s="81">
        <v>3220331</v>
      </c>
      <c r="AC9" s="81">
        <v>40908494</v>
      </c>
      <c r="AD9" s="81">
        <v>292.82811830364329</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1657</v>
      </c>
      <c r="B10" s="80">
        <v>2</v>
      </c>
      <c r="C10" s="80">
        <v>2</v>
      </c>
      <c r="D10" s="80">
        <v>1</v>
      </c>
      <c r="E10" s="80">
        <v>2005</v>
      </c>
      <c r="F10" s="80" t="s">
        <v>565</v>
      </c>
      <c r="G10" s="80" t="s">
        <v>1655</v>
      </c>
      <c r="H10" s="80" t="s">
        <v>1656</v>
      </c>
      <c r="I10" s="177"/>
      <c r="J10" s="81">
        <v>6576.1490170492261</v>
      </c>
      <c r="K10" s="81">
        <v>185.1903343104521</v>
      </c>
      <c r="L10" s="81">
        <v>84.092695411198818</v>
      </c>
      <c r="M10" s="81">
        <v>4907.4100699637347</v>
      </c>
      <c r="N10" s="81">
        <v>4389.4286818238916</v>
      </c>
      <c r="O10" s="81">
        <v>2474.006263177499</v>
      </c>
      <c r="P10" s="81">
        <v>1153.6055807240984</v>
      </c>
      <c r="Q10" s="81">
        <v>208.80018859429697</v>
      </c>
      <c r="R10" s="81">
        <v>237.03737669652915</v>
      </c>
      <c r="S10" s="81">
        <v>377.11924472800001</v>
      </c>
      <c r="T10" s="82"/>
      <c r="U10" s="81">
        <v>441637611</v>
      </c>
      <c r="V10" s="81">
        <v>93736</v>
      </c>
      <c r="W10" s="81">
        <v>931</v>
      </c>
      <c r="X10" s="81">
        <v>934954</v>
      </c>
      <c r="Y10" s="81">
        <v>1545089</v>
      </c>
      <c r="Z10" s="81">
        <v>1177543</v>
      </c>
      <c r="AA10" s="81">
        <v>229406</v>
      </c>
      <c r="AB10" s="81">
        <v>3544104</v>
      </c>
      <c r="AC10" s="81">
        <v>41915152</v>
      </c>
      <c r="AD10" s="81">
        <v>377.11924472800001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1658</v>
      </c>
      <c r="B11" s="80">
        <v>3</v>
      </c>
      <c r="C11" s="80">
        <v>3</v>
      </c>
      <c r="D11" s="80">
        <v>1</v>
      </c>
      <c r="E11" s="80">
        <v>2006</v>
      </c>
      <c r="F11" s="80" t="s">
        <v>566</v>
      </c>
      <c r="G11" s="80" t="s">
        <v>1655</v>
      </c>
      <c r="H11" s="80" t="s">
        <v>1656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1659</v>
      </c>
      <c r="B12" s="80">
        <v>4</v>
      </c>
      <c r="C12" s="80">
        <v>4</v>
      </c>
      <c r="D12" s="80">
        <v>1</v>
      </c>
      <c r="E12" s="80">
        <v>2007</v>
      </c>
      <c r="F12" s="80" t="s">
        <v>567</v>
      </c>
      <c r="G12" s="80" t="s">
        <v>1655</v>
      </c>
      <c r="H12" s="80" t="s">
        <v>1656</v>
      </c>
      <c r="I12" s="177"/>
      <c r="J12" s="81">
        <v>5924.2866423250016</v>
      </c>
      <c r="K12" s="81">
        <v>192.49249220056419</v>
      </c>
      <c r="L12" s="81">
        <v>85.753068335672552</v>
      </c>
      <c r="M12" s="81">
        <v>5029.7869416827916</v>
      </c>
      <c r="N12" s="81">
        <v>4844.3499565464926</v>
      </c>
      <c r="O12" s="81">
        <v>2388.0978666014207</v>
      </c>
      <c r="P12" s="81">
        <v>1152.9918469500474</v>
      </c>
      <c r="Q12" s="81">
        <v>223.05198687158318</v>
      </c>
      <c r="R12" s="81">
        <v>245.4900334557197</v>
      </c>
      <c r="S12" s="81">
        <v>339.45351465602005</v>
      </c>
      <c r="T12" s="82"/>
      <c r="U12" s="81">
        <v>399737051</v>
      </c>
      <c r="V12" s="81">
        <v>91470</v>
      </c>
      <c r="W12" s="81">
        <v>873</v>
      </c>
      <c r="X12" s="81">
        <v>1110374</v>
      </c>
      <c r="Y12" s="81">
        <v>1593267</v>
      </c>
      <c r="Z12" s="81">
        <v>1181610</v>
      </c>
      <c r="AA12" s="81">
        <v>225789</v>
      </c>
      <c r="AB12" s="81">
        <v>3585785</v>
      </c>
      <c r="AC12" s="81">
        <v>44655369</v>
      </c>
      <c r="AD12" s="81">
        <v>339.45351465602005</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1660</v>
      </c>
      <c r="B13" s="80">
        <v>5</v>
      </c>
      <c r="C13" s="80">
        <v>5</v>
      </c>
      <c r="D13" s="80">
        <v>1</v>
      </c>
      <c r="E13" s="80">
        <v>2008</v>
      </c>
      <c r="F13" s="80" t="s">
        <v>84</v>
      </c>
      <c r="G13" s="80" t="s">
        <v>1655</v>
      </c>
      <c r="H13" s="80" t="s">
        <v>1656</v>
      </c>
      <c r="I13" s="177"/>
      <c r="J13" s="81">
        <v>5513.4151281551631</v>
      </c>
      <c r="K13" s="81">
        <v>145.86444382877269</v>
      </c>
      <c r="L13" s="81">
        <v>68.178189793040374</v>
      </c>
      <c r="M13" s="81">
        <v>5260.9778653601243</v>
      </c>
      <c r="N13" s="81">
        <v>4705.6032578673176</v>
      </c>
      <c r="O13" s="81">
        <v>2288.3035033570422</v>
      </c>
      <c r="P13" s="81">
        <v>1124.3228856007156</v>
      </c>
      <c r="Q13" s="81">
        <v>220.68015035170845</v>
      </c>
      <c r="R13" s="81">
        <v>231.22734499719354</v>
      </c>
      <c r="S13" s="81">
        <v>300.92676217476804</v>
      </c>
      <c r="T13" s="82"/>
      <c r="U13" s="81">
        <v>390331138</v>
      </c>
      <c r="V13" s="81">
        <v>91470</v>
      </c>
      <c r="W13" s="81">
        <v>873</v>
      </c>
      <c r="X13" s="81">
        <v>1110374</v>
      </c>
      <c r="Y13" s="81">
        <v>1615211</v>
      </c>
      <c r="Z13" s="81">
        <v>1171972</v>
      </c>
      <c r="AA13" s="81">
        <v>220426</v>
      </c>
      <c r="AB13" s="81">
        <v>3605951</v>
      </c>
      <c r="AC13" s="81">
        <v>43675664</v>
      </c>
      <c r="AD13" s="81">
        <v>300.92676217476804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1661</v>
      </c>
      <c r="B14" s="80">
        <v>6</v>
      </c>
      <c r="C14" s="80">
        <v>6</v>
      </c>
      <c r="D14" s="80">
        <v>1</v>
      </c>
      <c r="E14" s="80">
        <v>2009</v>
      </c>
      <c r="F14" s="80" t="s">
        <v>85</v>
      </c>
      <c r="G14" s="80" t="s">
        <v>1655</v>
      </c>
      <c r="H14" s="80" t="s">
        <v>1656</v>
      </c>
      <c r="I14" s="177"/>
      <c r="J14" s="81">
        <v>5878.4398552082957</v>
      </c>
      <c r="K14" s="81">
        <v>133.33311695341428</v>
      </c>
      <c r="L14" s="81">
        <v>75.034870562639213</v>
      </c>
      <c r="M14" s="81">
        <v>5217.90190176339</v>
      </c>
      <c r="N14" s="81">
        <v>4059.738672333553</v>
      </c>
      <c r="O14" s="81">
        <v>2310.5451375715556</v>
      </c>
      <c r="P14" s="81">
        <v>1075.6261980571421</v>
      </c>
      <c r="Q14" s="81">
        <v>211.0723115193581</v>
      </c>
      <c r="R14" s="81">
        <v>226.18587563746095</v>
      </c>
      <c r="S14" s="81">
        <v>336.54006583394994</v>
      </c>
      <c r="T14" s="82"/>
      <c r="U14" s="81">
        <v>328871540</v>
      </c>
      <c r="V14" s="81">
        <v>102017</v>
      </c>
      <c r="W14" s="81">
        <v>1419</v>
      </c>
      <c r="X14" s="81">
        <v>1285708</v>
      </c>
      <c r="Y14" s="81">
        <v>1631611</v>
      </c>
      <c r="Z14" s="81">
        <v>1168037</v>
      </c>
      <c r="AA14" s="81">
        <v>216491</v>
      </c>
      <c r="AB14" s="81">
        <v>3620562</v>
      </c>
      <c r="AC14" s="81">
        <v>41680101</v>
      </c>
      <c r="AD14" s="81">
        <v>336.54006583394994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1400.91</v>
      </c>
      <c r="BJ14" s="81">
        <v>696.80200000000002</v>
      </c>
      <c r="BK14" s="81">
        <v>1515.4750000000001</v>
      </c>
      <c r="BL14" s="81">
        <v>34.6</v>
      </c>
      <c r="BM14" s="82"/>
      <c r="BN14" s="81">
        <v>0</v>
      </c>
      <c r="BO14" s="81">
        <v>0</v>
      </c>
      <c r="BP14" s="81">
        <v>94</v>
      </c>
      <c r="BQ14" s="81">
        <v>9</v>
      </c>
      <c r="BR14" s="81">
        <v>157</v>
      </c>
      <c r="BS14" s="81">
        <v>1</v>
      </c>
      <c r="BT14"/>
      <c r="BU14" s="80"/>
      <c r="BV14" s="80"/>
      <c r="BW14" s="80"/>
      <c r="BX14" s="80"/>
      <c r="BY14" s="80"/>
      <c r="BZ14" s="80"/>
      <c r="CA14" s="80"/>
      <c r="CB14" s="80"/>
      <c r="CC14" s="80"/>
    </row>
    <row r="15" spans="1:81">
      <c r="A15" s="80" t="s">
        <v>1662</v>
      </c>
      <c r="B15" s="80">
        <v>7</v>
      </c>
      <c r="C15" s="80">
        <v>7</v>
      </c>
      <c r="D15" s="80">
        <v>1</v>
      </c>
      <c r="E15" s="80">
        <v>2010</v>
      </c>
      <c r="F15" s="80" t="s">
        <v>86</v>
      </c>
      <c r="G15" s="80" t="s">
        <v>1655</v>
      </c>
      <c r="H15" s="80" t="s">
        <v>1656</v>
      </c>
      <c r="I15" s="177"/>
      <c r="J15" s="81">
        <v>6601.2013623624716</v>
      </c>
      <c r="K15" s="81">
        <v>142.55134138388783</v>
      </c>
      <c r="L15" s="81">
        <v>69.523331184847549</v>
      </c>
      <c r="M15" s="81">
        <v>5283.6562268565822</v>
      </c>
      <c r="N15" s="81">
        <v>4330.7592284650518</v>
      </c>
      <c r="O15" s="81">
        <v>2287.1542067413848</v>
      </c>
      <c r="P15" s="81">
        <v>1091.2729957512022</v>
      </c>
      <c r="Q15" s="81">
        <v>220.67129927648429</v>
      </c>
      <c r="R15" s="81">
        <v>229.05338422504082</v>
      </c>
      <c r="S15" s="81">
        <v>289.19620973011001</v>
      </c>
      <c r="T15" s="82"/>
      <c r="U15" s="81">
        <v>433631493</v>
      </c>
      <c r="V15" s="81">
        <v>102017</v>
      </c>
      <c r="W15" s="81">
        <v>1419</v>
      </c>
      <c r="X15" s="81">
        <v>1285708</v>
      </c>
      <c r="Y15" s="81">
        <v>1644306</v>
      </c>
      <c r="Z15" s="81">
        <v>1161585</v>
      </c>
      <c r="AA15" s="81">
        <v>214155</v>
      </c>
      <c r="AB15" s="81">
        <v>3627000</v>
      </c>
      <c r="AC15" s="81">
        <v>39999264</v>
      </c>
      <c r="AD15" s="81">
        <v>289.19620973011001</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13.833</v>
      </c>
      <c r="BI15" s="81">
        <v>1480.1559999999999</v>
      </c>
      <c r="BJ15" s="81">
        <v>2589.5889999999999</v>
      </c>
      <c r="BK15" s="81">
        <v>1671.7750000000001</v>
      </c>
      <c r="BL15" s="81">
        <v>0</v>
      </c>
      <c r="BM15" s="82"/>
      <c r="BN15" s="81">
        <v>0</v>
      </c>
      <c r="BO15" s="81">
        <v>3</v>
      </c>
      <c r="BP15" s="81">
        <v>99</v>
      </c>
      <c r="BQ15" s="81">
        <v>12</v>
      </c>
      <c r="BR15" s="81">
        <v>166</v>
      </c>
      <c r="BS15" s="81">
        <v>0</v>
      </c>
      <c r="BT15"/>
      <c r="BU15" s="80">
        <v>5177.2219999999998</v>
      </c>
      <c r="BV15" s="80">
        <v>466.267</v>
      </c>
      <c r="BW15" s="80">
        <v>0.94599999999999995</v>
      </c>
      <c r="BX15" s="80">
        <v>0.70699999999999996</v>
      </c>
      <c r="BY15" s="80">
        <v>110.211</v>
      </c>
      <c r="BZ15" s="80">
        <v>0</v>
      </c>
      <c r="CA15" s="80">
        <v>0</v>
      </c>
      <c r="CB15" s="80">
        <v>0</v>
      </c>
      <c r="CC15" s="80">
        <v>0</v>
      </c>
    </row>
    <row r="16" spans="1:81">
      <c r="A16" s="80" t="s">
        <v>1663</v>
      </c>
      <c r="B16" s="80">
        <v>8</v>
      </c>
      <c r="C16" s="80">
        <v>8</v>
      </c>
      <c r="D16" s="80">
        <v>1</v>
      </c>
      <c r="E16" s="80">
        <v>2011</v>
      </c>
      <c r="F16" s="80" t="s">
        <v>87</v>
      </c>
      <c r="G16" s="80" t="s">
        <v>1655</v>
      </c>
      <c r="H16" s="80" t="s">
        <v>1656</v>
      </c>
      <c r="I16" s="177"/>
      <c r="J16" s="81">
        <v>6668.3203999069301</v>
      </c>
      <c r="K16" s="81">
        <v>223.05507575401333</v>
      </c>
      <c r="L16" s="81">
        <v>63.720802619971401</v>
      </c>
      <c r="M16" s="81">
        <v>6675.7751348656748</v>
      </c>
      <c r="N16" s="81">
        <v>4581.5533404604548</v>
      </c>
      <c r="O16" s="81">
        <v>2244.5985338864552</v>
      </c>
      <c r="P16" s="81">
        <v>1065.0119680513974</v>
      </c>
      <c r="Q16" s="81">
        <v>254.69514376044967</v>
      </c>
      <c r="R16" s="81">
        <v>226.98690092826598</v>
      </c>
      <c r="S16" s="81">
        <v>312.55589983968071</v>
      </c>
      <c r="T16" s="82"/>
      <c r="U16" s="81">
        <v>440595862</v>
      </c>
      <c r="V16" s="81">
        <v>102017</v>
      </c>
      <c r="W16" s="81">
        <v>1419</v>
      </c>
      <c r="X16" s="81">
        <v>1285708</v>
      </c>
      <c r="Y16" s="81">
        <v>1655322</v>
      </c>
      <c r="Z16" s="81">
        <v>1164738</v>
      </c>
      <c r="AA16" s="81">
        <v>215221</v>
      </c>
      <c r="AB16" s="81">
        <v>3629257</v>
      </c>
      <c r="AC16" s="81">
        <v>39572840</v>
      </c>
      <c r="AD16" s="81">
        <v>312.55589983968071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5.0469999999999997</v>
      </c>
      <c r="BI16" s="81">
        <v>1369.9849999999999</v>
      </c>
      <c r="BJ16" s="81">
        <v>3468.241</v>
      </c>
      <c r="BK16" s="81">
        <v>1356.5259999999998</v>
      </c>
      <c r="BL16" s="81">
        <v>0</v>
      </c>
      <c r="BM16" s="82"/>
      <c r="BN16" s="81">
        <v>0</v>
      </c>
      <c r="BO16" s="81">
        <v>2</v>
      </c>
      <c r="BP16" s="81">
        <v>97</v>
      </c>
      <c r="BQ16" s="81">
        <v>12</v>
      </c>
      <c r="BR16" s="81">
        <v>157</v>
      </c>
      <c r="BS16" s="81">
        <v>0</v>
      </c>
      <c r="BT16"/>
      <c r="BU16" s="80">
        <v>5778.5020000000004</v>
      </c>
      <c r="BV16" s="80">
        <v>316.69</v>
      </c>
      <c r="BW16" s="80">
        <v>0</v>
      </c>
      <c r="BX16" s="80">
        <v>2.347</v>
      </c>
      <c r="BY16" s="80">
        <v>102.26</v>
      </c>
      <c r="BZ16" s="80">
        <v>0</v>
      </c>
      <c r="CA16" s="80">
        <v>0</v>
      </c>
      <c r="CB16" s="80">
        <v>0</v>
      </c>
      <c r="CC16" s="80">
        <v>0</v>
      </c>
    </row>
    <row r="17" spans="1:81">
      <c r="A17" s="80" t="s">
        <v>1664</v>
      </c>
      <c r="B17" s="80">
        <v>9</v>
      </c>
      <c r="C17" s="80">
        <v>9</v>
      </c>
      <c r="D17" s="80">
        <v>1</v>
      </c>
      <c r="E17" s="80">
        <v>2012</v>
      </c>
      <c r="F17" s="80" t="s">
        <v>88</v>
      </c>
      <c r="G17" s="80" t="s">
        <v>1655</v>
      </c>
      <c r="H17" s="80" t="s">
        <v>1656</v>
      </c>
      <c r="I17" s="177"/>
      <c r="J17" s="81">
        <v>6606.2817597774083</v>
      </c>
      <c r="K17" s="81">
        <v>211.48255440049198</v>
      </c>
      <c r="L17" s="81">
        <v>62.8348108424684</v>
      </c>
      <c r="M17" s="81">
        <v>6866.6198413306493</v>
      </c>
      <c r="N17" s="81">
        <v>4915.9920576505274</v>
      </c>
      <c r="O17" s="81">
        <v>2230.7803133414941</v>
      </c>
      <c r="P17" s="81">
        <v>1069.3197190512669</v>
      </c>
      <c r="Q17" s="81">
        <v>282.71213766574209</v>
      </c>
      <c r="R17" s="81">
        <v>250.54799705711901</v>
      </c>
      <c r="S17" s="81">
        <v>327.76606276419301</v>
      </c>
      <c r="T17" s="82"/>
      <c r="U17" s="81">
        <v>427363308</v>
      </c>
      <c r="V17" s="81">
        <v>102017</v>
      </c>
      <c r="W17" s="81">
        <v>1419</v>
      </c>
      <c r="X17" s="81">
        <v>1285708</v>
      </c>
      <c r="Y17" s="81">
        <v>1700283</v>
      </c>
      <c r="Z17" s="81">
        <v>1166749</v>
      </c>
      <c r="AA17" s="81">
        <v>214869</v>
      </c>
      <c r="AB17" s="81">
        <v>3707843</v>
      </c>
      <c r="AC17" s="81">
        <v>42549116</v>
      </c>
      <c r="AD17" s="81">
        <v>327.76606276419301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5.7750000000000004</v>
      </c>
      <c r="BI17" s="81">
        <v>1277.4449999999999</v>
      </c>
      <c r="BJ17" s="81">
        <v>3020.3989999999999</v>
      </c>
      <c r="BK17" s="81">
        <v>1606.739</v>
      </c>
      <c r="BL17" s="81">
        <v>0</v>
      </c>
      <c r="BM17" s="82"/>
      <c r="BN17" s="81">
        <v>0</v>
      </c>
      <c r="BO17" s="81">
        <v>1</v>
      </c>
      <c r="BP17" s="81">
        <v>101</v>
      </c>
      <c r="BQ17" s="81">
        <v>12</v>
      </c>
      <c r="BR17" s="81">
        <v>178</v>
      </c>
      <c r="BS17" s="81">
        <v>0</v>
      </c>
      <c r="BT17"/>
      <c r="BU17" s="80">
        <v>5472.134</v>
      </c>
      <c r="BV17" s="80">
        <v>334.339</v>
      </c>
      <c r="BW17" s="80">
        <v>0</v>
      </c>
      <c r="BX17" s="80">
        <v>0</v>
      </c>
      <c r="BY17" s="80">
        <v>103.88500000000001</v>
      </c>
      <c r="BZ17" s="80">
        <v>0</v>
      </c>
      <c r="CA17" s="80">
        <v>0</v>
      </c>
      <c r="CB17" s="80">
        <v>0</v>
      </c>
      <c r="CC17" s="80">
        <v>0</v>
      </c>
    </row>
    <row r="18" spans="1:81">
      <c r="A18" s="80" t="s">
        <v>1665</v>
      </c>
      <c r="B18" s="80">
        <v>10</v>
      </c>
      <c r="C18" s="80">
        <v>10</v>
      </c>
      <c r="D18" s="80">
        <v>1</v>
      </c>
      <c r="E18" s="80">
        <v>2013</v>
      </c>
      <c r="F18" s="80" t="s">
        <v>89</v>
      </c>
      <c r="G18" s="80" t="s">
        <v>1655</v>
      </c>
      <c r="H18" s="80" t="s">
        <v>1656</v>
      </c>
      <c r="I18" s="177"/>
      <c r="J18" s="81">
        <v>6813.15258312678</v>
      </c>
      <c r="K18" s="81">
        <v>189.7362280704069</v>
      </c>
      <c r="L18" s="81">
        <v>57.482066901988844</v>
      </c>
      <c r="M18" s="81">
        <v>7254.2823259532797</v>
      </c>
      <c r="N18" s="81">
        <v>5207.5120185437945</v>
      </c>
      <c r="O18" s="81">
        <v>2148.2669996265558</v>
      </c>
      <c r="P18" s="81">
        <v>1076.0013388588688</v>
      </c>
      <c r="Q18" s="81">
        <v>287.31645609603675</v>
      </c>
      <c r="R18" s="81">
        <v>263.0711824385113</v>
      </c>
      <c r="S18" s="81">
        <v>297.53772131590006</v>
      </c>
      <c r="T18" s="82"/>
      <c r="U18" s="81">
        <v>410470979</v>
      </c>
      <c r="V18" s="81">
        <v>102017</v>
      </c>
      <c r="W18" s="81">
        <v>1419</v>
      </c>
      <c r="X18" s="81">
        <v>1285708</v>
      </c>
      <c r="Y18" s="81">
        <v>1708070</v>
      </c>
      <c r="Z18" s="81">
        <v>1173759</v>
      </c>
      <c r="AA18" s="81">
        <v>215400</v>
      </c>
      <c r="AB18" s="81">
        <v>3714200</v>
      </c>
      <c r="AC18" s="81">
        <v>43609786</v>
      </c>
      <c r="AD18" s="81">
        <v>297.53772131590006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5.96</v>
      </c>
      <c r="BI18" s="81">
        <v>1387.153</v>
      </c>
      <c r="BJ18" s="81">
        <v>3118.6480000000001</v>
      </c>
      <c r="BK18" s="81">
        <v>1660.4580000000001</v>
      </c>
      <c r="BL18" s="81">
        <v>0</v>
      </c>
      <c r="BM18" s="82"/>
      <c r="BN18" s="81">
        <v>0</v>
      </c>
      <c r="BO18" s="81">
        <v>1</v>
      </c>
      <c r="BP18" s="81">
        <v>104</v>
      </c>
      <c r="BQ18" s="81">
        <v>12</v>
      </c>
      <c r="BR18" s="81">
        <v>176</v>
      </c>
      <c r="BS18" s="81">
        <v>0</v>
      </c>
      <c r="BT18"/>
      <c r="BU18" s="80">
        <v>5768.8249999999998</v>
      </c>
      <c r="BV18" s="80">
        <v>313.09399999999999</v>
      </c>
      <c r="BW18" s="80">
        <v>0.192</v>
      </c>
      <c r="BX18" s="80">
        <v>0</v>
      </c>
      <c r="BY18" s="80">
        <v>90.108000000000004</v>
      </c>
      <c r="BZ18" s="80">
        <v>0</v>
      </c>
      <c r="CA18" s="80">
        <v>0</v>
      </c>
      <c r="CB18" s="80">
        <v>0</v>
      </c>
      <c r="CC18" s="80">
        <v>0</v>
      </c>
    </row>
    <row r="19" spans="1:81">
      <c r="A19" s="80" t="s">
        <v>1666</v>
      </c>
      <c r="B19" s="80">
        <v>11</v>
      </c>
      <c r="C19" s="80">
        <v>11</v>
      </c>
      <c r="D19" s="80">
        <v>1</v>
      </c>
      <c r="E19" s="80">
        <v>2014</v>
      </c>
      <c r="F19" s="80" t="s">
        <v>90</v>
      </c>
      <c r="G19" s="80" t="s">
        <v>1655</v>
      </c>
      <c r="H19" s="80" t="s">
        <v>1656</v>
      </c>
      <c r="I19" s="177"/>
      <c r="J19" s="81">
        <v>6618.8131757464143</v>
      </c>
      <c r="K19" s="81">
        <v>192.92991608778769</v>
      </c>
      <c r="L19" s="81">
        <v>72.143396794651053</v>
      </c>
      <c r="M19" s="81">
        <v>6474.9137210673016</v>
      </c>
      <c r="N19" s="81">
        <v>5212.6213880898431</v>
      </c>
      <c r="O19" s="81">
        <v>2040.5697978118887</v>
      </c>
      <c r="P19" s="81">
        <v>1084.1385137116401</v>
      </c>
      <c r="Q19" s="81">
        <v>276.264634985469</v>
      </c>
      <c r="R19" s="81">
        <v>256.41659609781294</v>
      </c>
      <c r="S19" s="81">
        <v>314.71409170689424</v>
      </c>
      <c r="T19" s="82"/>
      <c r="U19" s="81">
        <v>433296113</v>
      </c>
      <c r="V19" s="81">
        <v>93139</v>
      </c>
      <c r="W19" s="81">
        <v>1126</v>
      </c>
      <c r="X19" s="81">
        <v>1329587</v>
      </c>
      <c r="Y19" s="81">
        <v>1721957</v>
      </c>
      <c r="Z19" s="81">
        <v>1174242</v>
      </c>
      <c r="AA19" s="81">
        <v>215906</v>
      </c>
      <c r="AB19" s="81">
        <v>3722250</v>
      </c>
      <c r="AC19" s="81">
        <v>42640300</v>
      </c>
      <c r="AD19" s="81">
        <v>314.71409170689424</v>
      </c>
      <c r="AE19" s="82"/>
      <c r="AF19" s="81">
        <v>3332212715.8654485</v>
      </c>
      <c r="AG19" s="81">
        <v>183706603.99886069</v>
      </c>
      <c r="AH19" s="81">
        <v>16147493.643043144</v>
      </c>
      <c r="AI19" s="81">
        <v>9112372348.5295448</v>
      </c>
      <c r="AJ19" s="81">
        <v>7515559758.4062195</v>
      </c>
      <c r="AK19" s="81">
        <v>0</v>
      </c>
      <c r="AL19" s="81">
        <v>0</v>
      </c>
      <c r="AM19" s="81">
        <v>511009302.61808699</v>
      </c>
      <c r="AN19" s="81">
        <v>0</v>
      </c>
      <c r="AO19" s="81">
        <v>0</v>
      </c>
      <c r="AP19" s="82"/>
      <c r="AQ19" s="81">
        <v>12907</v>
      </c>
      <c r="AR19" s="81">
        <v>919</v>
      </c>
      <c r="AS19" s="81">
        <v>2</v>
      </c>
      <c r="AT19" s="81">
        <v>4</v>
      </c>
      <c r="AU19" s="81">
        <v>0</v>
      </c>
      <c r="AV19" s="81">
        <v>4</v>
      </c>
      <c r="AW19" s="81" t="s">
        <v>564</v>
      </c>
      <c r="AX19" s="82"/>
      <c r="AY19" s="81">
        <v>47301.9</v>
      </c>
      <c r="AZ19" s="81">
        <v>23327.600000000002</v>
      </c>
      <c r="BA19" s="81">
        <v>3480</v>
      </c>
      <c r="BB19" s="81">
        <v>860</v>
      </c>
      <c r="BC19" s="81">
        <v>0</v>
      </c>
      <c r="BD19" s="81">
        <v>30970</v>
      </c>
      <c r="BE19" s="81" t="s">
        <v>564</v>
      </c>
      <c r="BF19" s="82"/>
      <c r="BG19" s="81">
        <v>0</v>
      </c>
      <c r="BH19" s="81">
        <v>5.7210000000000001</v>
      </c>
      <c r="BI19" s="81">
        <v>1372.568</v>
      </c>
      <c r="BJ19" s="81">
        <v>3017.027</v>
      </c>
      <c r="BK19" s="81">
        <v>1754.9490000000003</v>
      </c>
      <c r="BL19" s="81">
        <v>0</v>
      </c>
      <c r="BM19" s="82"/>
      <c r="BN19" s="81">
        <v>0</v>
      </c>
      <c r="BO19" s="81">
        <v>1</v>
      </c>
      <c r="BP19" s="81">
        <v>103</v>
      </c>
      <c r="BQ19" s="81">
        <v>11</v>
      </c>
      <c r="BR19" s="81">
        <v>177</v>
      </c>
      <c r="BS19" s="81">
        <v>0</v>
      </c>
      <c r="BT19"/>
      <c r="BU19" s="80">
        <v>5676.5749999999998</v>
      </c>
      <c r="BV19" s="80">
        <v>362.96100000000001</v>
      </c>
      <c r="BW19" s="80">
        <v>0</v>
      </c>
      <c r="BX19" s="80">
        <v>0.98199999999999998</v>
      </c>
      <c r="BY19" s="80">
        <v>109.747</v>
      </c>
      <c r="BZ19" s="80">
        <v>0</v>
      </c>
      <c r="CA19" s="80">
        <v>0</v>
      </c>
      <c r="CB19" s="80">
        <v>0</v>
      </c>
      <c r="CC19" s="80">
        <v>0</v>
      </c>
    </row>
    <row r="20" spans="1:81">
      <c r="A20" s="80" t="s">
        <v>1667</v>
      </c>
      <c r="B20" s="80">
        <v>12</v>
      </c>
      <c r="C20" s="80">
        <v>12</v>
      </c>
      <c r="D20" s="80">
        <v>1</v>
      </c>
      <c r="E20" s="80">
        <v>2015</v>
      </c>
      <c r="F20" s="80" t="s">
        <v>91</v>
      </c>
      <c r="G20" s="80" t="s">
        <v>1655</v>
      </c>
      <c r="H20" s="80" t="s">
        <v>1656</v>
      </c>
      <c r="I20" s="177"/>
      <c r="J20" s="81">
        <v>6238.3039477090751</v>
      </c>
      <c r="K20" s="81">
        <v>184.21925971694057</v>
      </c>
      <c r="L20" s="81">
        <v>79.695103764907955</v>
      </c>
      <c r="M20" s="81">
        <v>6509.1714407453364</v>
      </c>
      <c r="N20" s="81">
        <v>4642.6931756346376</v>
      </c>
      <c r="O20" s="81">
        <v>2020.544508781808</v>
      </c>
      <c r="P20" s="81">
        <v>1088.6097451211592</v>
      </c>
      <c r="Q20" s="81">
        <v>270.96573974077751</v>
      </c>
      <c r="R20" s="81">
        <v>253.12714875843182</v>
      </c>
      <c r="S20" s="81">
        <v>305.9703984138423</v>
      </c>
      <c r="T20" s="82"/>
      <c r="U20" s="81">
        <v>413937506</v>
      </c>
      <c r="V20" s="81">
        <v>93139</v>
      </c>
      <c r="W20" s="81">
        <v>1126</v>
      </c>
      <c r="X20" s="81">
        <v>1329587</v>
      </c>
      <c r="Y20" s="81">
        <v>1736654</v>
      </c>
      <c r="Z20" s="81">
        <v>1173921</v>
      </c>
      <c r="AA20" s="81">
        <v>216626</v>
      </c>
      <c r="AB20" s="81">
        <v>3729357</v>
      </c>
      <c r="AC20" s="81">
        <v>43361388</v>
      </c>
      <c r="AD20" s="81">
        <v>305.9703984138423</v>
      </c>
      <c r="AE20" s="82"/>
      <c r="AF20" s="81">
        <v>2953413275.2900162</v>
      </c>
      <c r="AG20" s="81">
        <v>156298407.59990099</v>
      </c>
      <c r="AH20" s="81">
        <v>15227698.7829659</v>
      </c>
      <c r="AI20" s="81">
        <v>9371904770.2983131</v>
      </c>
      <c r="AJ20" s="81">
        <v>6499487137.7729406</v>
      </c>
      <c r="AK20" s="81">
        <v>0</v>
      </c>
      <c r="AL20" s="81">
        <v>0</v>
      </c>
      <c r="AM20" s="81">
        <v>511092732.78576952</v>
      </c>
      <c r="AN20" s="81">
        <v>0</v>
      </c>
      <c r="AO20" s="81">
        <v>0</v>
      </c>
      <c r="AP20" s="82"/>
      <c r="AQ20" s="81">
        <v>15744</v>
      </c>
      <c r="AR20" s="81">
        <v>1305</v>
      </c>
      <c r="AS20" s="81">
        <v>2</v>
      </c>
      <c r="AT20" s="81">
        <v>5</v>
      </c>
      <c r="AU20" s="81">
        <v>0</v>
      </c>
      <c r="AV20" s="81">
        <v>4</v>
      </c>
      <c r="AW20" s="81" t="s">
        <v>564</v>
      </c>
      <c r="AX20" s="82"/>
      <c r="AY20" s="81">
        <v>58363.199999999997</v>
      </c>
      <c r="AZ20" s="81">
        <v>41747</v>
      </c>
      <c r="BA20" s="81">
        <v>3480</v>
      </c>
      <c r="BB20" s="81">
        <v>885</v>
      </c>
      <c r="BC20" s="81">
        <v>0</v>
      </c>
      <c r="BD20" s="81">
        <v>30970</v>
      </c>
      <c r="BE20" s="81" t="s">
        <v>564</v>
      </c>
      <c r="BF20" s="82"/>
      <c r="BG20" s="81">
        <v>0</v>
      </c>
      <c r="BH20" s="81">
        <v>5.1609999999999996</v>
      </c>
      <c r="BI20" s="81">
        <v>1216.345</v>
      </c>
      <c r="BJ20" s="81">
        <v>2967.7310000000002</v>
      </c>
      <c r="BK20" s="81">
        <v>1786.46</v>
      </c>
      <c r="BL20" s="81">
        <v>0</v>
      </c>
      <c r="BM20" s="82"/>
      <c r="BN20" s="81">
        <v>0</v>
      </c>
      <c r="BO20" s="81">
        <v>1</v>
      </c>
      <c r="BP20" s="81">
        <v>101</v>
      </c>
      <c r="BQ20" s="81">
        <v>12</v>
      </c>
      <c r="BR20" s="81">
        <v>176</v>
      </c>
      <c r="BS20" s="81">
        <v>0</v>
      </c>
      <c r="BT20"/>
      <c r="BU20" s="80">
        <v>5342.402</v>
      </c>
      <c r="BV20" s="80">
        <v>524.89300000000003</v>
      </c>
      <c r="BW20" s="80">
        <v>0</v>
      </c>
      <c r="BX20" s="80">
        <v>1.2310000000000001</v>
      </c>
      <c r="BY20" s="80">
        <v>107.17100000000001</v>
      </c>
      <c r="BZ20" s="80">
        <v>0</v>
      </c>
      <c r="CA20" s="80">
        <v>0</v>
      </c>
      <c r="CB20" s="80">
        <v>0</v>
      </c>
      <c r="CC20" s="80">
        <v>0</v>
      </c>
    </row>
    <row r="21" spans="1:81">
      <c r="A21" s="80" t="s">
        <v>1668</v>
      </c>
      <c r="B21" s="80">
        <v>13</v>
      </c>
      <c r="C21" s="80">
        <v>13</v>
      </c>
      <c r="D21" s="80">
        <v>1</v>
      </c>
      <c r="E21" s="80">
        <v>2016</v>
      </c>
      <c r="F21" s="80" t="s">
        <v>92</v>
      </c>
      <c r="G21" s="80" t="s">
        <v>1655</v>
      </c>
      <c r="H21" s="80" t="s">
        <v>1656</v>
      </c>
      <c r="I21" s="177"/>
      <c r="J21" s="81">
        <v>5871.7089222417762</v>
      </c>
      <c r="K21" s="81">
        <v>181.4306954834112</v>
      </c>
      <c r="L21" s="81">
        <v>87.439010208854398</v>
      </c>
      <c r="M21" s="81">
        <v>5517.5460200939287</v>
      </c>
      <c r="N21" s="81">
        <v>4486.7677115661445</v>
      </c>
      <c r="O21" s="81">
        <v>2000.648230120597</v>
      </c>
      <c r="P21" s="81">
        <v>1084.7631177203302</v>
      </c>
      <c r="Q21" s="81">
        <v>263.87016682410683</v>
      </c>
      <c r="R21" s="81">
        <v>259.39605838292124</v>
      </c>
      <c r="S21" s="81">
        <v>316.46644263756014</v>
      </c>
      <c r="T21" s="82"/>
      <c r="U21" s="81">
        <v>371427040</v>
      </c>
      <c r="V21" s="81">
        <v>93139</v>
      </c>
      <c r="W21" s="81">
        <v>1126</v>
      </c>
      <c r="X21" s="81">
        <v>1329587</v>
      </c>
      <c r="Y21" s="81">
        <v>1751356</v>
      </c>
      <c r="Z21" s="81">
        <v>1176650</v>
      </c>
      <c r="AA21" s="81">
        <v>223261</v>
      </c>
      <c r="AB21" s="81">
        <v>3735843</v>
      </c>
      <c r="AC21" s="81">
        <v>44302293.411877878</v>
      </c>
      <c r="AD21" s="81">
        <v>316.46644263756008</v>
      </c>
      <c r="AE21" s="82"/>
      <c r="AF21" s="81">
        <v>2845462322.8563881</v>
      </c>
      <c r="AG21" s="81">
        <v>145212465.390762</v>
      </c>
      <c r="AH21" s="81">
        <v>16003821.505218981</v>
      </c>
      <c r="AI21" s="81">
        <v>8722704306.6717377</v>
      </c>
      <c r="AJ21" s="81">
        <v>6415540034.569006</v>
      </c>
      <c r="AK21" s="81">
        <v>0</v>
      </c>
      <c r="AL21" s="81">
        <v>0</v>
      </c>
      <c r="AM21" s="81">
        <v>512379371.35526669</v>
      </c>
      <c r="AN21" s="81">
        <v>0</v>
      </c>
      <c r="AO21" s="81">
        <v>0</v>
      </c>
      <c r="AP21" s="82"/>
      <c r="AQ21" s="81">
        <v>17706</v>
      </c>
      <c r="AR21" s="81">
        <v>1533</v>
      </c>
      <c r="AS21" s="81">
        <v>2</v>
      </c>
      <c r="AT21" s="81">
        <v>7</v>
      </c>
      <c r="AU21" s="81">
        <v>0</v>
      </c>
      <c r="AV21" s="81">
        <v>3</v>
      </c>
      <c r="AW21" s="81" t="s">
        <v>564</v>
      </c>
      <c r="AX21" s="82"/>
      <c r="AY21" s="81">
        <v>66808</v>
      </c>
      <c r="AZ21" s="81">
        <v>47772.800000000003</v>
      </c>
      <c r="BA21" s="81">
        <v>3480</v>
      </c>
      <c r="BB21" s="81">
        <v>969</v>
      </c>
      <c r="BC21" s="81">
        <v>0</v>
      </c>
      <c r="BD21" s="81">
        <v>29870</v>
      </c>
      <c r="BE21" s="81" t="s">
        <v>564</v>
      </c>
      <c r="BF21" s="82"/>
      <c r="BG21" s="81">
        <v>0</v>
      </c>
      <c r="BH21" s="81">
        <v>4.7759999999999998</v>
      </c>
      <c r="BI21" s="81">
        <v>1162.8</v>
      </c>
      <c r="BJ21" s="81">
        <v>2805.6680000000001</v>
      </c>
      <c r="BK21" s="81">
        <v>1756.9110000000001</v>
      </c>
      <c r="BL21" s="81">
        <v>0</v>
      </c>
      <c r="BM21" s="82"/>
      <c r="BN21" s="81">
        <v>0</v>
      </c>
      <c r="BO21" s="81">
        <v>1</v>
      </c>
      <c r="BP21" s="81">
        <v>93</v>
      </c>
      <c r="BQ21" s="81">
        <v>11</v>
      </c>
      <c r="BR21" s="81">
        <v>174</v>
      </c>
      <c r="BS21" s="81">
        <v>0</v>
      </c>
      <c r="BT21"/>
      <c r="BU21" s="80">
        <v>5078.4629999999997</v>
      </c>
      <c r="BV21" s="80">
        <v>559.87199999999996</v>
      </c>
      <c r="BW21" s="80">
        <v>0</v>
      </c>
      <c r="BX21" s="80">
        <v>1.044</v>
      </c>
      <c r="BY21" s="80">
        <v>90.775999999999996</v>
      </c>
      <c r="BZ21" s="80">
        <v>0</v>
      </c>
      <c r="CA21" s="80">
        <v>0</v>
      </c>
      <c r="CB21" s="80">
        <v>0</v>
      </c>
      <c r="CC21" s="80">
        <v>0</v>
      </c>
    </row>
    <row r="22" spans="1:81">
      <c r="A22" s="80" t="s">
        <v>1669</v>
      </c>
      <c r="B22" s="80">
        <v>14</v>
      </c>
      <c r="C22" s="80">
        <v>14</v>
      </c>
      <c r="D22" s="80">
        <v>1</v>
      </c>
      <c r="E22" s="80">
        <v>2017</v>
      </c>
      <c r="F22" s="80" t="s">
        <v>71</v>
      </c>
      <c r="G22" s="80" t="s">
        <v>1655</v>
      </c>
      <c r="H22" s="80" t="s">
        <v>1656</v>
      </c>
      <c r="I22" s="177"/>
      <c r="J22" s="81">
        <v>5779.2927625127968</v>
      </c>
      <c r="K22" s="81">
        <v>187.25126553864607</v>
      </c>
      <c r="L22" s="81">
        <v>103.41106588301889</v>
      </c>
      <c r="M22" s="81">
        <v>5504.0990872081975</v>
      </c>
      <c r="N22" s="81">
        <v>4597.0176970599532</v>
      </c>
      <c r="O22" s="81">
        <v>1968.6229329712412</v>
      </c>
      <c r="P22" s="81">
        <v>1079.7116654864121</v>
      </c>
      <c r="Q22" s="81">
        <v>255.29727623692682</v>
      </c>
      <c r="R22" s="81">
        <v>256.1724080374151</v>
      </c>
      <c r="S22" s="81">
        <v>337.43889563317998</v>
      </c>
      <c r="T22" s="82"/>
      <c r="U22" s="81">
        <v>399752163</v>
      </c>
      <c r="V22" s="81">
        <v>93139</v>
      </c>
      <c r="W22" s="81">
        <v>1126</v>
      </c>
      <c r="X22" s="81">
        <v>1329587</v>
      </c>
      <c r="Y22" s="81">
        <v>1764949</v>
      </c>
      <c r="Z22" s="81">
        <v>1177021</v>
      </c>
      <c r="AA22" s="81">
        <v>223638</v>
      </c>
      <c r="AB22" s="81">
        <v>3737845</v>
      </c>
      <c r="AC22" s="81">
        <v>44619850.999999993</v>
      </c>
      <c r="AD22" s="81">
        <v>337.43889563317998</v>
      </c>
      <c r="AE22" s="82"/>
      <c r="AF22" s="81">
        <v>2876291862.7069578</v>
      </c>
      <c r="AG22" s="81">
        <v>151001573.77326521</v>
      </c>
      <c r="AH22" s="81">
        <v>22781450.153603889</v>
      </c>
      <c r="AI22" s="81">
        <v>9034026088.5549793</v>
      </c>
      <c r="AJ22" s="81">
        <v>6554013877.5473423</v>
      </c>
      <c r="AK22" s="81">
        <v>0</v>
      </c>
      <c r="AL22" s="81">
        <v>0</v>
      </c>
      <c r="AM22" s="81">
        <v>513456113.70501667</v>
      </c>
      <c r="AN22" s="81">
        <v>0</v>
      </c>
      <c r="AO22" s="81">
        <v>0</v>
      </c>
      <c r="AP22" s="82"/>
      <c r="AQ22" s="81">
        <v>19244</v>
      </c>
      <c r="AR22" s="81">
        <v>1693</v>
      </c>
      <c r="AS22" s="81">
        <v>2</v>
      </c>
      <c r="AT22" s="81">
        <v>7</v>
      </c>
      <c r="AU22" s="81">
        <v>0</v>
      </c>
      <c r="AV22" s="81">
        <v>3</v>
      </c>
      <c r="AW22" s="81" t="s">
        <v>564</v>
      </c>
      <c r="AX22" s="82"/>
      <c r="AY22" s="81">
        <v>73330.100000000006</v>
      </c>
      <c r="AZ22" s="81">
        <v>51241.999999999942</v>
      </c>
      <c r="BA22" s="81">
        <v>3480</v>
      </c>
      <c r="BB22" s="81">
        <v>969</v>
      </c>
      <c r="BC22" s="81">
        <v>0</v>
      </c>
      <c r="BD22" s="81">
        <v>29870</v>
      </c>
      <c r="BE22" s="81" t="s">
        <v>564</v>
      </c>
      <c r="BF22" s="82"/>
      <c r="BG22" s="81">
        <v>0</v>
      </c>
      <c r="BH22" s="81">
        <v>4.3940000000000001</v>
      </c>
      <c r="BI22" s="81">
        <v>1174.9829999999999</v>
      </c>
      <c r="BJ22" s="81">
        <v>2707.9810000000002</v>
      </c>
      <c r="BK22" s="81">
        <v>1827.76</v>
      </c>
      <c r="BL22" s="81">
        <v>0</v>
      </c>
      <c r="BM22" s="82"/>
      <c r="BN22" s="81">
        <v>0</v>
      </c>
      <c r="BO22" s="81">
        <v>1</v>
      </c>
      <c r="BP22" s="81">
        <v>100</v>
      </c>
      <c r="BQ22" s="81">
        <v>11</v>
      </c>
      <c r="BR22" s="81">
        <v>178</v>
      </c>
      <c r="BS22" s="81">
        <v>0</v>
      </c>
      <c r="BT22"/>
      <c r="BU22" s="80">
        <v>5009.1109999999999</v>
      </c>
      <c r="BV22" s="80">
        <v>616.41499999999996</v>
      </c>
      <c r="BW22" s="80">
        <v>0</v>
      </c>
      <c r="BX22" s="80">
        <v>0</v>
      </c>
      <c r="BY22" s="80">
        <v>89.591999999999999</v>
      </c>
      <c r="BZ22" s="80">
        <v>0</v>
      </c>
      <c r="CA22" s="80">
        <v>0</v>
      </c>
      <c r="CB22" s="80">
        <v>0</v>
      </c>
      <c r="CC22" s="80">
        <v>0</v>
      </c>
    </row>
    <row r="23" spans="1:81">
      <c r="A23" s="80" t="s">
        <v>1670</v>
      </c>
      <c r="B23" s="80">
        <v>15</v>
      </c>
      <c r="C23" s="80">
        <v>15</v>
      </c>
      <c r="D23" s="80">
        <v>1</v>
      </c>
      <c r="E23" s="80">
        <v>2018</v>
      </c>
      <c r="F23" s="80" t="s">
        <v>93</v>
      </c>
      <c r="G23" s="80" t="s">
        <v>1655</v>
      </c>
      <c r="H23" s="80" t="s">
        <v>1656</v>
      </c>
      <c r="I23" s="177"/>
      <c r="J23" s="81">
        <v>5579.8114162110687</v>
      </c>
      <c r="K23" s="81">
        <v>174.89802972848273</v>
      </c>
      <c r="L23" s="81">
        <v>67.891954082511333</v>
      </c>
      <c r="M23" s="81">
        <v>5424.3373398645117</v>
      </c>
      <c r="N23" s="81">
        <v>4460.3436965484671</v>
      </c>
      <c r="O23" s="81">
        <v>1925.7829170009093</v>
      </c>
      <c r="P23" s="81">
        <v>1079.8047388530856</v>
      </c>
      <c r="Q23" s="81">
        <v>237.40691946392226</v>
      </c>
      <c r="R23" s="81">
        <v>245.42197129252176</v>
      </c>
      <c r="S23" s="81">
        <v>369.40113583820278</v>
      </c>
      <c r="T23" s="82"/>
      <c r="U23" s="81">
        <v>405481317</v>
      </c>
      <c r="V23" s="81">
        <v>93139</v>
      </c>
      <c r="W23" s="81">
        <v>1126</v>
      </c>
      <c r="X23" s="81">
        <v>1329587</v>
      </c>
      <c r="Y23" s="81">
        <v>1783035</v>
      </c>
      <c r="Z23" s="81">
        <v>1173454</v>
      </c>
      <c r="AA23" s="81">
        <v>225906</v>
      </c>
      <c r="AB23" s="81">
        <v>3745796</v>
      </c>
      <c r="AC23" s="81">
        <v>42579817.999999993</v>
      </c>
      <c r="AD23" s="81">
        <v>369.40113583820278</v>
      </c>
      <c r="AE23" s="82"/>
      <c r="AF23" s="81">
        <v>2692562060.7799959</v>
      </c>
      <c r="AG23" s="81">
        <v>134078171.40425269</v>
      </c>
      <c r="AH23" s="81">
        <v>13572377.43293125</v>
      </c>
      <c r="AI23" s="81">
        <v>8758970929.8205261</v>
      </c>
      <c r="AJ23" s="81">
        <v>6596053391.7201872</v>
      </c>
      <c r="AK23" s="81">
        <v>0</v>
      </c>
      <c r="AL23" s="81">
        <v>0</v>
      </c>
      <c r="AM23" s="81">
        <v>515612979.89925152</v>
      </c>
      <c r="AN23" s="81">
        <v>0</v>
      </c>
      <c r="AO23" s="81">
        <v>0</v>
      </c>
      <c r="AP23" s="82"/>
      <c r="AQ23" s="81">
        <v>21117</v>
      </c>
      <c r="AR23" s="81">
        <v>1887</v>
      </c>
      <c r="AS23" s="81">
        <v>1</v>
      </c>
      <c r="AT23" s="81">
        <v>7</v>
      </c>
      <c r="AU23" s="81">
        <v>0</v>
      </c>
      <c r="AV23" s="81">
        <v>5</v>
      </c>
      <c r="AW23" s="81" t="s">
        <v>564</v>
      </c>
      <c r="AX23" s="82"/>
      <c r="AY23" s="81">
        <v>81143.099999999991</v>
      </c>
      <c r="AZ23" s="81">
        <v>54237.9</v>
      </c>
      <c r="BA23" s="81">
        <v>1980</v>
      </c>
      <c r="BB23" s="81">
        <v>969</v>
      </c>
      <c r="BC23" s="81">
        <v>0</v>
      </c>
      <c r="BD23" s="81">
        <v>34370</v>
      </c>
      <c r="BE23" s="81" t="s">
        <v>564</v>
      </c>
      <c r="BF23" s="82"/>
      <c r="BG23" s="81">
        <v>0</v>
      </c>
      <c r="BH23" s="81">
        <v>4.2690000000000001</v>
      </c>
      <c r="BI23" s="81">
        <v>1164.9580000000001</v>
      </c>
      <c r="BJ23" s="81">
        <v>2698.7829999999999</v>
      </c>
      <c r="BK23" s="81">
        <v>1823.3840000000002</v>
      </c>
      <c r="BL23" s="81">
        <v>0</v>
      </c>
      <c r="BM23" s="82"/>
      <c r="BN23" s="81">
        <v>0</v>
      </c>
      <c r="BO23" s="81">
        <v>1</v>
      </c>
      <c r="BP23" s="81">
        <v>94</v>
      </c>
      <c r="BQ23" s="81">
        <v>11</v>
      </c>
      <c r="BR23" s="81">
        <v>175</v>
      </c>
      <c r="BS23" s="81">
        <v>0</v>
      </c>
      <c r="BT23"/>
      <c r="BU23" s="80">
        <v>4947.1059999999998</v>
      </c>
      <c r="BV23" s="80">
        <v>653.96600000000001</v>
      </c>
      <c r="BW23" s="80">
        <v>0</v>
      </c>
      <c r="BX23" s="80">
        <v>1.1200000000000001</v>
      </c>
      <c r="BY23" s="80">
        <v>89.174000000000007</v>
      </c>
      <c r="BZ23" s="80">
        <v>2.8000000000000001E-2</v>
      </c>
      <c r="CA23" s="80">
        <v>0</v>
      </c>
      <c r="CB23" s="80">
        <v>0</v>
      </c>
      <c r="CC23" s="80">
        <v>0</v>
      </c>
    </row>
    <row r="24" spans="1:81">
      <c r="A24" s="80" t="s">
        <v>1671</v>
      </c>
      <c r="B24" s="80">
        <v>16</v>
      </c>
      <c r="C24" s="80">
        <v>16</v>
      </c>
      <c r="D24" s="80">
        <v>1</v>
      </c>
      <c r="E24" s="80">
        <v>2019</v>
      </c>
      <c r="F24" s="80" t="s">
        <v>73</v>
      </c>
      <c r="G24" s="80" t="s">
        <v>1655</v>
      </c>
      <c r="H24" s="80" t="s">
        <v>1656</v>
      </c>
      <c r="I24" s="177"/>
      <c r="J24" s="81">
        <v>5363.3076542376866</v>
      </c>
      <c r="K24" s="81">
        <v>159.07380979247026</v>
      </c>
      <c r="L24" s="81">
        <v>68.470121538441191</v>
      </c>
      <c r="M24" s="81">
        <v>5422.5712982350442</v>
      </c>
      <c r="N24" s="81">
        <v>4593.9637432872541</v>
      </c>
      <c r="O24" s="81">
        <v>1864.9971347307351</v>
      </c>
      <c r="P24" s="81">
        <v>1064.4456880490679</v>
      </c>
      <c r="Q24" s="81">
        <v>231.7024365484707</v>
      </c>
      <c r="R24" s="81">
        <v>229.11226904892402</v>
      </c>
      <c r="S24" s="81">
        <v>331.82822453588875</v>
      </c>
      <c r="T24" s="82"/>
      <c r="U24" s="81">
        <v>392691150</v>
      </c>
      <c r="V24" s="81">
        <v>93139</v>
      </c>
      <c r="W24" s="81">
        <v>1126</v>
      </c>
      <c r="X24" s="81">
        <v>1329587</v>
      </c>
      <c r="Y24" s="81">
        <v>1803782</v>
      </c>
      <c r="Z24" s="81">
        <v>1167616</v>
      </c>
      <c r="AA24" s="81">
        <v>221026</v>
      </c>
      <c r="AB24" s="81">
        <v>3754772</v>
      </c>
      <c r="AC24" s="81">
        <v>40401204</v>
      </c>
      <c r="AD24" s="81">
        <v>331.82822453588881</v>
      </c>
      <c r="AE24" s="82"/>
      <c r="AF24" s="81">
        <v>2676712809.6787739</v>
      </c>
      <c r="AG24" s="81">
        <v>129004403.51360451</v>
      </c>
      <c r="AH24" s="81">
        <v>14325014.15431216</v>
      </c>
      <c r="AI24" s="81">
        <v>9095652926.9735909</v>
      </c>
      <c r="AJ24" s="81">
        <v>6694495842.8412228</v>
      </c>
      <c r="AK24" s="81">
        <v>0</v>
      </c>
      <c r="AL24" s="81">
        <v>0</v>
      </c>
      <c r="AM24" s="81">
        <v>511371680.49151742</v>
      </c>
      <c r="AN24" s="81">
        <v>0</v>
      </c>
      <c r="AO24" s="81">
        <v>0</v>
      </c>
      <c r="AP24" s="82"/>
      <c r="AQ24" s="81">
        <v>23362</v>
      </c>
      <c r="AR24" s="81">
        <v>2011</v>
      </c>
      <c r="AS24" s="81">
        <v>1</v>
      </c>
      <c r="AT24" s="81">
        <v>7</v>
      </c>
      <c r="AU24" s="81">
        <v>0</v>
      </c>
      <c r="AV24" s="81">
        <v>5</v>
      </c>
      <c r="AW24" s="81" t="s">
        <v>564</v>
      </c>
      <c r="AX24" s="82"/>
      <c r="AY24" s="81">
        <v>90548.300000001051</v>
      </c>
      <c r="AZ24" s="81">
        <v>56209.000000000007</v>
      </c>
      <c r="BA24" s="81">
        <v>1980</v>
      </c>
      <c r="BB24" s="81">
        <v>889</v>
      </c>
      <c r="BC24" s="81">
        <v>0</v>
      </c>
      <c r="BD24" s="81">
        <v>34370</v>
      </c>
      <c r="BE24" s="81" t="s">
        <v>564</v>
      </c>
      <c r="BF24" s="82"/>
      <c r="BG24" s="81">
        <v>0</v>
      </c>
      <c r="BH24" s="81">
        <v>9.1039999999999992</v>
      </c>
      <c r="BI24" s="81">
        <v>1160.989</v>
      </c>
      <c r="BJ24" s="81">
        <v>2726.9789999999998</v>
      </c>
      <c r="BK24" s="81">
        <v>1780.317</v>
      </c>
      <c r="BL24" s="81">
        <v>0</v>
      </c>
      <c r="BM24" s="82"/>
      <c r="BN24" s="81">
        <v>0</v>
      </c>
      <c r="BO24" s="81">
        <v>2</v>
      </c>
      <c r="BP24" s="81">
        <v>94</v>
      </c>
      <c r="BQ24" s="81">
        <v>13</v>
      </c>
      <c r="BR24" s="81">
        <v>171</v>
      </c>
      <c r="BS24" s="81">
        <v>0</v>
      </c>
      <c r="BT24"/>
      <c r="BU24" s="80">
        <v>4971.9880000000003</v>
      </c>
      <c r="BV24" s="80">
        <v>617.65800000000002</v>
      </c>
      <c r="BW24" s="80">
        <v>0</v>
      </c>
      <c r="BX24" s="80">
        <v>1.151</v>
      </c>
      <c r="BY24" s="80">
        <v>86.513999999999996</v>
      </c>
      <c r="BZ24" s="80">
        <v>7.8E-2</v>
      </c>
      <c r="CA24" s="80">
        <v>0</v>
      </c>
      <c r="CB24" s="80">
        <v>0</v>
      </c>
      <c r="CC24" s="80">
        <v>0</v>
      </c>
    </row>
    <row r="25" spans="1:81">
      <c r="A25" s="80" t="s">
        <v>1672</v>
      </c>
      <c r="B25" s="80">
        <v>17</v>
      </c>
      <c r="C25" s="80">
        <v>17</v>
      </c>
      <c r="D25" s="80">
        <v>1</v>
      </c>
      <c r="E25" s="80">
        <v>2020</v>
      </c>
      <c r="F25" s="80" t="s">
        <v>218</v>
      </c>
      <c r="G25" s="80" t="s">
        <v>1655</v>
      </c>
      <c r="H25" s="80" t="s">
        <v>1656</v>
      </c>
      <c r="I25" s="177"/>
      <c r="J25" s="81">
        <v>4890.976657404256</v>
      </c>
      <c r="K25" s="81">
        <v>174.5407081027968</v>
      </c>
      <c r="L25" s="81">
        <v>96.601278883692984</v>
      </c>
      <c r="M25" s="81">
        <v>5020.2905821765971</v>
      </c>
      <c r="N25" s="81">
        <v>4715.0327066521559</v>
      </c>
      <c r="O25" s="81">
        <v>1640.5213523943339</v>
      </c>
      <c r="P25" s="81">
        <v>1011.7776539957844</v>
      </c>
      <c r="Q25" s="81">
        <v>221.69792640283049</v>
      </c>
      <c r="R25" s="81">
        <v>213.49735881933682</v>
      </c>
      <c r="S25" s="81">
        <v>292.05115792986538</v>
      </c>
      <c r="T25" s="82"/>
      <c r="U25" s="81">
        <v>351645434</v>
      </c>
      <c r="V25" s="81">
        <v>95934</v>
      </c>
      <c r="W25" s="81">
        <v>1641</v>
      </c>
      <c r="X25" s="81">
        <v>1396684</v>
      </c>
      <c r="Y25" s="81">
        <v>1822875</v>
      </c>
      <c r="Z25" s="81">
        <v>1172275</v>
      </c>
      <c r="AA25" s="81">
        <v>228259</v>
      </c>
      <c r="AB25" s="81">
        <v>3759939</v>
      </c>
      <c r="AC25" s="81">
        <v>37844107</v>
      </c>
      <c r="AD25" s="81">
        <v>292.05115792986538</v>
      </c>
      <c r="AE25" s="82"/>
      <c r="AF25" s="81">
        <v>2449645750.7601538</v>
      </c>
      <c r="AG25" s="81">
        <v>133381356.94838721</v>
      </c>
      <c r="AH25" s="81">
        <v>20011098.780388195</v>
      </c>
      <c r="AI25" s="81">
        <v>8480265950.7823248</v>
      </c>
      <c r="AJ25" s="81">
        <v>7328572509.3262253</v>
      </c>
      <c r="AK25" s="81"/>
      <c r="AL25" s="81"/>
      <c r="AM25" s="81">
        <v>490713813.29356796</v>
      </c>
      <c r="AN25" s="81"/>
      <c r="AO25" s="81"/>
      <c r="AP25" s="82"/>
      <c r="AQ25" s="81">
        <v>25831</v>
      </c>
      <c r="AR25" s="81">
        <v>2036</v>
      </c>
      <c r="AS25" s="81">
        <v>1</v>
      </c>
      <c r="AT25" s="81">
        <v>7</v>
      </c>
      <c r="AU25" s="81">
        <v>0</v>
      </c>
      <c r="AV25" s="81">
        <v>5</v>
      </c>
      <c r="AW25" s="81">
        <v>1</v>
      </c>
      <c r="AX25" s="82"/>
      <c r="AY25" s="81">
        <v>101391.7000000008</v>
      </c>
      <c r="AZ25" s="81">
        <v>56654.299999999988</v>
      </c>
      <c r="BA25" s="81">
        <v>1980</v>
      </c>
      <c r="BB25" s="81">
        <v>889</v>
      </c>
      <c r="BC25" s="81">
        <v>0</v>
      </c>
      <c r="BD25" s="81">
        <v>34370</v>
      </c>
      <c r="BE25" s="81">
        <v>1980</v>
      </c>
      <c r="BF25" s="82"/>
      <c r="BG25" s="81">
        <v>0</v>
      </c>
      <c r="BH25" s="81">
        <v>3.9510000000000001</v>
      </c>
      <c r="BI25" s="81">
        <v>1009.899</v>
      </c>
      <c r="BJ25" s="81">
        <v>2160.346</v>
      </c>
      <c r="BK25" s="81">
        <v>1548.799</v>
      </c>
      <c r="BL25" s="81">
        <v>0</v>
      </c>
      <c r="BM25" s="82"/>
      <c r="BN25" s="81">
        <v>0</v>
      </c>
      <c r="BO25" s="81">
        <v>1</v>
      </c>
      <c r="BP25" s="81">
        <v>85</v>
      </c>
      <c r="BQ25" s="81">
        <v>11</v>
      </c>
      <c r="BR25" s="81">
        <v>174</v>
      </c>
      <c r="BS25" s="81">
        <v>0</v>
      </c>
      <c r="BT25"/>
      <c r="BU25" s="80">
        <v>4179.4139999999998</v>
      </c>
      <c r="BV25" s="80">
        <v>477.738</v>
      </c>
      <c r="BW25" s="80">
        <v>0</v>
      </c>
      <c r="BX25" s="80">
        <v>0</v>
      </c>
      <c r="BY25" s="80">
        <v>65.843000000000004</v>
      </c>
      <c r="BZ25" s="80">
        <v>0</v>
      </c>
      <c r="CA25" s="80">
        <v>0</v>
      </c>
      <c r="CB25" s="80">
        <v>0</v>
      </c>
      <c r="CC25" s="80">
        <v>0</v>
      </c>
    </row>
    <row r="26" spans="1:81">
      <c r="A26" s="80" t="s">
        <v>1673</v>
      </c>
      <c r="B26" s="80">
        <v>17</v>
      </c>
      <c r="C26" s="80">
        <v>18</v>
      </c>
      <c r="D26" s="80">
        <v>1</v>
      </c>
      <c r="E26" s="80">
        <v>2021</v>
      </c>
      <c r="F26" s="80" t="s">
        <v>75</v>
      </c>
      <c r="G26" s="174" t="s">
        <v>1655</v>
      </c>
      <c r="H26" s="80" t="s">
        <v>1656</v>
      </c>
      <c r="I26" s="177"/>
      <c r="J26" s="81">
        <v>5524.3507758399555</v>
      </c>
      <c r="K26" s="81">
        <v>219.20068738478895</v>
      </c>
      <c r="L26" s="81">
        <v>94.159107760078612</v>
      </c>
      <c r="M26" s="81">
        <v>5382.174932058273</v>
      </c>
      <c r="N26" s="81">
        <v>4261.2806999141731</v>
      </c>
      <c r="O26" s="81">
        <v>1596.6862067699876</v>
      </c>
      <c r="P26" s="81">
        <v>1042.09453132203</v>
      </c>
      <c r="Q26" s="81">
        <v>224.11108625290566</v>
      </c>
      <c r="R26" s="81">
        <v>235.54865260847254</v>
      </c>
      <c r="S26" s="81">
        <v>279.57680295172457</v>
      </c>
      <c r="T26" s="82"/>
      <c r="U26" s="81">
        <v>415325863</v>
      </c>
      <c r="V26" s="81">
        <v>95934</v>
      </c>
      <c r="W26" s="81">
        <v>1641</v>
      </c>
      <c r="X26" s="81">
        <v>1396684</v>
      </c>
      <c r="Y26" s="81">
        <v>1835272</v>
      </c>
      <c r="Z26" s="81">
        <v>1174821</v>
      </c>
      <c r="AA26" s="81">
        <v>229269</v>
      </c>
      <c r="AB26" s="81">
        <v>3755793</v>
      </c>
      <c r="AC26" s="81">
        <v>40469549</v>
      </c>
      <c r="AD26" s="81">
        <v>279.57680295172457</v>
      </c>
      <c r="AE26" s="82"/>
      <c r="AF26" s="81">
        <v>2556878979.5895977</v>
      </c>
      <c r="AG26" s="81">
        <v>165311777.01544741</v>
      </c>
      <c r="AH26" s="81">
        <v>18942010.960793782</v>
      </c>
      <c r="AI26" s="81">
        <v>8983343008.7408085</v>
      </c>
      <c r="AJ26" s="81">
        <v>6173629612.5379133</v>
      </c>
      <c r="AK26" s="81">
        <v>0</v>
      </c>
      <c r="AL26" s="81">
        <v>0</v>
      </c>
      <c r="AM26" s="81">
        <v>492999990.98133159</v>
      </c>
      <c r="AN26" s="81">
        <v>0</v>
      </c>
      <c r="AO26" s="81">
        <v>0</v>
      </c>
      <c r="AP26" s="82"/>
      <c r="AQ26" s="81">
        <v>28521</v>
      </c>
      <c r="AR26" s="81">
        <v>2039</v>
      </c>
      <c r="AS26" s="81">
        <v>1</v>
      </c>
      <c r="AT26" s="81">
        <v>7</v>
      </c>
      <c r="AU26" s="81">
        <v>0</v>
      </c>
      <c r="AV26" s="81">
        <v>5</v>
      </c>
      <c r="AW26" s="81"/>
      <c r="AX26" s="82"/>
      <c r="AY26" s="81">
        <v>112775.99999999969</v>
      </c>
      <c r="AZ26" s="81">
        <v>56712.299999999981</v>
      </c>
      <c r="BA26" s="81">
        <v>1980</v>
      </c>
      <c r="BB26" s="81">
        <v>889</v>
      </c>
      <c r="BC26" s="81">
        <v>0</v>
      </c>
      <c r="BD26" s="81">
        <v>35150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1674</v>
      </c>
      <c r="B27" s="80">
        <v>17</v>
      </c>
      <c r="C27" s="80">
        <v>19</v>
      </c>
      <c r="D27" s="80">
        <v>1</v>
      </c>
      <c r="E27" s="80">
        <v>2022</v>
      </c>
      <c r="F27" s="80" t="s">
        <v>568</v>
      </c>
      <c r="G27" s="174" t="s">
        <v>1655</v>
      </c>
      <c r="H27" s="80" t="s">
        <v>1656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31632</v>
      </c>
      <c r="AR27" s="81">
        <v>2044</v>
      </c>
      <c r="AS27" s="81">
        <v>1</v>
      </c>
      <c r="AT27" s="81">
        <v>7</v>
      </c>
      <c r="AU27" s="81">
        <v>0</v>
      </c>
      <c r="AV27" s="81">
        <v>5</v>
      </c>
      <c r="AW27" s="81"/>
      <c r="AX27" s="82"/>
      <c r="AY27" s="81">
        <v>125802.69999999845</v>
      </c>
      <c r="AZ27" s="81">
        <v>58771.799999999981</v>
      </c>
      <c r="BA27" s="81">
        <v>1980</v>
      </c>
      <c r="BB27" s="81">
        <v>889</v>
      </c>
      <c r="BC27" s="81">
        <v>0</v>
      </c>
      <c r="BD27" s="81">
        <v>35150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1675</v>
      </c>
      <c r="B28" s="80">
        <v>18</v>
      </c>
      <c r="C28" s="80">
        <v>1</v>
      </c>
      <c r="D28" s="80">
        <v>2</v>
      </c>
      <c r="E28" s="80">
        <v>1990</v>
      </c>
      <c r="F28" s="80" t="s">
        <v>562</v>
      </c>
      <c r="G28" s="80" t="s">
        <v>1676</v>
      </c>
      <c r="H28" s="80" t="s">
        <v>1677</v>
      </c>
      <c r="I28" s="177"/>
      <c r="J28" s="81">
        <v>5415.8231314747609</v>
      </c>
      <c r="K28" s="81">
        <v>437.09131794473785</v>
      </c>
      <c r="L28" s="81">
        <v>32.525844284994825</v>
      </c>
      <c r="M28" s="81">
        <v>4484.7326201431442</v>
      </c>
      <c r="N28" s="81">
        <v>2594.1750474159871</v>
      </c>
      <c r="O28" s="81">
        <v>1288.3392523541672</v>
      </c>
      <c r="P28" s="81">
        <v>1651.6996581900189</v>
      </c>
      <c r="Q28" s="81">
        <v>161.59790122294899</v>
      </c>
      <c r="R28" s="81">
        <v>358.96435855150287</v>
      </c>
      <c r="S28" s="81">
        <v>278.5610476719317</v>
      </c>
      <c r="T28" s="82"/>
      <c r="U28" s="81">
        <v>790999985</v>
      </c>
      <c r="V28" s="81">
        <v>213187</v>
      </c>
      <c r="W28" s="81">
        <v>410</v>
      </c>
      <c r="X28" s="81">
        <v>2019764</v>
      </c>
      <c r="Y28" s="81">
        <v>1050560</v>
      </c>
      <c r="Z28" s="81">
        <v>529909</v>
      </c>
      <c r="AA28" s="81">
        <v>401051</v>
      </c>
      <c r="AB28" s="81">
        <v>2623801</v>
      </c>
      <c r="AC28" s="81">
        <v>62173273</v>
      </c>
      <c r="AD28" s="81">
        <v>278.5610476719317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1678</v>
      </c>
      <c r="B29" s="80">
        <v>19</v>
      </c>
      <c r="C29" s="80">
        <v>2</v>
      </c>
      <c r="D29" s="80">
        <v>2</v>
      </c>
      <c r="E29" s="80">
        <v>2005</v>
      </c>
      <c r="F29" s="80" t="s">
        <v>565</v>
      </c>
      <c r="G29" s="80" t="s">
        <v>1676</v>
      </c>
      <c r="H29" s="80" t="s">
        <v>1677</v>
      </c>
      <c r="I29" s="177"/>
      <c r="J29" s="81">
        <v>3842.9010302392089</v>
      </c>
      <c r="K29" s="81">
        <v>238.14980124995807</v>
      </c>
      <c r="L29" s="81">
        <v>23.337759588128939</v>
      </c>
      <c r="M29" s="81">
        <v>6945.2560006318972</v>
      </c>
      <c r="N29" s="81">
        <v>3380.3918907143552</v>
      </c>
      <c r="O29" s="81">
        <v>1336.0133436619999</v>
      </c>
      <c r="P29" s="81">
        <v>1245.6753808926969</v>
      </c>
      <c r="Q29" s="81">
        <v>147.66736120139456</v>
      </c>
      <c r="R29" s="81">
        <v>288.71164280587254</v>
      </c>
      <c r="S29" s="81">
        <v>581.61058667500004</v>
      </c>
      <c r="T29" s="82"/>
      <c r="U29" s="81">
        <v>404504651</v>
      </c>
      <c r="V29" s="81">
        <v>130989</v>
      </c>
      <c r="W29" s="81">
        <v>259</v>
      </c>
      <c r="X29" s="81">
        <v>1652262</v>
      </c>
      <c r="Y29" s="81">
        <v>1229485</v>
      </c>
      <c r="Z29" s="81">
        <v>635897</v>
      </c>
      <c r="AA29" s="81">
        <v>247715</v>
      </c>
      <c r="AB29" s="81">
        <v>2506456</v>
      </c>
      <c r="AC29" s="81">
        <v>51052676</v>
      </c>
      <c r="AD29" s="81">
        <v>581.61058667500004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1679</v>
      </c>
      <c r="B30" s="80">
        <v>20</v>
      </c>
      <c r="C30" s="80">
        <v>3</v>
      </c>
      <c r="D30" s="80">
        <v>2</v>
      </c>
      <c r="E30" s="80">
        <v>2006</v>
      </c>
      <c r="F30" s="80" t="s">
        <v>566</v>
      </c>
      <c r="G30" s="80" t="s">
        <v>1676</v>
      </c>
      <c r="H30" s="80" t="s">
        <v>1677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1680</v>
      </c>
      <c r="B31" s="80">
        <v>21</v>
      </c>
      <c r="C31" s="80">
        <v>4</v>
      </c>
      <c r="D31" s="80">
        <v>2</v>
      </c>
      <c r="E31" s="80">
        <v>2007</v>
      </c>
      <c r="F31" s="80" t="s">
        <v>567</v>
      </c>
      <c r="G31" s="80" t="s">
        <v>1676</v>
      </c>
      <c r="H31" s="80" t="s">
        <v>1677</v>
      </c>
      <c r="I31" s="177"/>
      <c r="J31" s="81">
        <v>3768.6496815404857</v>
      </c>
      <c r="K31" s="81">
        <v>237.35223967569883</v>
      </c>
      <c r="L31" s="81">
        <v>40.878054722747216</v>
      </c>
      <c r="M31" s="81">
        <v>6591.1170790479537</v>
      </c>
      <c r="N31" s="81">
        <v>3591.7111928420049</v>
      </c>
      <c r="O31" s="81">
        <v>1263.1406925678425</v>
      </c>
      <c r="P31" s="81">
        <v>1212.6000379135039</v>
      </c>
      <c r="Q31" s="81">
        <v>156.54031577402844</v>
      </c>
      <c r="R31" s="81">
        <v>262.68942719402395</v>
      </c>
      <c r="S31" s="81">
        <v>561.96804522619834</v>
      </c>
      <c r="T31" s="82"/>
      <c r="U31" s="81">
        <v>447229824</v>
      </c>
      <c r="V31" s="81">
        <v>127099</v>
      </c>
      <c r="W31" s="81">
        <v>458</v>
      </c>
      <c r="X31" s="81">
        <v>1811767</v>
      </c>
      <c r="Y31" s="81">
        <v>1257650</v>
      </c>
      <c r="Z31" s="81">
        <v>624991</v>
      </c>
      <c r="AA31" s="81">
        <v>237462</v>
      </c>
      <c r="AB31" s="81">
        <v>2516543</v>
      </c>
      <c r="AC31" s="81">
        <v>47783990</v>
      </c>
      <c r="AD31" s="81">
        <v>561.96804522619834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1681</v>
      </c>
      <c r="B32" s="80">
        <v>22</v>
      </c>
      <c r="C32" s="80">
        <v>5</v>
      </c>
      <c r="D32" s="80">
        <v>2</v>
      </c>
      <c r="E32" s="80">
        <v>2008</v>
      </c>
      <c r="F32" s="80" t="s">
        <v>84</v>
      </c>
      <c r="G32" s="80" t="s">
        <v>1676</v>
      </c>
      <c r="H32" s="80" t="s">
        <v>1677</v>
      </c>
      <c r="I32" s="177"/>
      <c r="J32" s="81">
        <v>3641.687350955443</v>
      </c>
      <c r="K32" s="81">
        <v>178.07328748966353</v>
      </c>
      <c r="L32" s="81">
        <v>36.210988437526169</v>
      </c>
      <c r="M32" s="81">
        <v>6918.2524420126219</v>
      </c>
      <c r="N32" s="81">
        <v>3493.055967737394</v>
      </c>
      <c r="O32" s="81">
        <v>1207.5931627626401</v>
      </c>
      <c r="P32" s="81">
        <v>1172.0346631220111</v>
      </c>
      <c r="Q32" s="81">
        <v>154.5365268970842</v>
      </c>
      <c r="R32" s="81">
        <v>248.75481541246916</v>
      </c>
      <c r="S32" s="81">
        <v>615.93893050906001</v>
      </c>
      <c r="T32" s="82"/>
      <c r="U32" s="81">
        <v>458905558</v>
      </c>
      <c r="V32" s="81">
        <v>127099</v>
      </c>
      <c r="W32" s="81">
        <v>458</v>
      </c>
      <c r="X32" s="81">
        <v>1811767</v>
      </c>
      <c r="Y32" s="81">
        <v>1273718</v>
      </c>
      <c r="Z32" s="81">
        <v>618478</v>
      </c>
      <c r="AA32" s="81">
        <v>229780</v>
      </c>
      <c r="AB32" s="81">
        <v>2525153</v>
      </c>
      <c r="AC32" s="81">
        <v>46986362</v>
      </c>
      <c r="AD32" s="81">
        <v>615.93893050906001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1682</v>
      </c>
      <c r="B33" s="80">
        <v>23</v>
      </c>
      <c r="C33" s="80">
        <v>6</v>
      </c>
      <c r="D33" s="80">
        <v>2</v>
      </c>
      <c r="E33" s="80">
        <v>2009</v>
      </c>
      <c r="F33" s="80" t="s">
        <v>85</v>
      </c>
      <c r="G33" s="80" t="s">
        <v>1676</v>
      </c>
      <c r="H33" s="80" t="s">
        <v>1677</v>
      </c>
      <c r="I33" s="177"/>
      <c r="J33" s="81">
        <v>2861.0305223258069</v>
      </c>
      <c r="K33" s="81">
        <v>161.19732932993952</v>
      </c>
      <c r="L33" s="81">
        <v>43.279735066132012</v>
      </c>
      <c r="M33" s="81">
        <v>6222.9527647414152</v>
      </c>
      <c r="N33" s="81">
        <v>2873.7927445821047</v>
      </c>
      <c r="O33" s="81">
        <v>1206.4263781129066</v>
      </c>
      <c r="P33" s="81">
        <v>1115.1602094384036</v>
      </c>
      <c r="Q33" s="81">
        <v>147.73794403103187</v>
      </c>
      <c r="R33" s="81">
        <v>238.74518496546753</v>
      </c>
      <c r="S33" s="81">
        <v>448.78143674362002</v>
      </c>
      <c r="T33" s="82"/>
      <c r="U33" s="81">
        <v>374754331</v>
      </c>
      <c r="V33" s="81">
        <v>139134</v>
      </c>
      <c r="W33" s="81">
        <v>923</v>
      </c>
      <c r="X33" s="81">
        <v>2028779</v>
      </c>
      <c r="Y33" s="81">
        <v>1288255</v>
      </c>
      <c r="Z33" s="81">
        <v>609878</v>
      </c>
      <c r="AA33" s="81">
        <v>224448</v>
      </c>
      <c r="AB33" s="81">
        <v>2534176</v>
      </c>
      <c r="AC33" s="81">
        <v>43994451</v>
      </c>
      <c r="AD33" s="81">
        <v>448.78143674362002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3.13</v>
      </c>
      <c r="BI33" s="81">
        <v>1610.567</v>
      </c>
      <c r="BJ33" s="81">
        <v>111.37700000000001</v>
      </c>
      <c r="BK33" s="81">
        <v>2141.8542699999998</v>
      </c>
      <c r="BL33" s="81">
        <v>4.13</v>
      </c>
      <c r="BM33" s="82"/>
      <c r="BN33" s="81">
        <v>0</v>
      </c>
      <c r="BO33" s="81">
        <v>1</v>
      </c>
      <c r="BP33" s="81">
        <v>79</v>
      </c>
      <c r="BQ33" s="81">
        <v>11</v>
      </c>
      <c r="BR33" s="81">
        <v>245</v>
      </c>
      <c r="BS33" s="81">
        <v>1</v>
      </c>
      <c r="BT33"/>
      <c r="BU33" s="80"/>
      <c r="BV33" s="80"/>
      <c r="BW33" s="80"/>
      <c r="BX33" s="80"/>
      <c r="BY33" s="80"/>
      <c r="BZ33" s="80"/>
      <c r="CA33" s="80"/>
      <c r="CB33" s="80"/>
      <c r="CC33" s="80"/>
    </row>
    <row r="34" spans="1:81">
      <c r="A34" s="80" t="s">
        <v>1683</v>
      </c>
      <c r="B34" s="80">
        <v>24</v>
      </c>
      <c r="C34" s="80">
        <v>7</v>
      </c>
      <c r="D34" s="80">
        <v>2</v>
      </c>
      <c r="E34" s="80">
        <v>2010</v>
      </c>
      <c r="F34" s="80" t="s">
        <v>86</v>
      </c>
      <c r="G34" s="80" t="s">
        <v>1676</v>
      </c>
      <c r="H34" s="80" t="s">
        <v>1677</v>
      </c>
      <c r="I34" s="177"/>
      <c r="J34" s="81">
        <v>2700.9174374286581</v>
      </c>
      <c r="K34" s="81">
        <v>175.64706209502992</v>
      </c>
      <c r="L34" s="81">
        <v>41.054587915113139</v>
      </c>
      <c r="M34" s="81">
        <v>6717.5028448399198</v>
      </c>
      <c r="N34" s="81">
        <v>3347.6937463433387</v>
      </c>
      <c r="O34" s="81">
        <v>1193.7618447751709</v>
      </c>
      <c r="P34" s="81">
        <v>1121.2103254891879</v>
      </c>
      <c r="Q34" s="81">
        <v>154.41028504543013</v>
      </c>
      <c r="R34" s="81">
        <v>239.1538050295481</v>
      </c>
      <c r="S34" s="81">
        <v>474.58015432577201</v>
      </c>
      <c r="T34" s="82"/>
      <c r="U34" s="81">
        <v>356688454</v>
      </c>
      <c r="V34" s="81">
        <v>139134</v>
      </c>
      <c r="W34" s="81">
        <v>923</v>
      </c>
      <c r="X34" s="81">
        <v>2028779</v>
      </c>
      <c r="Y34" s="81">
        <v>1299405</v>
      </c>
      <c r="Z34" s="81">
        <v>606280</v>
      </c>
      <c r="AA34" s="81">
        <v>220030</v>
      </c>
      <c r="AB34" s="81">
        <v>2537920</v>
      </c>
      <c r="AC34" s="81">
        <v>41763086</v>
      </c>
      <c r="AD34" s="81">
        <v>474.58015432577201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2.823</v>
      </c>
      <c r="BI34" s="81">
        <v>1660.9580000000001</v>
      </c>
      <c r="BJ34" s="81">
        <v>104.371</v>
      </c>
      <c r="BK34" s="81">
        <v>2159.2420000000002</v>
      </c>
      <c r="BL34" s="81">
        <v>3.544</v>
      </c>
      <c r="BM34" s="82"/>
      <c r="BN34" s="81">
        <v>0</v>
      </c>
      <c r="BO34" s="81">
        <v>1</v>
      </c>
      <c r="BP34" s="81">
        <v>81</v>
      </c>
      <c r="BQ34" s="81">
        <v>11</v>
      </c>
      <c r="BR34" s="81">
        <v>257</v>
      </c>
      <c r="BS34" s="81">
        <v>1</v>
      </c>
      <c r="BT34"/>
      <c r="BU34" s="80">
        <v>3196.7950000000001</v>
      </c>
      <c r="BV34" s="80">
        <v>613.48199999999997</v>
      </c>
      <c r="BW34" s="80">
        <v>0</v>
      </c>
      <c r="BX34" s="80">
        <v>0</v>
      </c>
      <c r="BY34" s="80">
        <v>101.30200000000001</v>
      </c>
      <c r="BZ34" s="80">
        <v>0</v>
      </c>
      <c r="CA34" s="80">
        <v>0</v>
      </c>
      <c r="CB34" s="80">
        <v>19.359000000000002</v>
      </c>
      <c r="CC34" s="80">
        <v>0</v>
      </c>
    </row>
    <row r="35" spans="1:81">
      <c r="A35" s="80" t="s">
        <v>1684</v>
      </c>
      <c r="B35" s="80">
        <v>25</v>
      </c>
      <c r="C35" s="80">
        <v>8</v>
      </c>
      <c r="D35" s="80">
        <v>2</v>
      </c>
      <c r="E35" s="80">
        <v>2011</v>
      </c>
      <c r="F35" s="80" t="s">
        <v>87</v>
      </c>
      <c r="G35" s="80" t="s">
        <v>1676</v>
      </c>
      <c r="H35" s="80" t="s">
        <v>1677</v>
      </c>
      <c r="I35" s="177"/>
      <c r="J35" s="81">
        <v>3235.3885581364734</v>
      </c>
      <c r="K35" s="81">
        <v>279.53494624605645</v>
      </c>
      <c r="L35" s="81">
        <v>36.119674254323883</v>
      </c>
      <c r="M35" s="81">
        <v>8567.1929378295117</v>
      </c>
      <c r="N35" s="81">
        <v>4143.6780963046294</v>
      </c>
      <c r="O35" s="81">
        <v>1171.5701336238674</v>
      </c>
      <c r="P35" s="81">
        <v>1091.1794112240234</v>
      </c>
      <c r="Q35" s="81">
        <v>178.47307143515016</v>
      </c>
      <c r="R35" s="81">
        <v>237.18742020328355</v>
      </c>
      <c r="S35" s="81">
        <v>534.19844595297991</v>
      </c>
      <c r="T35" s="82"/>
      <c r="U35" s="81">
        <v>386788096</v>
      </c>
      <c r="V35" s="81">
        <v>139134</v>
      </c>
      <c r="W35" s="81">
        <v>923</v>
      </c>
      <c r="X35" s="81">
        <v>2028779</v>
      </c>
      <c r="Y35" s="81">
        <v>1311334</v>
      </c>
      <c r="Z35" s="81">
        <v>607936</v>
      </c>
      <c r="AA35" s="81">
        <v>220509</v>
      </c>
      <c r="AB35" s="81">
        <v>2543137</v>
      </c>
      <c r="AC35" s="81">
        <v>41351196</v>
      </c>
      <c r="AD35" s="81">
        <v>534.19844595297991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2.7330000000000001</v>
      </c>
      <c r="BI35" s="81">
        <v>1450.645</v>
      </c>
      <c r="BJ35" s="81">
        <v>156.95500000000001</v>
      </c>
      <c r="BK35" s="81">
        <v>2241.1839999999997</v>
      </c>
      <c r="BL35" s="81">
        <v>3.5169999999999999</v>
      </c>
      <c r="BM35" s="82"/>
      <c r="BN35" s="81">
        <v>0</v>
      </c>
      <c r="BO35" s="81">
        <v>1</v>
      </c>
      <c r="BP35" s="81">
        <v>78</v>
      </c>
      <c r="BQ35" s="81">
        <v>12</v>
      </c>
      <c r="BR35" s="81">
        <v>263</v>
      </c>
      <c r="BS35" s="81">
        <v>1</v>
      </c>
      <c r="BT35"/>
      <c r="BU35" s="80">
        <v>3156.61</v>
      </c>
      <c r="BV35" s="80">
        <v>620.54899999999998</v>
      </c>
      <c r="BW35" s="80">
        <v>0</v>
      </c>
      <c r="BX35" s="80">
        <v>0</v>
      </c>
      <c r="BY35" s="80">
        <v>77.875</v>
      </c>
      <c r="BZ35" s="80">
        <v>0</v>
      </c>
      <c r="CA35" s="80">
        <v>0</v>
      </c>
      <c r="CB35" s="80">
        <v>0</v>
      </c>
      <c r="CC35" s="80">
        <v>0</v>
      </c>
    </row>
    <row r="36" spans="1:81">
      <c r="A36" s="80" t="s">
        <v>1685</v>
      </c>
      <c r="B36" s="80">
        <v>26</v>
      </c>
      <c r="C36" s="80">
        <v>9</v>
      </c>
      <c r="D36" s="80">
        <v>2</v>
      </c>
      <c r="E36" s="80">
        <v>2012</v>
      </c>
      <c r="F36" s="80" t="s">
        <v>88</v>
      </c>
      <c r="G36" s="80" t="s">
        <v>1676</v>
      </c>
      <c r="H36" s="80" t="s">
        <v>1677</v>
      </c>
      <c r="I36" s="177"/>
      <c r="J36" s="81">
        <v>3030.1262020718127</v>
      </c>
      <c r="K36" s="81">
        <v>271.83157412762085</v>
      </c>
      <c r="L36" s="81">
        <v>35.974714049908464</v>
      </c>
      <c r="M36" s="81">
        <v>9582.3525458571148</v>
      </c>
      <c r="N36" s="81">
        <v>4579.4058297631254</v>
      </c>
      <c r="O36" s="81">
        <v>1166.9873321780669</v>
      </c>
      <c r="P36" s="81">
        <v>1079.6014001665508</v>
      </c>
      <c r="Q36" s="81">
        <v>203.0815353217925</v>
      </c>
      <c r="R36" s="81">
        <v>235.29237490676317</v>
      </c>
      <c r="S36" s="81">
        <v>469.5280375461997</v>
      </c>
      <c r="T36" s="82"/>
      <c r="U36" s="81">
        <v>352206445</v>
      </c>
      <c r="V36" s="81">
        <v>139134</v>
      </c>
      <c r="W36" s="81">
        <v>923</v>
      </c>
      <c r="X36" s="81">
        <v>2028779</v>
      </c>
      <c r="Y36" s="81">
        <v>1380361</v>
      </c>
      <c r="Z36" s="81">
        <v>610361</v>
      </c>
      <c r="AA36" s="81">
        <v>216935</v>
      </c>
      <c r="AB36" s="81">
        <v>2663467</v>
      </c>
      <c r="AC36" s="81">
        <v>39958342</v>
      </c>
      <c r="AD36" s="81">
        <v>469.5280375461997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3.0750000000000002</v>
      </c>
      <c r="BI36" s="81">
        <v>1697.384</v>
      </c>
      <c r="BJ36" s="81">
        <v>163.96700000000001</v>
      </c>
      <c r="BK36" s="81">
        <v>2405.4216000000001</v>
      </c>
      <c r="BL36" s="81">
        <v>4.6500000000000004</v>
      </c>
      <c r="BM36" s="82"/>
      <c r="BN36" s="81">
        <v>0</v>
      </c>
      <c r="BO36" s="81">
        <v>1</v>
      </c>
      <c r="BP36" s="81">
        <v>77</v>
      </c>
      <c r="BQ36" s="81">
        <v>12</v>
      </c>
      <c r="BR36" s="81">
        <v>270</v>
      </c>
      <c r="BS36" s="81">
        <v>1</v>
      </c>
      <c r="BT36"/>
      <c r="BU36" s="80">
        <v>3732.4875999999999</v>
      </c>
      <c r="BV36" s="80">
        <v>491.03399999999999</v>
      </c>
      <c r="BW36" s="80">
        <v>0</v>
      </c>
      <c r="BX36" s="80">
        <v>0</v>
      </c>
      <c r="BY36" s="80">
        <v>50.975999999999999</v>
      </c>
      <c r="BZ36" s="80">
        <v>0</v>
      </c>
      <c r="CA36" s="80">
        <v>0</v>
      </c>
      <c r="CB36" s="80">
        <v>0</v>
      </c>
      <c r="CC36" s="80">
        <v>0</v>
      </c>
    </row>
    <row r="37" spans="1:81">
      <c r="A37" s="80" t="s">
        <v>1686</v>
      </c>
      <c r="B37" s="80">
        <v>27</v>
      </c>
      <c r="C37" s="80">
        <v>10</v>
      </c>
      <c r="D37" s="80">
        <v>2</v>
      </c>
      <c r="E37" s="80">
        <v>2013</v>
      </c>
      <c r="F37" s="80" t="s">
        <v>89</v>
      </c>
      <c r="G37" s="80" t="s">
        <v>1676</v>
      </c>
      <c r="H37" s="80" t="s">
        <v>1677</v>
      </c>
      <c r="I37" s="177"/>
      <c r="J37" s="81">
        <v>3032.1756693041871</v>
      </c>
      <c r="K37" s="81">
        <v>230.48716457154964</v>
      </c>
      <c r="L37" s="81">
        <v>31.917170803237859</v>
      </c>
      <c r="M37" s="81">
        <v>9651.5816067138676</v>
      </c>
      <c r="N37" s="81">
        <v>4610.0697409818949</v>
      </c>
      <c r="O37" s="81">
        <v>1126.0346834820807</v>
      </c>
      <c r="P37" s="81">
        <v>1078.2242757009867</v>
      </c>
      <c r="Q37" s="81">
        <v>206.37323274640292</v>
      </c>
      <c r="R37" s="81">
        <v>225.98388749913514</v>
      </c>
      <c r="S37" s="81">
        <v>427.79886533938003</v>
      </c>
      <c r="T37" s="82"/>
      <c r="U37" s="81">
        <v>348527711</v>
      </c>
      <c r="V37" s="81">
        <v>139134</v>
      </c>
      <c r="W37" s="81">
        <v>923</v>
      </c>
      <c r="X37" s="81">
        <v>2028779</v>
      </c>
      <c r="Y37" s="81">
        <v>1392225</v>
      </c>
      <c r="Z37" s="81">
        <v>615237</v>
      </c>
      <c r="AA37" s="81">
        <v>215845</v>
      </c>
      <c r="AB37" s="81">
        <v>2667830</v>
      </c>
      <c r="AC37" s="81">
        <v>37461758</v>
      </c>
      <c r="AD37" s="81">
        <v>427.79886533938003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3.2530000000000001</v>
      </c>
      <c r="BI37" s="81">
        <v>1831.383</v>
      </c>
      <c r="BJ37" s="81">
        <v>166.17099999999999</v>
      </c>
      <c r="BK37" s="81">
        <v>2550.7381999999998</v>
      </c>
      <c r="BL37" s="81">
        <v>5.0949999999999998</v>
      </c>
      <c r="BM37" s="82"/>
      <c r="BN37" s="81">
        <v>0</v>
      </c>
      <c r="BO37" s="81">
        <v>1</v>
      </c>
      <c r="BP37" s="81">
        <v>80</v>
      </c>
      <c r="BQ37" s="81">
        <v>9</v>
      </c>
      <c r="BR37" s="81">
        <v>266</v>
      </c>
      <c r="BS37" s="81">
        <v>1</v>
      </c>
      <c r="BT37"/>
      <c r="BU37" s="80">
        <v>4052.3332</v>
      </c>
      <c r="BV37" s="80">
        <v>460.12099999999998</v>
      </c>
      <c r="BW37" s="80">
        <v>1.2589999999999999</v>
      </c>
      <c r="BX37" s="80">
        <v>0</v>
      </c>
      <c r="BY37" s="80">
        <v>42.927</v>
      </c>
      <c r="BZ37" s="80">
        <v>0</v>
      </c>
      <c r="CA37" s="80">
        <v>0</v>
      </c>
      <c r="CB37" s="80">
        <v>0</v>
      </c>
      <c r="CC37" s="80">
        <v>0</v>
      </c>
    </row>
    <row r="38" spans="1:81">
      <c r="A38" s="80" t="s">
        <v>1687</v>
      </c>
      <c r="B38" s="80">
        <v>28</v>
      </c>
      <c r="C38" s="80">
        <v>11</v>
      </c>
      <c r="D38" s="80">
        <v>2</v>
      </c>
      <c r="E38" s="80">
        <v>2014</v>
      </c>
      <c r="F38" s="80" t="s">
        <v>90</v>
      </c>
      <c r="G38" s="80" t="s">
        <v>1676</v>
      </c>
      <c r="H38" s="80" t="s">
        <v>1677</v>
      </c>
      <c r="I38" s="177"/>
      <c r="J38" s="81">
        <v>2971.9679961488318</v>
      </c>
      <c r="K38" s="81">
        <v>247.42938855234675</v>
      </c>
      <c r="L38" s="81">
        <v>50.91321898443654</v>
      </c>
      <c r="M38" s="81">
        <v>9479.3016274747624</v>
      </c>
      <c r="N38" s="81">
        <v>4480.679874110635</v>
      </c>
      <c r="O38" s="81">
        <v>1074.7572315956384</v>
      </c>
      <c r="P38" s="81">
        <v>1075.0448579154522</v>
      </c>
      <c r="Q38" s="81">
        <v>198.22370719903313</v>
      </c>
      <c r="R38" s="81">
        <v>214.73454956499674</v>
      </c>
      <c r="S38" s="81">
        <v>438.879961475465</v>
      </c>
      <c r="T38" s="82"/>
      <c r="U38" s="81">
        <v>363482555</v>
      </c>
      <c r="V38" s="81">
        <v>124421</v>
      </c>
      <c r="W38" s="81">
        <v>555</v>
      </c>
      <c r="X38" s="81">
        <v>2001435</v>
      </c>
      <c r="Y38" s="81">
        <v>1404622</v>
      </c>
      <c r="Z38" s="81">
        <v>618467</v>
      </c>
      <c r="AA38" s="81">
        <v>214095</v>
      </c>
      <c r="AB38" s="81">
        <v>2670766</v>
      </c>
      <c r="AC38" s="81">
        <v>35708865</v>
      </c>
      <c r="AD38" s="81">
        <v>438.879961475465</v>
      </c>
      <c r="AE38" s="82"/>
      <c r="AF38" s="81">
        <v>3054687895.2230368</v>
      </c>
      <c r="AG38" s="81">
        <v>226113300.78897521</v>
      </c>
      <c r="AH38" s="81">
        <v>12518995.690263014</v>
      </c>
      <c r="AI38" s="81">
        <v>13027712094.091715</v>
      </c>
      <c r="AJ38" s="81">
        <v>6361344650.9107161</v>
      </c>
      <c r="AK38" s="81">
        <v>0</v>
      </c>
      <c r="AL38" s="81">
        <v>0</v>
      </c>
      <c r="AM38" s="81">
        <v>366656261.9695341</v>
      </c>
      <c r="AN38" s="81">
        <v>0</v>
      </c>
      <c r="AO38" s="81">
        <v>0</v>
      </c>
      <c r="AP38" s="82"/>
      <c r="AQ38" s="81">
        <v>9833</v>
      </c>
      <c r="AR38" s="81">
        <v>1037</v>
      </c>
      <c r="AS38" s="81">
        <v>0</v>
      </c>
      <c r="AT38" s="81">
        <v>1</v>
      </c>
      <c r="AU38" s="81">
        <v>0</v>
      </c>
      <c r="AV38" s="81">
        <v>3</v>
      </c>
      <c r="AW38" s="81" t="s">
        <v>564</v>
      </c>
      <c r="AX38" s="82"/>
      <c r="AY38" s="81">
        <v>34492.800000000003</v>
      </c>
      <c r="AZ38" s="81">
        <v>58135.5</v>
      </c>
      <c r="BA38" s="81">
        <v>0</v>
      </c>
      <c r="BB38" s="81">
        <v>110</v>
      </c>
      <c r="BC38" s="81">
        <v>0</v>
      </c>
      <c r="BD38" s="81">
        <v>44893.599999999999</v>
      </c>
      <c r="BE38" s="81" t="s">
        <v>564</v>
      </c>
      <c r="BF38" s="82"/>
      <c r="BG38" s="81">
        <v>0</v>
      </c>
      <c r="BH38" s="81">
        <v>3.0680000000000001</v>
      </c>
      <c r="BI38" s="81">
        <v>1895.56</v>
      </c>
      <c r="BJ38" s="81">
        <v>176.58799999999999</v>
      </c>
      <c r="BK38" s="81">
        <v>2597.5219999999995</v>
      </c>
      <c r="BL38" s="81">
        <v>5.0759999999999996</v>
      </c>
      <c r="BM38" s="82"/>
      <c r="BN38" s="81">
        <v>0</v>
      </c>
      <c r="BO38" s="81">
        <v>1</v>
      </c>
      <c r="BP38" s="81">
        <v>77</v>
      </c>
      <c r="BQ38" s="81">
        <v>9</v>
      </c>
      <c r="BR38" s="81">
        <v>265</v>
      </c>
      <c r="BS38" s="81">
        <v>1</v>
      </c>
      <c r="BT38"/>
      <c r="BU38" s="80">
        <v>4141.0910000000003</v>
      </c>
      <c r="BV38" s="80">
        <v>500.91300000000001</v>
      </c>
      <c r="BW38" s="80">
        <v>2.5859999999999999</v>
      </c>
      <c r="BX38" s="80">
        <v>0</v>
      </c>
      <c r="BY38" s="80">
        <v>33.223999999999997</v>
      </c>
      <c r="BZ38" s="80">
        <v>0</v>
      </c>
      <c r="CA38" s="80">
        <v>0</v>
      </c>
      <c r="CB38" s="80">
        <v>0</v>
      </c>
      <c r="CC38" s="80">
        <v>0</v>
      </c>
    </row>
    <row r="39" spans="1:81">
      <c r="A39" s="80" t="s">
        <v>1688</v>
      </c>
      <c r="B39" s="80">
        <v>29</v>
      </c>
      <c r="C39" s="80">
        <v>12</v>
      </c>
      <c r="D39" s="80">
        <v>2</v>
      </c>
      <c r="E39" s="80">
        <v>2015</v>
      </c>
      <c r="F39" s="80" t="s">
        <v>91</v>
      </c>
      <c r="G39" s="80" t="s">
        <v>1676</v>
      </c>
      <c r="H39" s="80" t="s">
        <v>1677</v>
      </c>
      <c r="I39" s="177"/>
      <c r="J39" s="81">
        <v>2859.3679563014484</v>
      </c>
      <c r="K39" s="81">
        <v>236.39673455037442</v>
      </c>
      <c r="L39" s="81">
        <v>57.217408686888618</v>
      </c>
      <c r="M39" s="81">
        <v>8689.2639167908983</v>
      </c>
      <c r="N39" s="81">
        <v>4226.4682541399461</v>
      </c>
      <c r="O39" s="81">
        <v>1071.3152217423708</v>
      </c>
      <c r="P39" s="81">
        <v>1071.6493715289594</v>
      </c>
      <c r="Q39" s="81">
        <v>194.83507055789525</v>
      </c>
      <c r="R39" s="81">
        <v>191.8073610829795</v>
      </c>
      <c r="S39" s="81">
        <v>336.38442408211546</v>
      </c>
      <c r="T39" s="82"/>
      <c r="U39" s="81">
        <v>368699400</v>
      </c>
      <c r="V39" s="81">
        <v>124421</v>
      </c>
      <c r="W39" s="81">
        <v>555</v>
      </c>
      <c r="X39" s="81">
        <v>2001435</v>
      </c>
      <c r="Y39" s="81">
        <v>1423876</v>
      </c>
      <c r="Z39" s="81">
        <v>622426</v>
      </c>
      <c r="AA39" s="81">
        <v>213251</v>
      </c>
      <c r="AB39" s="81">
        <v>2681555</v>
      </c>
      <c r="AC39" s="81">
        <v>32857137</v>
      </c>
      <c r="AD39" s="81">
        <v>336.38442408211546</v>
      </c>
      <c r="AE39" s="82"/>
      <c r="AF39" s="81">
        <v>2997454877.7780437</v>
      </c>
      <c r="AG39" s="81">
        <v>198977873.91232175</v>
      </c>
      <c r="AH39" s="81">
        <v>11639096.192669686</v>
      </c>
      <c r="AI39" s="81">
        <v>12495573335.692774</v>
      </c>
      <c r="AJ39" s="81">
        <v>6262460499.2443027</v>
      </c>
      <c r="AK39" s="81">
        <v>0</v>
      </c>
      <c r="AL39" s="81">
        <v>0</v>
      </c>
      <c r="AM39" s="81">
        <v>367495864.04984671</v>
      </c>
      <c r="AN39" s="81">
        <v>0</v>
      </c>
      <c r="AO39" s="81">
        <v>0</v>
      </c>
      <c r="AP39" s="82"/>
      <c r="AQ39" s="81">
        <v>10981</v>
      </c>
      <c r="AR39" s="81">
        <v>1257</v>
      </c>
      <c r="AS39" s="81">
        <v>0</v>
      </c>
      <c r="AT39" s="81">
        <v>1</v>
      </c>
      <c r="AU39" s="81">
        <v>0</v>
      </c>
      <c r="AV39" s="81">
        <v>3</v>
      </c>
      <c r="AW39" s="81" t="s">
        <v>564</v>
      </c>
      <c r="AX39" s="82"/>
      <c r="AY39" s="81">
        <v>39156.5</v>
      </c>
      <c r="AZ39" s="81">
        <v>64583</v>
      </c>
      <c r="BA39" s="81">
        <v>0</v>
      </c>
      <c r="BB39" s="81">
        <v>110</v>
      </c>
      <c r="BC39" s="81">
        <v>0</v>
      </c>
      <c r="BD39" s="81">
        <v>44893.599999999999</v>
      </c>
      <c r="BE39" s="81" t="s">
        <v>564</v>
      </c>
      <c r="BF39" s="82"/>
      <c r="BG39" s="81">
        <v>0</v>
      </c>
      <c r="BH39" s="81">
        <v>3.0920000000000001</v>
      </c>
      <c r="BI39" s="81">
        <v>1832.921</v>
      </c>
      <c r="BJ39" s="81">
        <v>149.95599999999999</v>
      </c>
      <c r="BK39" s="81">
        <v>2593.038</v>
      </c>
      <c r="BL39" s="81">
        <v>5.1559999999999997</v>
      </c>
      <c r="BM39" s="82"/>
      <c r="BN39" s="81">
        <v>0</v>
      </c>
      <c r="BO39" s="81">
        <v>1</v>
      </c>
      <c r="BP39" s="81">
        <v>76</v>
      </c>
      <c r="BQ39" s="81">
        <v>10</v>
      </c>
      <c r="BR39" s="81">
        <v>263</v>
      </c>
      <c r="BS39" s="81">
        <v>1</v>
      </c>
      <c r="BT39"/>
      <c r="BU39" s="80">
        <v>4090.41</v>
      </c>
      <c r="BV39" s="80">
        <v>461.959</v>
      </c>
      <c r="BW39" s="80">
        <v>1.927</v>
      </c>
      <c r="BX39" s="80">
        <v>0</v>
      </c>
      <c r="BY39" s="80">
        <v>29.478000000000002</v>
      </c>
      <c r="BZ39" s="80">
        <v>0.38900000000000001</v>
      </c>
      <c r="CA39" s="80">
        <v>0</v>
      </c>
      <c r="CB39" s="80">
        <v>0</v>
      </c>
      <c r="CC39" s="80">
        <v>0</v>
      </c>
    </row>
    <row r="40" spans="1:81">
      <c r="A40" s="80" t="s">
        <v>1689</v>
      </c>
      <c r="B40" s="80">
        <v>30</v>
      </c>
      <c r="C40" s="80">
        <v>13</v>
      </c>
      <c r="D40" s="80">
        <v>2</v>
      </c>
      <c r="E40" s="80">
        <v>2016</v>
      </c>
      <c r="F40" s="80" t="s">
        <v>92</v>
      </c>
      <c r="G40" s="80" t="s">
        <v>1676</v>
      </c>
      <c r="H40" s="80" t="s">
        <v>1677</v>
      </c>
      <c r="I40" s="177"/>
      <c r="J40" s="81">
        <v>2906.9627104736328</v>
      </c>
      <c r="K40" s="81">
        <v>230.24798942191416</v>
      </c>
      <c r="L40" s="81">
        <v>54.697702836851022</v>
      </c>
      <c r="M40" s="81">
        <v>7924.1697810609967</v>
      </c>
      <c r="N40" s="81">
        <v>4279.5044628825945</v>
      </c>
      <c r="O40" s="81">
        <v>1066.4943671927113</v>
      </c>
      <c r="P40" s="81">
        <v>1057.4571004509089</v>
      </c>
      <c r="Q40" s="81">
        <v>190.10080555970146</v>
      </c>
      <c r="R40" s="81">
        <v>207.22982956153123</v>
      </c>
      <c r="S40" s="81">
        <v>353.40510744971016</v>
      </c>
      <c r="T40" s="82"/>
      <c r="U40" s="81">
        <v>355779788</v>
      </c>
      <c r="V40" s="81">
        <v>124421</v>
      </c>
      <c r="W40" s="81">
        <v>555</v>
      </c>
      <c r="X40" s="81">
        <v>2001435</v>
      </c>
      <c r="Y40" s="81">
        <v>1441957</v>
      </c>
      <c r="Z40" s="81">
        <v>627242</v>
      </c>
      <c r="AA40" s="81">
        <v>217641</v>
      </c>
      <c r="AB40" s="81">
        <v>2691425</v>
      </c>
      <c r="AC40" s="81">
        <v>35392815.02641701</v>
      </c>
      <c r="AD40" s="81">
        <v>353.40510744971021</v>
      </c>
      <c r="AE40" s="82"/>
      <c r="AF40" s="81">
        <v>3035143349.7774539</v>
      </c>
      <c r="AG40" s="81">
        <v>180596852.34101671</v>
      </c>
      <c r="AH40" s="81">
        <v>8274664.9898335217</v>
      </c>
      <c r="AI40" s="81">
        <v>12161844216.77968</v>
      </c>
      <c r="AJ40" s="81">
        <v>6277997563.2642155</v>
      </c>
      <c r="AK40" s="81">
        <v>0</v>
      </c>
      <c r="AL40" s="81">
        <v>0</v>
      </c>
      <c r="AM40" s="81">
        <v>369135065.24493891</v>
      </c>
      <c r="AN40" s="81">
        <v>0</v>
      </c>
      <c r="AO40" s="81">
        <v>0</v>
      </c>
      <c r="AP40" s="82"/>
      <c r="AQ40" s="81">
        <v>12026</v>
      </c>
      <c r="AR40" s="81">
        <v>1427</v>
      </c>
      <c r="AS40" s="81">
        <v>0</v>
      </c>
      <c r="AT40" s="81">
        <v>1</v>
      </c>
      <c r="AU40" s="81">
        <v>0</v>
      </c>
      <c r="AV40" s="81">
        <v>6</v>
      </c>
      <c r="AW40" s="81" t="s">
        <v>564</v>
      </c>
      <c r="AX40" s="82"/>
      <c r="AY40" s="81">
        <v>43319.199999999997</v>
      </c>
      <c r="AZ40" s="81">
        <v>67391.7</v>
      </c>
      <c r="BA40" s="81">
        <v>0</v>
      </c>
      <c r="BB40" s="81">
        <v>110</v>
      </c>
      <c r="BC40" s="81">
        <v>0</v>
      </c>
      <c r="BD40" s="81">
        <v>47663.6</v>
      </c>
      <c r="BE40" s="81" t="s">
        <v>564</v>
      </c>
      <c r="BF40" s="82"/>
      <c r="BG40" s="81">
        <v>0</v>
      </c>
      <c r="BH40" s="81">
        <v>3.069</v>
      </c>
      <c r="BI40" s="81">
        <v>1848.0630000000001</v>
      </c>
      <c r="BJ40" s="81">
        <v>143.964</v>
      </c>
      <c r="BK40" s="81">
        <v>2497.5860000000002</v>
      </c>
      <c r="BL40" s="81">
        <v>4.976</v>
      </c>
      <c r="BM40" s="82"/>
      <c r="BN40" s="81">
        <v>0</v>
      </c>
      <c r="BO40" s="81">
        <v>1</v>
      </c>
      <c r="BP40" s="81">
        <v>79</v>
      </c>
      <c r="BQ40" s="81">
        <v>10</v>
      </c>
      <c r="BR40" s="81">
        <v>269</v>
      </c>
      <c r="BS40" s="81">
        <v>1</v>
      </c>
      <c r="BT40"/>
      <c r="BU40" s="80">
        <v>4063.5940000000001</v>
      </c>
      <c r="BV40" s="80">
        <v>394.03199999999998</v>
      </c>
      <c r="BW40" s="80">
        <v>2.7690000000000001</v>
      </c>
      <c r="BX40" s="80">
        <v>0</v>
      </c>
      <c r="BY40" s="80">
        <v>37.262999999999998</v>
      </c>
      <c r="BZ40" s="80">
        <v>0</v>
      </c>
      <c r="CA40" s="80">
        <v>0</v>
      </c>
      <c r="CB40" s="80">
        <v>0</v>
      </c>
      <c r="CC40" s="80">
        <v>0</v>
      </c>
    </row>
    <row r="41" spans="1:81">
      <c r="A41" s="80" t="s">
        <v>1690</v>
      </c>
      <c r="B41" s="80">
        <v>31</v>
      </c>
      <c r="C41" s="80">
        <v>14</v>
      </c>
      <c r="D41" s="80">
        <v>2</v>
      </c>
      <c r="E41" s="80">
        <v>2017</v>
      </c>
      <c r="F41" s="80" t="s">
        <v>71</v>
      </c>
      <c r="G41" s="80" t="s">
        <v>1676</v>
      </c>
      <c r="H41" s="80" t="s">
        <v>1677</v>
      </c>
      <c r="I41" s="177"/>
      <c r="J41" s="81">
        <v>2520.3588828479433</v>
      </c>
      <c r="K41" s="81">
        <v>226.53404569248008</v>
      </c>
      <c r="L41" s="81">
        <v>46.331823271525906</v>
      </c>
      <c r="M41" s="81">
        <v>7116.8392286771905</v>
      </c>
      <c r="N41" s="81">
        <v>4046.9186036571823</v>
      </c>
      <c r="O41" s="81">
        <v>1056.8155423116566</v>
      </c>
      <c r="P41" s="81">
        <v>1048.7935142519393</v>
      </c>
      <c r="Q41" s="81">
        <v>184.57788613907493</v>
      </c>
      <c r="R41" s="81">
        <v>208.73896583439219</v>
      </c>
      <c r="S41" s="81">
        <v>349.8941329950261</v>
      </c>
      <c r="T41" s="82"/>
      <c r="U41" s="81">
        <v>368162330</v>
      </c>
      <c r="V41" s="81">
        <v>124421</v>
      </c>
      <c r="W41" s="81">
        <v>555</v>
      </c>
      <c r="X41" s="81">
        <v>2001435</v>
      </c>
      <c r="Y41" s="81">
        <v>1462007</v>
      </c>
      <c r="Z41" s="81">
        <v>631860</v>
      </c>
      <c r="AA41" s="81">
        <v>217234</v>
      </c>
      <c r="AB41" s="81">
        <v>2702432</v>
      </c>
      <c r="AC41" s="81">
        <v>36357941.999999993</v>
      </c>
      <c r="AD41" s="81">
        <v>349.8941329950261</v>
      </c>
      <c r="AE41" s="82"/>
      <c r="AF41" s="81">
        <v>2956907438.1191201</v>
      </c>
      <c r="AG41" s="81">
        <v>190283860.17767739</v>
      </c>
      <c r="AH41" s="81">
        <v>9705197.4817296676</v>
      </c>
      <c r="AI41" s="81">
        <v>12442602254.83556</v>
      </c>
      <c r="AJ41" s="81">
        <v>6585204886.8566685</v>
      </c>
      <c r="AK41" s="81">
        <v>0</v>
      </c>
      <c r="AL41" s="81">
        <v>0</v>
      </c>
      <c r="AM41" s="81">
        <v>371224658.13110918</v>
      </c>
      <c r="AN41" s="81">
        <v>0</v>
      </c>
      <c r="AO41" s="81">
        <v>0</v>
      </c>
      <c r="AP41" s="82"/>
      <c r="AQ41" s="81">
        <v>12695</v>
      </c>
      <c r="AR41" s="81">
        <v>1560</v>
      </c>
      <c r="AS41" s="81">
        <v>0</v>
      </c>
      <c r="AT41" s="81">
        <v>1</v>
      </c>
      <c r="AU41" s="81">
        <v>0</v>
      </c>
      <c r="AV41" s="81">
        <v>7</v>
      </c>
      <c r="AW41" s="81" t="s">
        <v>564</v>
      </c>
      <c r="AX41" s="82"/>
      <c r="AY41" s="81">
        <v>45968.2</v>
      </c>
      <c r="AZ41" s="81">
        <v>77622.299999999959</v>
      </c>
      <c r="BA41" s="81">
        <v>0</v>
      </c>
      <c r="BB41" s="81">
        <v>110</v>
      </c>
      <c r="BC41" s="81">
        <v>0</v>
      </c>
      <c r="BD41" s="81">
        <v>48983.6</v>
      </c>
      <c r="BE41" s="81" t="s">
        <v>564</v>
      </c>
      <c r="BF41" s="82"/>
      <c r="BG41" s="81">
        <v>0</v>
      </c>
      <c r="BH41" s="81">
        <v>3.0609999999999999</v>
      </c>
      <c r="BI41" s="81">
        <v>1836.21</v>
      </c>
      <c r="BJ41" s="81">
        <v>128.93</v>
      </c>
      <c r="BK41" s="81">
        <v>2629.2719999999999</v>
      </c>
      <c r="BL41" s="81">
        <v>4.9249999999999998</v>
      </c>
      <c r="BM41" s="82"/>
      <c r="BN41" s="81">
        <v>0</v>
      </c>
      <c r="BO41" s="81">
        <v>1</v>
      </c>
      <c r="BP41" s="81">
        <v>74</v>
      </c>
      <c r="BQ41" s="81">
        <v>11</v>
      </c>
      <c r="BR41" s="81">
        <v>268</v>
      </c>
      <c r="BS41" s="81">
        <v>1</v>
      </c>
      <c r="BT41"/>
      <c r="BU41" s="80">
        <v>4073.877</v>
      </c>
      <c r="BV41" s="80">
        <v>487.26799999999997</v>
      </c>
      <c r="BW41" s="80">
        <v>2.887</v>
      </c>
      <c r="BX41" s="80">
        <v>0</v>
      </c>
      <c r="BY41" s="80">
        <v>38.366</v>
      </c>
      <c r="BZ41" s="80">
        <v>0</v>
      </c>
      <c r="CA41" s="80">
        <v>0</v>
      </c>
      <c r="CB41" s="80">
        <v>0</v>
      </c>
      <c r="CC41" s="80">
        <v>0</v>
      </c>
    </row>
    <row r="42" spans="1:81">
      <c r="A42" s="80" t="s">
        <v>1691</v>
      </c>
      <c r="B42" s="80">
        <v>32</v>
      </c>
      <c r="C42" s="80">
        <v>15</v>
      </c>
      <c r="D42" s="80">
        <v>2</v>
      </c>
      <c r="E42" s="80">
        <v>2018</v>
      </c>
      <c r="F42" s="80" t="s">
        <v>93</v>
      </c>
      <c r="G42" s="80" t="s">
        <v>1676</v>
      </c>
      <c r="H42" s="80" t="s">
        <v>1677</v>
      </c>
      <c r="I42" s="177"/>
      <c r="J42" s="81">
        <v>2282.282575207133</v>
      </c>
      <c r="K42" s="81">
        <v>203.57051823704776</v>
      </c>
      <c r="L42" s="81">
        <v>42.905232122345474</v>
      </c>
      <c r="M42" s="81">
        <v>6208.7669890147281</v>
      </c>
      <c r="N42" s="81">
        <v>3297.5973778338025</v>
      </c>
      <c r="O42" s="81">
        <v>1042.6664710662769</v>
      </c>
      <c r="P42" s="81">
        <v>1042.9183650085251</v>
      </c>
      <c r="Q42" s="81">
        <v>172.04281396373577</v>
      </c>
      <c r="R42" s="81">
        <v>209.24309064784842</v>
      </c>
      <c r="S42" s="81">
        <v>392.48253004499406</v>
      </c>
      <c r="T42" s="82"/>
      <c r="U42" s="81">
        <v>382126015</v>
      </c>
      <c r="V42" s="81">
        <v>124421</v>
      </c>
      <c r="W42" s="81">
        <v>555</v>
      </c>
      <c r="X42" s="81">
        <v>2001435</v>
      </c>
      <c r="Y42" s="81">
        <v>1482617</v>
      </c>
      <c r="Z42" s="81">
        <v>635337</v>
      </c>
      <c r="AA42" s="81">
        <v>218189</v>
      </c>
      <c r="AB42" s="81">
        <v>2714484</v>
      </c>
      <c r="AC42" s="81">
        <v>36302914</v>
      </c>
      <c r="AD42" s="81">
        <v>392.48253004499412</v>
      </c>
      <c r="AE42" s="82"/>
      <c r="AF42" s="81">
        <v>2938463610.2377682</v>
      </c>
      <c r="AG42" s="81">
        <v>174064739.47514749</v>
      </c>
      <c r="AH42" s="81">
        <v>9319086.9143874478</v>
      </c>
      <c r="AI42" s="81">
        <v>12016058526.800631</v>
      </c>
      <c r="AJ42" s="81">
        <v>6221378137.43223</v>
      </c>
      <c r="AK42" s="81">
        <v>0</v>
      </c>
      <c r="AL42" s="81">
        <v>0</v>
      </c>
      <c r="AM42" s="81">
        <v>373651737.60899937</v>
      </c>
      <c r="AN42" s="81">
        <v>0</v>
      </c>
      <c r="AO42" s="81">
        <v>0</v>
      </c>
      <c r="AP42" s="82"/>
      <c r="AQ42" s="81">
        <v>13437</v>
      </c>
      <c r="AR42" s="81">
        <v>1662</v>
      </c>
      <c r="AS42" s="81">
        <v>0</v>
      </c>
      <c r="AT42" s="81">
        <v>1</v>
      </c>
      <c r="AU42" s="81">
        <v>0</v>
      </c>
      <c r="AV42" s="81">
        <v>7</v>
      </c>
      <c r="AW42" s="81" t="s">
        <v>564</v>
      </c>
      <c r="AX42" s="82"/>
      <c r="AY42" s="81">
        <v>49142.400000000103</v>
      </c>
      <c r="AZ42" s="81">
        <v>82165.8</v>
      </c>
      <c r="BA42" s="81">
        <v>0</v>
      </c>
      <c r="BB42" s="81">
        <v>110</v>
      </c>
      <c r="BC42" s="81">
        <v>0</v>
      </c>
      <c r="BD42" s="81">
        <v>49033.599999999999</v>
      </c>
      <c r="BE42" s="81" t="s">
        <v>564</v>
      </c>
      <c r="BF42" s="82"/>
      <c r="BG42" s="81">
        <v>0</v>
      </c>
      <c r="BH42" s="81">
        <v>2.7149999999999999</v>
      </c>
      <c r="BI42" s="81">
        <v>1536.8219999999999</v>
      </c>
      <c r="BJ42" s="81">
        <v>99.603999999999999</v>
      </c>
      <c r="BK42" s="81">
        <v>2364.5630000000001</v>
      </c>
      <c r="BL42" s="81">
        <v>0</v>
      </c>
      <c r="BM42" s="82"/>
      <c r="BN42" s="81">
        <v>0</v>
      </c>
      <c r="BO42" s="81">
        <v>1</v>
      </c>
      <c r="BP42" s="81">
        <v>74</v>
      </c>
      <c r="BQ42" s="81">
        <v>11</v>
      </c>
      <c r="BR42" s="81">
        <v>259</v>
      </c>
      <c r="BS42" s="81">
        <v>0</v>
      </c>
      <c r="BT42"/>
      <c r="BU42" s="80">
        <v>3488.9140000000002</v>
      </c>
      <c r="BV42" s="80">
        <v>478.93700000000001</v>
      </c>
      <c r="BW42" s="80">
        <v>0.84899999999999998</v>
      </c>
      <c r="BX42" s="80">
        <v>0</v>
      </c>
      <c r="BY42" s="80">
        <v>35.003999999999998</v>
      </c>
      <c r="BZ42" s="80">
        <v>0</v>
      </c>
      <c r="CA42" s="80">
        <v>0</v>
      </c>
      <c r="CB42" s="80">
        <v>0</v>
      </c>
      <c r="CC42" s="80">
        <v>0</v>
      </c>
    </row>
    <row r="43" spans="1:81">
      <c r="A43" s="80" t="s">
        <v>1692</v>
      </c>
      <c r="B43" s="80">
        <v>33</v>
      </c>
      <c r="C43" s="80">
        <v>16</v>
      </c>
      <c r="D43" s="80">
        <v>2</v>
      </c>
      <c r="E43" s="80">
        <v>2019</v>
      </c>
      <c r="F43" s="80" t="s">
        <v>73</v>
      </c>
      <c r="G43" s="80" t="s">
        <v>1676</v>
      </c>
      <c r="H43" s="80" t="s">
        <v>1677</v>
      </c>
      <c r="I43" s="177"/>
      <c r="J43" s="81">
        <v>2079.4352041783886</v>
      </c>
      <c r="K43" s="81">
        <v>182.76890531182082</v>
      </c>
      <c r="L43" s="81">
        <v>43.271405231943795</v>
      </c>
      <c r="M43" s="81">
        <v>5915.2066402965866</v>
      </c>
      <c r="N43" s="81">
        <v>2916.0654480574049</v>
      </c>
      <c r="O43" s="81">
        <v>1015.2866299563466</v>
      </c>
      <c r="P43" s="81">
        <v>1028.2732397265333</v>
      </c>
      <c r="Q43" s="81">
        <v>168.49091417552793</v>
      </c>
      <c r="R43" s="81">
        <v>217.59306862886189</v>
      </c>
      <c r="S43" s="81">
        <v>410.52472458130933</v>
      </c>
      <c r="T43" s="82"/>
      <c r="U43" s="81">
        <v>357471261</v>
      </c>
      <c r="V43" s="81">
        <v>124421</v>
      </c>
      <c r="W43" s="81">
        <v>555</v>
      </c>
      <c r="X43" s="81">
        <v>2001435</v>
      </c>
      <c r="Y43" s="81">
        <v>1507628</v>
      </c>
      <c r="Z43" s="81">
        <v>635639</v>
      </c>
      <c r="AA43" s="81">
        <v>213515</v>
      </c>
      <c r="AB43" s="81">
        <v>2730420</v>
      </c>
      <c r="AC43" s="81">
        <v>38369931</v>
      </c>
      <c r="AD43" s="81">
        <v>410.52472458130927</v>
      </c>
      <c r="AE43" s="82"/>
      <c r="AF43" s="81">
        <v>2725980856.288588</v>
      </c>
      <c r="AG43" s="81">
        <v>164455788.60057831</v>
      </c>
      <c r="AH43" s="81">
        <v>9889241.4198722579</v>
      </c>
      <c r="AI43" s="81">
        <v>12107691042.25606</v>
      </c>
      <c r="AJ43" s="81">
        <v>5512887428.1938839</v>
      </c>
      <c r="AK43" s="81">
        <v>0</v>
      </c>
      <c r="AL43" s="81">
        <v>0</v>
      </c>
      <c r="AM43" s="81">
        <v>371862649.40924484</v>
      </c>
      <c r="AN43" s="81">
        <v>0</v>
      </c>
      <c r="AO43" s="81">
        <v>0</v>
      </c>
      <c r="AP43" s="82"/>
      <c r="AQ43" s="81">
        <v>14183</v>
      </c>
      <c r="AR43" s="81">
        <v>1852</v>
      </c>
      <c r="AS43" s="81">
        <v>0</v>
      </c>
      <c r="AT43" s="81">
        <v>1</v>
      </c>
      <c r="AU43" s="81">
        <v>0</v>
      </c>
      <c r="AV43" s="81">
        <v>7</v>
      </c>
      <c r="AW43" s="81" t="s">
        <v>564</v>
      </c>
      <c r="AX43" s="82"/>
      <c r="AY43" s="81">
        <v>52391.900000000271</v>
      </c>
      <c r="AZ43" s="81">
        <v>88274.300000000061</v>
      </c>
      <c r="BA43" s="81">
        <v>0</v>
      </c>
      <c r="BB43" s="81">
        <v>110</v>
      </c>
      <c r="BC43" s="81">
        <v>0</v>
      </c>
      <c r="BD43" s="81">
        <v>49033.599999999999</v>
      </c>
      <c r="BE43" s="81" t="s">
        <v>564</v>
      </c>
      <c r="BF43" s="82"/>
      <c r="BG43" s="81">
        <v>0</v>
      </c>
      <c r="BH43" s="81">
        <v>28.956</v>
      </c>
      <c r="BI43" s="81">
        <v>1372.04</v>
      </c>
      <c r="BJ43" s="81">
        <v>118.80500000000001</v>
      </c>
      <c r="BK43" s="81">
        <v>2110.011</v>
      </c>
      <c r="BL43" s="81">
        <v>0</v>
      </c>
      <c r="BM43" s="82"/>
      <c r="BN43" s="81">
        <v>0</v>
      </c>
      <c r="BO43" s="81">
        <v>6</v>
      </c>
      <c r="BP43" s="81">
        <v>73</v>
      </c>
      <c r="BQ43" s="81">
        <v>16</v>
      </c>
      <c r="BR43" s="81">
        <v>254</v>
      </c>
      <c r="BS43" s="81">
        <v>0</v>
      </c>
      <c r="BT43"/>
      <c r="BU43" s="80">
        <v>3082.297</v>
      </c>
      <c r="BV43" s="80">
        <v>500.37599999999998</v>
      </c>
      <c r="BW43" s="80">
        <v>2.7160000000000002</v>
      </c>
      <c r="BX43" s="80">
        <v>3.827</v>
      </c>
      <c r="BY43" s="80">
        <v>40.524999999999999</v>
      </c>
      <c r="BZ43" s="80">
        <v>7.0999999999999994E-2</v>
      </c>
      <c r="CA43" s="80">
        <v>0</v>
      </c>
      <c r="CB43" s="80">
        <v>0</v>
      </c>
      <c r="CC43" s="80">
        <v>0</v>
      </c>
    </row>
    <row r="44" spans="1:81">
      <c r="A44" s="80" t="s">
        <v>1693</v>
      </c>
      <c r="B44" s="80">
        <v>34</v>
      </c>
      <c r="C44" s="80">
        <v>17</v>
      </c>
      <c r="D44" s="80">
        <v>2</v>
      </c>
      <c r="E44" s="80">
        <v>2020</v>
      </c>
      <c r="F44" s="80" t="s">
        <v>218</v>
      </c>
      <c r="G44" s="80" t="s">
        <v>1676</v>
      </c>
      <c r="H44" s="80" t="s">
        <v>1677</v>
      </c>
      <c r="I44" s="177"/>
      <c r="J44" s="81">
        <v>2005.815649802332</v>
      </c>
      <c r="K44" s="81">
        <v>191.44327121857845</v>
      </c>
      <c r="L44" s="81">
        <v>46.85218895348509</v>
      </c>
      <c r="M44" s="81">
        <v>5795.8590325983851</v>
      </c>
      <c r="N44" s="81">
        <v>3607.0007166792893</v>
      </c>
      <c r="O44" s="81">
        <v>894.67207421400417</v>
      </c>
      <c r="P44" s="81">
        <v>970.5767668724252</v>
      </c>
      <c r="Q44" s="81">
        <v>161.55690704569372</v>
      </c>
      <c r="R44" s="81">
        <v>215.00423047117522</v>
      </c>
      <c r="S44" s="81">
        <v>338.16916557465402</v>
      </c>
      <c r="T44" s="82"/>
      <c r="U44" s="81">
        <v>353149426</v>
      </c>
      <c r="V44" s="81">
        <v>125087</v>
      </c>
      <c r="W44" s="81">
        <v>678</v>
      </c>
      <c r="X44" s="81">
        <v>2077053</v>
      </c>
      <c r="Y44" s="81">
        <v>1529354</v>
      </c>
      <c r="Z44" s="81">
        <v>639310</v>
      </c>
      <c r="AA44" s="81">
        <v>218964</v>
      </c>
      <c r="AB44" s="81">
        <v>2739963</v>
      </c>
      <c r="AC44" s="81">
        <v>38111212</v>
      </c>
      <c r="AD44" s="81">
        <v>338.16916557465402</v>
      </c>
      <c r="AE44" s="82"/>
      <c r="AF44" s="81">
        <v>2562836411.7615852</v>
      </c>
      <c r="AG44" s="81">
        <v>155593330.92157537</v>
      </c>
      <c r="AH44" s="81">
        <v>10820209.177302096</v>
      </c>
      <c r="AI44" s="81">
        <v>11353433245.346724</v>
      </c>
      <c r="AJ44" s="81">
        <v>6549645183.9778624</v>
      </c>
      <c r="AK44" s="81"/>
      <c r="AL44" s="81"/>
      <c r="AM44" s="81">
        <v>357595613.12385231</v>
      </c>
      <c r="AN44" s="81"/>
      <c r="AO44" s="81"/>
      <c r="AP44" s="82"/>
      <c r="AQ44" s="81">
        <v>15009</v>
      </c>
      <c r="AR44" s="81">
        <v>1949</v>
      </c>
      <c r="AS44" s="81">
        <v>0</v>
      </c>
      <c r="AT44" s="81">
        <v>1</v>
      </c>
      <c r="AU44" s="81">
        <v>0</v>
      </c>
      <c r="AV44" s="81">
        <v>7</v>
      </c>
      <c r="AW44" s="81">
        <v>0</v>
      </c>
      <c r="AX44" s="82"/>
      <c r="AY44" s="81">
        <v>56270.500000000357</v>
      </c>
      <c r="AZ44" s="81">
        <v>90605.39999999979</v>
      </c>
      <c r="BA44" s="81">
        <v>0</v>
      </c>
      <c r="BB44" s="81">
        <v>110</v>
      </c>
      <c r="BC44" s="81">
        <v>0</v>
      </c>
      <c r="BD44" s="81">
        <v>49033.599999999999</v>
      </c>
      <c r="BE44" s="81">
        <v>0</v>
      </c>
      <c r="BF44" s="82"/>
      <c r="BG44" s="81">
        <v>0</v>
      </c>
      <c r="BH44" s="81">
        <v>0</v>
      </c>
      <c r="BI44" s="81">
        <v>1250.222</v>
      </c>
      <c r="BJ44" s="81">
        <v>109.905</v>
      </c>
      <c r="BK44" s="81">
        <v>1941.6490000000001</v>
      </c>
      <c r="BL44" s="81">
        <v>0</v>
      </c>
      <c r="BM44" s="82"/>
      <c r="BN44" s="81">
        <v>0</v>
      </c>
      <c r="BO44" s="81">
        <v>0</v>
      </c>
      <c r="BP44" s="81">
        <v>71</v>
      </c>
      <c r="BQ44" s="81">
        <v>11</v>
      </c>
      <c r="BR44" s="81">
        <v>251</v>
      </c>
      <c r="BS44" s="81">
        <v>0</v>
      </c>
      <c r="BT44"/>
      <c r="BU44" s="80">
        <v>2818.2759999999998</v>
      </c>
      <c r="BV44" s="80">
        <v>443.29</v>
      </c>
      <c r="BW44" s="80">
        <v>0</v>
      </c>
      <c r="BX44" s="80">
        <v>3.101</v>
      </c>
      <c r="BY44" s="80">
        <v>37.036000000000001</v>
      </c>
      <c r="BZ44" s="80">
        <v>7.2999999999999995E-2</v>
      </c>
      <c r="CA44" s="80">
        <v>0</v>
      </c>
      <c r="CB44" s="80">
        <v>0</v>
      </c>
      <c r="CC44" s="80">
        <v>0</v>
      </c>
    </row>
    <row r="45" spans="1:81">
      <c r="A45" s="80" t="s">
        <v>1694</v>
      </c>
      <c r="B45" s="80">
        <v>34</v>
      </c>
      <c r="C45" s="80">
        <v>18</v>
      </c>
      <c r="D45" s="80">
        <v>2</v>
      </c>
      <c r="E45" s="80">
        <v>2021</v>
      </c>
      <c r="F45" s="80" t="s">
        <v>75</v>
      </c>
      <c r="G45" s="174" t="s">
        <v>1676</v>
      </c>
      <c r="H45" s="80" t="s">
        <v>1677</v>
      </c>
      <c r="I45" s="177"/>
      <c r="J45" s="81">
        <v>1952.900934434552</v>
      </c>
      <c r="K45" s="81">
        <v>206.25031615340157</v>
      </c>
      <c r="L45" s="81">
        <v>44.820558144074347</v>
      </c>
      <c r="M45" s="81">
        <v>5835.5992927835205</v>
      </c>
      <c r="N45" s="81">
        <v>2903.3392233248019</v>
      </c>
      <c r="O45" s="81">
        <v>872.17085227700034</v>
      </c>
      <c r="P45" s="81">
        <v>994.82804073142336</v>
      </c>
      <c r="Q45" s="81">
        <v>163.03231768282492</v>
      </c>
      <c r="R45" s="81">
        <v>227.84068376394674</v>
      </c>
      <c r="S45" s="81">
        <v>376.84201868321151</v>
      </c>
      <c r="T45" s="82"/>
      <c r="U45" s="81">
        <v>408182566</v>
      </c>
      <c r="V45" s="81">
        <v>125087</v>
      </c>
      <c r="W45" s="81">
        <v>678</v>
      </c>
      <c r="X45" s="81">
        <v>2077053</v>
      </c>
      <c r="Y45" s="81">
        <v>1558513</v>
      </c>
      <c r="Z45" s="81">
        <v>641732</v>
      </c>
      <c r="AA45" s="81">
        <v>218870</v>
      </c>
      <c r="AB45" s="81">
        <v>2732197</v>
      </c>
      <c r="AC45" s="81">
        <v>39145244.999999993</v>
      </c>
      <c r="AD45" s="81">
        <v>376.84201868321151</v>
      </c>
      <c r="AE45" s="82"/>
      <c r="AF45" s="81">
        <v>2773953587.5960188</v>
      </c>
      <c r="AG45" s="81">
        <v>181658739.70665997</v>
      </c>
      <c r="AH45" s="81">
        <v>9585916.8855087236</v>
      </c>
      <c r="AI45" s="81">
        <v>12914095853.567478</v>
      </c>
      <c r="AJ45" s="81">
        <v>5871102637.0387974</v>
      </c>
      <c r="AK45" s="81">
        <v>0</v>
      </c>
      <c r="AL45" s="81">
        <v>0</v>
      </c>
      <c r="AM45" s="81">
        <v>358638800.47681576</v>
      </c>
      <c r="AN45" s="81">
        <v>0</v>
      </c>
      <c r="AO45" s="81">
        <v>0</v>
      </c>
      <c r="AP45" s="82"/>
      <c r="AQ45" s="81">
        <v>15814</v>
      </c>
      <c r="AR45" s="81">
        <v>1970</v>
      </c>
      <c r="AS45" s="81">
        <v>0</v>
      </c>
      <c r="AT45" s="81">
        <v>1</v>
      </c>
      <c r="AU45" s="81">
        <v>0</v>
      </c>
      <c r="AV45" s="81">
        <v>7</v>
      </c>
      <c r="AW45" s="81"/>
      <c r="AX45" s="82"/>
      <c r="AY45" s="81">
        <v>60203.900000000387</v>
      </c>
      <c r="AZ45" s="81">
        <v>91115.999999999796</v>
      </c>
      <c r="BA45" s="81">
        <v>0</v>
      </c>
      <c r="BB45" s="81">
        <v>110</v>
      </c>
      <c r="BC45" s="81">
        <v>0</v>
      </c>
      <c r="BD45" s="81">
        <v>49033.599999999999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1695</v>
      </c>
      <c r="B46" s="80">
        <v>34</v>
      </c>
      <c r="C46" s="80">
        <v>19</v>
      </c>
      <c r="D46" s="80">
        <v>2</v>
      </c>
      <c r="E46" s="80">
        <v>2022</v>
      </c>
      <c r="F46" s="80" t="s">
        <v>568</v>
      </c>
      <c r="G46" s="174" t="s">
        <v>1676</v>
      </c>
      <c r="H46" s="80" t="s">
        <v>1677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16861</v>
      </c>
      <c r="AR46" s="81">
        <v>1982</v>
      </c>
      <c r="AS46" s="81">
        <v>0</v>
      </c>
      <c r="AT46" s="81">
        <v>1</v>
      </c>
      <c r="AU46" s="81">
        <v>0</v>
      </c>
      <c r="AV46" s="81">
        <v>8</v>
      </c>
      <c r="AW46" s="81"/>
      <c r="AX46" s="82"/>
      <c r="AY46" s="81">
        <v>65439.100000000573</v>
      </c>
      <c r="AZ46" s="81">
        <v>91500.999999999796</v>
      </c>
      <c r="BA46" s="81">
        <v>0</v>
      </c>
      <c r="BB46" s="81">
        <v>110</v>
      </c>
      <c r="BC46" s="81">
        <v>0</v>
      </c>
      <c r="BD46" s="81">
        <v>49082.6</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1696</v>
      </c>
      <c r="B47" s="80">
        <v>35</v>
      </c>
      <c r="C47" s="80">
        <v>1</v>
      </c>
      <c r="D47" s="80">
        <v>3</v>
      </c>
      <c r="E47" s="80">
        <v>1990</v>
      </c>
      <c r="F47" s="80" t="s">
        <v>562</v>
      </c>
      <c r="G47" s="80" t="s">
        <v>1697</v>
      </c>
      <c r="H47" s="80" t="s">
        <v>1698</v>
      </c>
      <c r="I47" s="177"/>
      <c r="J47" s="81">
        <v>6909.8443511427522</v>
      </c>
      <c r="K47" s="81">
        <v>311.48121418426791</v>
      </c>
      <c r="L47" s="81">
        <v>38.561255262063206</v>
      </c>
      <c r="M47" s="81">
        <v>3031.5869939087461</v>
      </c>
      <c r="N47" s="81">
        <v>2472.7175613596005</v>
      </c>
      <c r="O47" s="81">
        <v>1840.494718526001</v>
      </c>
      <c r="P47" s="81">
        <v>1477.8649317523775</v>
      </c>
      <c r="Q47" s="81">
        <v>132.71205642878476</v>
      </c>
      <c r="R47" s="81">
        <v>36.331722902079512</v>
      </c>
      <c r="S47" s="81">
        <v>144.10929700448972</v>
      </c>
      <c r="T47" s="82"/>
      <c r="U47" s="81">
        <v>588075021</v>
      </c>
      <c r="V47" s="81">
        <v>116563</v>
      </c>
      <c r="W47" s="81">
        <v>444</v>
      </c>
      <c r="X47" s="81">
        <v>1152763</v>
      </c>
      <c r="Y47" s="81">
        <v>792080</v>
      </c>
      <c r="Z47" s="81">
        <v>757017</v>
      </c>
      <c r="AA47" s="81">
        <v>358842</v>
      </c>
      <c r="AB47" s="81">
        <v>2154793</v>
      </c>
      <c r="AC47" s="81">
        <v>6292719.7999999998</v>
      </c>
      <c r="AD47" s="81">
        <v>144.10929700448972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1699</v>
      </c>
      <c r="B48" s="80">
        <v>36</v>
      </c>
      <c r="C48" s="80">
        <v>2</v>
      </c>
      <c r="D48" s="80">
        <v>3</v>
      </c>
      <c r="E48" s="80">
        <v>2005</v>
      </c>
      <c r="F48" s="80" t="s">
        <v>565</v>
      </c>
      <c r="G48" s="80" t="s">
        <v>1697</v>
      </c>
      <c r="H48" s="80" t="s">
        <v>1698</v>
      </c>
      <c r="I48" s="177"/>
      <c r="J48" s="81">
        <v>3634.8156982582568</v>
      </c>
      <c r="K48" s="81">
        <v>235.22284109142478</v>
      </c>
      <c r="L48" s="81">
        <v>29.503154567179699</v>
      </c>
      <c r="M48" s="81">
        <v>5034.0278236299191</v>
      </c>
      <c r="N48" s="81">
        <v>3434.9762803314543</v>
      </c>
      <c r="O48" s="81">
        <v>2133.5870285422257</v>
      </c>
      <c r="P48" s="81">
        <v>1221.8797451726791</v>
      </c>
      <c r="Q48" s="81">
        <v>126.38450648569982</v>
      </c>
      <c r="R48" s="81">
        <v>45.725677074548663</v>
      </c>
      <c r="S48" s="81">
        <v>120.87513422825</v>
      </c>
      <c r="T48" s="82"/>
      <c r="U48" s="81">
        <v>369461142</v>
      </c>
      <c r="V48" s="81">
        <v>102641</v>
      </c>
      <c r="W48" s="81">
        <v>390</v>
      </c>
      <c r="X48" s="81">
        <v>1015945</v>
      </c>
      <c r="Y48" s="81">
        <v>934324</v>
      </c>
      <c r="Z48" s="81">
        <v>1015515</v>
      </c>
      <c r="AA48" s="81">
        <v>242983</v>
      </c>
      <c r="AB48" s="81">
        <v>2145208</v>
      </c>
      <c r="AC48" s="81">
        <v>8085639.2000000002</v>
      </c>
      <c r="AD48" s="81">
        <v>120.87513422825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1700</v>
      </c>
      <c r="B49" s="80">
        <v>37</v>
      </c>
      <c r="C49" s="80">
        <v>3</v>
      </c>
      <c r="D49" s="80">
        <v>3</v>
      </c>
      <c r="E49" s="80">
        <v>2006</v>
      </c>
      <c r="F49" s="80" t="s">
        <v>566</v>
      </c>
      <c r="G49" s="80" t="s">
        <v>1697</v>
      </c>
      <c r="H49" s="80" t="s">
        <v>1698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1701</v>
      </c>
      <c r="B50" s="80">
        <v>38</v>
      </c>
      <c r="C50" s="80">
        <v>4</v>
      </c>
      <c r="D50" s="80">
        <v>3</v>
      </c>
      <c r="E50" s="80">
        <v>2007</v>
      </c>
      <c r="F50" s="80" t="s">
        <v>567</v>
      </c>
      <c r="G50" s="80" t="s">
        <v>1697</v>
      </c>
      <c r="H50" s="80" t="s">
        <v>1698</v>
      </c>
      <c r="I50" s="177"/>
      <c r="J50" s="81">
        <v>3534.2578570213573</v>
      </c>
      <c r="K50" s="81">
        <v>226.43132758682808</v>
      </c>
      <c r="L50" s="81">
        <v>31.923207546501143</v>
      </c>
      <c r="M50" s="81">
        <v>5367.6025399522578</v>
      </c>
      <c r="N50" s="81">
        <v>3396.9723829626068</v>
      </c>
      <c r="O50" s="81">
        <v>2060.780052866291</v>
      </c>
      <c r="P50" s="81">
        <v>1185.2496163594669</v>
      </c>
      <c r="Q50" s="81">
        <v>134.65036327100029</v>
      </c>
      <c r="R50" s="81">
        <v>48.950927188719909</v>
      </c>
      <c r="S50" s="81">
        <v>115.02327174346999</v>
      </c>
      <c r="T50" s="82"/>
      <c r="U50" s="81">
        <v>428715367</v>
      </c>
      <c r="V50" s="81">
        <v>98993</v>
      </c>
      <c r="W50" s="81">
        <v>362</v>
      </c>
      <c r="X50" s="81">
        <v>1185659</v>
      </c>
      <c r="Y50" s="81">
        <v>960959</v>
      </c>
      <c r="Z50" s="81">
        <v>1019656</v>
      </c>
      <c r="AA50" s="81">
        <v>232106</v>
      </c>
      <c r="AB50" s="81">
        <v>2164640</v>
      </c>
      <c r="AC50" s="81">
        <v>8904319.5999999996</v>
      </c>
      <c r="AD50" s="81">
        <v>115.02327174346999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1702</v>
      </c>
      <c r="B51" s="80">
        <v>39</v>
      </c>
      <c r="C51" s="80">
        <v>5</v>
      </c>
      <c r="D51" s="80">
        <v>3</v>
      </c>
      <c r="E51" s="80">
        <v>2008</v>
      </c>
      <c r="F51" s="80" t="s">
        <v>84</v>
      </c>
      <c r="G51" s="80" t="s">
        <v>1697</v>
      </c>
      <c r="H51" s="80" t="s">
        <v>1698</v>
      </c>
      <c r="I51" s="177"/>
      <c r="J51" s="81">
        <v>3187.6781694957353</v>
      </c>
      <c r="K51" s="81">
        <v>169.09531016077878</v>
      </c>
      <c r="L51" s="81">
        <v>28.447139136369838</v>
      </c>
      <c r="M51" s="81">
        <v>5352.2031878025709</v>
      </c>
      <c r="N51" s="81">
        <v>3402.9137818320833</v>
      </c>
      <c r="O51" s="81">
        <v>1992.4472983059184</v>
      </c>
      <c r="P51" s="81">
        <v>1145.4805136911941</v>
      </c>
      <c r="Q51" s="81">
        <v>133.04299183664583</v>
      </c>
      <c r="R51" s="81">
        <v>46.804528248393012</v>
      </c>
      <c r="S51" s="81">
        <v>150.13591259036727</v>
      </c>
      <c r="T51" s="82"/>
      <c r="U51" s="81">
        <v>412080215</v>
      </c>
      <c r="V51" s="81">
        <v>98993</v>
      </c>
      <c r="W51" s="81">
        <v>362</v>
      </c>
      <c r="X51" s="81">
        <v>1185659</v>
      </c>
      <c r="Y51" s="81">
        <v>973300</v>
      </c>
      <c r="Z51" s="81">
        <v>1020447</v>
      </c>
      <c r="AA51" s="81">
        <v>224574</v>
      </c>
      <c r="AB51" s="81">
        <v>2173945</v>
      </c>
      <c r="AC51" s="81">
        <v>8840731.4000000004</v>
      </c>
      <c r="AD51" s="81">
        <v>150.13591259036727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1703</v>
      </c>
      <c r="B52" s="80">
        <v>40</v>
      </c>
      <c r="C52" s="80">
        <v>6</v>
      </c>
      <c r="D52" s="80">
        <v>3</v>
      </c>
      <c r="E52" s="80">
        <v>2009</v>
      </c>
      <c r="F52" s="80" t="s">
        <v>85</v>
      </c>
      <c r="G52" s="80" t="s">
        <v>1697</v>
      </c>
      <c r="H52" s="80" t="s">
        <v>1698</v>
      </c>
      <c r="I52" s="177"/>
      <c r="J52" s="81">
        <v>3117.1250463684109</v>
      </c>
      <c r="K52" s="81">
        <v>173.57271585381187</v>
      </c>
      <c r="L52" s="81">
        <v>21.553255513616701</v>
      </c>
      <c r="M52" s="81">
        <v>5370.8448267847662</v>
      </c>
      <c r="N52" s="81">
        <v>3323.4817291001391</v>
      </c>
      <c r="O52" s="81">
        <v>2021.411728708644</v>
      </c>
      <c r="P52" s="81">
        <v>1085.0960768673324</v>
      </c>
      <c r="Q52" s="81">
        <v>126.98937517377003</v>
      </c>
      <c r="R52" s="81">
        <v>41.057156313622457</v>
      </c>
      <c r="S52" s="81">
        <v>101.51676444392399</v>
      </c>
      <c r="T52" s="82"/>
      <c r="U52" s="81">
        <v>316788543</v>
      </c>
      <c r="V52" s="81">
        <v>106763</v>
      </c>
      <c r="W52" s="81">
        <v>466</v>
      </c>
      <c r="X52" s="81">
        <v>1258701</v>
      </c>
      <c r="Y52" s="81">
        <v>982030</v>
      </c>
      <c r="Z52" s="81">
        <v>1021873</v>
      </c>
      <c r="AA52" s="81">
        <v>218397</v>
      </c>
      <c r="AB52" s="81">
        <v>2178272</v>
      </c>
      <c r="AC52" s="81">
        <v>7565752.7999999998</v>
      </c>
      <c r="AD52" s="81">
        <v>101.51676444392399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1628.2469999999998</v>
      </c>
      <c r="BJ52" s="81">
        <v>110.14</v>
      </c>
      <c r="BK52" s="81">
        <v>986.12400000000002</v>
      </c>
      <c r="BL52" s="81">
        <v>0</v>
      </c>
      <c r="BM52" s="82"/>
      <c r="BN52" s="81">
        <v>0</v>
      </c>
      <c r="BO52" s="81">
        <v>0</v>
      </c>
      <c r="BP52" s="81">
        <v>68</v>
      </c>
      <c r="BQ52" s="81">
        <v>7</v>
      </c>
      <c r="BR52" s="81">
        <v>148</v>
      </c>
      <c r="BS52" s="81">
        <v>0</v>
      </c>
      <c r="BT52"/>
      <c r="BU52" s="80"/>
      <c r="BV52" s="80"/>
      <c r="BW52" s="80"/>
      <c r="BX52" s="80"/>
      <c r="BY52" s="80"/>
      <c r="BZ52" s="80"/>
      <c r="CA52" s="80"/>
      <c r="CB52" s="80"/>
      <c r="CC52" s="80"/>
    </row>
    <row r="53" spans="1:81">
      <c r="A53" s="80" t="s">
        <v>1704</v>
      </c>
      <c r="B53" s="80">
        <v>41</v>
      </c>
      <c r="C53" s="80">
        <v>7</v>
      </c>
      <c r="D53" s="80">
        <v>3</v>
      </c>
      <c r="E53" s="80">
        <v>2010</v>
      </c>
      <c r="F53" s="80" t="s">
        <v>86</v>
      </c>
      <c r="G53" s="80" t="s">
        <v>1697</v>
      </c>
      <c r="H53" s="80" t="s">
        <v>1698</v>
      </c>
      <c r="I53" s="177"/>
      <c r="J53" s="81">
        <v>3210.8016397089709</v>
      </c>
      <c r="K53" s="81">
        <v>185.18357515836959</v>
      </c>
      <c r="L53" s="81">
        <v>20.331857792324431</v>
      </c>
      <c r="M53" s="81">
        <v>5513.8216263359809</v>
      </c>
      <c r="N53" s="81">
        <v>3674.1098953748874</v>
      </c>
      <c r="O53" s="81">
        <v>2011.1110553455692</v>
      </c>
      <c r="P53" s="81">
        <v>1094.9164324767612</v>
      </c>
      <c r="Q53" s="81">
        <v>132.6826494243609</v>
      </c>
      <c r="R53" s="81">
        <v>42.835082346222499</v>
      </c>
      <c r="S53" s="81">
        <v>132.49864684286348</v>
      </c>
      <c r="T53" s="82"/>
      <c r="U53" s="81">
        <v>330588819</v>
      </c>
      <c r="V53" s="81">
        <v>106763</v>
      </c>
      <c r="W53" s="81">
        <v>466</v>
      </c>
      <c r="X53" s="81">
        <v>1258701</v>
      </c>
      <c r="Y53" s="81">
        <v>988891</v>
      </c>
      <c r="Z53" s="81">
        <v>1021390</v>
      </c>
      <c r="AA53" s="81">
        <v>214870</v>
      </c>
      <c r="AB53" s="81">
        <v>2180800</v>
      </c>
      <c r="AC53" s="81">
        <v>7480229</v>
      </c>
      <c r="AD53" s="81">
        <v>132.49864684286348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1752.3019999999999</v>
      </c>
      <c r="BJ53" s="81">
        <v>117.386</v>
      </c>
      <c r="BK53" s="81">
        <v>1090.7879999999998</v>
      </c>
      <c r="BL53" s="81">
        <v>0</v>
      </c>
      <c r="BM53" s="82"/>
      <c r="BN53" s="81">
        <v>0</v>
      </c>
      <c r="BO53" s="81">
        <v>0</v>
      </c>
      <c r="BP53" s="81">
        <v>70</v>
      </c>
      <c r="BQ53" s="81">
        <v>7</v>
      </c>
      <c r="BR53" s="81">
        <v>151</v>
      </c>
      <c r="BS53" s="81">
        <v>0</v>
      </c>
      <c r="BT53"/>
      <c r="BU53" s="80">
        <v>2882.5819999999999</v>
      </c>
      <c r="BV53" s="80">
        <v>46.857999999999997</v>
      </c>
      <c r="BW53" s="80">
        <v>0</v>
      </c>
      <c r="BX53" s="80">
        <v>0</v>
      </c>
      <c r="BY53" s="80">
        <v>31.036000000000001</v>
      </c>
      <c r="BZ53" s="80">
        <v>0</v>
      </c>
      <c r="CA53" s="80">
        <v>0</v>
      </c>
      <c r="CB53" s="80">
        <v>0</v>
      </c>
      <c r="CC53" s="80">
        <v>0</v>
      </c>
    </row>
    <row r="54" spans="1:81">
      <c r="A54" s="80" t="s">
        <v>1705</v>
      </c>
      <c r="B54" s="80">
        <v>42</v>
      </c>
      <c r="C54" s="80">
        <v>8</v>
      </c>
      <c r="D54" s="80">
        <v>3</v>
      </c>
      <c r="E54" s="80">
        <v>2011</v>
      </c>
      <c r="F54" s="80" t="s">
        <v>87</v>
      </c>
      <c r="G54" s="80" t="s">
        <v>1697</v>
      </c>
      <c r="H54" s="80" t="s">
        <v>1698</v>
      </c>
      <c r="I54" s="177"/>
      <c r="J54" s="81">
        <v>3369.7004449741544</v>
      </c>
      <c r="K54" s="81">
        <v>251.47217669583014</v>
      </c>
      <c r="L54" s="81">
        <v>21.112474590205704</v>
      </c>
      <c r="M54" s="81">
        <v>5971.5955665427937</v>
      </c>
      <c r="N54" s="81">
        <v>3728.1908946452659</v>
      </c>
      <c r="O54" s="81">
        <v>1989.2599324633422</v>
      </c>
      <c r="P54" s="81">
        <v>1054.5806196762276</v>
      </c>
      <c r="Q54" s="81">
        <v>153.13989247315368</v>
      </c>
      <c r="R54" s="81">
        <v>42.376756408462612</v>
      </c>
      <c r="S54" s="81">
        <v>164.36222484563621</v>
      </c>
      <c r="T54" s="82"/>
      <c r="U54" s="81">
        <v>341606267</v>
      </c>
      <c r="V54" s="81">
        <v>106763</v>
      </c>
      <c r="W54" s="81">
        <v>466</v>
      </c>
      <c r="X54" s="81">
        <v>1258701</v>
      </c>
      <c r="Y54" s="81">
        <v>996234</v>
      </c>
      <c r="Z54" s="81">
        <v>1032241</v>
      </c>
      <c r="AA54" s="81">
        <v>213113</v>
      </c>
      <c r="AB54" s="81">
        <v>2182154</v>
      </c>
      <c r="AC54" s="81">
        <v>7387953.2000000002</v>
      </c>
      <c r="AD54" s="81">
        <v>164.36222484563621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1667.422</v>
      </c>
      <c r="BJ54" s="81">
        <v>115.376</v>
      </c>
      <c r="BK54" s="81">
        <v>1190.4569999999999</v>
      </c>
      <c r="BL54" s="81">
        <v>0</v>
      </c>
      <c r="BM54" s="82"/>
      <c r="BN54" s="81">
        <v>0</v>
      </c>
      <c r="BO54" s="81">
        <v>1</v>
      </c>
      <c r="BP54" s="81">
        <v>67</v>
      </c>
      <c r="BQ54" s="81">
        <v>7</v>
      </c>
      <c r="BR54" s="81">
        <v>152</v>
      </c>
      <c r="BS54" s="81">
        <v>0</v>
      </c>
      <c r="BT54"/>
      <c r="BU54" s="80">
        <v>2764.16</v>
      </c>
      <c r="BV54" s="80">
        <v>169.80199999999999</v>
      </c>
      <c r="BW54" s="80">
        <v>0</v>
      </c>
      <c r="BX54" s="80">
        <v>0</v>
      </c>
      <c r="BY54" s="80">
        <v>35.347999999999999</v>
      </c>
      <c r="BZ54" s="80">
        <v>3.9449999999999998</v>
      </c>
      <c r="CA54" s="80">
        <v>0</v>
      </c>
      <c r="CB54" s="80">
        <v>0</v>
      </c>
      <c r="CC54" s="80">
        <v>0</v>
      </c>
    </row>
    <row r="55" spans="1:81">
      <c r="A55" s="80" t="s">
        <v>1706</v>
      </c>
      <c r="B55" s="80">
        <v>43</v>
      </c>
      <c r="C55" s="80">
        <v>9</v>
      </c>
      <c r="D55" s="80">
        <v>3</v>
      </c>
      <c r="E55" s="80">
        <v>2012</v>
      </c>
      <c r="F55" s="80" t="s">
        <v>88</v>
      </c>
      <c r="G55" s="80" t="s">
        <v>1697</v>
      </c>
      <c r="H55" s="80" t="s">
        <v>1698</v>
      </c>
      <c r="I55" s="177"/>
      <c r="J55" s="81">
        <v>3105.2278201613935</v>
      </c>
      <c r="K55" s="81">
        <v>224.89117852482616</v>
      </c>
      <c r="L55" s="81">
        <v>20.566021762220313</v>
      </c>
      <c r="M55" s="81">
        <v>6308.7563289744703</v>
      </c>
      <c r="N55" s="81">
        <v>3927.5552243015641</v>
      </c>
      <c r="O55" s="81">
        <v>1989.486824249733</v>
      </c>
      <c r="P55" s="81">
        <v>1047.4226247108757</v>
      </c>
      <c r="Q55" s="81">
        <v>171.37632921990408</v>
      </c>
      <c r="R55" s="81">
        <v>46.950450337183476</v>
      </c>
      <c r="S55" s="81">
        <v>171.48233002735</v>
      </c>
      <c r="T55" s="82"/>
      <c r="U55" s="81">
        <v>338958647</v>
      </c>
      <c r="V55" s="81">
        <v>106763</v>
      </c>
      <c r="W55" s="81">
        <v>466</v>
      </c>
      <c r="X55" s="81">
        <v>1258701</v>
      </c>
      <c r="Y55" s="81">
        <v>1038208</v>
      </c>
      <c r="Z55" s="81">
        <v>1040547</v>
      </c>
      <c r="AA55" s="81">
        <v>210469</v>
      </c>
      <c r="AB55" s="81">
        <v>2247645</v>
      </c>
      <c r="AC55" s="81">
        <v>7973323.2000000002</v>
      </c>
      <c r="AD55" s="81">
        <v>171.48233002735</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1742.1959999999999</v>
      </c>
      <c r="BJ55" s="81">
        <v>119.798</v>
      </c>
      <c r="BK55" s="81">
        <v>1234.806</v>
      </c>
      <c r="BL55" s="81">
        <v>0</v>
      </c>
      <c r="BM55" s="82"/>
      <c r="BN55" s="81">
        <v>0</v>
      </c>
      <c r="BO55" s="81">
        <v>1</v>
      </c>
      <c r="BP55" s="81">
        <v>71</v>
      </c>
      <c r="BQ55" s="81">
        <v>7</v>
      </c>
      <c r="BR55" s="81">
        <v>150</v>
      </c>
      <c r="BS55" s="81">
        <v>0</v>
      </c>
      <c r="BT55"/>
      <c r="BU55" s="80">
        <v>2868.944</v>
      </c>
      <c r="BV55" s="80">
        <v>197.27799999999999</v>
      </c>
      <c r="BW55" s="80">
        <v>0</v>
      </c>
      <c r="BX55" s="80">
        <v>0</v>
      </c>
      <c r="BY55" s="80">
        <v>26.681999999999999</v>
      </c>
      <c r="BZ55" s="80">
        <v>3.8959999999999999</v>
      </c>
      <c r="CA55" s="80">
        <v>0</v>
      </c>
      <c r="CB55" s="80">
        <v>0</v>
      </c>
      <c r="CC55" s="80">
        <v>0</v>
      </c>
    </row>
    <row r="56" spans="1:81">
      <c r="A56" s="80" t="s">
        <v>1707</v>
      </c>
      <c r="B56" s="80">
        <v>44</v>
      </c>
      <c r="C56" s="80">
        <v>10</v>
      </c>
      <c r="D56" s="80">
        <v>3</v>
      </c>
      <c r="E56" s="80">
        <v>2013</v>
      </c>
      <c r="F56" s="80" t="s">
        <v>89</v>
      </c>
      <c r="G56" s="80" t="s">
        <v>1697</v>
      </c>
      <c r="H56" s="80" t="s">
        <v>1698</v>
      </c>
      <c r="I56" s="177"/>
      <c r="J56" s="81">
        <v>3076.5737140045103</v>
      </c>
      <c r="K56" s="81">
        <v>191.10824989130057</v>
      </c>
      <c r="L56" s="81">
        <v>18.976645663416338</v>
      </c>
      <c r="M56" s="81">
        <v>6280.7806899791467</v>
      </c>
      <c r="N56" s="81">
        <v>3577.5282343246608</v>
      </c>
      <c r="O56" s="81">
        <v>1926.3680484494203</v>
      </c>
      <c r="P56" s="81">
        <v>1040.2195487463057</v>
      </c>
      <c r="Q56" s="81">
        <v>174.42983442002273</v>
      </c>
      <c r="R56" s="81">
        <v>46.856144073987529</v>
      </c>
      <c r="S56" s="81">
        <v>182.08520348691999</v>
      </c>
      <c r="T56" s="82"/>
      <c r="U56" s="81">
        <v>346408958</v>
      </c>
      <c r="V56" s="81">
        <v>106763</v>
      </c>
      <c r="W56" s="81">
        <v>466</v>
      </c>
      <c r="X56" s="81">
        <v>1258701</v>
      </c>
      <c r="Y56" s="81">
        <v>1046525</v>
      </c>
      <c r="Z56" s="81">
        <v>1052519</v>
      </c>
      <c r="AA56" s="81">
        <v>208237</v>
      </c>
      <c r="AB56" s="81">
        <v>2254891</v>
      </c>
      <c r="AC56" s="81">
        <v>7767427.7999999998</v>
      </c>
      <c r="AD56" s="81">
        <v>182.08520348691999</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1439.9010000000001</v>
      </c>
      <c r="BJ56" s="81">
        <v>126.95699999999999</v>
      </c>
      <c r="BK56" s="81">
        <v>1175.3599999999999</v>
      </c>
      <c r="BL56" s="81">
        <v>0</v>
      </c>
      <c r="BM56" s="82"/>
      <c r="BN56" s="81">
        <v>0</v>
      </c>
      <c r="BO56" s="81">
        <v>0</v>
      </c>
      <c r="BP56" s="81">
        <v>69</v>
      </c>
      <c r="BQ56" s="81">
        <v>8</v>
      </c>
      <c r="BR56" s="81">
        <v>143</v>
      </c>
      <c r="BS56" s="81">
        <v>0</v>
      </c>
      <c r="BT56"/>
      <c r="BU56" s="80">
        <v>2529.8879999999999</v>
      </c>
      <c r="BV56" s="80">
        <v>176.83</v>
      </c>
      <c r="BW56" s="80">
        <v>0</v>
      </c>
      <c r="BX56" s="80">
        <v>0</v>
      </c>
      <c r="BY56" s="80">
        <v>29.207000000000001</v>
      </c>
      <c r="BZ56" s="80">
        <v>6.2930000000000001</v>
      </c>
      <c r="CA56" s="80">
        <v>0</v>
      </c>
      <c r="CB56" s="80">
        <v>0</v>
      </c>
      <c r="CC56" s="80">
        <v>0</v>
      </c>
    </row>
    <row r="57" spans="1:81">
      <c r="A57" s="80" t="s">
        <v>1708</v>
      </c>
      <c r="B57" s="80">
        <v>45</v>
      </c>
      <c r="C57" s="80">
        <v>11</v>
      </c>
      <c r="D57" s="80">
        <v>3</v>
      </c>
      <c r="E57" s="80">
        <v>2014</v>
      </c>
      <c r="F57" s="80" t="s">
        <v>90</v>
      </c>
      <c r="G57" s="80" t="s">
        <v>1697</v>
      </c>
      <c r="H57" s="80" t="s">
        <v>1698</v>
      </c>
      <c r="I57" s="177"/>
      <c r="J57" s="81">
        <v>2886.8316467881928</v>
      </c>
      <c r="K57" s="81">
        <v>188.84189288324538</v>
      </c>
      <c r="L57" s="81">
        <v>20.304903092037186</v>
      </c>
      <c r="M57" s="81">
        <v>5878.691380699529</v>
      </c>
      <c r="N57" s="81">
        <v>3466.5142884070083</v>
      </c>
      <c r="O57" s="81">
        <v>1840.0617045814208</v>
      </c>
      <c r="P57" s="81">
        <v>1040.578345830949</v>
      </c>
      <c r="Q57" s="81">
        <v>167.76939526000498</v>
      </c>
      <c r="R57" s="81">
        <v>47.397795638123959</v>
      </c>
      <c r="S57" s="81">
        <v>165.89119880060781</v>
      </c>
      <c r="T57" s="82"/>
      <c r="U57" s="81">
        <v>354938074</v>
      </c>
      <c r="V57" s="81">
        <v>91381</v>
      </c>
      <c r="W57" s="81">
        <v>426</v>
      </c>
      <c r="X57" s="81">
        <v>1262094</v>
      </c>
      <c r="Y57" s="81">
        <v>1057510</v>
      </c>
      <c r="Z57" s="81">
        <v>1058860</v>
      </c>
      <c r="AA57" s="81">
        <v>207231</v>
      </c>
      <c r="AB57" s="81">
        <v>2260440</v>
      </c>
      <c r="AC57" s="81">
        <v>7881924.4000000004</v>
      </c>
      <c r="AD57" s="81">
        <v>165.89119880060781</v>
      </c>
      <c r="AE57" s="82"/>
      <c r="AF57" s="81">
        <v>2078920424.0347447</v>
      </c>
      <c r="AG57" s="81">
        <v>171973201.13577351</v>
      </c>
      <c r="AH57" s="81">
        <v>4908066.037618082</v>
      </c>
      <c r="AI57" s="81">
        <v>7769343944.7499485</v>
      </c>
      <c r="AJ57" s="81">
        <v>4911173651.6992836</v>
      </c>
      <c r="AK57" s="81">
        <v>0</v>
      </c>
      <c r="AL57" s="81">
        <v>0</v>
      </c>
      <c r="AM57" s="81">
        <v>310324633.75915879</v>
      </c>
      <c r="AN57" s="81">
        <v>0</v>
      </c>
      <c r="AO57" s="81">
        <v>0</v>
      </c>
      <c r="AP57" s="82"/>
      <c r="AQ57" s="81">
        <v>17326</v>
      </c>
      <c r="AR57" s="81">
        <v>2499</v>
      </c>
      <c r="AS57" s="81">
        <v>0</v>
      </c>
      <c r="AT57" s="81">
        <v>0</v>
      </c>
      <c r="AU57" s="81">
        <v>0</v>
      </c>
      <c r="AV57" s="81">
        <v>3</v>
      </c>
      <c r="AW57" s="81" t="s">
        <v>564</v>
      </c>
      <c r="AX57" s="82"/>
      <c r="AY57" s="81">
        <v>71238</v>
      </c>
      <c r="AZ57" s="81">
        <v>50933.799999999996</v>
      </c>
      <c r="BA57" s="81">
        <v>0</v>
      </c>
      <c r="BB57" s="81">
        <v>0</v>
      </c>
      <c r="BC57" s="81">
        <v>0</v>
      </c>
      <c r="BD57" s="81">
        <v>35615</v>
      </c>
      <c r="BE57" s="81" t="s">
        <v>564</v>
      </c>
      <c r="BF57" s="82"/>
      <c r="BG57" s="81">
        <v>0</v>
      </c>
      <c r="BH57" s="81">
        <v>0</v>
      </c>
      <c r="BI57" s="81">
        <v>1706.3920000000001</v>
      </c>
      <c r="BJ57" s="81">
        <v>125.193</v>
      </c>
      <c r="BK57" s="81">
        <v>1225.6279999999999</v>
      </c>
      <c r="BL57" s="81">
        <v>0</v>
      </c>
      <c r="BM57" s="82"/>
      <c r="BN57" s="81">
        <v>0</v>
      </c>
      <c r="BO57" s="81">
        <v>0</v>
      </c>
      <c r="BP57" s="81">
        <v>67</v>
      </c>
      <c r="BQ57" s="81">
        <v>8</v>
      </c>
      <c r="BR57" s="81">
        <v>148</v>
      </c>
      <c r="BS57" s="81">
        <v>0</v>
      </c>
      <c r="BT57"/>
      <c r="BU57" s="80">
        <v>2791.9859999999999</v>
      </c>
      <c r="BV57" s="80">
        <v>228.03899999999999</v>
      </c>
      <c r="BW57" s="80">
        <v>0</v>
      </c>
      <c r="BX57" s="80">
        <v>0</v>
      </c>
      <c r="BY57" s="80">
        <v>28.876999999999999</v>
      </c>
      <c r="BZ57" s="80">
        <v>8.3109999999999999</v>
      </c>
      <c r="CA57" s="80">
        <v>0</v>
      </c>
      <c r="CB57" s="80">
        <v>0</v>
      </c>
      <c r="CC57" s="80">
        <v>0</v>
      </c>
    </row>
    <row r="58" spans="1:81">
      <c r="A58" s="80" t="s">
        <v>1709</v>
      </c>
      <c r="B58" s="80">
        <v>46</v>
      </c>
      <c r="C58" s="80">
        <v>12</v>
      </c>
      <c r="D58" s="80">
        <v>3</v>
      </c>
      <c r="E58" s="80">
        <v>2015</v>
      </c>
      <c r="F58" s="80" t="s">
        <v>91</v>
      </c>
      <c r="G58" s="80" t="s">
        <v>1697</v>
      </c>
      <c r="H58" s="80" t="s">
        <v>1698</v>
      </c>
      <c r="I58" s="177"/>
      <c r="J58" s="81">
        <v>2517.5225318538269</v>
      </c>
      <c r="K58" s="81">
        <v>183.10888334175266</v>
      </c>
      <c r="L58" s="81">
        <v>23.862028485741014</v>
      </c>
      <c r="M58" s="81">
        <v>5603.8350337059201</v>
      </c>
      <c r="N58" s="81">
        <v>3156.9261176206596</v>
      </c>
      <c r="O58" s="81">
        <v>1836.2908071570032</v>
      </c>
      <c r="P58" s="81">
        <v>1040.0302098572195</v>
      </c>
      <c r="Q58" s="81">
        <v>164.89211739725349</v>
      </c>
      <c r="R58" s="81">
        <v>46.108677988837151</v>
      </c>
      <c r="S58" s="81">
        <v>176.72154098554316</v>
      </c>
      <c r="T58" s="82"/>
      <c r="U58" s="81">
        <v>354792096</v>
      </c>
      <c r="V58" s="81">
        <v>91381</v>
      </c>
      <c r="W58" s="81">
        <v>426</v>
      </c>
      <c r="X58" s="81">
        <v>1262094</v>
      </c>
      <c r="Y58" s="81">
        <v>1070952</v>
      </c>
      <c r="Z58" s="81">
        <v>1066871</v>
      </c>
      <c r="AA58" s="81">
        <v>206959</v>
      </c>
      <c r="AB58" s="81">
        <v>2269444</v>
      </c>
      <c r="AC58" s="81">
        <v>7898545.4000000004</v>
      </c>
      <c r="AD58" s="81">
        <v>176.72154098554316</v>
      </c>
      <c r="AE58" s="82"/>
      <c r="AF58" s="81">
        <v>1872126073.010829</v>
      </c>
      <c r="AG58" s="81">
        <v>151924153.23205581</v>
      </c>
      <c r="AH58" s="81">
        <v>4834465.4053141735</v>
      </c>
      <c r="AI58" s="81">
        <v>7585547458.1719532</v>
      </c>
      <c r="AJ58" s="81">
        <v>4643894054.2986526</v>
      </c>
      <c r="AK58" s="81">
        <v>0</v>
      </c>
      <c r="AL58" s="81">
        <v>0</v>
      </c>
      <c r="AM58" s="81">
        <v>311017780.24047256</v>
      </c>
      <c r="AN58" s="81">
        <v>0</v>
      </c>
      <c r="AO58" s="81">
        <v>0</v>
      </c>
      <c r="AP58" s="82"/>
      <c r="AQ58" s="81">
        <v>19774</v>
      </c>
      <c r="AR58" s="81">
        <v>3571</v>
      </c>
      <c r="AS58" s="81">
        <v>0</v>
      </c>
      <c r="AT58" s="81">
        <v>0</v>
      </c>
      <c r="AU58" s="81">
        <v>0</v>
      </c>
      <c r="AV58" s="81">
        <v>3</v>
      </c>
      <c r="AW58" s="81" t="s">
        <v>564</v>
      </c>
      <c r="AX58" s="82"/>
      <c r="AY58" s="81">
        <v>82772.3</v>
      </c>
      <c r="AZ58" s="81">
        <v>72376.899999999994</v>
      </c>
      <c r="BA58" s="81">
        <v>0</v>
      </c>
      <c r="BB58" s="81">
        <v>0</v>
      </c>
      <c r="BC58" s="81">
        <v>0</v>
      </c>
      <c r="BD58" s="81">
        <v>35615</v>
      </c>
      <c r="BE58" s="81" t="s">
        <v>564</v>
      </c>
      <c r="BF58" s="82"/>
      <c r="BG58" s="81">
        <v>0</v>
      </c>
      <c r="BH58" s="81">
        <v>0</v>
      </c>
      <c r="BI58" s="81">
        <v>1624.9259999999999</v>
      </c>
      <c r="BJ58" s="81">
        <v>124.87</v>
      </c>
      <c r="BK58" s="81">
        <v>1150.587</v>
      </c>
      <c r="BL58" s="81">
        <v>0</v>
      </c>
      <c r="BM58" s="82"/>
      <c r="BN58" s="81">
        <v>0</v>
      </c>
      <c r="BO58" s="81">
        <v>0</v>
      </c>
      <c r="BP58" s="81">
        <v>65</v>
      </c>
      <c r="BQ58" s="81">
        <v>8</v>
      </c>
      <c r="BR58" s="81">
        <v>145</v>
      </c>
      <c r="BS58" s="81">
        <v>0</v>
      </c>
      <c r="BT58"/>
      <c r="BU58" s="80">
        <v>2672.335</v>
      </c>
      <c r="BV58" s="80">
        <v>189.87200000000001</v>
      </c>
      <c r="BW58" s="80">
        <v>0</v>
      </c>
      <c r="BX58" s="80">
        <v>0</v>
      </c>
      <c r="BY58" s="80">
        <v>29.942</v>
      </c>
      <c r="BZ58" s="80">
        <v>8.234</v>
      </c>
      <c r="CA58" s="80">
        <v>0</v>
      </c>
      <c r="CB58" s="80">
        <v>0</v>
      </c>
      <c r="CC58" s="80">
        <v>0</v>
      </c>
    </row>
    <row r="59" spans="1:81">
      <c r="A59" s="80" t="s">
        <v>1710</v>
      </c>
      <c r="B59" s="80">
        <v>47</v>
      </c>
      <c r="C59" s="80">
        <v>13</v>
      </c>
      <c r="D59" s="80">
        <v>3</v>
      </c>
      <c r="E59" s="80">
        <v>2016</v>
      </c>
      <c r="F59" s="80" t="s">
        <v>92</v>
      </c>
      <c r="G59" s="80" t="s">
        <v>1697</v>
      </c>
      <c r="H59" s="80" t="s">
        <v>1698</v>
      </c>
      <c r="I59" s="177"/>
      <c r="J59" s="81">
        <v>2574.6347794307298</v>
      </c>
      <c r="K59" s="81">
        <v>184.27873574643266</v>
      </c>
      <c r="L59" s="81">
        <v>25.264904705981152</v>
      </c>
      <c r="M59" s="81">
        <v>4861.5762170352573</v>
      </c>
      <c r="N59" s="81">
        <v>3151.7348298087918</v>
      </c>
      <c r="O59" s="81">
        <v>1828.8660592649358</v>
      </c>
      <c r="P59" s="81">
        <v>1032.6338900897927</v>
      </c>
      <c r="Q59" s="81">
        <v>160.98409408652972</v>
      </c>
      <c r="R59" s="81">
        <v>44.7302482295838</v>
      </c>
      <c r="S59" s="81">
        <v>178.17926516997932</v>
      </c>
      <c r="T59" s="82"/>
      <c r="U59" s="81">
        <v>336355442</v>
      </c>
      <c r="V59" s="81">
        <v>91381</v>
      </c>
      <c r="W59" s="81">
        <v>426</v>
      </c>
      <c r="X59" s="81">
        <v>1262094</v>
      </c>
      <c r="Y59" s="81">
        <v>1085323</v>
      </c>
      <c r="Z59" s="81">
        <v>1075619</v>
      </c>
      <c r="AA59" s="81">
        <v>212532</v>
      </c>
      <c r="AB59" s="81">
        <v>2279194</v>
      </c>
      <c r="AC59" s="81">
        <v>7639486.0963069489</v>
      </c>
      <c r="AD59" s="81">
        <v>178.17926516997929</v>
      </c>
      <c r="AE59" s="82"/>
      <c r="AF59" s="81">
        <v>1812776506.4289031</v>
      </c>
      <c r="AG59" s="81">
        <v>144273365.02269149</v>
      </c>
      <c r="AH59" s="81">
        <v>3888201.0435036859</v>
      </c>
      <c r="AI59" s="81">
        <v>7520708482.8546085</v>
      </c>
      <c r="AJ59" s="81">
        <v>4647319887.9495392</v>
      </c>
      <c r="AK59" s="81">
        <v>0</v>
      </c>
      <c r="AL59" s="81">
        <v>0</v>
      </c>
      <c r="AM59" s="81">
        <v>312596645.23286861</v>
      </c>
      <c r="AN59" s="81">
        <v>0</v>
      </c>
      <c r="AO59" s="81">
        <v>0</v>
      </c>
      <c r="AP59" s="82"/>
      <c r="AQ59" s="81">
        <v>21994</v>
      </c>
      <c r="AR59" s="81">
        <v>4283</v>
      </c>
      <c r="AS59" s="81">
        <v>0</v>
      </c>
      <c r="AT59" s="81">
        <v>0</v>
      </c>
      <c r="AU59" s="81">
        <v>0</v>
      </c>
      <c r="AV59" s="81">
        <v>5</v>
      </c>
      <c r="AW59" s="81" t="s">
        <v>564</v>
      </c>
      <c r="AX59" s="82"/>
      <c r="AY59" s="81">
        <v>93326.5</v>
      </c>
      <c r="AZ59" s="81">
        <v>87198.9</v>
      </c>
      <c r="BA59" s="81">
        <v>0</v>
      </c>
      <c r="BB59" s="81">
        <v>0</v>
      </c>
      <c r="BC59" s="81">
        <v>0</v>
      </c>
      <c r="BD59" s="81">
        <v>37215</v>
      </c>
      <c r="BE59" s="81" t="s">
        <v>564</v>
      </c>
      <c r="BF59" s="82"/>
      <c r="BG59" s="81">
        <v>0</v>
      </c>
      <c r="BH59" s="81">
        <v>0</v>
      </c>
      <c r="BI59" s="81">
        <v>1626.579</v>
      </c>
      <c r="BJ59" s="81">
        <v>122.54600000000001</v>
      </c>
      <c r="BK59" s="81">
        <v>1152.7325000000001</v>
      </c>
      <c r="BL59" s="81">
        <v>0</v>
      </c>
      <c r="BM59" s="82"/>
      <c r="BN59" s="81">
        <v>0</v>
      </c>
      <c r="BO59" s="81">
        <v>0</v>
      </c>
      <c r="BP59" s="81">
        <v>66</v>
      </c>
      <c r="BQ59" s="81">
        <v>8</v>
      </c>
      <c r="BR59" s="81">
        <v>148</v>
      </c>
      <c r="BS59" s="81">
        <v>0</v>
      </c>
      <c r="BT59"/>
      <c r="BU59" s="80">
        <v>2677.9414999999999</v>
      </c>
      <c r="BV59" s="80">
        <v>178.47800000000001</v>
      </c>
      <c r="BW59" s="80">
        <v>0</v>
      </c>
      <c r="BX59" s="80">
        <v>0</v>
      </c>
      <c r="BY59" s="80">
        <v>35.956000000000003</v>
      </c>
      <c r="BZ59" s="80">
        <v>9.4819999999999993</v>
      </c>
      <c r="CA59" s="80">
        <v>0</v>
      </c>
      <c r="CB59" s="80">
        <v>0</v>
      </c>
      <c r="CC59" s="80">
        <v>0</v>
      </c>
    </row>
    <row r="60" spans="1:81">
      <c r="A60" s="80" t="s">
        <v>1711</v>
      </c>
      <c r="B60" s="80">
        <v>48</v>
      </c>
      <c r="C60" s="80">
        <v>14</v>
      </c>
      <c r="D60" s="80">
        <v>3</v>
      </c>
      <c r="E60" s="80">
        <v>2017</v>
      </c>
      <c r="F60" s="80" t="s">
        <v>71</v>
      </c>
      <c r="G60" s="80" t="s">
        <v>1697</v>
      </c>
      <c r="H60" s="80" t="s">
        <v>1698</v>
      </c>
      <c r="I60" s="177"/>
      <c r="J60" s="81">
        <v>2507.5588603538731</v>
      </c>
      <c r="K60" s="81">
        <v>188.14073056806018</v>
      </c>
      <c r="L60" s="81">
        <v>23.503033694874095</v>
      </c>
      <c r="M60" s="81">
        <v>4817.9621482838284</v>
      </c>
      <c r="N60" s="81">
        <v>3266.8460554244821</v>
      </c>
      <c r="O60" s="81">
        <v>1811.5858233533136</v>
      </c>
      <c r="P60" s="81">
        <v>1025.2910844878213</v>
      </c>
      <c r="Q60" s="81">
        <v>156.2882996422766</v>
      </c>
      <c r="R60" s="81">
        <v>44.34942728488916</v>
      </c>
      <c r="S60" s="81">
        <v>194.71818798057018</v>
      </c>
      <c r="T60" s="82"/>
      <c r="U60" s="81">
        <v>349038142</v>
      </c>
      <c r="V60" s="81">
        <v>91381</v>
      </c>
      <c r="W60" s="81">
        <v>426</v>
      </c>
      <c r="X60" s="81">
        <v>1262094</v>
      </c>
      <c r="Y60" s="81">
        <v>1099728</v>
      </c>
      <c r="Z60" s="81">
        <v>1083130</v>
      </c>
      <c r="AA60" s="81">
        <v>212366</v>
      </c>
      <c r="AB60" s="81">
        <v>2288240</v>
      </c>
      <c r="AC60" s="81">
        <v>7724738.3999999994</v>
      </c>
      <c r="AD60" s="81">
        <v>194.71818798057021</v>
      </c>
      <c r="AE60" s="82"/>
      <c r="AF60" s="81">
        <v>1883225499.0635681</v>
      </c>
      <c r="AG60" s="81">
        <v>149317979.77817419</v>
      </c>
      <c r="AH60" s="81">
        <v>4955024.5719711324</v>
      </c>
      <c r="AI60" s="81">
        <v>7641877125.3422823</v>
      </c>
      <c r="AJ60" s="81">
        <v>4813471974.6431789</v>
      </c>
      <c r="AK60" s="81">
        <v>0</v>
      </c>
      <c r="AL60" s="81">
        <v>0</v>
      </c>
      <c r="AM60" s="81">
        <v>314328394.46910387</v>
      </c>
      <c r="AN60" s="81">
        <v>0</v>
      </c>
      <c r="AO60" s="81">
        <v>0</v>
      </c>
      <c r="AP60" s="82"/>
      <c r="AQ60" s="81">
        <v>23744</v>
      </c>
      <c r="AR60" s="81">
        <v>4749</v>
      </c>
      <c r="AS60" s="81">
        <v>0</v>
      </c>
      <c r="AT60" s="81">
        <v>0</v>
      </c>
      <c r="AU60" s="81">
        <v>0</v>
      </c>
      <c r="AV60" s="81">
        <v>5</v>
      </c>
      <c r="AW60" s="81" t="s">
        <v>564</v>
      </c>
      <c r="AX60" s="82"/>
      <c r="AY60" s="81">
        <v>101576.9</v>
      </c>
      <c r="AZ60" s="81">
        <v>96254.900000000285</v>
      </c>
      <c r="BA60" s="81">
        <v>0</v>
      </c>
      <c r="BB60" s="81">
        <v>0</v>
      </c>
      <c r="BC60" s="81">
        <v>0</v>
      </c>
      <c r="BD60" s="81">
        <v>37215</v>
      </c>
      <c r="BE60" s="81" t="s">
        <v>564</v>
      </c>
      <c r="BF60" s="82"/>
      <c r="BG60" s="81">
        <v>0</v>
      </c>
      <c r="BH60" s="81">
        <v>0</v>
      </c>
      <c r="BI60" s="81">
        <v>1677.9680000000001</v>
      </c>
      <c r="BJ60" s="81">
        <v>111.59099999999999</v>
      </c>
      <c r="BK60" s="81">
        <v>1208.6909999999998</v>
      </c>
      <c r="BL60" s="81">
        <v>0</v>
      </c>
      <c r="BM60" s="82"/>
      <c r="BN60" s="81">
        <v>0</v>
      </c>
      <c r="BO60" s="81">
        <v>0</v>
      </c>
      <c r="BP60" s="81">
        <v>66</v>
      </c>
      <c r="BQ60" s="81">
        <v>8</v>
      </c>
      <c r="BR60" s="81">
        <v>152</v>
      </c>
      <c r="BS60" s="81">
        <v>0</v>
      </c>
      <c r="BT60"/>
      <c r="BU60" s="80">
        <v>2742.692</v>
      </c>
      <c r="BV60" s="80">
        <v>202.99</v>
      </c>
      <c r="BW60" s="80">
        <v>0</v>
      </c>
      <c r="BX60" s="80">
        <v>0</v>
      </c>
      <c r="BY60" s="80">
        <v>40.610999999999997</v>
      </c>
      <c r="BZ60" s="80">
        <v>11.957000000000001</v>
      </c>
      <c r="CA60" s="80">
        <v>0</v>
      </c>
      <c r="CB60" s="80">
        <v>0</v>
      </c>
      <c r="CC60" s="80">
        <v>0</v>
      </c>
    </row>
    <row r="61" spans="1:81">
      <c r="A61" s="80" t="s">
        <v>1712</v>
      </c>
      <c r="B61" s="80">
        <v>49</v>
      </c>
      <c r="C61" s="80">
        <v>15</v>
      </c>
      <c r="D61" s="80">
        <v>3</v>
      </c>
      <c r="E61" s="80">
        <v>2018</v>
      </c>
      <c r="F61" s="80" t="s">
        <v>93</v>
      </c>
      <c r="G61" s="80" t="s">
        <v>1697</v>
      </c>
      <c r="H61" s="80" t="s">
        <v>1698</v>
      </c>
      <c r="I61" s="177"/>
      <c r="J61" s="81">
        <v>2462.9840238065926</v>
      </c>
      <c r="K61" s="81">
        <v>175.64820219891593</v>
      </c>
      <c r="L61" s="81">
        <v>21.8868799276812</v>
      </c>
      <c r="M61" s="81">
        <v>4892.9191907079112</v>
      </c>
      <c r="N61" s="81">
        <v>3000.2936587883955</v>
      </c>
      <c r="O61" s="81">
        <v>1784.590499163264</v>
      </c>
      <c r="P61" s="81">
        <v>1017.5132753384671</v>
      </c>
      <c r="Q61" s="81">
        <v>145.41566453567776</v>
      </c>
      <c r="R61" s="81">
        <v>45.881623843512344</v>
      </c>
      <c r="S61" s="81">
        <v>243.90031726132952</v>
      </c>
      <c r="T61" s="82"/>
      <c r="U61" s="81">
        <v>357773529</v>
      </c>
      <c r="V61" s="81">
        <v>91381</v>
      </c>
      <c r="W61" s="81">
        <v>426</v>
      </c>
      <c r="X61" s="81">
        <v>1262094</v>
      </c>
      <c r="Y61" s="81">
        <v>1113423</v>
      </c>
      <c r="Z61" s="81">
        <v>1087420</v>
      </c>
      <c r="AA61" s="81">
        <v>212874</v>
      </c>
      <c r="AB61" s="81">
        <v>2294362</v>
      </c>
      <c r="AC61" s="81">
        <v>7960294.5999999996</v>
      </c>
      <c r="AD61" s="81">
        <v>243.90031726132949</v>
      </c>
      <c r="AE61" s="82"/>
      <c r="AF61" s="81">
        <v>1861036872.9861131</v>
      </c>
      <c r="AG61" s="81">
        <v>132654562.5918958</v>
      </c>
      <c r="AH61" s="81">
        <v>4672897.1173138004</v>
      </c>
      <c r="AI61" s="81">
        <v>7373495652.0691385</v>
      </c>
      <c r="AJ61" s="81">
        <v>4643769334.5295935</v>
      </c>
      <c r="AK61" s="81">
        <v>0</v>
      </c>
      <c r="AL61" s="81">
        <v>0</v>
      </c>
      <c r="AM61" s="81">
        <v>315821477.67460012</v>
      </c>
      <c r="AN61" s="81">
        <v>0</v>
      </c>
      <c r="AO61" s="81">
        <v>0</v>
      </c>
      <c r="AP61" s="82"/>
      <c r="AQ61" s="81">
        <v>25781</v>
      </c>
      <c r="AR61" s="81">
        <v>5225</v>
      </c>
      <c r="AS61" s="81">
        <v>0</v>
      </c>
      <c r="AT61" s="81">
        <v>0</v>
      </c>
      <c r="AU61" s="81">
        <v>0</v>
      </c>
      <c r="AV61" s="81">
        <v>5</v>
      </c>
      <c r="AW61" s="81" t="s">
        <v>564</v>
      </c>
      <c r="AX61" s="82"/>
      <c r="AY61" s="81">
        <v>111311.9</v>
      </c>
      <c r="AZ61" s="81">
        <v>104884.5</v>
      </c>
      <c r="BA61" s="81">
        <v>0</v>
      </c>
      <c r="BB61" s="81">
        <v>0</v>
      </c>
      <c r="BC61" s="81">
        <v>0</v>
      </c>
      <c r="BD61" s="81">
        <v>37215</v>
      </c>
      <c r="BE61" s="81" t="s">
        <v>564</v>
      </c>
      <c r="BF61" s="82"/>
      <c r="BG61" s="81">
        <v>0</v>
      </c>
      <c r="BH61" s="81">
        <v>0</v>
      </c>
      <c r="BI61" s="81">
        <v>1648.38</v>
      </c>
      <c r="BJ61" s="81">
        <v>143.05099999999999</v>
      </c>
      <c r="BK61" s="81">
        <v>1192.3779999999999</v>
      </c>
      <c r="BL61" s="81">
        <v>0</v>
      </c>
      <c r="BM61" s="82"/>
      <c r="BN61" s="81">
        <v>0</v>
      </c>
      <c r="BO61" s="81">
        <v>0</v>
      </c>
      <c r="BP61" s="81">
        <v>66</v>
      </c>
      <c r="BQ61" s="81">
        <v>9</v>
      </c>
      <c r="BR61" s="81">
        <v>149</v>
      </c>
      <c r="BS61" s="81">
        <v>0</v>
      </c>
      <c r="BT61"/>
      <c r="BU61" s="80">
        <v>2724.4369999999999</v>
      </c>
      <c r="BV61" s="80">
        <v>201.732</v>
      </c>
      <c r="BW61" s="80">
        <v>0</v>
      </c>
      <c r="BX61" s="80">
        <v>0</v>
      </c>
      <c r="BY61" s="80">
        <v>38.116999999999997</v>
      </c>
      <c r="BZ61" s="80">
        <v>19.523</v>
      </c>
      <c r="CA61" s="80">
        <v>0</v>
      </c>
      <c r="CB61" s="80">
        <v>0</v>
      </c>
      <c r="CC61" s="80">
        <v>0</v>
      </c>
    </row>
    <row r="62" spans="1:81">
      <c r="A62" s="80" t="s">
        <v>1713</v>
      </c>
      <c r="B62" s="80">
        <v>50</v>
      </c>
      <c r="C62" s="80">
        <v>16</v>
      </c>
      <c r="D62" s="80">
        <v>3</v>
      </c>
      <c r="E62" s="80">
        <v>2019</v>
      </c>
      <c r="F62" s="80" t="s">
        <v>73</v>
      </c>
      <c r="G62" s="80" t="s">
        <v>1697</v>
      </c>
      <c r="H62" s="80" t="s">
        <v>1698</v>
      </c>
      <c r="I62" s="177"/>
      <c r="J62" s="81">
        <v>2168.8412300991172</v>
      </c>
      <c r="K62" s="81">
        <v>157.59627226848514</v>
      </c>
      <c r="L62" s="81">
        <v>22.00452190553937</v>
      </c>
      <c r="M62" s="81">
        <v>4664.2132088596263</v>
      </c>
      <c r="N62" s="81">
        <v>2951.0073226808095</v>
      </c>
      <c r="O62" s="81">
        <v>1736.6309940391291</v>
      </c>
      <c r="P62" s="81">
        <v>997.52352829804397</v>
      </c>
      <c r="Q62" s="81">
        <v>142.03135752450098</v>
      </c>
      <c r="R62" s="81">
        <v>46.938263091437854</v>
      </c>
      <c r="S62" s="81">
        <v>228.84109416857055</v>
      </c>
      <c r="T62" s="82"/>
      <c r="U62" s="81">
        <v>329687331</v>
      </c>
      <c r="V62" s="81">
        <v>91381</v>
      </c>
      <c r="W62" s="81">
        <v>426</v>
      </c>
      <c r="X62" s="81">
        <v>1262094</v>
      </c>
      <c r="Y62" s="81">
        <v>1128267</v>
      </c>
      <c r="Z62" s="81">
        <v>1087250</v>
      </c>
      <c r="AA62" s="81">
        <v>207130</v>
      </c>
      <c r="AB62" s="81">
        <v>2301639</v>
      </c>
      <c r="AC62" s="81">
        <v>8277000.3999999994</v>
      </c>
      <c r="AD62" s="81">
        <v>228.84109416857049</v>
      </c>
      <c r="AE62" s="82"/>
      <c r="AF62" s="81">
        <v>1666496454.4764929</v>
      </c>
      <c r="AG62" s="81">
        <v>127895442.56790189</v>
      </c>
      <c r="AH62" s="81">
        <v>5019071.002619491</v>
      </c>
      <c r="AI62" s="81">
        <v>7612205528.2658587</v>
      </c>
      <c r="AJ62" s="81">
        <v>4844106984.2817726</v>
      </c>
      <c r="AK62" s="81">
        <v>0</v>
      </c>
      <c r="AL62" s="81">
        <v>0</v>
      </c>
      <c r="AM62" s="81">
        <v>313465905.07088464</v>
      </c>
      <c r="AN62" s="81">
        <v>0</v>
      </c>
      <c r="AO62" s="81">
        <v>0</v>
      </c>
      <c r="AP62" s="82"/>
      <c r="AQ62" s="81">
        <v>28199</v>
      </c>
      <c r="AR62" s="81">
        <v>5608</v>
      </c>
      <c r="AS62" s="81">
        <v>0</v>
      </c>
      <c r="AT62" s="81">
        <v>0</v>
      </c>
      <c r="AU62" s="81">
        <v>0</v>
      </c>
      <c r="AV62" s="81">
        <v>6</v>
      </c>
      <c r="AW62" s="81" t="s">
        <v>564</v>
      </c>
      <c r="AX62" s="82"/>
      <c r="AY62" s="81">
        <v>122873.1999999999</v>
      </c>
      <c r="AZ62" s="81">
        <v>111760.0999999997</v>
      </c>
      <c r="BA62" s="81">
        <v>0</v>
      </c>
      <c r="BB62" s="81">
        <v>0</v>
      </c>
      <c r="BC62" s="81">
        <v>0</v>
      </c>
      <c r="BD62" s="81">
        <v>43897.7</v>
      </c>
      <c r="BE62" s="81" t="s">
        <v>564</v>
      </c>
      <c r="BF62" s="82"/>
      <c r="BG62" s="81">
        <v>0</v>
      </c>
      <c r="BH62" s="81">
        <v>4.4779999999999998</v>
      </c>
      <c r="BI62" s="81">
        <v>1529.9643670999999</v>
      </c>
      <c r="BJ62" s="81">
        <v>1277.7850000000001</v>
      </c>
      <c r="BK62" s="81">
        <v>1103.3320000000001</v>
      </c>
      <c r="BL62" s="81">
        <v>0</v>
      </c>
      <c r="BM62" s="82"/>
      <c r="BN62" s="81">
        <v>0</v>
      </c>
      <c r="BO62" s="81">
        <v>1</v>
      </c>
      <c r="BP62" s="81">
        <v>62</v>
      </c>
      <c r="BQ62" s="81">
        <v>11</v>
      </c>
      <c r="BR62" s="81">
        <v>138</v>
      </c>
      <c r="BS62" s="81">
        <v>0</v>
      </c>
      <c r="BT62"/>
      <c r="BU62" s="80">
        <v>3655.7843671000001</v>
      </c>
      <c r="BV62" s="80">
        <v>198.13</v>
      </c>
      <c r="BW62" s="80">
        <v>0</v>
      </c>
      <c r="BX62" s="80">
        <v>0</v>
      </c>
      <c r="BY62" s="80">
        <v>41.354999999999997</v>
      </c>
      <c r="BZ62" s="80">
        <v>20.29</v>
      </c>
      <c r="CA62" s="80">
        <v>0</v>
      </c>
      <c r="CB62" s="80">
        <v>0</v>
      </c>
      <c r="CC62" s="80">
        <v>0</v>
      </c>
    </row>
    <row r="63" spans="1:81">
      <c r="A63" s="80" t="s">
        <v>1714</v>
      </c>
      <c r="B63" s="80">
        <v>51</v>
      </c>
      <c r="C63" s="80">
        <v>17</v>
      </c>
      <c r="D63" s="80">
        <v>3</v>
      </c>
      <c r="E63" s="80">
        <v>2020</v>
      </c>
      <c r="F63" s="80" t="s">
        <v>218</v>
      </c>
      <c r="G63" s="80" t="s">
        <v>1697</v>
      </c>
      <c r="H63" s="80" t="s">
        <v>1698</v>
      </c>
      <c r="I63" s="177"/>
      <c r="J63" s="81">
        <v>2008.678313636055</v>
      </c>
      <c r="K63" s="81">
        <v>172.50262437714241</v>
      </c>
      <c r="L63" s="81">
        <v>25.723694210713056</v>
      </c>
      <c r="M63" s="81">
        <v>4267.8332362927713</v>
      </c>
      <c r="N63" s="81">
        <v>2946.2441820445065</v>
      </c>
      <c r="O63" s="81">
        <v>1522.6680281386016</v>
      </c>
      <c r="P63" s="81">
        <v>946.43247078195327</v>
      </c>
      <c r="Q63" s="81">
        <v>135.67124946938404</v>
      </c>
      <c r="R63" s="81">
        <v>43.505358265770305</v>
      </c>
      <c r="S63" s="81">
        <v>271.6137197650317</v>
      </c>
      <c r="T63" s="82"/>
      <c r="U63" s="81">
        <v>299317118</v>
      </c>
      <c r="V63" s="81">
        <v>93256</v>
      </c>
      <c r="W63" s="81">
        <v>551</v>
      </c>
      <c r="X63" s="81">
        <v>1304567</v>
      </c>
      <c r="Y63" s="81">
        <v>1137433</v>
      </c>
      <c r="Z63" s="81">
        <v>1088060</v>
      </c>
      <c r="AA63" s="81">
        <v>213517</v>
      </c>
      <c r="AB63" s="81">
        <v>2300949</v>
      </c>
      <c r="AC63" s="81">
        <v>7711671.2000000002</v>
      </c>
      <c r="AD63" s="81">
        <v>271.6137197650317</v>
      </c>
      <c r="AE63" s="82"/>
      <c r="AF63" s="81">
        <v>1565804790.8145199</v>
      </c>
      <c r="AG63" s="81">
        <v>133044434.6039246</v>
      </c>
      <c r="AH63" s="81">
        <v>6181832.8229249967</v>
      </c>
      <c r="AI63" s="81">
        <v>7265717654.2649689</v>
      </c>
      <c r="AJ63" s="81">
        <v>4944015888.2116175</v>
      </c>
      <c r="AK63" s="81"/>
      <c r="AL63" s="81"/>
      <c r="AM63" s="81">
        <v>300299408.57658112</v>
      </c>
      <c r="AN63" s="81"/>
      <c r="AO63" s="81"/>
      <c r="AP63" s="82"/>
      <c r="AQ63" s="81">
        <v>30756</v>
      </c>
      <c r="AR63" s="81">
        <v>5684</v>
      </c>
      <c r="AS63" s="81">
        <v>0</v>
      </c>
      <c r="AT63" s="81">
        <v>0</v>
      </c>
      <c r="AU63" s="81">
        <v>0</v>
      </c>
      <c r="AV63" s="81">
        <v>6</v>
      </c>
      <c r="AW63" s="81">
        <v>0</v>
      </c>
      <c r="AX63" s="82"/>
      <c r="AY63" s="81">
        <v>136022.19999999899</v>
      </c>
      <c r="AZ63" s="81">
        <v>114678.2000000002</v>
      </c>
      <c r="BA63" s="81">
        <v>0</v>
      </c>
      <c r="BB63" s="81">
        <v>0</v>
      </c>
      <c r="BC63" s="81">
        <v>0</v>
      </c>
      <c r="BD63" s="81">
        <v>43897.7</v>
      </c>
      <c r="BE63" s="81">
        <v>0</v>
      </c>
      <c r="BF63" s="82"/>
      <c r="BG63" s="81">
        <v>0</v>
      </c>
      <c r="BH63" s="81">
        <v>0</v>
      </c>
      <c r="BI63" s="81">
        <v>1353.0619999999999</v>
      </c>
      <c r="BJ63" s="81">
        <v>149.16900000000001</v>
      </c>
      <c r="BK63" s="81">
        <v>968.06299999999999</v>
      </c>
      <c r="BL63" s="81">
        <v>0</v>
      </c>
      <c r="BM63" s="82"/>
      <c r="BN63" s="81">
        <v>0</v>
      </c>
      <c r="BO63" s="81">
        <v>0</v>
      </c>
      <c r="BP63" s="81">
        <v>61</v>
      </c>
      <c r="BQ63" s="81">
        <v>9</v>
      </c>
      <c r="BR63" s="81">
        <v>140</v>
      </c>
      <c r="BS63" s="81">
        <v>0</v>
      </c>
      <c r="BT63"/>
      <c r="BU63" s="80">
        <v>2271.0169999999998</v>
      </c>
      <c r="BV63" s="80">
        <v>141.19399999999999</v>
      </c>
      <c r="BW63" s="80">
        <v>0</v>
      </c>
      <c r="BX63" s="80">
        <v>0</v>
      </c>
      <c r="BY63" s="80">
        <v>33.878</v>
      </c>
      <c r="BZ63" s="80">
        <v>24.204999999999998</v>
      </c>
      <c r="CA63" s="80">
        <v>0</v>
      </c>
      <c r="CB63" s="80">
        <v>0</v>
      </c>
      <c r="CC63" s="80">
        <v>0</v>
      </c>
    </row>
    <row r="64" spans="1:81">
      <c r="A64" s="80" t="s">
        <v>1715</v>
      </c>
      <c r="B64" s="80">
        <v>51</v>
      </c>
      <c r="C64" s="80">
        <v>18</v>
      </c>
      <c r="D64" s="80">
        <v>3</v>
      </c>
      <c r="E64" s="80">
        <v>2021</v>
      </c>
      <c r="F64" s="80" t="s">
        <v>75</v>
      </c>
      <c r="G64" s="174" t="s">
        <v>1697</v>
      </c>
      <c r="H64" s="80" t="s">
        <v>1698</v>
      </c>
      <c r="I64" s="177"/>
      <c r="J64" s="81">
        <v>2138.0925600615951</v>
      </c>
      <c r="K64" s="81">
        <v>195.46328151965687</v>
      </c>
      <c r="L64" s="81">
        <v>24.525769654766819</v>
      </c>
      <c r="M64" s="81">
        <v>5005.8157380585571</v>
      </c>
      <c r="N64" s="81">
        <v>2840.6498773554258</v>
      </c>
      <c r="O64" s="81">
        <v>1479.8004821865495</v>
      </c>
      <c r="P64" s="81">
        <v>972.46974981737446</v>
      </c>
      <c r="Q64" s="81">
        <v>136.851167602316</v>
      </c>
      <c r="R64" s="81">
        <v>46.084180885339002</v>
      </c>
      <c r="S64" s="81">
        <v>236.05644437961999</v>
      </c>
      <c r="T64" s="82"/>
      <c r="U64" s="81">
        <v>335533501</v>
      </c>
      <c r="V64" s="81">
        <v>93256</v>
      </c>
      <c r="W64" s="81">
        <v>551</v>
      </c>
      <c r="X64" s="81">
        <v>1304567</v>
      </c>
      <c r="Y64" s="81">
        <v>1142481</v>
      </c>
      <c r="Z64" s="81">
        <v>1088818</v>
      </c>
      <c r="AA64" s="81">
        <v>213951</v>
      </c>
      <c r="AB64" s="81">
        <v>2293437</v>
      </c>
      <c r="AC64" s="81">
        <v>7917710.3999999985</v>
      </c>
      <c r="AD64" s="81">
        <v>236.05644437961999</v>
      </c>
      <c r="AE64" s="82"/>
      <c r="AF64" s="81">
        <v>1646155936.3414342</v>
      </c>
      <c r="AG64" s="81">
        <v>148153991.45189986</v>
      </c>
      <c r="AH64" s="81">
        <v>5687577.2186912205</v>
      </c>
      <c r="AI64" s="81">
        <v>8054991347.0437841</v>
      </c>
      <c r="AJ64" s="81">
        <v>4421502885.1130085</v>
      </c>
      <c r="AK64" s="81">
        <v>0</v>
      </c>
      <c r="AL64" s="81">
        <v>0</v>
      </c>
      <c r="AM64" s="81">
        <v>301045457.06226414</v>
      </c>
      <c r="AN64" s="81">
        <v>0</v>
      </c>
      <c r="AO64" s="81">
        <v>0</v>
      </c>
      <c r="AP64" s="82"/>
      <c r="AQ64" s="81">
        <v>33499</v>
      </c>
      <c r="AR64" s="81">
        <v>5702</v>
      </c>
      <c r="AS64" s="81">
        <v>0</v>
      </c>
      <c r="AT64" s="81">
        <v>0</v>
      </c>
      <c r="AU64" s="81">
        <v>0</v>
      </c>
      <c r="AV64" s="81">
        <v>7</v>
      </c>
      <c r="AW64" s="81"/>
      <c r="AX64" s="82"/>
      <c r="AY64" s="81">
        <v>150176.69999999809</v>
      </c>
      <c r="AZ64" s="81">
        <v>115000.5000000001</v>
      </c>
      <c r="BA64" s="81">
        <v>0</v>
      </c>
      <c r="BB64" s="81">
        <v>0</v>
      </c>
      <c r="BC64" s="81">
        <v>0</v>
      </c>
      <c r="BD64" s="81">
        <v>45887.7</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1716</v>
      </c>
      <c r="B65" s="80">
        <v>51</v>
      </c>
      <c r="C65" s="80">
        <v>19</v>
      </c>
      <c r="D65" s="80">
        <v>3</v>
      </c>
      <c r="E65" s="80">
        <v>2022</v>
      </c>
      <c r="F65" s="80" t="s">
        <v>568</v>
      </c>
      <c r="G65" s="174" t="s">
        <v>1697</v>
      </c>
      <c r="H65" s="80" t="s">
        <v>1698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36966</v>
      </c>
      <c r="AR65" s="81">
        <v>5741</v>
      </c>
      <c r="AS65" s="81">
        <v>0</v>
      </c>
      <c r="AT65" s="81">
        <v>0</v>
      </c>
      <c r="AU65" s="81">
        <v>0</v>
      </c>
      <c r="AV65" s="81">
        <v>7</v>
      </c>
      <c r="AW65" s="81"/>
      <c r="AX65" s="82"/>
      <c r="AY65" s="81">
        <v>167840.09999999544</v>
      </c>
      <c r="AZ65" s="81">
        <v>115780.30000000013</v>
      </c>
      <c r="BA65" s="81">
        <v>0</v>
      </c>
      <c r="BB65" s="81">
        <v>0</v>
      </c>
      <c r="BC65" s="81">
        <v>0</v>
      </c>
      <c r="BD65" s="81">
        <v>45887.7</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1717</v>
      </c>
      <c r="B66" s="80">
        <v>52</v>
      </c>
      <c r="C66" s="80">
        <v>1</v>
      </c>
      <c r="D66" s="80">
        <v>4</v>
      </c>
      <c r="E66" s="80">
        <v>1990</v>
      </c>
      <c r="F66" s="80" t="s">
        <v>562</v>
      </c>
      <c r="G66" s="80" t="s">
        <v>1718</v>
      </c>
      <c r="H66" s="80" t="s">
        <v>1719</v>
      </c>
      <c r="I66" s="177"/>
      <c r="J66" s="81">
        <v>2963.2383278336224</v>
      </c>
      <c r="K66" s="81">
        <v>559.96580785845788</v>
      </c>
      <c r="L66" s="81">
        <v>97.208428672351047</v>
      </c>
      <c r="M66" s="81">
        <v>2089.299555182703</v>
      </c>
      <c r="N66" s="81">
        <v>3022.7567372552921</v>
      </c>
      <c r="O66" s="81">
        <v>1287.7460282768739</v>
      </c>
      <c r="P66" s="81">
        <v>849.84996812496411</v>
      </c>
      <c r="Q66" s="81">
        <v>102.9613139816073</v>
      </c>
      <c r="R66" s="81">
        <v>0</v>
      </c>
      <c r="S66" s="81">
        <v>83.842654958639329</v>
      </c>
      <c r="T66" s="82"/>
      <c r="U66" s="81">
        <v>83197218</v>
      </c>
      <c r="V66" s="81">
        <v>102457</v>
      </c>
      <c r="W66" s="81">
        <v>1137</v>
      </c>
      <c r="X66" s="81">
        <v>700596</v>
      </c>
      <c r="Y66" s="81">
        <v>646647</v>
      </c>
      <c r="Z66" s="81">
        <v>529665</v>
      </c>
      <c r="AA66" s="81">
        <v>206353</v>
      </c>
      <c r="AB66" s="81">
        <v>1671742</v>
      </c>
      <c r="AC66" s="81">
        <v>0</v>
      </c>
      <c r="AD66" s="81">
        <v>83.842654958639329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1720</v>
      </c>
      <c r="B67" s="80">
        <v>53</v>
      </c>
      <c r="C67" s="80">
        <v>2</v>
      </c>
      <c r="D67" s="80">
        <v>4</v>
      </c>
      <c r="E67" s="80">
        <v>2005</v>
      </c>
      <c r="F67" s="80" t="s">
        <v>565</v>
      </c>
      <c r="G67" s="80" t="s">
        <v>1718</v>
      </c>
      <c r="H67" s="80" t="s">
        <v>1719</v>
      </c>
      <c r="I67" s="177"/>
      <c r="J67" s="81">
        <v>1813.4187180105166</v>
      </c>
      <c r="K67" s="81">
        <v>237.21070042605024</v>
      </c>
      <c r="L67" s="81">
        <v>70.721632469765581</v>
      </c>
      <c r="M67" s="81">
        <v>3938.7768174232838</v>
      </c>
      <c r="N67" s="81">
        <v>4452.5323501314824</v>
      </c>
      <c r="O67" s="81">
        <v>1708.7773219046128</v>
      </c>
      <c r="P67" s="81">
        <v>851.72988167329618</v>
      </c>
      <c r="Q67" s="81">
        <v>110.12237127259473</v>
      </c>
      <c r="R67" s="81">
        <v>0</v>
      </c>
      <c r="S67" s="81">
        <v>208.25707677560001</v>
      </c>
      <c r="T67" s="82"/>
      <c r="U67" s="81">
        <v>56008119</v>
      </c>
      <c r="V67" s="81">
        <v>72358</v>
      </c>
      <c r="W67" s="81">
        <v>628</v>
      </c>
      <c r="X67" s="81">
        <v>639646</v>
      </c>
      <c r="Y67" s="81">
        <v>907775</v>
      </c>
      <c r="Z67" s="81">
        <v>813320</v>
      </c>
      <c r="AA67" s="81">
        <v>169375</v>
      </c>
      <c r="AB67" s="81">
        <v>1869180</v>
      </c>
      <c r="AC67" s="81">
        <v>0</v>
      </c>
      <c r="AD67" s="81">
        <v>208.25707677560001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1721</v>
      </c>
      <c r="B68" s="80">
        <v>54</v>
      </c>
      <c r="C68" s="80">
        <v>3</v>
      </c>
      <c r="D68" s="80">
        <v>4</v>
      </c>
      <c r="E68" s="80">
        <v>2006</v>
      </c>
      <c r="F68" s="80" t="s">
        <v>566</v>
      </c>
      <c r="G68" s="80" t="s">
        <v>1718</v>
      </c>
      <c r="H68" s="80" t="s">
        <v>1719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1722</v>
      </c>
      <c r="B69" s="80">
        <v>55</v>
      </c>
      <c r="C69" s="80">
        <v>4</v>
      </c>
      <c r="D69" s="80">
        <v>4</v>
      </c>
      <c r="E69" s="80">
        <v>2007</v>
      </c>
      <c r="F69" s="80" t="s">
        <v>567</v>
      </c>
      <c r="G69" s="80" t="s">
        <v>1718</v>
      </c>
      <c r="H69" s="80" t="s">
        <v>1719</v>
      </c>
      <c r="I69" s="177"/>
      <c r="J69" s="81">
        <v>1675.3810865885118</v>
      </c>
      <c r="K69" s="81">
        <v>210.00197230810232</v>
      </c>
      <c r="L69" s="81">
        <v>76.898481130851735</v>
      </c>
      <c r="M69" s="81">
        <v>3588.6979571302145</v>
      </c>
      <c r="N69" s="81">
        <v>4565.7685502303075</v>
      </c>
      <c r="O69" s="81">
        <v>1632.528770765168</v>
      </c>
      <c r="P69" s="81">
        <v>831.56311567318835</v>
      </c>
      <c r="Q69" s="81">
        <v>116.95305672056875</v>
      </c>
      <c r="R69" s="81">
        <v>0</v>
      </c>
      <c r="S69" s="81">
        <v>152.39162349304002</v>
      </c>
      <c r="T69" s="82"/>
      <c r="U69" s="81">
        <v>55019874</v>
      </c>
      <c r="V69" s="81">
        <v>69871</v>
      </c>
      <c r="W69" s="81">
        <v>937</v>
      </c>
      <c r="X69" s="81">
        <v>729979</v>
      </c>
      <c r="Y69" s="81">
        <v>933311</v>
      </c>
      <c r="Z69" s="81">
        <v>807761</v>
      </c>
      <c r="AA69" s="81">
        <v>162844</v>
      </c>
      <c r="AB69" s="81">
        <v>1880138</v>
      </c>
      <c r="AC69" s="81">
        <v>0</v>
      </c>
      <c r="AD69" s="81">
        <v>152.39162349304002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1723</v>
      </c>
      <c r="B70" s="80">
        <v>56</v>
      </c>
      <c r="C70" s="80">
        <v>5</v>
      </c>
      <c r="D70" s="80">
        <v>4</v>
      </c>
      <c r="E70" s="80">
        <v>2008</v>
      </c>
      <c r="F70" s="80" t="s">
        <v>84</v>
      </c>
      <c r="G70" s="80" t="s">
        <v>1718</v>
      </c>
      <c r="H70" s="80" t="s">
        <v>1719</v>
      </c>
      <c r="I70" s="177"/>
      <c r="J70" s="81">
        <v>1496.1519169726455</v>
      </c>
      <c r="K70" s="81">
        <v>184.30980064120808</v>
      </c>
      <c r="L70" s="81">
        <v>66.398936159432239</v>
      </c>
      <c r="M70" s="81">
        <v>4199.1241231142712</v>
      </c>
      <c r="N70" s="81">
        <v>4684.5413787266907</v>
      </c>
      <c r="O70" s="81">
        <v>1569.2884784181124</v>
      </c>
      <c r="P70" s="81">
        <v>803.58181289448237</v>
      </c>
      <c r="Q70" s="81">
        <v>115.35614929980994</v>
      </c>
      <c r="R70" s="81">
        <v>0</v>
      </c>
      <c r="S70" s="81">
        <v>108.57351943059001</v>
      </c>
      <c r="T70" s="82"/>
      <c r="U70" s="81">
        <v>51624537</v>
      </c>
      <c r="V70" s="81">
        <v>69871</v>
      </c>
      <c r="W70" s="81">
        <v>937</v>
      </c>
      <c r="X70" s="81">
        <v>729979</v>
      </c>
      <c r="Y70" s="81">
        <v>944872</v>
      </c>
      <c r="Z70" s="81">
        <v>803723</v>
      </c>
      <c r="AA70" s="81">
        <v>157544</v>
      </c>
      <c r="AB70" s="81">
        <v>1884939</v>
      </c>
      <c r="AC70" s="81">
        <v>0</v>
      </c>
      <c r="AD70" s="81">
        <v>108.57351943059001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1724</v>
      </c>
      <c r="B71" s="80">
        <v>57</v>
      </c>
      <c r="C71" s="80">
        <v>6</v>
      </c>
      <c r="D71" s="80">
        <v>4</v>
      </c>
      <c r="E71" s="80">
        <v>2009</v>
      </c>
      <c r="F71" s="80" t="s">
        <v>85</v>
      </c>
      <c r="G71" s="80" t="s">
        <v>1718</v>
      </c>
      <c r="H71" s="80" t="s">
        <v>1719</v>
      </c>
      <c r="I71" s="177"/>
      <c r="J71" s="81">
        <v>1372.8778601936551</v>
      </c>
      <c r="K71" s="81">
        <v>158.64262324039618</v>
      </c>
      <c r="L71" s="81">
        <v>72.228531282224068</v>
      </c>
      <c r="M71" s="81">
        <v>3702.9075749134845</v>
      </c>
      <c r="N71" s="81">
        <v>4071.2520777252653</v>
      </c>
      <c r="O71" s="81">
        <v>1588.5167199366429</v>
      </c>
      <c r="P71" s="81">
        <v>768.28739247437568</v>
      </c>
      <c r="Q71" s="81">
        <v>110.27072891031743</v>
      </c>
      <c r="R71" s="81">
        <v>0</v>
      </c>
      <c r="S71" s="81">
        <v>98.272247401619993</v>
      </c>
      <c r="T71" s="82"/>
      <c r="U71" s="81">
        <v>47838042</v>
      </c>
      <c r="V71" s="81">
        <v>73658</v>
      </c>
      <c r="W71" s="81">
        <v>1168</v>
      </c>
      <c r="X71" s="81">
        <v>812953</v>
      </c>
      <c r="Y71" s="81">
        <v>956041</v>
      </c>
      <c r="Z71" s="81">
        <v>803034</v>
      </c>
      <c r="AA71" s="81">
        <v>154633</v>
      </c>
      <c r="AB71" s="81">
        <v>1891494</v>
      </c>
      <c r="AC71" s="81">
        <v>0</v>
      </c>
      <c r="AD71" s="81">
        <v>98.272247401619993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4.6900000000000004</v>
      </c>
      <c r="BI71" s="81">
        <v>176.96199999999999</v>
      </c>
      <c r="BJ71" s="81">
        <v>34.241999999999997</v>
      </c>
      <c r="BK71" s="81">
        <v>791.13499999999999</v>
      </c>
      <c r="BL71" s="81">
        <v>0</v>
      </c>
      <c r="BM71" s="82"/>
      <c r="BN71" s="81">
        <v>0</v>
      </c>
      <c r="BO71" s="81">
        <v>1</v>
      </c>
      <c r="BP71" s="81">
        <v>15</v>
      </c>
      <c r="BQ71" s="81">
        <v>8</v>
      </c>
      <c r="BR71" s="81">
        <v>105</v>
      </c>
      <c r="BS71" s="81">
        <v>0</v>
      </c>
      <c r="BT71"/>
      <c r="BU71" s="80"/>
      <c r="BV71" s="80"/>
      <c r="BW71" s="80"/>
      <c r="BX71" s="80"/>
      <c r="BY71" s="80"/>
      <c r="BZ71" s="80"/>
      <c r="CA71" s="80"/>
      <c r="CB71" s="80"/>
      <c r="CC71" s="80"/>
    </row>
    <row r="72" spans="1:81">
      <c r="A72" s="80" t="s">
        <v>1725</v>
      </c>
      <c r="B72" s="80">
        <v>58</v>
      </c>
      <c r="C72" s="80">
        <v>7</v>
      </c>
      <c r="D72" s="80">
        <v>4</v>
      </c>
      <c r="E72" s="80">
        <v>2010</v>
      </c>
      <c r="F72" s="80" t="s">
        <v>86</v>
      </c>
      <c r="G72" s="80" t="s">
        <v>1718</v>
      </c>
      <c r="H72" s="80" t="s">
        <v>1719</v>
      </c>
      <c r="I72" s="177"/>
      <c r="J72" s="81">
        <v>1203.8107955146802</v>
      </c>
      <c r="K72" s="81">
        <v>165.44937926654751</v>
      </c>
      <c r="L72" s="81">
        <v>65.757017618461987</v>
      </c>
      <c r="M72" s="81">
        <v>3314.6187160740419</v>
      </c>
      <c r="N72" s="81">
        <v>4048.5537060462202</v>
      </c>
      <c r="O72" s="81">
        <v>1582.8232981572799</v>
      </c>
      <c r="P72" s="81">
        <v>772.51559584823144</v>
      </c>
      <c r="Q72" s="81">
        <v>115.43615612631645</v>
      </c>
      <c r="R72" s="81">
        <v>0</v>
      </c>
      <c r="S72" s="81">
        <v>88.024044156008401</v>
      </c>
      <c r="T72" s="82"/>
      <c r="U72" s="81">
        <v>46956051</v>
      </c>
      <c r="V72" s="81">
        <v>73658</v>
      </c>
      <c r="W72" s="81">
        <v>1168</v>
      </c>
      <c r="X72" s="81">
        <v>812953</v>
      </c>
      <c r="Y72" s="81">
        <v>966903</v>
      </c>
      <c r="Z72" s="81">
        <v>803874</v>
      </c>
      <c r="AA72" s="81">
        <v>151601</v>
      </c>
      <c r="AB72" s="81">
        <v>1897333</v>
      </c>
      <c r="AC72" s="81">
        <v>0</v>
      </c>
      <c r="AD72" s="81">
        <v>88.024044156008401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3.75</v>
      </c>
      <c r="BI72" s="81">
        <v>134.17400000000001</v>
      </c>
      <c r="BJ72" s="81">
        <v>35.991999999999997</v>
      </c>
      <c r="BK72" s="81">
        <v>834.86300000000006</v>
      </c>
      <c r="BL72" s="81">
        <v>0</v>
      </c>
      <c r="BM72" s="82"/>
      <c r="BN72" s="81">
        <v>0</v>
      </c>
      <c r="BO72" s="81">
        <v>1</v>
      </c>
      <c r="BP72" s="81">
        <v>13</v>
      </c>
      <c r="BQ72" s="81">
        <v>8</v>
      </c>
      <c r="BR72" s="81">
        <v>110</v>
      </c>
      <c r="BS72" s="81">
        <v>0</v>
      </c>
      <c r="BT72"/>
      <c r="BU72" s="80">
        <v>821.09199999999998</v>
      </c>
      <c r="BV72" s="80">
        <v>145.779</v>
      </c>
      <c r="BW72" s="80">
        <v>22.105</v>
      </c>
      <c r="BX72" s="80">
        <v>0</v>
      </c>
      <c r="BY72" s="80">
        <v>19.803000000000001</v>
      </c>
      <c r="BZ72" s="80">
        <v>0</v>
      </c>
      <c r="CA72" s="80">
        <v>0</v>
      </c>
      <c r="CB72" s="80">
        <v>0</v>
      </c>
      <c r="CC72" s="80">
        <v>0</v>
      </c>
    </row>
    <row r="73" spans="1:81">
      <c r="A73" s="80" t="s">
        <v>1726</v>
      </c>
      <c r="B73" s="80">
        <v>59</v>
      </c>
      <c r="C73" s="80">
        <v>8</v>
      </c>
      <c r="D73" s="80">
        <v>4</v>
      </c>
      <c r="E73" s="80">
        <v>2011</v>
      </c>
      <c r="F73" s="80" t="s">
        <v>87</v>
      </c>
      <c r="G73" s="80" t="s">
        <v>1718</v>
      </c>
      <c r="H73" s="80" t="s">
        <v>1719</v>
      </c>
      <c r="I73" s="177"/>
      <c r="J73" s="81">
        <v>1348.4070469985168</v>
      </c>
      <c r="K73" s="81">
        <v>231.82535502428871</v>
      </c>
      <c r="L73" s="81">
        <v>61.356088812665568</v>
      </c>
      <c r="M73" s="81">
        <v>4187.2953251066765</v>
      </c>
      <c r="N73" s="81">
        <v>4934.922935192867</v>
      </c>
      <c r="O73" s="81">
        <v>1562.7172584059213</v>
      </c>
      <c r="P73" s="81">
        <v>743.43645848764618</v>
      </c>
      <c r="Q73" s="81">
        <v>133.64190011089204</v>
      </c>
      <c r="R73" s="81">
        <v>0</v>
      </c>
      <c r="S73" s="81">
        <v>96.189207891560017</v>
      </c>
      <c r="T73" s="82"/>
      <c r="U73" s="81">
        <v>49534906</v>
      </c>
      <c r="V73" s="81">
        <v>73658</v>
      </c>
      <c r="W73" s="81">
        <v>1168</v>
      </c>
      <c r="X73" s="81">
        <v>812953</v>
      </c>
      <c r="Y73" s="81">
        <v>979158</v>
      </c>
      <c r="Z73" s="81">
        <v>810905</v>
      </c>
      <c r="AA73" s="81">
        <v>150236</v>
      </c>
      <c r="AB73" s="81">
        <v>1904319</v>
      </c>
      <c r="AC73" s="81">
        <v>0</v>
      </c>
      <c r="AD73" s="81">
        <v>96.189207891560017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60.71</v>
      </c>
      <c r="BJ73" s="81">
        <v>30.86</v>
      </c>
      <c r="BK73" s="81">
        <v>733.55639999999994</v>
      </c>
      <c r="BL73" s="81">
        <v>0</v>
      </c>
      <c r="BM73" s="82"/>
      <c r="BN73" s="81">
        <v>0</v>
      </c>
      <c r="BO73" s="81">
        <v>0</v>
      </c>
      <c r="BP73" s="81">
        <v>9</v>
      </c>
      <c r="BQ73" s="81">
        <v>8</v>
      </c>
      <c r="BR73" s="81">
        <v>106</v>
      </c>
      <c r="BS73" s="81">
        <v>0</v>
      </c>
      <c r="BT73"/>
      <c r="BU73" s="80">
        <v>627.64840000000004</v>
      </c>
      <c r="BV73" s="80">
        <v>155.42500000000001</v>
      </c>
      <c r="BW73" s="80">
        <v>21.995999999999999</v>
      </c>
      <c r="BX73" s="80">
        <v>0</v>
      </c>
      <c r="BY73" s="80">
        <v>20.056999999999999</v>
      </c>
      <c r="BZ73" s="80">
        <v>0</v>
      </c>
      <c r="CA73" s="80">
        <v>0</v>
      </c>
      <c r="CB73" s="80">
        <v>0</v>
      </c>
      <c r="CC73" s="80">
        <v>0</v>
      </c>
    </row>
    <row r="74" spans="1:81">
      <c r="A74" s="80" t="s">
        <v>1727</v>
      </c>
      <c r="B74" s="80">
        <v>60</v>
      </c>
      <c r="C74" s="80">
        <v>9</v>
      </c>
      <c r="D74" s="80">
        <v>4</v>
      </c>
      <c r="E74" s="80">
        <v>2012</v>
      </c>
      <c r="F74" s="80" t="s">
        <v>88</v>
      </c>
      <c r="G74" s="80" t="s">
        <v>1718</v>
      </c>
      <c r="H74" s="80" t="s">
        <v>1719</v>
      </c>
      <c r="I74" s="177"/>
      <c r="J74" s="81">
        <v>1385.9834975380393</v>
      </c>
      <c r="K74" s="81">
        <v>261.16022851810362</v>
      </c>
      <c r="L74" s="81">
        <v>61.906469139971648</v>
      </c>
      <c r="M74" s="81">
        <v>5200.6074893344303</v>
      </c>
      <c r="N74" s="81">
        <v>5506.90909447596</v>
      </c>
      <c r="O74" s="81">
        <v>1565.8552091836291</v>
      </c>
      <c r="P74" s="81">
        <v>742.37619409982199</v>
      </c>
      <c r="Q74" s="81">
        <v>146.3687413517695</v>
      </c>
      <c r="R74" s="81">
        <v>0</v>
      </c>
      <c r="S74" s="81">
        <v>102.81628065256</v>
      </c>
      <c r="T74" s="82"/>
      <c r="U74" s="81">
        <v>48783819</v>
      </c>
      <c r="V74" s="81">
        <v>73658</v>
      </c>
      <c r="W74" s="81">
        <v>1168</v>
      </c>
      <c r="X74" s="81">
        <v>812953</v>
      </c>
      <c r="Y74" s="81">
        <v>994664</v>
      </c>
      <c r="Z74" s="81">
        <v>818978</v>
      </c>
      <c r="AA74" s="81">
        <v>149173</v>
      </c>
      <c r="AB74" s="81">
        <v>1919664</v>
      </c>
      <c r="AC74" s="81">
        <v>0</v>
      </c>
      <c r="AD74" s="81">
        <v>102.81628065256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104.66</v>
      </c>
      <c r="BJ74" s="81">
        <v>27.556999999999999</v>
      </c>
      <c r="BK74" s="81">
        <v>871.06100000000004</v>
      </c>
      <c r="BL74" s="81">
        <v>0</v>
      </c>
      <c r="BM74" s="82"/>
      <c r="BN74" s="81">
        <v>0</v>
      </c>
      <c r="BO74" s="81">
        <v>0</v>
      </c>
      <c r="BP74" s="81">
        <v>14</v>
      </c>
      <c r="BQ74" s="81">
        <v>8</v>
      </c>
      <c r="BR74" s="81">
        <v>115</v>
      </c>
      <c r="BS74" s="81">
        <v>0</v>
      </c>
      <c r="BT74"/>
      <c r="BU74" s="80">
        <v>812.68799999999999</v>
      </c>
      <c r="BV74" s="80">
        <v>152.977</v>
      </c>
      <c r="BW74" s="80">
        <v>18.978000000000002</v>
      </c>
      <c r="BX74" s="80">
        <v>0</v>
      </c>
      <c r="BY74" s="80">
        <v>18.635000000000002</v>
      </c>
      <c r="BZ74" s="80">
        <v>0</v>
      </c>
      <c r="CA74" s="80">
        <v>0</v>
      </c>
      <c r="CB74" s="80">
        <v>0</v>
      </c>
      <c r="CC74" s="80">
        <v>0</v>
      </c>
    </row>
    <row r="75" spans="1:81">
      <c r="A75" s="80" t="s">
        <v>1728</v>
      </c>
      <c r="B75" s="80">
        <v>61</v>
      </c>
      <c r="C75" s="80">
        <v>10</v>
      </c>
      <c r="D75" s="80">
        <v>4</v>
      </c>
      <c r="E75" s="80">
        <v>2013</v>
      </c>
      <c r="F75" s="80" t="s">
        <v>89</v>
      </c>
      <c r="G75" s="80" t="s">
        <v>1718</v>
      </c>
      <c r="H75" s="80" t="s">
        <v>1719</v>
      </c>
      <c r="I75" s="177"/>
      <c r="J75" s="81">
        <v>1425.3188241915534</v>
      </c>
      <c r="K75" s="81">
        <v>215.84981967902755</v>
      </c>
      <c r="L75" s="81">
        <v>54.668293676087274</v>
      </c>
      <c r="M75" s="81">
        <v>4836.6893022509821</v>
      </c>
      <c r="N75" s="81">
        <v>5396.0397375367993</v>
      </c>
      <c r="O75" s="81">
        <v>1516.369287726526</v>
      </c>
      <c r="P75" s="81">
        <v>743.1152979107901</v>
      </c>
      <c r="Q75" s="81">
        <v>149.33586485045893</v>
      </c>
      <c r="R75" s="81">
        <v>0</v>
      </c>
      <c r="S75" s="81">
        <v>99.630566366366608</v>
      </c>
      <c r="T75" s="82"/>
      <c r="U75" s="81">
        <v>51081680</v>
      </c>
      <c r="V75" s="81">
        <v>73658</v>
      </c>
      <c r="W75" s="81">
        <v>1168</v>
      </c>
      <c r="X75" s="81">
        <v>812953</v>
      </c>
      <c r="Y75" s="81">
        <v>1005681</v>
      </c>
      <c r="Z75" s="81">
        <v>828506</v>
      </c>
      <c r="AA75" s="81">
        <v>148761</v>
      </c>
      <c r="AB75" s="81">
        <v>1930496</v>
      </c>
      <c r="AC75" s="81">
        <v>0</v>
      </c>
      <c r="AD75" s="81">
        <v>99.630566366366608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4.9009999999999998</v>
      </c>
      <c r="BI75" s="81">
        <v>247.02799999999999</v>
      </c>
      <c r="BJ75" s="81">
        <v>26.928999999999998</v>
      </c>
      <c r="BK75" s="81">
        <v>1027.0539999999999</v>
      </c>
      <c r="BL75" s="81">
        <v>0</v>
      </c>
      <c r="BM75" s="82"/>
      <c r="BN75" s="81">
        <v>0</v>
      </c>
      <c r="BO75" s="81">
        <v>1</v>
      </c>
      <c r="BP75" s="81">
        <v>16</v>
      </c>
      <c r="BQ75" s="81">
        <v>8</v>
      </c>
      <c r="BR75" s="81">
        <v>112</v>
      </c>
      <c r="BS75" s="81">
        <v>0</v>
      </c>
      <c r="BT75"/>
      <c r="BU75" s="80">
        <v>1088.143</v>
      </c>
      <c r="BV75" s="80">
        <v>170.00800000000001</v>
      </c>
      <c r="BW75" s="80">
        <v>20.081</v>
      </c>
      <c r="BX75" s="80">
        <v>0</v>
      </c>
      <c r="BY75" s="80">
        <v>27.68</v>
      </c>
      <c r="BZ75" s="80">
        <v>0</v>
      </c>
      <c r="CA75" s="80">
        <v>0</v>
      </c>
      <c r="CB75" s="80">
        <v>0</v>
      </c>
      <c r="CC75" s="80">
        <v>0</v>
      </c>
    </row>
    <row r="76" spans="1:81">
      <c r="A76" s="80" t="s">
        <v>1729</v>
      </c>
      <c r="B76" s="80">
        <v>62</v>
      </c>
      <c r="C76" s="80">
        <v>11</v>
      </c>
      <c r="D76" s="80">
        <v>4</v>
      </c>
      <c r="E76" s="80">
        <v>2014</v>
      </c>
      <c r="F76" s="80" t="s">
        <v>90</v>
      </c>
      <c r="G76" s="80" t="s">
        <v>1718</v>
      </c>
      <c r="H76" s="80" t="s">
        <v>1719</v>
      </c>
      <c r="I76" s="177"/>
      <c r="J76" s="81">
        <v>1330.4969739781329</v>
      </c>
      <c r="K76" s="81">
        <v>208.26922447656622</v>
      </c>
      <c r="L76" s="81">
        <v>61.672368299351646</v>
      </c>
      <c r="M76" s="81">
        <v>5078.8662298468798</v>
      </c>
      <c r="N76" s="81">
        <v>5772.2453368525439</v>
      </c>
      <c r="O76" s="81">
        <v>1450.8589207117095</v>
      </c>
      <c r="P76" s="81">
        <v>750.14877233800519</v>
      </c>
      <c r="Q76" s="81">
        <v>143.69071222137893</v>
      </c>
      <c r="R76" s="81">
        <v>0</v>
      </c>
      <c r="S76" s="81">
        <v>107.1227085574492</v>
      </c>
      <c r="T76" s="82"/>
      <c r="U76" s="81">
        <v>52957935</v>
      </c>
      <c r="V76" s="81">
        <v>61752</v>
      </c>
      <c r="W76" s="81">
        <v>1345</v>
      </c>
      <c r="X76" s="81">
        <v>811574</v>
      </c>
      <c r="Y76" s="81">
        <v>1015984</v>
      </c>
      <c r="Z76" s="81">
        <v>834894</v>
      </c>
      <c r="AA76" s="81">
        <v>149392</v>
      </c>
      <c r="AB76" s="81">
        <v>1936016</v>
      </c>
      <c r="AC76" s="81">
        <v>0</v>
      </c>
      <c r="AD76" s="81">
        <v>107.1227085574492</v>
      </c>
      <c r="AE76" s="82"/>
      <c r="AF76" s="81">
        <v>431297546.40223628</v>
      </c>
      <c r="AG76" s="81">
        <v>146141398.62438601</v>
      </c>
      <c r="AH76" s="81">
        <v>10031017.07283625</v>
      </c>
      <c r="AI76" s="81">
        <v>5344550584.3275719</v>
      </c>
      <c r="AJ76" s="81">
        <v>4369722672.937233</v>
      </c>
      <c r="AK76" s="81">
        <v>0</v>
      </c>
      <c r="AL76" s="81">
        <v>0</v>
      </c>
      <c r="AM76" s="81">
        <v>265786066.49673143</v>
      </c>
      <c r="AN76" s="81">
        <v>0</v>
      </c>
      <c r="AO76" s="81">
        <v>0</v>
      </c>
      <c r="AP76" s="82"/>
      <c r="AQ76" s="81">
        <v>5514</v>
      </c>
      <c r="AR76" s="81">
        <v>394</v>
      </c>
      <c r="AS76" s="81">
        <v>0</v>
      </c>
      <c r="AT76" s="81">
        <v>1</v>
      </c>
      <c r="AU76" s="81">
        <v>0</v>
      </c>
      <c r="AV76" s="81">
        <v>2</v>
      </c>
      <c r="AW76" s="81" t="s">
        <v>564</v>
      </c>
      <c r="AX76" s="82"/>
      <c r="AY76" s="81">
        <v>21799.963</v>
      </c>
      <c r="AZ76" s="81">
        <v>9164.3019999999997</v>
      </c>
      <c r="BA76" s="81">
        <v>0</v>
      </c>
      <c r="BB76" s="81">
        <v>400</v>
      </c>
      <c r="BC76" s="81">
        <v>0</v>
      </c>
      <c r="BD76" s="81">
        <v>21850</v>
      </c>
      <c r="BE76" s="81" t="s">
        <v>564</v>
      </c>
      <c r="BF76" s="82"/>
      <c r="BG76" s="81">
        <v>0</v>
      </c>
      <c r="BH76" s="81">
        <v>11.523999999999999</v>
      </c>
      <c r="BI76" s="81">
        <v>213.72200000000001</v>
      </c>
      <c r="BJ76" s="81">
        <v>26.074000000000002</v>
      </c>
      <c r="BK76" s="81">
        <v>1015.914</v>
      </c>
      <c r="BL76" s="81">
        <v>0</v>
      </c>
      <c r="BM76" s="82"/>
      <c r="BN76" s="81">
        <v>0</v>
      </c>
      <c r="BO76" s="81">
        <v>1</v>
      </c>
      <c r="BP76" s="81">
        <v>15</v>
      </c>
      <c r="BQ76" s="81">
        <v>8</v>
      </c>
      <c r="BR76" s="81">
        <v>112</v>
      </c>
      <c r="BS76" s="81">
        <v>0</v>
      </c>
      <c r="BT76"/>
      <c r="BU76" s="80">
        <v>1047.2729999999999</v>
      </c>
      <c r="BV76" s="80">
        <v>177.27600000000001</v>
      </c>
      <c r="BW76" s="80">
        <v>19.969000000000001</v>
      </c>
      <c r="BX76" s="80">
        <v>0</v>
      </c>
      <c r="BY76" s="80">
        <v>22.716000000000001</v>
      </c>
      <c r="BZ76" s="80">
        <v>0</v>
      </c>
      <c r="CA76" s="80">
        <v>0</v>
      </c>
      <c r="CB76" s="80">
        <v>0</v>
      </c>
      <c r="CC76" s="80">
        <v>0</v>
      </c>
    </row>
    <row r="77" spans="1:81">
      <c r="A77" s="80" t="s">
        <v>1730</v>
      </c>
      <c r="B77" s="80">
        <v>63</v>
      </c>
      <c r="C77" s="80">
        <v>12</v>
      </c>
      <c r="D77" s="80">
        <v>4</v>
      </c>
      <c r="E77" s="80">
        <v>2015</v>
      </c>
      <c r="F77" s="80" t="s">
        <v>91</v>
      </c>
      <c r="G77" s="80" t="s">
        <v>1718</v>
      </c>
      <c r="H77" s="80" t="s">
        <v>1719</v>
      </c>
      <c r="I77" s="177"/>
      <c r="J77" s="81">
        <v>1397.7992215632235</v>
      </c>
      <c r="K77" s="81">
        <v>199.70853610649075</v>
      </c>
      <c r="L77" s="81">
        <v>64.916601526756367</v>
      </c>
      <c r="M77" s="81">
        <v>4914.173030065439</v>
      </c>
      <c r="N77" s="81">
        <v>5371.1071989850579</v>
      </c>
      <c r="O77" s="81">
        <v>1447.2926022460829</v>
      </c>
      <c r="P77" s="81">
        <v>751.34203748651953</v>
      </c>
      <c r="Q77" s="81">
        <v>141.08864995555896</v>
      </c>
      <c r="R77" s="81">
        <v>0</v>
      </c>
      <c r="S77" s="81">
        <v>111.55910381286999</v>
      </c>
      <c r="T77" s="82"/>
      <c r="U77" s="81">
        <v>55782018</v>
      </c>
      <c r="V77" s="81">
        <v>61752</v>
      </c>
      <c r="W77" s="81">
        <v>1345</v>
      </c>
      <c r="X77" s="81">
        <v>811574</v>
      </c>
      <c r="Y77" s="81">
        <v>1027140</v>
      </c>
      <c r="Z77" s="81">
        <v>840866</v>
      </c>
      <c r="AA77" s="81">
        <v>149512</v>
      </c>
      <c r="AB77" s="81">
        <v>1941832</v>
      </c>
      <c r="AC77" s="81">
        <v>0</v>
      </c>
      <c r="AD77" s="81">
        <v>111.55910381286999</v>
      </c>
      <c r="AE77" s="82"/>
      <c r="AF77" s="81">
        <v>430486599.2065137</v>
      </c>
      <c r="AG77" s="81">
        <v>133049794.52234045</v>
      </c>
      <c r="AH77" s="81">
        <v>8393837.6069754921</v>
      </c>
      <c r="AI77" s="81">
        <v>5161676510.7718105</v>
      </c>
      <c r="AJ77" s="81">
        <v>4239576546.8701634</v>
      </c>
      <c r="AK77" s="81">
        <v>0</v>
      </c>
      <c r="AL77" s="81">
        <v>0</v>
      </c>
      <c r="AM77" s="81">
        <v>266119929.92112482</v>
      </c>
      <c r="AN77" s="81">
        <v>0</v>
      </c>
      <c r="AO77" s="81">
        <v>0</v>
      </c>
      <c r="AP77" s="82"/>
      <c r="AQ77" s="81">
        <v>6110</v>
      </c>
      <c r="AR77" s="81">
        <v>492</v>
      </c>
      <c r="AS77" s="81">
        <v>0</v>
      </c>
      <c r="AT77" s="81">
        <v>1</v>
      </c>
      <c r="AU77" s="81">
        <v>0</v>
      </c>
      <c r="AV77" s="81">
        <v>2</v>
      </c>
      <c r="AW77" s="81" t="s">
        <v>564</v>
      </c>
      <c r="AX77" s="82"/>
      <c r="AY77" s="81">
        <v>24729.964</v>
      </c>
      <c r="AZ77" s="81">
        <v>18999.501999999997</v>
      </c>
      <c r="BA77" s="81">
        <v>0</v>
      </c>
      <c r="BB77" s="81">
        <v>400</v>
      </c>
      <c r="BC77" s="81">
        <v>0</v>
      </c>
      <c r="BD77" s="81">
        <v>21850</v>
      </c>
      <c r="BE77" s="81" t="s">
        <v>564</v>
      </c>
      <c r="BF77" s="82"/>
      <c r="BG77" s="81">
        <v>0</v>
      </c>
      <c r="BH77" s="81">
        <v>3.871</v>
      </c>
      <c r="BI77" s="81">
        <v>231.32599999999999</v>
      </c>
      <c r="BJ77" s="81">
        <v>26.097000000000001</v>
      </c>
      <c r="BK77" s="81">
        <v>1003.8970000000002</v>
      </c>
      <c r="BL77" s="81">
        <v>0</v>
      </c>
      <c r="BM77" s="82"/>
      <c r="BN77" s="81">
        <v>0</v>
      </c>
      <c r="BO77" s="81">
        <v>1</v>
      </c>
      <c r="BP77" s="81">
        <v>17</v>
      </c>
      <c r="BQ77" s="81">
        <v>8</v>
      </c>
      <c r="BR77" s="81">
        <v>115</v>
      </c>
      <c r="BS77" s="81">
        <v>0</v>
      </c>
      <c r="BT77"/>
      <c r="BU77" s="80">
        <v>1070.43</v>
      </c>
      <c r="BV77" s="80">
        <v>174.87899999999999</v>
      </c>
      <c r="BW77" s="80">
        <v>19.882000000000001</v>
      </c>
      <c r="BX77" s="80">
        <v>0</v>
      </c>
      <c r="BY77" s="80">
        <v>0</v>
      </c>
      <c r="BZ77" s="80">
        <v>0</v>
      </c>
      <c r="CA77" s="80">
        <v>0</v>
      </c>
      <c r="CB77" s="80">
        <v>0</v>
      </c>
      <c r="CC77" s="80">
        <v>0</v>
      </c>
    </row>
    <row r="78" spans="1:81">
      <c r="A78" s="80" t="s">
        <v>1731</v>
      </c>
      <c r="B78" s="80">
        <v>64</v>
      </c>
      <c r="C78" s="80">
        <v>13</v>
      </c>
      <c r="D78" s="80">
        <v>4</v>
      </c>
      <c r="E78" s="80">
        <v>2016</v>
      </c>
      <c r="F78" s="80" t="s">
        <v>92</v>
      </c>
      <c r="G78" s="80" t="s">
        <v>1718</v>
      </c>
      <c r="H78" s="80" t="s">
        <v>1719</v>
      </c>
      <c r="I78" s="177"/>
      <c r="J78" s="81">
        <v>1407.3484473151614</v>
      </c>
      <c r="K78" s="81">
        <v>188.38068012107288</v>
      </c>
      <c r="L78" s="81">
        <v>69.807948910055913</v>
      </c>
      <c r="M78" s="81">
        <v>4213.3334584265904</v>
      </c>
      <c r="N78" s="81">
        <v>5518.3919580101101</v>
      </c>
      <c r="O78" s="81">
        <v>1443.5918618334849</v>
      </c>
      <c r="P78" s="81">
        <v>782.02587145287487</v>
      </c>
      <c r="Q78" s="81">
        <v>137.55545044825146</v>
      </c>
      <c r="R78" s="81">
        <v>0</v>
      </c>
      <c r="S78" s="81">
        <v>137.48690496803999</v>
      </c>
      <c r="T78" s="82"/>
      <c r="U78" s="81">
        <v>53459685</v>
      </c>
      <c r="V78" s="81">
        <v>61752</v>
      </c>
      <c r="W78" s="81">
        <v>1345</v>
      </c>
      <c r="X78" s="81">
        <v>811574</v>
      </c>
      <c r="Y78" s="81">
        <v>1037733</v>
      </c>
      <c r="Z78" s="81">
        <v>849026</v>
      </c>
      <c r="AA78" s="81">
        <v>160953</v>
      </c>
      <c r="AB78" s="81">
        <v>1947494</v>
      </c>
      <c r="AC78" s="81">
        <v>0</v>
      </c>
      <c r="AD78" s="81">
        <v>137.48690496803999</v>
      </c>
      <c r="AE78" s="82"/>
      <c r="AF78" s="81">
        <v>441015451.94519001</v>
      </c>
      <c r="AG78" s="81">
        <v>126823664.2923134</v>
      </c>
      <c r="AH78" s="81">
        <v>7114190.9833206236</v>
      </c>
      <c r="AI78" s="81">
        <v>5152382280.1090851</v>
      </c>
      <c r="AJ78" s="81">
        <v>4458303534.8297253</v>
      </c>
      <c r="AK78" s="81">
        <v>0</v>
      </c>
      <c r="AL78" s="81">
        <v>0</v>
      </c>
      <c r="AM78" s="81">
        <v>267103235.18363959</v>
      </c>
      <c r="AN78" s="81">
        <v>0</v>
      </c>
      <c r="AO78" s="81">
        <v>0</v>
      </c>
      <c r="AP78" s="82"/>
      <c r="AQ78" s="81">
        <v>6596</v>
      </c>
      <c r="AR78" s="81">
        <v>523</v>
      </c>
      <c r="AS78" s="81">
        <v>0</v>
      </c>
      <c r="AT78" s="81">
        <v>1</v>
      </c>
      <c r="AU78" s="81">
        <v>0</v>
      </c>
      <c r="AV78" s="81">
        <v>2</v>
      </c>
      <c r="AW78" s="81" t="s">
        <v>564</v>
      </c>
      <c r="AX78" s="82"/>
      <c r="AY78" s="81">
        <v>27047.794000000002</v>
      </c>
      <c r="AZ78" s="81">
        <v>21539.401999999998</v>
      </c>
      <c r="BA78" s="81">
        <v>0</v>
      </c>
      <c r="BB78" s="81">
        <v>400</v>
      </c>
      <c r="BC78" s="81">
        <v>0</v>
      </c>
      <c r="BD78" s="81">
        <v>21850</v>
      </c>
      <c r="BE78" s="81" t="s">
        <v>564</v>
      </c>
      <c r="BF78" s="82"/>
      <c r="BG78" s="81">
        <v>0</v>
      </c>
      <c r="BH78" s="81">
        <v>4.12</v>
      </c>
      <c r="BI78" s="81">
        <v>205.05199999999999</v>
      </c>
      <c r="BJ78" s="81">
        <v>25.875</v>
      </c>
      <c r="BK78" s="81">
        <v>989.20600000000002</v>
      </c>
      <c r="BL78" s="81">
        <v>0</v>
      </c>
      <c r="BM78" s="82"/>
      <c r="BN78" s="81">
        <v>0</v>
      </c>
      <c r="BO78" s="81">
        <v>1</v>
      </c>
      <c r="BP78" s="81">
        <v>15</v>
      </c>
      <c r="BQ78" s="81">
        <v>9</v>
      </c>
      <c r="BR78" s="81">
        <v>120</v>
      </c>
      <c r="BS78" s="81">
        <v>0</v>
      </c>
      <c r="BT78"/>
      <c r="BU78" s="80">
        <v>1029.029</v>
      </c>
      <c r="BV78" s="80">
        <v>153.19200000000001</v>
      </c>
      <c r="BW78" s="80">
        <v>18.981999999999999</v>
      </c>
      <c r="BX78" s="80">
        <v>0</v>
      </c>
      <c r="BY78" s="80">
        <v>23.05</v>
      </c>
      <c r="BZ78" s="80">
        <v>0</v>
      </c>
      <c r="CA78" s="80">
        <v>0</v>
      </c>
      <c r="CB78" s="80">
        <v>0</v>
      </c>
      <c r="CC78" s="80">
        <v>0</v>
      </c>
    </row>
    <row r="79" spans="1:81">
      <c r="A79" s="80" t="s">
        <v>1732</v>
      </c>
      <c r="B79" s="80">
        <v>65</v>
      </c>
      <c r="C79" s="80">
        <v>14</v>
      </c>
      <c r="D79" s="80">
        <v>4</v>
      </c>
      <c r="E79" s="80">
        <v>2017</v>
      </c>
      <c r="F79" s="80" t="s">
        <v>71</v>
      </c>
      <c r="G79" s="80" t="s">
        <v>1718</v>
      </c>
      <c r="H79" s="80" t="s">
        <v>1719</v>
      </c>
      <c r="I79" s="177"/>
      <c r="J79" s="81">
        <v>1499.4127131834255</v>
      </c>
      <c r="K79" s="81">
        <v>192.49684921825354</v>
      </c>
      <c r="L79" s="81">
        <v>63.016337403852539</v>
      </c>
      <c r="M79" s="81">
        <v>4224.6672010780758</v>
      </c>
      <c r="N79" s="81">
        <v>5455.9321592622391</v>
      </c>
      <c r="O79" s="81">
        <v>1430.1263583601792</v>
      </c>
      <c r="P79" s="81">
        <v>781.21439247364867</v>
      </c>
      <c r="Q79" s="81">
        <v>133.34665473464298</v>
      </c>
      <c r="R79" s="81">
        <v>0</v>
      </c>
      <c r="S79" s="81">
        <v>135.48369881662001</v>
      </c>
      <c r="T79" s="82"/>
      <c r="U79" s="81">
        <v>56044473</v>
      </c>
      <c r="V79" s="81">
        <v>61752</v>
      </c>
      <c r="W79" s="81">
        <v>1345</v>
      </c>
      <c r="X79" s="81">
        <v>811574</v>
      </c>
      <c r="Y79" s="81">
        <v>1048469</v>
      </c>
      <c r="Z79" s="81">
        <v>855059</v>
      </c>
      <c r="AA79" s="81">
        <v>161811</v>
      </c>
      <c r="AB79" s="81">
        <v>1952348</v>
      </c>
      <c r="AC79" s="81">
        <v>0</v>
      </c>
      <c r="AD79" s="81">
        <v>135.48369881662001</v>
      </c>
      <c r="AE79" s="82"/>
      <c r="AF79" s="81">
        <v>454311819.99710482</v>
      </c>
      <c r="AG79" s="81">
        <v>127192156.5575666</v>
      </c>
      <c r="AH79" s="81">
        <v>8690736.9901137799</v>
      </c>
      <c r="AI79" s="81">
        <v>5024909099.2611732</v>
      </c>
      <c r="AJ79" s="81">
        <v>3947403185.896739</v>
      </c>
      <c r="AK79" s="81">
        <v>0</v>
      </c>
      <c r="AL79" s="81">
        <v>0</v>
      </c>
      <c r="AM79" s="81">
        <v>268187957.6814346</v>
      </c>
      <c r="AN79" s="81">
        <v>0</v>
      </c>
      <c r="AO79" s="81">
        <v>0</v>
      </c>
      <c r="AP79" s="82"/>
      <c r="AQ79" s="81">
        <v>6938</v>
      </c>
      <c r="AR79" s="81">
        <v>540</v>
      </c>
      <c r="AS79" s="81">
        <v>0</v>
      </c>
      <c r="AT79" s="81">
        <v>1</v>
      </c>
      <c r="AU79" s="81">
        <v>0</v>
      </c>
      <c r="AV79" s="81">
        <v>2</v>
      </c>
      <c r="AW79" s="81" t="s">
        <v>564</v>
      </c>
      <c r="AX79" s="82"/>
      <c r="AY79" s="81">
        <v>28656.146000000001</v>
      </c>
      <c r="AZ79" s="81">
        <v>22242.002</v>
      </c>
      <c r="BA79" s="81">
        <v>0</v>
      </c>
      <c r="BB79" s="81">
        <v>400</v>
      </c>
      <c r="BC79" s="81">
        <v>0</v>
      </c>
      <c r="BD79" s="81">
        <v>21850</v>
      </c>
      <c r="BE79" s="81" t="s">
        <v>564</v>
      </c>
      <c r="BF79" s="82"/>
      <c r="BG79" s="81">
        <v>0</v>
      </c>
      <c r="BH79" s="81">
        <v>4.2969999999999997</v>
      </c>
      <c r="BI79" s="81">
        <v>180.03200000000001</v>
      </c>
      <c r="BJ79" s="81">
        <v>25.19</v>
      </c>
      <c r="BK79" s="81">
        <v>968.51400000000001</v>
      </c>
      <c r="BL79" s="81">
        <v>0</v>
      </c>
      <c r="BM79" s="82"/>
      <c r="BN79" s="81">
        <v>0</v>
      </c>
      <c r="BO79" s="81">
        <v>1</v>
      </c>
      <c r="BP79" s="81">
        <v>16</v>
      </c>
      <c r="BQ79" s="81">
        <v>9</v>
      </c>
      <c r="BR79" s="81">
        <v>118</v>
      </c>
      <c r="BS79" s="81">
        <v>0</v>
      </c>
      <c r="BT79"/>
      <c r="BU79" s="80">
        <v>959.04899999999998</v>
      </c>
      <c r="BV79" s="80">
        <v>176.21100000000001</v>
      </c>
      <c r="BW79" s="80">
        <v>20.452000000000002</v>
      </c>
      <c r="BX79" s="80">
        <v>0</v>
      </c>
      <c r="BY79" s="80">
        <v>22.321000000000002</v>
      </c>
      <c r="BZ79" s="80">
        <v>0</v>
      </c>
      <c r="CA79" s="80">
        <v>0</v>
      </c>
      <c r="CB79" s="80">
        <v>0</v>
      </c>
      <c r="CC79" s="80">
        <v>0</v>
      </c>
    </row>
    <row r="80" spans="1:81">
      <c r="A80" s="80" t="s">
        <v>1733</v>
      </c>
      <c r="B80" s="80">
        <v>66</v>
      </c>
      <c r="C80" s="80">
        <v>15</v>
      </c>
      <c r="D80" s="80">
        <v>4</v>
      </c>
      <c r="E80" s="80">
        <v>2018</v>
      </c>
      <c r="F80" s="80" t="s">
        <v>93</v>
      </c>
      <c r="G80" s="80" t="s">
        <v>1718</v>
      </c>
      <c r="H80" s="80" t="s">
        <v>1719</v>
      </c>
      <c r="I80" s="177"/>
      <c r="J80" s="81">
        <v>1471.9189505844502</v>
      </c>
      <c r="K80" s="81">
        <v>179.16242805849458</v>
      </c>
      <c r="L80" s="81">
        <v>57.80937284174442</v>
      </c>
      <c r="M80" s="81">
        <v>4245.503582394309</v>
      </c>
      <c r="N80" s="81">
        <v>5070.9122332266625</v>
      </c>
      <c r="O80" s="81">
        <v>1408.6123911853849</v>
      </c>
      <c r="P80" s="81">
        <v>777.85461287994531</v>
      </c>
      <c r="Q80" s="81">
        <v>123.93601320364564</v>
      </c>
      <c r="R80" s="81">
        <v>0</v>
      </c>
      <c r="S80" s="81">
        <v>162.83332853107999</v>
      </c>
      <c r="T80" s="82"/>
      <c r="U80" s="81">
        <v>57486074</v>
      </c>
      <c r="V80" s="81">
        <v>61752</v>
      </c>
      <c r="W80" s="81">
        <v>1345</v>
      </c>
      <c r="X80" s="81">
        <v>811574</v>
      </c>
      <c r="Y80" s="81">
        <v>1058431</v>
      </c>
      <c r="Z80" s="81">
        <v>858322</v>
      </c>
      <c r="AA80" s="81">
        <v>162735</v>
      </c>
      <c r="AB80" s="81">
        <v>1955457</v>
      </c>
      <c r="AC80" s="81">
        <v>0</v>
      </c>
      <c r="AD80" s="81">
        <v>162.83332853108001</v>
      </c>
      <c r="AE80" s="82"/>
      <c r="AF80" s="81">
        <v>467779915.61429322</v>
      </c>
      <c r="AG80" s="81">
        <v>115078474.5391939</v>
      </c>
      <c r="AH80" s="81">
        <v>8191020.6825298956</v>
      </c>
      <c r="AI80" s="81">
        <v>5136483510.0941935</v>
      </c>
      <c r="AJ80" s="81">
        <v>3862084882.3440399</v>
      </c>
      <c r="AK80" s="81">
        <v>0</v>
      </c>
      <c r="AL80" s="81">
        <v>0</v>
      </c>
      <c r="AM80" s="81">
        <v>269170827.99886882</v>
      </c>
      <c r="AN80" s="81">
        <v>0</v>
      </c>
      <c r="AO80" s="81">
        <v>0</v>
      </c>
      <c r="AP80" s="82"/>
      <c r="AQ80" s="81">
        <v>7390</v>
      </c>
      <c r="AR80" s="81">
        <v>556</v>
      </c>
      <c r="AS80" s="81">
        <v>1</v>
      </c>
      <c r="AT80" s="81">
        <v>1</v>
      </c>
      <c r="AU80" s="81">
        <v>0</v>
      </c>
      <c r="AV80" s="81">
        <v>2</v>
      </c>
      <c r="AW80" s="81" t="s">
        <v>564</v>
      </c>
      <c r="AX80" s="82"/>
      <c r="AY80" s="81">
        <v>31042.264000000021</v>
      </c>
      <c r="AZ80" s="81">
        <v>22951.401999999998</v>
      </c>
      <c r="BA80" s="81">
        <v>20</v>
      </c>
      <c r="BB80" s="81">
        <v>400</v>
      </c>
      <c r="BC80" s="81">
        <v>0</v>
      </c>
      <c r="BD80" s="81">
        <v>21850</v>
      </c>
      <c r="BE80" s="81" t="s">
        <v>564</v>
      </c>
      <c r="BF80" s="82"/>
      <c r="BG80" s="81">
        <v>0</v>
      </c>
      <c r="BH80" s="81">
        <v>4.2830000000000004</v>
      </c>
      <c r="BI80" s="81">
        <v>196.30099999999999</v>
      </c>
      <c r="BJ80" s="81">
        <v>25.382999999999999</v>
      </c>
      <c r="BK80" s="81">
        <v>964.86258599999996</v>
      </c>
      <c r="BL80" s="81">
        <v>0</v>
      </c>
      <c r="BM80" s="82"/>
      <c r="BN80" s="81">
        <v>0</v>
      </c>
      <c r="BO80" s="81">
        <v>1</v>
      </c>
      <c r="BP80" s="81">
        <v>17</v>
      </c>
      <c r="BQ80" s="81">
        <v>9</v>
      </c>
      <c r="BR80" s="81">
        <v>117</v>
      </c>
      <c r="BS80" s="81">
        <v>0</v>
      </c>
      <c r="BT80"/>
      <c r="BU80" s="80">
        <v>924.50400000000002</v>
      </c>
      <c r="BV80" s="80">
        <v>214.52199999999999</v>
      </c>
      <c r="BW80" s="80">
        <v>20.686</v>
      </c>
      <c r="BX80" s="80">
        <v>4.4005859999999997</v>
      </c>
      <c r="BY80" s="80">
        <v>26.716999999999999</v>
      </c>
      <c r="BZ80" s="80">
        <v>0</v>
      </c>
      <c r="CA80" s="80">
        <v>0</v>
      </c>
      <c r="CB80" s="80">
        <v>0</v>
      </c>
      <c r="CC80" s="80">
        <v>0</v>
      </c>
    </row>
    <row r="81" spans="1:81">
      <c r="A81" s="80" t="s">
        <v>1734</v>
      </c>
      <c r="B81" s="80">
        <v>67</v>
      </c>
      <c r="C81" s="80">
        <v>16</v>
      </c>
      <c r="D81" s="80">
        <v>4</v>
      </c>
      <c r="E81" s="80">
        <v>2019</v>
      </c>
      <c r="F81" s="80" t="s">
        <v>73</v>
      </c>
      <c r="G81" s="80" t="s">
        <v>1718</v>
      </c>
      <c r="H81" s="80" t="s">
        <v>1719</v>
      </c>
      <c r="I81" s="177"/>
      <c r="J81" s="81">
        <v>1435.1199204204997</v>
      </c>
      <c r="K81" s="81">
        <v>166.24954057423224</v>
      </c>
      <c r="L81" s="81">
        <v>58.068378557272496</v>
      </c>
      <c r="M81" s="81">
        <v>3808.6022176542333</v>
      </c>
      <c r="N81" s="81">
        <v>5184.7608624464392</v>
      </c>
      <c r="O81" s="81">
        <v>1374.044484799434</v>
      </c>
      <c r="P81" s="81">
        <v>739.38969391009834</v>
      </c>
      <c r="Q81" s="81">
        <v>120.90683430607605</v>
      </c>
      <c r="R81" s="81">
        <v>0</v>
      </c>
      <c r="S81" s="81">
        <v>157.92540635357</v>
      </c>
      <c r="T81" s="82"/>
      <c r="U81" s="81">
        <v>58960608</v>
      </c>
      <c r="V81" s="81">
        <v>61752</v>
      </c>
      <c r="W81" s="81">
        <v>1345</v>
      </c>
      <c r="X81" s="81">
        <v>811574</v>
      </c>
      <c r="Y81" s="81">
        <v>1068992</v>
      </c>
      <c r="Z81" s="81">
        <v>860246</v>
      </c>
      <c r="AA81" s="81">
        <v>153530</v>
      </c>
      <c r="AB81" s="81">
        <v>1959313</v>
      </c>
      <c r="AC81" s="81">
        <v>0</v>
      </c>
      <c r="AD81" s="81">
        <v>157.92540635357</v>
      </c>
      <c r="AE81" s="82"/>
      <c r="AF81" s="81">
        <v>470790437.84779048</v>
      </c>
      <c r="AG81" s="81">
        <v>115044396.5732315</v>
      </c>
      <c r="AH81" s="81">
        <v>8843855.6616347898</v>
      </c>
      <c r="AI81" s="81">
        <v>5033327433.5300846</v>
      </c>
      <c r="AJ81" s="81">
        <v>3967096321.3999591</v>
      </c>
      <c r="AK81" s="81">
        <v>0</v>
      </c>
      <c r="AL81" s="81">
        <v>0</v>
      </c>
      <c r="AM81" s="81">
        <v>266843680.89963293</v>
      </c>
      <c r="AN81" s="81">
        <v>0</v>
      </c>
      <c r="AO81" s="81">
        <v>0</v>
      </c>
      <c r="AP81" s="82"/>
      <c r="AQ81" s="81">
        <v>8074</v>
      </c>
      <c r="AR81" s="81">
        <v>576</v>
      </c>
      <c r="AS81" s="81">
        <v>1</v>
      </c>
      <c r="AT81" s="81">
        <v>1</v>
      </c>
      <c r="AU81" s="81">
        <v>0</v>
      </c>
      <c r="AV81" s="81">
        <v>2</v>
      </c>
      <c r="AW81" s="81" t="s">
        <v>564</v>
      </c>
      <c r="AX81" s="82"/>
      <c r="AY81" s="81">
        <v>34737.334000000083</v>
      </c>
      <c r="AZ81" s="81">
        <v>27398.20199999999</v>
      </c>
      <c r="BA81" s="81">
        <v>19.5</v>
      </c>
      <c r="BB81" s="81">
        <v>400</v>
      </c>
      <c r="BC81" s="81">
        <v>0</v>
      </c>
      <c r="BD81" s="81">
        <v>21850</v>
      </c>
      <c r="BE81" s="81" t="s">
        <v>564</v>
      </c>
      <c r="BF81" s="82"/>
      <c r="BG81" s="81">
        <v>0</v>
      </c>
      <c r="BH81" s="81">
        <v>4.2030000000000003</v>
      </c>
      <c r="BI81" s="81">
        <v>173.30099999999999</v>
      </c>
      <c r="BJ81" s="81">
        <v>23.047999999999998</v>
      </c>
      <c r="BK81" s="81">
        <v>955.96499999999992</v>
      </c>
      <c r="BL81" s="81">
        <v>0</v>
      </c>
      <c r="BM81" s="82"/>
      <c r="BN81" s="81">
        <v>0</v>
      </c>
      <c r="BO81" s="81">
        <v>1</v>
      </c>
      <c r="BP81" s="81">
        <v>16</v>
      </c>
      <c r="BQ81" s="81">
        <v>10</v>
      </c>
      <c r="BR81" s="81">
        <v>117</v>
      </c>
      <c r="BS81" s="81">
        <v>0</v>
      </c>
      <c r="BT81"/>
      <c r="BU81" s="80">
        <v>918.95799999999997</v>
      </c>
      <c r="BV81" s="80">
        <v>196.53</v>
      </c>
      <c r="BW81" s="80">
        <v>20.04</v>
      </c>
      <c r="BX81" s="80">
        <v>1.512</v>
      </c>
      <c r="BY81" s="80">
        <v>19.477</v>
      </c>
      <c r="BZ81" s="80">
        <v>0</v>
      </c>
      <c r="CA81" s="80">
        <v>0</v>
      </c>
      <c r="CB81" s="80">
        <v>0</v>
      </c>
      <c r="CC81" s="80">
        <v>0</v>
      </c>
    </row>
    <row r="82" spans="1:81">
      <c r="A82" s="80" t="s">
        <v>1735</v>
      </c>
      <c r="B82" s="80">
        <v>68</v>
      </c>
      <c r="C82" s="80">
        <v>17</v>
      </c>
      <c r="D82" s="80">
        <v>4</v>
      </c>
      <c r="E82" s="80">
        <v>2020</v>
      </c>
      <c r="F82" s="80" t="s">
        <v>218</v>
      </c>
      <c r="G82" s="80" t="s">
        <v>1718</v>
      </c>
      <c r="H82" s="80" t="s">
        <v>1719</v>
      </c>
      <c r="I82" s="177"/>
      <c r="J82" s="81">
        <v>1383.8473838023619</v>
      </c>
      <c r="K82" s="81">
        <v>188.43402500821463</v>
      </c>
      <c r="L82" s="81">
        <v>57.285029554780756</v>
      </c>
      <c r="M82" s="81">
        <v>3692.641752387116</v>
      </c>
      <c r="N82" s="81">
        <v>4796.3135934007551</v>
      </c>
      <c r="O82" s="81">
        <v>1209.5069126369087</v>
      </c>
      <c r="P82" s="81">
        <v>732.82171754238402</v>
      </c>
      <c r="Q82" s="81">
        <v>115.66068225671539</v>
      </c>
      <c r="R82" s="81">
        <v>0</v>
      </c>
      <c r="S82" s="81">
        <v>154.36186733567999</v>
      </c>
      <c r="T82" s="82"/>
      <c r="U82" s="81">
        <v>64449158</v>
      </c>
      <c r="V82" s="81">
        <v>64756</v>
      </c>
      <c r="W82" s="81">
        <v>1179</v>
      </c>
      <c r="X82" s="81">
        <v>827443</v>
      </c>
      <c r="Y82" s="81">
        <v>1078932</v>
      </c>
      <c r="Z82" s="81">
        <v>864283</v>
      </c>
      <c r="AA82" s="81">
        <v>165326</v>
      </c>
      <c r="AB82" s="81">
        <v>1961575</v>
      </c>
      <c r="AC82" s="81">
        <v>0</v>
      </c>
      <c r="AD82" s="81">
        <v>154.36186733567999</v>
      </c>
      <c r="AE82" s="82"/>
      <c r="AF82" s="81">
        <v>503213059.8759678</v>
      </c>
      <c r="AG82" s="81">
        <v>120729792.11788023</v>
      </c>
      <c r="AH82" s="81">
        <v>8400751.5168361906</v>
      </c>
      <c r="AI82" s="81">
        <v>4750914296.1937237</v>
      </c>
      <c r="AJ82" s="81">
        <v>4087662516.3712649</v>
      </c>
      <c r="AK82" s="81"/>
      <c r="AL82" s="81"/>
      <c r="AM82" s="81">
        <v>256007331.05279914</v>
      </c>
      <c r="AN82" s="81"/>
      <c r="AO82" s="81"/>
      <c r="AP82" s="82"/>
      <c r="AQ82" s="81">
        <v>8738</v>
      </c>
      <c r="AR82" s="81">
        <v>587</v>
      </c>
      <c r="AS82" s="81">
        <v>1</v>
      </c>
      <c r="AT82" s="81">
        <v>1</v>
      </c>
      <c r="AU82" s="81">
        <v>0</v>
      </c>
      <c r="AV82" s="81">
        <v>2</v>
      </c>
      <c r="AW82" s="81">
        <v>1</v>
      </c>
      <c r="AX82" s="82"/>
      <c r="AY82" s="81">
        <v>38522.030000000203</v>
      </c>
      <c r="AZ82" s="81">
        <v>31230.002000000011</v>
      </c>
      <c r="BA82" s="81">
        <v>19.5</v>
      </c>
      <c r="BB82" s="81">
        <v>400</v>
      </c>
      <c r="BC82" s="81">
        <v>0</v>
      </c>
      <c r="BD82" s="81">
        <v>21850</v>
      </c>
      <c r="BE82" s="81">
        <v>19.5</v>
      </c>
      <c r="BF82" s="82"/>
      <c r="BG82" s="81">
        <v>0</v>
      </c>
      <c r="BH82" s="81">
        <v>4.423</v>
      </c>
      <c r="BI82" s="81">
        <v>151.71100000000001</v>
      </c>
      <c r="BJ82" s="81">
        <v>26.21</v>
      </c>
      <c r="BK82" s="81">
        <v>818.10900000000004</v>
      </c>
      <c r="BL82" s="81">
        <v>0</v>
      </c>
      <c r="BM82" s="82"/>
      <c r="BN82" s="81">
        <v>0</v>
      </c>
      <c r="BO82" s="81">
        <v>1</v>
      </c>
      <c r="BP82" s="81">
        <v>15</v>
      </c>
      <c r="BQ82" s="81">
        <v>11</v>
      </c>
      <c r="BR82" s="81">
        <v>112</v>
      </c>
      <c r="BS82" s="81">
        <v>0</v>
      </c>
      <c r="BT82"/>
      <c r="BU82" s="80">
        <v>784.75800000000004</v>
      </c>
      <c r="BV82" s="80">
        <v>172.59299999999999</v>
      </c>
      <c r="BW82" s="80">
        <v>17.959</v>
      </c>
      <c r="BX82" s="80">
        <v>1.478</v>
      </c>
      <c r="BY82" s="80">
        <v>23.664999999999999</v>
      </c>
      <c r="BZ82" s="80">
        <v>0</v>
      </c>
      <c r="CA82" s="80">
        <v>0</v>
      </c>
      <c r="CB82" s="80">
        <v>0</v>
      </c>
      <c r="CC82" s="80">
        <v>0</v>
      </c>
    </row>
    <row r="83" spans="1:81">
      <c r="A83" s="80" t="s">
        <v>1736</v>
      </c>
      <c r="B83" s="80">
        <v>68</v>
      </c>
      <c r="C83" s="80">
        <v>18</v>
      </c>
      <c r="D83" s="80">
        <v>4</v>
      </c>
      <c r="E83" s="80">
        <v>2021</v>
      </c>
      <c r="F83" s="80" t="s">
        <v>75</v>
      </c>
      <c r="G83" s="174" t="s">
        <v>1718</v>
      </c>
      <c r="H83" s="80" t="s">
        <v>1719</v>
      </c>
      <c r="I83" s="177"/>
      <c r="J83" s="81">
        <v>1186.4881188997633</v>
      </c>
      <c r="K83" s="81">
        <v>181.51427215232718</v>
      </c>
      <c r="L83" s="81">
        <v>52.277684614300711</v>
      </c>
      <c r="M83" s="81">
        <v>3729.6855765248251</v>
      </c>
      <c r="N83" s="81">
        <v>4590.3696130671451</v>
      </c>
      <c r="O83" s="81">
        <v>1180.5426923882028</v>
      </c>
      <c r="P83" s="81">
        <v>759.85008476810083</v>
      </c>
      <c r="Q83" s="81">
        <v>116.99458283811489</v>
      </c>
      <c r="R83" s="81">
        <v>0</v>
      </c>
      <c r="S83" s="81">
        <v>184.75402058302001</v>
      </c>
      <c r="T83" s="82"/>
      <c r="U83" s="81">
        <v>56745820</v>
      </c>
      <c r="V83" s="81">
        <v>64756</v>
      </c>
      <c r="W83" s="81">
        <v>1179</v>
      </c>
      <c r="X83" s="81">
        <v>827443</v>
      </c>
      <c r="Y83" s="81">
        <v>1087058</v>
      </c>
      <c r="Z83" s="81">
        <v>868628</v>
      </c>
      <c r="AA83" s="81">
        <v>167173</v>
      </c>
      <c r="AB83" s="81">
        <v>1960668</v>
      </c>
      <c r="AC83" s="81">
        <v>0</v>
      </c>
      <c r="AD83" s="81">
        <v>184.75402058302001</v>
      </c>
      <c r="AE83" s="82"/>
      <c r="AF83" s="81">
        <v>434648555.78115648</v>
      </c>
      <c r="AG83" s="81">
        <v>122814606.12249304</v>
      </c>
      <c r="AH83" s="81">
        <v>7531762.6281787949</v>
      </c>
      <c r="AI83" s="81">
        <v>5183949371.7767992</v>
      </c>
      <c r="AJ83" s="81">
        <v>4013525429.4919181</v>
      </c>
      <c r="AK83" s="81">
        <v>0</v>
      </c>
      <c r="AL83" s="81">
        <v>0</v>
      </c>
      <c r="AM83" s="81">
        <v>257364904.38034934</v>
      </c>
      <c r="AN83" s="81">
        <v>0</v>
      </c>
      <c r="AO83" s="81">
        <v>0</v>
      </c>
      <c r="AP83" s="82"/>
      <c r="AQ83" s="81">
        <v>9523</v>
      </c>
      <c r="AR83" s="81">
        <v>593</v>
      </c>
      <c r="AS83" s="81">
        <v>1</v>
      </c>
      <c r="AT83" s="81">
        <v>1</v>
      </c>
      <c r="AU83" s="81">
        <v>0</v>
      </c>
      <c r="AV83" s="81">
        <v>2</v>
      </c>
      <c r="AW83" s="81"/>
      <c r="AX83" s="82"/>
      <c r="AY83" s="81">
        <v>43092.876000000251</v>
      </c>
      <c r="AZ83" s="81">
        <v>31653.402000000009</v>
      </c>
      <c r="BA83" s="81">
        <v>19.5</v>
      </c>
      <c r="BB83" s="81">
        <v>400</v>
      </c>
      <c r="BC83" s="81">
        <v>0</v>
      </c>
      <c r="BD83" s="81">
        <v>21850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1737</v>
      </c>
      <c r="B84" s="80">
        <v>68</v>
      </c>
      <c r="C84" s="80">
        <v>19</v>
      </c>
      <c r="D84" s="80">
        <v>4</v>
      </c>
      <c r="E84" s="80">
        <v>2022</v>
      </c>
      <c r="F84" s="80" t="s">
        <v>568</v>
      </c>
      <c r="G84" s="174" t="s">
        <v>1718</v>
      </c>
      <c r="H84" s="80" t="s">
        <v>1719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10609</v>
      </c>
      <c r="AR84" s="81">
        <v>647</v>
      </c>
      <c r="AS84" s="81">
        <v>1</v>
      </c>
      <c r="AT84" s="81">
        <v>2</v>
      </c>
      <c r="AU84" s="81">
        <v>0</v>
      </c>
      <c r="AV84" s="81">
        <v>2</v>
      </c>
      <c r="AW84" s="81"/>
      <c r="AX84" s="82"/>
      <c r="AY84" s="81">
        <v>49346.771000000459</v>
      </c>
      <c r="AZ84" s="81">
        <v>35887.802000000018</v>
      </c>
      <c r="BA84" s="81">
        <v>19.5</v>
      </c>
      <c r="BB84" s="81">
        <v>1070</v>
      </c>
      <c r="BC84" s="81">
        <v>0</v>
      </c>
      <c r="BD84" s="81">
        <v>21850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1738</v>
      </c>
      <c r="B85" s="80">
        <v>69</v>
      </c>
      <c r="C85" s="80">
        <v>1</v>
      </c>
      <c r="D85" s="80">
        <v>5</v>
      </c>
      <c r="E85" s="80">
        <v>1990</v>
      </c>
      <c r="F85" s="80" t="s">
        <v>562</v>
      </c>
      <c r="G85" s="80" t="s">
        <v>1739</v>
      </c>
      <c r="H85" s="80" t="s">
        <v>1740</v>
      </c>
      <c r="I85" s="177"/>
      <c r="J85" s="81">
        <v>3465.21348806174</v>
      </c>
      <c r="K85" s="81">
        <v>275.81976729953698</v>
      </c>
      <c r="L85" s="81">
        <v>75.647132773398155</v>
      </c>
      <c r="M85" s="81">
        <v>1826.0030055678342</v>
      </c>
      <c r="N85" s="81">
        <v>1119.6667390011307</v>
      </c>
      <c r="O85" s="81">
        <v>846.23900875133324</v>
      </c>
      <c r="P85" s="81">
        <v>736.85265974832487</v>
      </c>
      <c r="Q85" s="81">
        <v>76.18970450985563</v>
      </c>
      <c r="R85" s="81">
        <v>93.802339292430247</v>
      </c>
      <c r="S85" s="81">
        <v>78.374175439793802</v>
      </c>
      <c r="T85" s="82"/>
      <c r="U85" s="81">
        <v>91583980</v>
      </c>
      <c r="V85" s="81">
        <v>67012</v>
      </c>
      <c r="W85" s="81">
        <v>700</v>
      </c>
      <c r="X85" s="81">
        <v>655253</v>
      </c>
      <c r="Y85" s="81">
        <v>490915</v>
      </c>
      <c r="Z85" s="81">
        <v>348068</v>
      </c>
      <c r="AA85" s="81">
        <v>178916</v>
      </c>
      <c r="AB85" s="81">
        <v>1237062</v>
      </c>
      <c r="AC85" s="81">
        <v>16246734</v>
      </c>
      <c r="AD85" s="81">
        <v>78.374175439793802</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1741</v>
      </c>
      <c r="B86" s="80">
        <v>70</v>
      </c>
      <c r="C86" s="80">
        <v>2</v>
      </c>
      <c r="D86" s="80">
        <v>5</v>
      </c>
      <c r="E86" s="80">
        <v>2005</v>
      </c>
      <c r="F86" s="80" t="s">
        <v>565</v>
      </c>
      <c r="G86" s="80" t="s">
        <v>1739</v>
      </c>
      <c r="H86" s="80" t="s">
        <v>1740</v>
      </c>
      <c r="I86" s="177"/>
      <c r="J86" s="81">
        <v>1563.2325912361057</v>
      </c>
      <c r="K86" s="81">
        <v>120.35447208145774</v>
      </c>
      <c r="L86" s="81">
        <v>25.441509280833053</v>
      </c>
      <c r="M86" s="81">
        <v>2908.9850207976538</v>
      </c>
      <c r="N86" s="81">
        <v>1713.8244333605962</v>
      </c>
      <c r="O86" s="81">
        <v>1148.4831634149114</v>
      </c>
      <c r="P86" s="81">
        <v>690.54110158676724</v>
      </c>
      <c r="Q86" s="81">
        <v>79.665833683540015</v>
      </c>
      <c r="R86" s="81">
        <v>132.85819025431263</v>
      </c>
      <c r="S86" s="81">
        <v>254.43384904999996</v>
      </c>
      <c r="T86" s="82"/>
      <c r="U86" s="81">
        <v>60299685</v>
      </c>
      <c r="V86" s="81">
        <v>57927</v>
      </c>
      <c r="W86" s="81">
        <v>355</v>
      </c>
      <c r="X86" s="81">
        <v>645312</v>
      </c>
      <c r="Y86" s="81">
        <v>623086</v>
      </c>
      <c r="Z86" s="81">
        <v>546639</v>
      </c>
      <c r="AA86" s="81">
        <v>137321</v>
      </c>
      <c r="AB86" s="81">
        <v>1352221</v>
      </c>
      <c r="AC86" s="81">
        <v>23493220</v>
      </c>
      <c r="AD86" s="81">
        <v>254.43384904999996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1742</v>
      </c>
      <c r="B87" s="80">
        <v>71</v>
      </c>
      <c r="C87" s="80">
        <v>3</v>
      </c>
      <c r="D87" s="80">
        <v>5</v>
      </c>
      <c r="E87" s="80">
        <v>2006</v>
      </c>
      <c r="F87" s="80" t="s">
        <v>566</v>
      </c>
      <c r="G87" s="80" t="s">
        <v>1739</v>
      </c>
      <c r="H87" s="80" t="s">
        <v>1740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1743</v>
      </c>
      <c r="B88" s="80">
        <v>72</v>
      </c>
      <c r="C88" s="80">
        <v>4</v>
      </c>
      <c r="D88" s="80">
        <v>5</v>
      </c>
      <c r="E88" s="80">
        <v>2007</v>
      </c>
      <c r="F88" s="80" t="s">
        <v>567</v>
      </c>
      <c r="G88" s="80" t="s">
        <v>1739</v>
      </c>
      <c r="H88" s="80" t="s">
        <v>1740</v>
      </c>
      <c r="I88" s="177"/>
      <c r="J88" s="81">
        <v>1546.4321863017333</v>
      </c>
      <c r="K88" s="81">
        <v>122.52818754820754</v>
      </c>
      <c r="L88" s="81">
        <v>32.994505698662401</v>
      </c>
      <c r="M88" s="81">
        <v>2730.5568991693985</v>
      </c>
      <c r="N88" s="81">
        <v>1753.567308172966</v>
      </c>
      <c r="O88" s="81">
        <v>1121.8487926566154</v>
      </c>
      <c r="P88" s="81">
        <v>681.07451910906036</v>
      </c>
      <c r="Q88" s="81">
        <v>85.549360357242108</v>
      </c>
      <c r="R88" s="81">
        <v>110.69172610769606</v>
      </c>
      <c r="S88" s="81">
        <v>214.39767859929998</v>
      </c>
      <c r="T88" s="82"/>
      <c r="U88" s="81">
        <v>66068158</v>
      </c>
      <c r="V88" s="81">
        <v>54836</v>
      </c>
      <c r="W88" s="81">
        <v>464</v>
      </c>
      <c r="X88" s="81">
        <v>721552</v>
      </c>
      <c r="Y88" s="81">
        <v>645778</v>
      </c>
      <c r="Z88" s="81">
        <v>555081</v>
      </c>
      <c r="AA88" s="81">
        <v>133374</v>
      </c>
      <c r="AB88" s="81">
        <v>1375292</v>
      </c>
      <c r="AC88" s="81">
        <v>20135155</v>
      </c>
      <c r="AD88" s="81">
        <v>214.39767859929998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1744</v>
      </c>
      <c r="B89" s="80">
        <v>73</v>
      </c>
      <c r="C89" s="80">
        <v>5</v>
      </c>
      <c r="D89" s="80">
        <v>5</v>
      </c>
      <c r="E89" s="80">
        <v>2008</v>
      </c>
      <c r="F89" s="80" t="s">
        <v>84</v>
      </c>
      <c r="G89" s="80" t="s">
        <v>1739</v>
      </c>
      <c r="H89" s="80" t="s">
        <v>1740</v>
      </c>
      <c r="I89" s="177"/>
      <c r="J89" s="81">
        <v>1460.542418919702</v>
      </c>
      <c r="K89" s="81">
        <v>95.696941241805888</v>
      </c>
      <c r="L89" s="81">
        <v>28.648861854367119</v>
      </c>
      <c r="M89" s="81">
        <v>2857.5050802806036</v>
      </c>
      <c r="N89" s="81">
        <v>1665.2806490458306</v>
      </c>
      <c r="O89" s="81">
        <v>1085.2460539376377</v>
      </c>
      <c r="P89" s="81">
        <v>656.96271466381734</v>
      </c>
      <c r="Q89" s="81">
        <v>84.749428322806637</v>
      </c>
      <c r="R89" s="81">
        <v>97.376076246046907</v>
      </c>
      <c r="S89" s="81">
        <v>200.51750255467994</v>
      </c>
      <c r="T89" s="82"/>
      <c r="U89" s="81">
        <v>64454191</v>
      </c>
      <c r="V89" s="81">
        <v>54836</v>
      </c>
      <c r="W89" s="81">
        <v>464</v>
      </c>
      <c r="X89" s="81">
        <v>721552</v>
      </c>
      <c r="Y89" s="81">
        <v>655180</v>
      </c>
      <c r="Z89" s="81">
        <v>555817</v>
      </c>
      <c r="AA89" s="81">
        <v>128799</v>
      </c>
      <c r="AB89" s="81">
        <v>1384820</v>
      </c>
      <c r="AC89" s="81">
        <v>18393001</v>
      </c>
      <c r="AD89" s="81">
        <v>200.51750255467994</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1745</v>
      </c>
      <c r="B90" s="80">
        <v>74</v>
      </c>
      <c r="C90" s="80">
        <v>6</v>
      </c>
      <c r="D90" s="80">
        <v>5</v>
      </c>
      <c r="E90" s="80">
        <v>2009</v>
      </c>
      <c r="F90" s="80" t="s">
        <v>85</v>
      </c>
      <c r="G90" s="80" t="s">
        <v>1739</v>
      </c>
      <c r="H90" s="80" t="s">
        <v>1740</v>
      </c>
      <c r="I90" s="177"/>
      <c r="J90" s="81">
        <v>1221.530445543606</v>
      </c>
      <c r="K90" s="81">
        <v>107.71677518853741</v>
      </c>
      <c r="L90" s="81">
        <v>25.325770365563208</v>
      </c>
      <c r="M90" s="81">
        <v>3006.3463578398841</v>
      </c>
      <c r="N90" s="81">
        <v>1644.5377298576989</v>
      </c>
      <c r="O90" s="81">
        <v>1109.0047746189578</v>
      </c>
      <c r="P90" s="81">
        <v>623.57611743470977</v>
      </c>
      <c r="Q90" s="81">
        <v>81.430309143943035</v>
      </c>
      <c r="R90" s="81">
        <v>95.351154460116689</v>
      </c>
      <c r="S90" s="81">
        <v>196.06295548773002</v>
      </c>
      <c r="T90" s="82"/>
      <c r="U90" s="81">
        <v>55166004</v>
      </c>
      <c r="V90" s="81">
        <v>77640</v>
      </c>
      <c r="W90" s="81">
        <v>597</v>
      </c>
      <c r="X90" s="81">
        <v>800508</v>
      </c>
      <c r="Y90" s="81">
        <v>665168</v>
      </c>
      <c r="Z90" s="81">
        <v>560629</v>
      </c>
      <c r="AA90" s="81">
        <v>125507</v>
      </c>
      <c r="AB90" s="81">
        <v>1396789</v>
      </c>
      <c r="AC90" s="81">
        <v>17570707</v>
      </c>
      <c r="AD90" s="81">
        <v>196.06295548773002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149.97799999999998</v>
      </c>
      <c r="BJ90" s="81">
        <v>16.427</v>
      </c>
      <c r="BK90" s="81">
        <v>639.29600400000004</v>
      </c>
      <c r="BL90" s="81">
        <v>0</v>
      </c>
      <c r="BM90" s="82"/>
      <c r="BN90" s="81">
        <v>0</v>
      </c>
      <c r="BO90" s="81">
        <v>0</v>
      </c>
      <c r="BP90" s="81">
        <v>15</v>
      </c>
      <c r="BQ90" s="81">
        <v>8</v>
      </c>
      <c r="BR90" s="81">
        <v>95</v>
      </c>
      <c r="BS90" s="81">
        <v>0</v>
      </c>
      <c r="BT90"/>
      <c r="BU90" s="80"/>
      <c r="BV90" s="80"/>
      <c r="BW90" s="80"/>
      <c r="BX90" s="80"/>
      <c r="BY90" s="80"/>
      <c r="BZ90" s="80"/>
      <c r="CA90" s="80"/>
      <c r="CB90" s="80"/>
      <c r="CC90" s="80"/>
    </row>
    <row r="91" spans="1:81">
      <c r="A91" s="80" t="s">
        <v>1746</v>
      </c>
      <c r="B91" s="80">
        <v>75</v>
      </c>
      <c r="C91" s="80">
        <v>7</v>
      </c>
      <c r="D91" s="80">
        <v>5</v>
      </c>
      <c r="E91" s="80">
        <v>2010</v>
      </c>
      <c r="F91" s="80" t="s">
        <v>86</v>
      </c>
      <c r="G91" s="80" t="s">
        <v>1739</v>
      </c>
      <c r="H91" s="80" t="s">
        <v>1740</v>
      </c>
      <c r="I91" s="177"/>
      <c r="J91" s="81">
        <v>1357.6813731451223</v>
      </c>
      <c r="K91" s="81">
        <v>120.69716282345138</v>
      </c>
      <c r="L91" s="81">
        <v>23.93040791141005</v>
      </c>
      <c r="M91" s="81">
        <v>3162.1671012649513</v>
      </c>
      <c r="N91" s="81">
        <v>1694.5824061972378</v>
      </c>
      <c r="O91" s="81">
        <v>1111.45985336896</v>
      </c>
      <c r="P91" s="81">
        <v>627.90427999558563</v>
      </c>
      <c r="Q91" s="81">
        <v>85.743424333182105</v>
      </c>
      <c r="R91" s="81">
        <v>99.942411545442255</v>
      </c>
      <c r="S91" s="81">
        <v>202.08156663942</v>
      </c>
      <c r="T91" s="82"/>
      <c r="U91" s="81">
        <v>56602019</v>
      </c>
      <c r="V91" s="81">
        <v>77640</v>
      </c>
      <c r="W91" s="81">
        <v>597</v>
      </c>
      <c r="X91" s="81">
        <v>800508</v>
      </c>
      <c r="Y91" s="81">
        <v>676022</v>
      </c>
      <c r="Z91" s="81">
        <v>564481</v>
      </c>
      <c r="AA91" s="81">
        <v>123222</v>
      </c>
      <c r="AB91" s="81">
        <v>1409297</v>
      </c>
      <c r="AC91" s="81">
        <v>17452800</v>
      </c>
      <c r="AD91" s="81">
        <v>202.08156663942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112.444</v>
      </c>
      <c r="BJ91" s="81">
        <v>11.539</v>
      </c>
      <c r="BK91" s="81">
        <v>704.84700000000009</v>
      </c>
      <c r="BL91" s="81">
        <v>0</v>
      </c>
      <c r="BM91" s="82"/>
      <c r="BN91" s="81">
        <v>0</v>
      </c>
      <c r="BO91" s="81">
        <v>0</v>
      </c>
      <c r="BP91" s="81">
        <v>13</v>
      </c>
      <c r="BQ91" s="81">
        <v>8</v>
      </c>
      <c r="BR91" s="81">
        <v>98</v>
      </c>
      <c r="BS91" s="81">
        <v>0</v>
      </c>
      <c r="BT91"/>
      <c r="BU91" s="80">
        <v>649.92999999999995</v>
      </c>
      <c r="BV91" s="80">
        <v>143.76499999999999</v>
      </c>
      <c r="BW91" s="80">
        <v>0</v>
      </c>
      <c r="BX91" s="80">
        <v>0</v>
      </c>
      <c r="BY91" s="80">
        <v>6.7640000000000002</v>
      </c>
      <c r="BZ91" s="80">
        <v>0</v>
      </c>
      <c r="CA91" s="80">
        <v>28.370999999999999</v>
      </c>
      <c r="CB91" s="80">
        <v>0</v>
      </c>
      <c r="CC91" s="80">
        <v>0</v>
      </c>
    </row>
    <row r="92" spans="1:81">
      <c r="A92" s="80" t="s">
        <v>1747</v>
      </c>
      <c r="B92" s="80">
        <v>76</v>
      </c>
      <c r="C92" s="80">
        <v>8</v>
      </c>
      <c r="D92" s="80">
        <v>5</v>
      </c>
      <c r="E92" s="80">
        <v>2011</v>
      </c>
      <c r="F92" s="80" t="s">
        <v>87</v>
      </c>
      <c r="G92" s="80" t="s">
        <v>1739</v>
      </c>
      <c r="H92" s="80" t="s">
        <v>1740</v>
      </c>
      <c r="I92" s="177"/>
      <c r="J92" s="81">
        <v>1683.0808009384691</v>
      </c>
      <c r="K92" s="81">
        <v>195.65284469939189</v>
      </c>
      <c r="L92" s="81">
        <v>26.911246598109884</v>
      </c>
      <c r="M92" s="81">
        <v>3826.57489044057</v>
      </c>
      <c r="N92" s="81">
        <v>2103.6395064675839</v>
      </c>
      <c r="O92" s="81">
        <v>1103.0222113869854</v>
      </c>
      <c r="P92" s="81">
        <v>604.60748378869982</v>
      </c>
      <c r="Q92" s="81">
        <v>99.851883206900027</v>
      </c>
      <c r="R92" s="81">
        <v>99.255785373580139</v>
      </c>
      <c r="S92" s="81">
        <v>196.31257314171</v>
      </c>
      <c r="T92" s="82"/>
      <c r="U92" s="81">
        <v>66257610</v>
      </c>
      <c r="V92" s="81">
        <v>77640</v>
      </c>
      <c r="W92" s="81">
        <v>597</v>
      </c>
      <c r="X92" s="81">
        <v>800508</v>
      </c>
      <c r="Y92" s="81">
        <v>687786</v>
      </c>
      <c r="Z92" s="81">
        <v>572366</v>
      </c>
      <c r="AA92" s="81">
        <v>122181</v>
      </c>
      <c r="AB92" s="81">
        <v>1422831</v>
      </c>
      <c r="AC92" s="81">
        <v>17304229</v>
      </c>
      <c r="AD92" s="81">
        <v>196.31257314171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148.32599999999999</v>
      </c>
      <c r="BJ92" s="81">
        <v>10.68</v>
      </c>
      <c r="BK92" s="81">
        <v>823.21600000000001</v>
      </c>
      <c r="BL92" s="81">
        <v>0</v>
      </c>
      <c r="BM92" s="82"/>
      <c r="BN92" s="81">
        <v>0</v>
      </c>
      <c r="BO92" s="81">
        <v>0</v>
      </c>
      <c r="BP92" s="81">
        <v>17</v>
      </c>
      <c r="BQ92" s="81">
        <v>7</v>
      </c>
      <c r="BR92" s="81">
        <v>102</v>
      </c>
      <c r="BS92" s="81">
        <v>0</v>
      </c>
      <c r="BT92"/>
      <c r="BU92" s="80">
        <v>719.58299999999997</v>
      </c>
      <c r="BV92" s="80">
        <v>223.137</v>
      </c>
      <c r="BW92" s="80">
        <v>0</v>
      </c>
      <c r="BX92" s="80">
        <v>0</v>
      </c>
      <c r="BY92" s="80">
        <v>9.8569999999999993</v>
      </c>
      <c r="BZ92" s="80">
        <v>0</v>
      </c>
      <c r="CA92" s="80">
        <v>29.645</v>
      </c>
      <c r="CB92" s="80">
        <v>0</v>
      </c>
      <c r="CC92" s="80">
        <v>0</v>
      </c>
    </row>
    <row r="93" spans="1:81">
      <c r="A93" s="80" t="s">
        <v>1748</v>
      </c>
      <c r="B93" s="80">
        <v>77</v>
      </c>
      <c r="C93" s="80">
        <v>9</v>
      </c>
      <c r="D93" s="80">
        <v>5</v>
      </c>
      <c r="E93" s="80">
        <v>2012</v>
      </c>
      <c r="F93" s="80" t="s">
        <v>88</v>
      </c>
      <c r="G93" s="80" t="s">
        <v>1739</v>
      </c>
      <c r="H93" s="80" t="s">
        <v>1740</v>
      </c>
      <c r="I93" s="177"/>
      <c r="J93" s="81">
        <v>1522.3374303192218</v>
      </c>
      <c r="K93" s="81">
        <v>182.76921828583716</v>
      </c>
      <c r="L93" s="81">
        <v>27.545119244782093</v>
      </c>
      <c r="M93" s="81">
        <v>4245.1649984172818</v>
      </c>
      <c r="N93" s="81">
        <v>2523.774057950704</v>
      </c>
      <c r="O93" s="81">
        <v>1112.957184413023</v>
      </c>
      <c r="P93" s="81">
        <v>601.86652100741003</v>
      </c>
      <c r="Q93" s="81">
        <v>111.27580200750094</v>
      </c>
      <c r="R93" s="81">
        <v>106.48928594219417</v>
      </c>
      <c r="S93" s="81">
        <v>203.15868897286998</v>
      </c>
      <c r="T93" s="82"/>
      <c r="U93" s="81">
        <v>57652328</v>
      </c>
      <c r="V93" s="81">
        <v>77640</v>
      </c>
      <c r="W93" s="81">
        <v>597</v>
      </c>
      <c r="X93" s="81">
        <v>800508</v>
      </c>
      <c r="Y93" s="81">
        <v>713892</v>
      </c>
      <c r="Z93" s="81">
        <v>582102</v>
      </c>
      <c r="AA93" s="81">
        <v>120939</v>
      </c>
      <c r="AB93" s="81">
        <v>1459411</v>
      </c>
      <c r="AC93" s="81">
        <v>18084459</v>
      </c>
      <c r="AD93" s="81">
        <v>203.15868897286998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160.91900000000001</v>
      </c>
      <c r="BJ93" s="81">
        <v>13.327999999999999</v>
      </c>
      <c r="BK93" s="81">
        <v>902.38599999999997</v>
      </c>
      <c r="BL93" s="81">
        <v>0</v>
      </c>
      <c r="BM93" s="82"/>
      <c r="BN93" s="81">
        <v>0</v>
      </c>
      <c r="BO93" s="81">
        <v>0</v>
      </c>
      <c r="BP93" s="81">
        <v>16</v>
      </c>
      <c r="BQ93" s="81">
        <v>7</v>
      </c>
      <c r="BR93" s="81">
        <v>104</v>
      </c>
      <c r="BS93" s="81">
        <v>0</v>
      </c>
      <c r="BT93"/>
      <c r="BU93" s="80">
        <v>883.24900000000002</v>
      </c>
      <c r="BV93" s="80">
        <v>148.80000000000001</v>
      </c>
      <c r="BW93" s="80">
        <v>0</v>
      </c>
      <c r="BX93" s="80">
        <v>0</v>
      </c>
      <c r="BY93" s="80">
        <v>22.581</v>
      </c>
      <c r="BZ93" s="80">
        <v>0</v>
      </c>
      <c r="CA93" s="80">
        <v>22.003</v>
      </c>
      <c r="CB93" s="80">
        <v>0</v>
      </c>
      <c r="CC93" s="80">
        <v>0</v>
      </c>
    </row>
    <row r="94" spans="1:81">
      <c r="A94" s="80" t="s">
        <v>1749</v>
      </c>
      <c r="B94" s="80">
        <v>78</v>
      </c>
      <c r="C94" s="80">
        <v>10</v>
      </c>
      <c r="D94" s="80">
        <v>5</v>
      </c>
      <c r="E94" s="80">
        <v>2013</v>
      </c>
      <c r="F94" s="80" t="s">
        <v>89</v>
      </c>
      <c r="G94" s="80" t="s">
        <v>1739</v>
      </c>
      <c r="H94" s="80" t="s">
        <v>1740</v>
      </c>
      <c r="I94" s="177"/>
      <c r="J94" s="81">
        <v>1498.5433345005181</v>
      </c>
      <c r="K94" s="81">
        <v>152.21487468165907</v>
      </c>
      <c r="L94" s="81">
        <v>26.470638903288776</v>
      </c>
      <c r="M94" s="81">
        <v>4205.882097847677</v>
      </c>
      <c r="N94" s="81">
        <v>2442.1660568692364</v>
      </c>
      <c r="O94" s="81">
        <v>1085.9852538412188</v>
      </c>
      <c r="P94" s="81">
        <v>600.51764601169418</v>
      </c>
      <c r="Q94" s="81">
        <v>114.04827996614225</v>
      </c>
      <c r="R94" s="81">
        <v>109.12463361370294</v>
      </c>
      <c r="S94" s="81">
        <v>218.13632621488003</v>
      </c>
      <c r="T94" s="82"/>
      <c r="U94" s="81">
        <v>57003369</v>
      </c>
      <c r="V94" s="81">
        <v>77640</v>
      </c>
      <c r="W94" s="81">
        <v>597</v>
      </c>
      <c r="X94" s="81">
        <v>800508</v>
      </c>
      <c r="Y94" s="81">
        <v>724917</v>
      </c>
      <c r="Z94" s="81">
        <v>593355</v>
      </c>
      <c r="AA94" s="81">
        <v>120215</v>
      </c>
      <c r="AB94" s="81">
        <v>1474326</v>
      </c>
      <c r="AC94" s="81">
        <v>18089788</v>
      </c>
      <c r="AD94" s="81">
        <v>218.13632621488003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189.661</v>
      </c>
      <c r="BJ94" s="81">
        <v>14.881</v>
      </c>
      <c r="BK94" s="81">
        <v>996.72300000000018</v>
      </c>
      <c r="BL94" s="81">
        <v>0</v>
      </c>
      <c r="BM94" s="82"/>
      <c r="BN94" s="81">
        <v>0</v>
      </c>
      <c r="BO94" s="81">
        <v>0</v>
      </c>
      <c r="BP94" s="81">
        <v>16</v>
      </c>
      <c r="BQ94" s="81">
        <v>7</v>
      </c>
      <c r="BR94" s="81">
        <v>104</v>
      </c>
      <c r="BS94" s="81">
        <v>0</v>
      </c>
      <c r="BT94"/>
      <c r="BU94" s="80">
        <v>987.35199999999998</v>
      </c>
      <c r="BV94" s="80">
        <v>160.178</v>
      </c>
      <c r="BW94" s="80">
        <v>0</v>
      </c>
      <c r="BX94" s="80">
        <v>0</v>
      </c>
      <c r="BY94" s="80">
        <v>26.949000000000002</v>
      </c>
      <c r="BZ94" s="80">
        <v>0</v>
      </c>
      <c r="CA94" s="80">
        <v>26.786000000000001</v>
      </c>
      <c r="CB94" s="80">
        <v>0</v>
      </c>
      <c r="CC94" s="80">
        <v>0</v>
      </c>
    </row>
    <row r="95" spans="1:81">
      <c r="A95" s="80" t="s">
        <v>1750</v>
      </c>
      <c r="B95" s="80">
        <v>79</v>
      </c>
      <c r="C95" s="80">
        <v>11</v>
      </c>
      <c r="D95" s="80">
        <v>5</v>
      </c>
      <c r="E95" s="80">
        <v>2014</v>
      </c>
      <c r="F95" s="80" t="s">
        <v>90</v>
      </c>
      <c r="G95" s="80" t="s">
        <v>1739</v>
      </c>
      <c r="H95" s="80" t="s">
        <v>1740</v>
      </c>
      <c r="I95" s="177"/>
      <c r="J95" s="81">
        <v>1640.2905420425604</v>
      </c>
      <c r="K95" s="81">
        <v>142.50640089483667</v>
      </c>
      <c r="L95" s="81">
        <v>25.538947060422476</v>
      </c>
      <c r="M95" s="81">
        <v>4215.4742420545881</v>
      </c>
      <c r="N95" s="81">
        <v>2166.4591474718868</v>
      </c>
      <c r="O95" s="81">
        <v>1045.0082408690744</v>
      </c>
      <c r="P95" s="81">
        <v>599.64399863334211</v>
      </c>
      <c r="Q95" s="81">
        <v>110.31392160220091</v>
      </c>
      <c r="R95" s="81">
        <v>109.65532278382976</v>
      </c>
      <c r="S95" s="81">
        <v>223.88500681240001</v>
      </c>
      <c r="T95" s="82"/>
      <c r="U95" s="81">
        <v>63652373</v>
      </c>
      <c r="V95" s="81">
        <v>55746</v>
      </c>
      <c r="W95" s="81">
        <v>586</v>
      </c>
      <c r="X95" s="81">
        <v>820222</v>
      </c>
      <c r="Y95" s="81">
        <v>735469</v>
      </c>
      <c r="Z95" s="81">
        <v>601348</v>
      </c>
      <c r="AA95" s="81">
        <v>119419</v>
      </c>
      <c r="AB95" s="81">
        <v>1486314</v>
      </c>
      <c r="AC95" s="81">
        <v>18234919</v>
      </c>
      <c r="AD95" s="81">
        <v>223.88500681240001</v>
      </c>
      <c r="AE95" s="82"/>
      <c r="AF95" s="81">
        <v>819236089.20327568</v>
      </c>
      <c r="AG95" s="81">
        <v>118395312.16411301</v>
      </c>
      <c r="AH95" s="81">
        <v>5557694.5831000162</v>
      </c>
      <c r="AI95" s="81">
        <v>5200373541.4107456</v>
      </c>
      <c r="AJ95" s="81">
        <v>2946783154.468801</v>
      </c>
      <c r="AK95" s="81">
        <v>0</v>
      </c>
      <c r="AL95" s="81">
        <v>0</v>
      </c>
      <c r="AM95" s="81">
        <v>204048701.89038876</v>
      </c>
      <c r="AN95" s="81">
        <v>0</v>
      </c>
      <c r="AO95" s="81">
        <v>0</v>
      </c>
      <c r="AP95" s="82"/>
      <c r="AQ95" s="81">
        <v>12847</v>
      </c>
      <c r="AR95" s="81">
        <v>1383</v>
      </c>
      <c r="AS95" s="81">
        <v>0</v>
      </c>
      <c r="AT95" s="81">
        <v>0</v>
      </c>
      <c r="AU95" s="81">
        <v>0</v>
      </c>
      <c r="AV95" s="81">
        <v>2</v>
      </c>
      <c r="AW95" s="81" t="s">
        <v>564</v>
      </c>
      <c r="AX95" s="82"/>
      <c r="AY95" s="81">
        <v>52145.968999999997</v>
      </c>
      <c r="AZ95" s="81">
        <v>35257.599999999999</v>
      </c>
      <c r="BA95" s="81">
        <v>0</v>
      </c>
      <c r="BB95" s="81">
        <v>0</v>
      </c>
      <c r="BC95" s="81">
        <v>0</v>
      </c>
      <c r="BD95" s="81">
        <v>30018</v>
      </c>
      <c r="BE95" s="81" t="s">
        <v>564</v>
      </c>
      <c r="BF95" s="82"/>
      <c r="BG95" s="81">
        <v>0</v>
      </c>
      <c r="BH95" s="81">
        <v>0</v>
      </c>
      <c r="BI95" s="81">
        <v>196.435</v>
      </c>
      <c r="BJ95" s="81">
        <v>14.295999999999999</v>
      </c>
      <c r="BK95" s="81">
        <v>828.03300000000013</v>
      </c>
      <c r="BL95" s="81">
        <v>0</v>
      </c>
      <c r="BM95" s="82"/>
      <c r="BN95" s="81">
        <v>0</v>
      </c>
      <c r="BO95" s="81">
        <v>0</v>
      </c>
      <c r="BP95" s="81">
        <v>17</v>
      </c>
      <c r="BQ95" s="81">
        <v>7</v>
      </c>
      <c r="BR95" s="81">
        <v>83</v>
      </c>
      <c r="BS95" s="81">
        <v>0</v>
      </c>
      <c r="BT95"/>
      <c r="BU95" s="80">
        <v>826.50599999999997</v>
      </c>
      <c r="BV95" s="80">
        <v>156.80099999999999</v>
      </c>
      <c r="BW95" s="80">
        <v>0</v>
      </c>
      <c r="BX95" s="80">
        <v>0</v>
      </c>
      <c r="BY95" s="80">
        <v>22.628</v>
      </c>
      <c r="BZ95" s="80">
        <v>0</v>
      </c>
      <c r="CA95" s="80">
        <v>32.829000000000001</v>
      </c>
      <c r="CB95" s="80">
        <v>0</v>
      </c>
      <c r="CC95" s="80">
        <v>0</v>
      </c>
    </row>
    <row r="96" spans="1:81">
      <c r="A96" s="80" t="s">
        <v>1751</v>
      </c>
      <c r="B96" s="80">
        <v>80</v>
      </c>
      <c r="C96" s="80">
        <v>12</v>
      </c>
      <c r="D96" s="80">
        <v>5</v>
      </c>
      <c r="E96" s="80">
        <v>2015</v>
      </c>
      <c r="F96" s="80" t="s">
        <v>91</v>
      </c>
      <c r="G96" s="80" t="s">
        <v>1739</v>
      </c>
      <c r="H96" s="80" t="s">
        <v>1740</v>
      </c>
      <c r="I96" s="177"/>
      <c r="J96" s="81">
        <v>1584.4494339178909</v>
      </c>
      <c r="K96" s="81">
        <v>127.95411033084754</v>
      </c>
      <c r="L96" s="81">
        <v>25.544760554020513</v>
      </c>
      <c r="M96" s="81">
        <v>4034.2783705873676</v>
      </c>
      <c r="N96" s="81">
        <v>1955.980993570276</v>
      </c>
      <c r="O96" s="81">
        <v>1050.1858575093386</v>
      </c>
      <c r="P96" s="81">
        <v>598.04036139654841</v>
      </c>
      <c r="Q96" s="81">
        <v>109.05563127708575</v>
      </c>
      <c r="R96" s="81">
        <v>109.16093360503487</v>
      </c>
      <c r="S96" s="81">
        <v>196.49719485074002</v>
      </c>
      <c r="T96" s="82"/>
      <c r="U96" s="81">
        <v>70186087</v>
      </c>
      <c r="V96" s="81">
        <v>55746</v>
      </c>
      <c r="W96" s="81">
        <v>586</v>
      </c>
      <c r="X96" s="81">
        <v>820222</v>
      </c>
      <c r="Y96" s="81">
        <v>749139</v>
      </c>
      <c r="Z96" s="81">
        <v>610150</v>
      </c>
      <c r="AA96" s="81">
        <v>119006</v>
      </c>
      <c r="AB96" s="81">
        <v>1500955</v>
      </c>
      <c r="AC96" s="81">
        <v>18699573</v>
      </c>
      <c r="AD96" s="81">
        <v>196.49719485074002</v>
      </c>
      <c r="AE96" s="82"/>
      <c r="AF96" s="81">
        <v>805336510.97544098</v>
      </c>
      <c r="AG96" s="81">
        <v>102618024.59876002</v>
      </c>
      <c r="AH96" s="81">
        <v>4797972.5525643546</v>
      </c>
      <c r="AI96" s="81">
        <v>5070216396.1441822</v>
      </c>
      <c r="AJ96" s="81">
        <v>2919175754.9736171</v>
      </c>
      <c r="AK96" s="81">
        <v>0</v>
      </c>
      <c r="AL96" s="81">
        <v>0</v>
      </c>
      <c r="AM96" s="81">
        <v>205699586.48058221</v>
      </c>
      <c r="AN96" s="81">
        <v>0</v>
      </c>
      <c r="AO96" s="81">
        <v>0</v>
      </c>
      <c r="AP96" s="82"/>
      <c r="AQ96" s="81">
        <v>14103</v>
      </c>
      <c r="AR96" s="81">
        <v>1609</v>
      </c>
      <c r="AS96" s="81">
        <v>0</v>
      </c>
      <c r="AT96" s="81">
        <v>0</v>
      </c>
      <c r="AU96" s="81">
        <v>0</v>
      </c>
      <c r="AV96" s="81">
        <v>2</v>
      </c>
      <c r="AW96" s="81" t="s">
        <v>564</v>
      </c>
      <c r="AX96" s="82"/>
      <c r="AY96" s="81">
        <v>58181.578999999998</v>
      </c>
      <c r="AZ96" s="81">
        <v>41634</v>
      </c>
      <c r="BA96" s="81">
        <v>0</v>
      </c>
      <c r="BB96" s="81">
        <v>0</v>
      </c>
      <c r="BC96" s="81">
        <v>0</v>
      </c>
      <c r="BD96" s="81">
        <v>30018</v>
      </c>
      <c r="BE96" s="81" t="s">
        <v>564</v>
      </c>
      <c r="BF96" s="82"/>
      <c r="BG96" s="81">
        <v>0</v>
      </c>
      <c r="BH96" s="81">
        <v>0</v>
      </c>
      <c r="BI96" s="81">
        <v>192.51499999999999</v>
      </c>
      <c r="BJ96" s="81">
        <v>7.84</v>
      </c>
      <c r="BK96" s="81">
        <v>962.82099999999991</v>
      </c>
      <c r="BL96" s="81">
        <v>0</v>
      </c>
      <c r="BM96" s="82"/>
      <c r="BN96" s="81">
        <v>0</v>
      </c>
      <c r="BO96" s="81">
        <v>0</v>
      </c>
      <c r="BP96" s="81">
        <v>19</v>
      </c>
      <c r="BQ96" s="81">
        <v>6</v>
      </c>
      <c r="BR96" s="81">
        <v>98</v>
      </c>
      <c r="BS96" s="81">
        <v>0</v>
      </c>
      <c r="BT96"/>
      <c r="BU96" s="80">
        <v>925.66899999999998</v>
      </c>
      <c r="BV96" s="80">
        <v>189.45400000000001</v>
      </c>
      <c r="BW96" s="80">
        <v>0</v>
      </c>
      <c r="BX96" s="80">
        <v>0</v>
      </c>
      <c r="BY96" s="80">
        <v>28.370999999999999</v>
      </c>
      <c r="BZ96" s="80">
        <v>0</v>
      </c>
      <c r="CA96" s="80">
        <v>19.681999999999999</v>
      </c>
      <c r="CB96" s="80">
        <v>0</v>
      </c>
      <c r="CC96" s="80">
        <v>0</v>
      </c>
    </row>
    <row r="97" spans="1:81">
      <c r="A97" s="80" t="s">
        <v>1752</v>
      </c>
      <c r="B97" s="80">
        <v>81</v>
      </c>
      <c r="C97" s="80">
        <v>13</v>
      </c>
      <c r="D97" s="80">
        <v>5</v>
      </c>
      <c r="E97" s="80">
        <v>2016</v>
      </c>
      <c r="F97" s="80" t="s">
        <v>92</v>
      </c>
      <c r="G97" s="80" t="s">
        <v>1739</v>
      </c>
      <c r="H97" s="80" t="s">
        <v>1740</v>
      </c>
      <c r="I97" s="177"/>
      <c r="J97" s="81">
        <v>1229.8121756450703</v>
      </c>
      <c r="K97" s="81">
        <v>124.46333993745372</v>
      </c>
      <c r="L97" s="81">
        <v>24.115397572041083</v>
      </c>
      <c r="M97" s="81">
        <v>3280.7776927590435</v>
      </c>
      <c r="N97" s="81">
        <v>1978.9523002180863</v>
      </c>
      <c r="O97" s="81">
        <v>1052.8920335837663</v>
      </c>
      <c r="P97" s="81">
        <v>584.68888010099874</v>
      </c>
      <c r="Q97" s="81">
        <v>107.00215416061201</v>
      </c>
      <c r="R97" s="81">
        <v>107.66296501513364</v>
      </c>
      <c r="S97" s="81">
        <v>165.45680906424633</v>
      </c>
      <c r="T97" s="82"/>
      <c r="U97" s="81">
        <v>57620997</v>
      </c>
      <c r="V97" s="81">
        <v>55746</v>
      </c>
      <c r="W97" s="81">
        <v>586</v>
      </c>
      <c r="X97" s="81">
        <v>820222</v>
      </c>
      <c r="Y97" s="81">
        <v>762225</v>
      </c>
      <c r="Z97" s="81">
        <v>619242</v>
      </c>
      <c r="AA97" s="81">
        <v>120338</v>
      </c>
      <c r="AB97" s="81">
        <v>1514924</v>
      </c>
      <c r="AC97" s="81">
        <v>18387774.64633685</v>
      </c>
      <c r="AD97" s="81">
        <v>165.4568090642463</v>
      </c>
      <c r="AE97" s="82"/>
      <c r="AF97" s="81">
        <v>644147314.39238024</v>
      </c>
      <c r="AG97" s="81">
        <v>103402460.3869172</v>
      </c>
      <c r="AH97" s="81">
        <v>3558590.5941134798</v>
      </c>
      <c r="AI97" s="81">
        <v>5271670586.9853706</v>
      </c>
      <c r="AJ97" s="81">
        <v>3208643069.614203</v>
      </c>
      <c r="AK97" s="81">
        <v>0</v>
      </c>
      <c r="AL97" s="81">
        <v>0</v>
      </c>
      <c r="AM97" s="81">
        <v>207775275.02387169</v>
      </c>
      <c r="AN97" s="81">
        <v>0</v>
      </c>
      <c r="AO97" s="81">
        <v>0</v>
      </c>
      <c r="AP97" s="82"/>
      <c r="AQ97" s="81">
        <v>15356</v>
      </c>
      <c r="AR97" s="81">
        <v>1732</v>
      </c>
      <c r="AS97" s="81">
        <v>0</v>
      </c>
      <c r="AT97" s="81">
        <v>0</v>
      </c>
      <c r="AU97" s="81">
        <v>0</v>
      </c>
      <c r="AV97" s="81">
        <v>3</v>
      </c>
      <c r="AW97" s="81" t="s">
        <v>564</v>
      </c>
      <c r="AX97" s="82"/>
      <c r="AY97" s="81">
        <v>64163.629000000001</v>
      </c>
      <c r="AZ97" s="81">
        <v>48682.5</v>
      </c>
      <c r="BA97" s="81">
        <v>0</v>
      </c>
      <c r="BB97" s="81">
        <v>0</v>
      </c>
      <c r="BC97" s="81">
        <v>0</v>
      </c>
      <c r="BD97" s="81">
        <v>31113</v>
      </c>
      <c r="BE97" s="81" t="s">
        <v>564</v>
      </c>
      <c r="BF97" s="82"/>
      <c r="BG97" s="81">
        <v>0</v>
      </c>
      <c r="BH97" s="81">
        <v>0</v>
      </c>
      <c r="BI97" s="81">
        <v>183.58600000000001</v>
      </c>
      <c r="BJ97" s="81">
        <v>6.774</v>
      </c>
      <c r="BK97" s="81">
        <v>871.8359999999999</v>
      </c>
      <c r="BL97" s="81">
        <v>0</v>
      </c>
      <c r="BM97" s="82"/>
      <c r="BN97" s="81">
        <v>0</v>
      </c>
      <c r="BO97" s="81">
        <v>0</v>
      </c>
      <c r="BP97" s="81">
        <v>19</v>
      </c>
      <c r="BQ97" s="81">
        <v>6</v>
      </c>
      <c r="BR97" s="81">
        <v>104</v>
      </c>
      <c r="BS97" s="81">
        <v>0</v>
      </c>
      <c r="BT97"/>
      <c r="BU97" s="80">
        <v>853.72900000000004</v>
      </c>
      <c r="BV97" s="80">
        <v>155.50299999999999</v>
      </c>
      <c r="BW97" s="80">
        <v>0</v>
      </c>
      <c r="BX97" s="80">
        <v>2.4E-2</v>
      </c>
      <c r="BY97" s="80">
        <v>27.491</v>
      </c>
      <c r="BZ97" s="80">
        <v>0</v>
      </c>
      <c r="CA97" s="80">
        <v>25.449000000000002</v>
      </c>
      <c r="CB97" s="80">
        <v>0</v>
      </c>
      <c r="CC97" s="80">
        <v>0</v>
      </c>
    </row>
    <row r="98" spans="1:81">
      <c r="A98" s="80" t="s">
        <v>1753</v>
      </c>
      <c r="B98" s="80">
        <v>82</v>
      </c>
      <c r="C98" s="80">
        <v>14</v>
      </c>
      <c r="D98" s="80">
        <v>5</v>
      </c>
      <c r="E98" s="80">
        <v>2017</v>
      </c>
      <c r="F98" s="80" t="s">
        <v>71</v>
      </c>
      <c r="G98" s="80" t="s">
        <v>1739</v>
      </c>
      <c r="H98" s="80" t="s">
        <v>1740</v>
      </c>
      <c r="I98" s="177"/>
      <c r="J98" s="81">
        <v>1135.1185996073882</v>
      </c>
      <c r="K98" s="81">
        <v>127.87667343467125</v>
      </c>
      <c r="L98" s="81">
        <v>23.920649878165676</v>
      </c>
      <c r="M98" s="81">
        <v>3054.616955293136</v>
      </c>
      <c r="N98" s="81">
        <v>1866.1045018127613</v>
      </c>
      <c r="O98" s="81">
        <v>1048.307295763783</v>
      </c>
      <c r="P98" s="81">
        <v>581.45339536597555</v>
      </c>
      <c r="Q98" s="81">
        <v>104.4344394316272</v>
      </c>
      <c r="R98" s="81">
        <v>107.30366575641952</v>
      </c>
      <c r="S98" s="81">
        <v>172.94262858981656</v>
      </c>
      <c r="T98" s="82"/>
      <c r="U98" s="81">
        <v>57200107.999999993</v>
      </c>
      <c r="V98" s="81">
        <v>55746</v>
      </c>
      <c r="W98" s="81">
        <v>586</v>
      </c>
      <c r="X98" s="81">
        <v>820222</v>
      </c>
      <c r="Y98" s="81">
        <v>776588</v>
      </c>
      <c r="Z98" s="81">
        <v>626773</v>
      </c>
      <c r="AA98" s="81">
        <v>120435</v>
      </c>
      <c r="AB98" s="81">
        <v>1529040</v>
      </c>
      <c r="AC98" s="81">
        <v>18690044</v>
      </c>
      <c r="AD98" s="81">
        <v>172.94262858981659</v>
      </c>
      <c r="AE98" s="82"/>
      <c r="AF98" s="81">
        <v>608950909.22731292</v>
      </c>
      <c r="AG98" s="81">
        <v>104678705.5218607</v>
      </c>
      <c r="AH98" s="81">
        <v>4775315.8849008428</v>
      </c>
      <c r="AI98" s="81">
        <v>5008855090.6154985</v>
      </c>
      <c r="AJ98" s="81">
        <v>3254742148.229197</v>
      </c>
      <c r="AK98" s="81">
        <v>0</v>
      </c>
      <c r="AL98" s="81">
        <v>0</v>
      </c>
      <c r="AM98" s="81">
        <v>210039457.52151811</v>
      </c>
      <c r="AN98" s="81">
        <v>0</v>
      </c>
      <c r="AO98" s="81">
        <v>0</v>
      </c>
      <c r="AP98" s="82"/>
      <c r="AQ98" s="81">
        <v>16355</v>
      </c>
      <c r="AR98" s="81">
        <v>1839</v>
      </c>
      <c r="AS98" s="81">
        <v>0</v>
      </c>
      <c r="AT98" s="81">
        <v>0</v>
      </c>
      <c r="AU98" s="81">
        <v>0</v>
      </c>
      <c r="AV98" s="81">
        <v>2</v>
      </c>
      <c r="AW98" s="81" t="s">
        <v>564</v>
      </c>
      <c r="AX98" s="82"/>
      <c r="AY98" s="81">
        <v>69151.978999999992</v>
      </c>
      <c r="AZ98" s="81">
        <v>52351.89999999998</v>
      </c>
      <c r="BA98" s="81">
        <v>0</v>
      </c>
      <c r="BB98" s="81">
        <v>0</v>
      </c>
      <c r="BC98" s="81">
        <v>0</v>
      </c>
      <c r="BD98" s="81">
        <v>16863</v>
      </c>
      <c r="BE98" s="81" t="s">
        <v>564</v>
      </c>
      <c r="BF98" s="82"/>
      <c r="BG98" s="81">
        <v>0</v>
      </c>
      <c r="BH98" s="81">
        <v>0</v>
      </c>
      <c r="BI98" s="81">
        <v>174.84800000000001</v>
      </c>
      <c r="BJ98" s="81">
        <v>5.9349999999999996</v>
      </c>
      <c r="BK98" s="81">
        <v>831.553</v>
      </c>
      <c r="BL98" s="81">
        <v>0</v>
      </c>
      <c r="BM98" s="82"/>
      <c r="BN98" s="81">
        <v>0</v>
      </c>
      <c r="BO98" s="81">
        <v>0</v>
      </c>
      <c r="BP98" s="81">
        <v>20</v>
      </c>
      <c r="BQ98" s="81">
        <v>6</v>
      </c>
      <c r="BR98" s="81">
        <v>103</v>
      </c>
      <c r="BS98" s="81">
        <v>0</v>
      </c>
      <c r="BT98"/>
      <c r="BU98" s="80">
        <v>795.10500000000002</v>
      </c>
      <c r="BV98" s="80">
        <v>0</v>
      </c>
      <c r="BW98" s="80">
        <v>159.13900000000001</v>
      </c>
      <c r="BX98" s="80">
        <v>2.7E-2</v>
      </c>
      <c r="BY98" s="80">
        <v>30.82</v>
      </c>
      <c r="BZ98" s="80">
        <v>0</v>
      </c>
      <c r="CA98" s="80">
        <v>27.245000000000001</v>
      </c>
      <c r="CB98" s="80">
        <v>0</v>
      </c>
      <c r="CC98" s="80">
        <v>0</v>
      </c>
    </row>
    <row r="99" spans="1:81">
      <c r="A99" s="80" t="s">
        <v>1754</v>
      </c>
      <c r="B99" s="80">
        <v>83</v>
      </c>
      <c r="C99" s="80">
        <v>15</v>
      </c>
      <c r="D99" s="80">
        <v>5</v>
      </c>
      <c r="E99" s="80">
        <v>2018</v>
      </c>
      <c r="F99" s="80" t="s">
        <v>93</v>
      </c>
      <c r="G99" s="80" t="s">
        <v>1739</v>
      </c>
      <c r="H99" s="80" t="s">
        <v>1740</v>
      </c>
      <c r="I99" s="177"/>
      <c r="J99" s="81">
        <v>1038.0648849589954</v>
      </c>
      <c r="K99" s="81">
        <v>107.9150564055949</v>
      </c>
      <c r="L99" s="81">
        <v>21.603042637869795</v>
      </c>
      <c r="M99" s="81">
        <v>2787.000506672568</v>
      </c>
      <c r="N99" s="81">
        <v>1311.4425718897025</v>
      </c>
      <c r="O99" s="81">
        <v>1036.8536116853234</v>
      </c>
      <c r="P99" s="81">
        <v>577.62522317557364</v>
      </c>
      <c r="Q99" s="81">
        <v>97.663028782428484</v>
      </c>
      <c r="R99" s="81">
        <v>110.17985799097296</v>
      </c>
      <c r="S99" s="81">
        <v>187.5624159814075</v>
      </c>
      <c r="T99" s="82"/>
      <c r="U99" s="81">
        <v>57726464</v>
      </c>
      <c r="V99" s="81">
        <v>55746</v>
      </c>
      <c r="W99" s="81">
        <v>586</v>
      </c>
      <c r="X99" s="81">
        <v>820222</v>
      </c>
      <c r="Y99" s="81">
        <v>789514</v>
      </c>
      <c r="Z99" s="81">
        <v>631795</v>
      </c>
      <c r="AA99" s="81">
        <v>120845</v>
      </c>
      <c r="AB99" s="81">
        <v>1540923</v>
      </c>
      <c r="AC99" s="81">
        <v>19115804</v>
      </c>
      <c r="AD99" s="81">
        <v>187.5624159814075</v>
      </c>
      <c r="AE99" s="82"/>
      <c r="AF99" s="81">
        <v>563949277.05674863</v>
      </c>
      <c r="AG99" s="81">
        <v>94694473.283979684</v>
      </c>
      <c r="AH99" s="81">
        <v>4535310.4995524883</v>
      </c>
      <c r="AI99" s="81">
        <v>4810856066.753273</v>
      </c>
      <c r="AJ99" s="81">
        <v>2793464710.3582392</v>
      </c>
      <c r="AK99" s="81">
        <v>0</v>
      </c>
      <c r="AL99" s="81">
        <v>0</v>
      </c>
      <c r="AM99" s="81">
        <v>212109762.47112611</v>
      </c>
      <c r="AN99" s="81">
        <v>0</v>
      </c>
      <c r="AO99" s="81">
        <v>0</v>
      </c>
      <c r="AP99" s="82"/>
      <c r="AQ99" s="81">
        <v>17406</v>
      </c>
      <c r="AR99" s="81">
        <v>1913</v>
      </c>
      <c r="AS99" s="81">
        <v>0</v>
      </c>
      <c r="AT99" s="81">
        <v>1</v>
      </c>
      <c r="AU99" s="81">
        <v>0</v>
      </c>
      <c r="AV99" s="81">
        <v>2</v>
      </c>
      <c r="AW99" s="81" t="s">
        <v>564</v>
      </c>
      <c r="AX99" s="82"/>
      <c r="AY99" s="81">
        <v>74469.429000000091</v>
      </c>
      <c r="AZ99" s="81">
        <v>54322.9</v>
      </c>
      <c r="BA99" s="81">
        <v>0</v>
      </c>
      <c r="BB99" s="81">
        <v>110</v>
      </c>
      <c r="BC99" s="81">
        <v>0</v>
      </c>
      <c r="BD99" s="81">
        <v>16863</v>
      </c>
      <c r="BE99" s="81" t="s">
        <v>564</v>
      </c>
      <c r="BF99" s="82"/>
      <c r="BG99" s="81">
        <v>0</v>
      </c>
      <c r="BH99" s="81">
        <v>0</v>
      </c>
      <c r="BI99" s="81">
        <v>152.80199999999999</v>
      </c>
      <c r="BJ99" s="81">
        <v>5.65</v>
      </c>
      <c r="BK99" s="81">
        <v>767.77599999999995</v>
      </c>
      <c r="BL99" s="81">
        <v>0</v>
      </c>
      <c r="BM99" s="82"/>
      <c r="BN99" s="81">
        <v>0</v>
      </c>
      <c r="BO99" s="81">
        <v>0</v>
      </c>
      <c r="BP99" s="81">
        <v>19</v>
      </c>
      <c r="BQ99" s="81">
        <v>6</v>
      </c>
      <c r="BR99" s="81">
        <v>96</v>
      </c>
      <c r="BS99" s="81">
        <v>0</v>
      </c>
      <c r="BT99"/>
      <c r="BU99" s="80">
        <v>706.88599999999997</v>
      </c>
      <c r="BV99" s="80">
        <v>0</v>
      </c>
      <c r="BW99" s="80">
        <v>175.786</v>
      </c>
      <c r="BX99" s="80">
        <v>0</v>
      </c>
      <c r="BY99" s="80">
        <v>29.283000000000001</v>
      </c>
      <c r="BZ99" s="80">
        <v>0</v>
      </c>
      <c r="CA99" s="80">
        <v>14.273</v>
      </c>
      <c r="CB99" s="80">
        <v>0</v>
      </c>
      <c r="CC99" s="80">
        <v>0</v>
      </c>
    </row>
    <row r="100" spans="1:81">
      <c r="A100" s="80" t="s">
        <v>1755</v>
      </c>
      <c r="B100" s="80">
        <v>84</v>
      </c>
      <c r="C100" s="80">
        <v>16</v>
      </c>
      <c r="D100" s="80">
        <v>5</v>
      </c>
      <c r="E100" s="80">
        <v>2019</v>
      </c>
      <c r="F100" s="80" t="s">
        <v>73</v>
      </c>
      <c r="G100" s="80" t="s">
        <v>1739</v>
      </c>
      <c r="H100" s="80" t="s">
        <v>1740</v>
      </c>
      <c r="I100" s="177"/>
      <c r="J100" s="81">
        <v>1049.2585307042502</v>
      </c>
      <c r="K100" s="81">
        <v>102.53877878519937</v>
      </c>
      <c r="L100" s="81">
        <v>21.968620950352651</v>
      </c>
      <c r="M100" s="81">
        <v>2926.7798184821295</v>
      </c>
      <c r="N100" s="81">
        <v>1311.0441031408016</v>
      </c>
      <c r="O100" s="81">
        <v>1015.8584523484976</v>
      </c>
      <c r="P100" s="81">
        <v>577.96936068220361</v>
      </c>
      <c r="Q100" s="81">
        <v>95.909590849802072</v>
      </c>
      <c r="R100" s="81">
        <v>119.55325311194441</v>
      </c>
      <c r="S100" s="81">
        <v>172.20230938754173</v>
      </c>
      <c r="T100" s="82"/>
      <c r="U100" s="81">
        <v>58226769</v>
      </c>
      <c r="V100" s="81">
        <v>55746</v>
      </c>
      <c r="W100" s="81">
        <v>586</v>
      </c>
      <c r="X100" s="81">
        <v>820222</v>
      </c>
      <c r="Y100" s="81">
        <v>804183</v>
      </c>
      <c r="Z100" s="81">
        <v>635997</v>
      </c>
      <c r="AA100" s="81">
        <v>120012</v>
      </c>
      <c r="AB100" s="81">
        <v>1554229</v>
      </c>
      <c r="AC100" s="81">
        <v>21081784</v>
      </c>
      <c r="AD100" s="81">
        <v>172.2023093875417</v>
      </c>
      <c r="AE100" s="82"/>
      <c r="AF100" s="81">
        <v>582242692.5072459</v>
      </c>
      <c r="AG100" s="81">
        <v>91770327.142148748</v>
      </c>
      <c r="AH100" s="81">
        <v>4819640.0946689202</v>
      </c>
      <c r="AI100" s="81">
        <v>4918706607.0383263</v>
      </c>
      <c r="AJ100" s="81">
        <v>2607070357.831511</v>
      </c>
      <c r="AK100" s="81">
        <v>0</v>
      </c>
      <c r="AL100" s="81">
        <v>0</v>
      </c>
      <c r="AM100" s="81">
        <v>211674289.57035229</v>
      </c>
      <c r="AN100" s="81">
        <v>0</v>
      </c>
      <c r="AO100" s="81">
        <v>0</v>
      </c>
      <c r="AP100" s="82"/>
      <c r="AQ100" s="81">
        <v>18623</v>
      </c>
      <c r="AR100" s="81">
        <v>1963</v>
      </c>
      <c r="AS100" s="81">
        <v>0</v>
      </c>
      <c r="AT100" s="81">
        <v>1</v>
      </c>
      <c r="AU100" s="81">
        <v>0</v>
      </c>
      <c r="AV100" s="81">
        <v>2</v>
      </c>
      <c r="AW100" s="81" t="s">
        <v>564</v>
      </c>
      <c r="AX100" s="82"/>
      <c r="AY100" s="81">
        <v>80649.519000000597</v>
      </c>
      <c r="AZ100" s="81">
        <v>56009.900000000052</v>
      </c>
      <c r="BA100" s="81">
        <v>0</v>
      </c>
      <c r="BB100" s="81">
        <v>110</v>
      </c>
      <c r="BC100" s="81">
        <v>0</v>
      </c>
      <c r="BD100" s="81">
        <v>16863</v>
      </c>
      <c r="BE100" s="81" t="s">
        <v>564</v>
      </c>
      <c r="BF100" s="82"/>
      <c r="BG100" s="81">
        <v>0</v>
      </c>
      <c r="BH100" s="81">
        <v>2.073</v>
      </c>
      <c r="BI100" s="81">
        <v>119.53700000000001</v>
      </c>
      <c r="BJ100" s="81">
        <v>9.0079999999999991</v>
      </c>
      <c r="BK100" s="81">
        <v>651.05099999999993</v>
      </c>
      <c r="BL100" s="81">
        <v>0</v>
      </c>
      <c r="BM100" s="82"/>
      <c r="BN100" s="81">
        <v>0</v>
      </c>
      <c r="BO100" s="81">
        <v>1</v>
      </c>
      <c r="BP100" s="81">
        <v>19</v>
      </c>
      <c r="BQ100" s="81">
        <v>8</v>
      </c>
      <c r="BR100" s="81">
        <v>93</v>
      </c>
      <c r="BS100" s="81">
        <v>0</v>
      </c>
      <c r="BT100"/>
      <c r="BU100" s="80">
        <v>569.04100000000005</v>
      </c>
      <c r="BV100" s="80">
        <v>171.36600000000001</v>
      </c>
      <c r="BW100" s="80">
        <v>0</v>
      </c>
      <c r="BX100" s="80">
        <v>2.7E-2</v>
      </c>
      <c r="BY100" s="80">
        <v>30.957999999999998</v>
      </c>
      <c r="BZ100" s="80">
        <v>0</v>
      </c>
      <c r="CA100" s="80">
        <v>10.276999999999999</v>
      </c>
      <c r="CB100" s="80">
        <v>0</v>
      </c>
      <c r="CC100" s="80">
        <v>0</v>
      </c>
    </row>
    <row r="101" spans="1:81">
      <c r="A101" s="80" t="s">
        <v>1756</v>
      </c>
      <c r="B101" s="80">
        <v>85</v>
      </c>
      <c r="C101" s="80">
        <v>17</v>
      </c>
      <c r="D101" s="80">
        <v>5</v>
      </c>
      <c r="E101" s="80">
        <v>2020</v>
      </c>
      <c r="F101" s="80" t="s">
        <v>218</v>
      </c>
      <c r="G101" s="80" t="s">
        <v>1739</v>
      </c>
      <c r="H101" s="80" t="s">
        <v>1740</v>
      </c>
      <c r="I101" s="177"/>
      <c r="J101" s="81">
        <v>1057.568673001776</v>
      </c>
      <c r="K101" s="81">
        <v>114.25792099378783</v>
      </c>
      <c r="L101" s="81">
        <v>20.270748761643311</v>
      </c>
      <c r="M101" s="81">
        <v>2965.6914089338043</v>
      </c>
      <c r="N101" s="81">
        <v>1542.2919544270874</v>
      </c>
      <c r="O101" s="81">
        <v>896.52632410581487</v>
      </c>
      <c r="P101" s="81">
        <v>541.85704631607371</v>
      </c>
      <c r="Q101" s="81">
        <v>92.145697935730382</v>
      </c>
      <c r="R101" s="81">
        <v>113.93073473799113</v>
      </c>
      <c r="S101" s="81">
        <v>167.00758080516681</v>
      </c>
      <c r="T101" s="82"/>
      <c r="U101" s="81">
        <v>59701380</v>
      </c>
      <c r="V101" s="81">
        <v>61392</v>
      </c>
      <c r="W101" s="81">
        <v>715</v>
      </c>
      <c r="X101" s="81">
        <v>875193</v>
      </c>
      <c r="Y101" s="81">
        <v>815576</v>
      </c>
      <c r="Z101" s="81">
        <v>640635</v>
      </c>
      <c r="AA101" s="81">
        <v>122244</v>
      </c>
      <c r="AB101" s="81">
        <v>1562767</v>
      </c>
      <c r="AC101" s="81">
        <v>20195129.999999996</v>
      </c>
      <c r="AD101" s="81">
        <v>167.00758080516681</v>
      </c>
      <c r="AE101" s="82"/>
      <c r="AF101" s="81">
        <v>607051888.82254827</v>
      </c>
      <c r="AG101" s="81">
        <v>92263007.987962708</v>
      </c>
      <c r="AH101" s="81">
        <v>4612658.7186136348</v>
      </c>
      <c r="AI101" s="81">
        <v>4938845636.580822</v>
      </c>
      <c r="AJ101" s="81">
        <v>2983532437.3645868</v>
      </c>
      <c r="AK101" s="81"/>
      <c r="AL101" s="81"/>
      <c r="AM101" s="81">
        <v>203958456.20350471</v>
      </c>
      <c r="AN101" s="81"/>
      <c r="AO101" s="81"/>
      <c r="AP101" s="82"/>
      <c r="AQ101" s="81">
        <v>19659</v>
      </c>
      <c r="AR101" s="81">
        <v>1983</v>
      </c>
      <c r="AS101" s="81">
        <v>0</v>
      </c>
      <c r="AT101" s="81">
        <v>1</v>
      </c>
      <c r="AU101" s="81">
        <v>0</v>
      </c>
      <c r="AV101" s="81">
        <v>3</v>
      </c>
      <c r="AW101" s="81">
        <v>0</v>
      </c>
      <c r="AX101" s="82"/>
      <c r="AY101" s="81">
        <v>86112.367000001133</v>
      </c>
      <c r="AZ101" s="81">
        <v>57278.200000000063</v>
      </c>
      <c r="BA101" s="81">
        <v>0</v>
      </c>
      <c r="BB101" s="81">
        <v>110</v>
      </c>
      <c r="BC101" s="81">
        <v>0</v>
      </c>
      <c r="BD101" s="81">
        <v>17767</v>
      </c>
      <c r="BE101" s="81">
        <v>0</v>
      </c>
      <c r="BF101" s="82"/>
      <c r="BG101" s="81">
        <v>0</v>
      </c>
      <c r="BH101" s="81">
        <v>0</v>
      </c>
      <c r="BI101" s="81">
        <v>119.02500000000001</v>
      </c>
      <c r="BJ101" s="81">
        <v>4.7370000000000001</v>
      </c>
      <c r="BK101" s="81">
        <v>581.20499999999993</v>
      </c>
      <c r="BL101" s="81">
        <v>0</v>
      </c>
      <c r="BM101" s="82"/>
      <c r="BN101" s="81">
        <v>0</v>
      </c>
      <c r="BO101" s="81">
        <v>0</v>
      </c>
      <c r="BP101" s="81">
        <v>19</v>
      </c>
      <c r="BQ101" s="81">
        <v>6</v>
      </c>
      <c r="BR101" s="81">
        <v>95</v>
      </c>
      <c r="BS101" s="81">
        <v>0</v>
      </c>
      <c r="BT101"/>
      <c r="BU101" s="80">
        <v>537.68200000000002</v>
      </c>
      <c r="BV101" s="80">
        <v>130.08799999999999</v>
      </c>
      <c r="BW101" s="80">
        <v>0</v>
      </c>
      <c r="BX101" s="80">
        <v>1.9E-2</v>
      </c>
      <c r="BY101" s="80">
        <v>23.798999999999999</v>
      </c>
      <c r="BZ101" s="80">
        <v>0</v>
      </c>
      <c r="CA101" s="80">
        <v>13.379</v>
      </c>
      <c r="CB101" s="80">
        <v>0</v>
      </c>
      <c r="CC101" s="80">
        <v>0</v>
      </c>
    </row>
    <row r="102" spans="1:81">
      <c r="A102" s="80" t="s">
        <v>1757</v>
      </c>
      <c r="B102" s="80">
        <v>85</v>
      </c>
      <c r="C102" s="80">
        <v>18</v>
      </c>
      <c r="D102" s="80">
        <v>5</v>
      </c>
      <c r="E102" s="80">
        <v>2021</v>
      </c>
      <c r="F102" s="80" t="s">
        <v>75</v>
      </c>
      <c r="G102" s="174" t="s">
        <v>1739</v>
      </c>
      <c r="H102" s="80" t="s">
        <v>1740</v>
      </c>
      <c r="I102" s="177"/>
      <c r="J102" s="81">
        <v>1014.7008691841589</v>
      </c>
      <c r="K102" s="81">
        <v>123.49548577045361</v>
      </c>
      <c r="L102" s="81">
        <v>18.419239037088609</v>
      </c>
      <c r="M102" s="81">
        <v>2714.6957665409368</v>
      </c>
      <c r="N102" s="81">
        <v>1409.4428006614569</v>
      </c>
      <c r="O102" s="81">
        <v>876.97794979512889</v>
      </c>
      <c r="P102" s="81">
        <v>561.55717982475971</v>
      </c>
      <c r="Q102" s="81">
        <v>93.579590963190228</v>
      </c>
      <c r="R102" s="81">
        <v>115.192484662224</v>
      </c>
      <c r="S102" s="81">
        <v>179.798494436309</v>
      </c>
      <c r="T102" s="82"/>
      <c r="U102" s="81">
        <v>62449217</v>
      </c>
      <c r="V102" s="81">
        <v>61392</v>
      </c>
      <c r="W102" s="81">
        <v>715</v>
      </c>
      <c r="X102" s="81">
        <v>875193</v>
      </c>
      <c r="Y102" s="81">
        <v>824687</v>
      </c>
      <c r="Z102" s="81">
        <v>645269</v>
      </c>
      <c r="AA102" s="81">
        <v>123547</v>
      </c>
      <c r="AB102" s="81">
        <v>1568265</v>
      </c>
      <c r="AC102" s="81">
        <v>19791188.999999996</v>
      </c>
      <c r="AD102" s="81">
        <v>179.798494436309</v>
      </c>
      <c r="AE102" s="82"/>
      <c r="AF102" s="81">
        <v>605664968.20985532</v>
      </c>
      <c r="AG102" s="81">
        <v>102876316.79398037</v>
      </c>
      <c r="AH102" s="81">
        <v>4128349.8325327504</v>
      </c>
      <c r="AI102" s="81">
        <v>5221243333.2099867</v>
      </c>
      <c r="AJ102" s="81">
        <v>3145373841.5993962</v>
      </c>
      <c r="AK102" s="81">
        <v>0</v>
      </c>
      <c r="AL102" s="81">
        <v>0</v>
      </c>
      <c r="AM102" s="81">
        <v>205856561.01290405</v>
      </c>
      <c r="AN102" s="81">
        <v>0</v>
      </c>
      <c r="AO102" s="81">
        <v>0</v>
      </c>
      <c r="AP102" s="82"/>
      <c r="AQ102" s="81">
        <v>20756</v>
      </c>
      <c r="AR102" s="81">
        <v>2019</v>
      </c>
      <c r="AS102" s="81">
        <v>0</v>
      </c>
      <c r="AT102" s="81">
        <v>1</v>
      </c>
      <c r="AU102" s="81">
        <v>0</v>
      </c>
      <c r="AV102" s="81">
        <v>3</v>
      </c>
      <c r="AW102" s="81"/>
      <c r="AX102" s="82"/>
      <c r="AY102" s="81">
        <v>91924.047000001287</v>
      </c>
      <c r="AZ102" s="81">
        <v>59807.000000000007</v>
      </c>
      <c r="BA102" s="81">
        <v>0</v>
      </c>
      <c r="BB102" s="81">
        <v>110</v>
      </c>
      <c r="BC102" s="81">
        <v>0</v>
      </c>
      <c r="BD102" s="81">
        <v>17767</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1758</v>
      </c>
      <c r="B103" s="80">
        <v>85</v>
      </c>
      <c r="C103" s="80">
        <v>19</v>
      </c>
      <c r="D103" s="80">
        <v>5</v>
      </c>
      <c r="E103" s="80">
        <v>2022</v>
      </c>
      <c r="F103" s="80" t="s">
        <v>568</v>
      </c>
      <c r="G103" s="174" t="s">
        <v>1739</v>
      </c>
      <c r="H103" s="80" t="s">
        <v>1740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22053</v>
      </c>
      <c r="AR103" s="81">
        <v>2025</v>
      </c>
      <c r="AS103" s="81">
        <v>0</v>
      </c>
      <c r="AT103" s="81">
        <v>1</v>
      </c>
      <c r="AU103" s="81">
        <v>0</v>
      </c>
      <c r="AV103" s="81">
        <v>3</v>
      </c>
      <c r="AW103" s="81"/>
      <c r="AX103" s="82"/>
      <c r="AY103" s="81">
        <v>99008.837000001222</v>
      </c>
      <c r="AZ103" s="81">
        <v>59912.3</v>
      </c>
      <c r="BA103" s="81">
        <v>0</v>
      </c>
      <c r="BB103" s="81">
        <v>110</v>
      </c>
      <c r="BC103" s="81">
        <v>0</v>
      </c>
      <c r="BD103" s="81">
        <v>17767</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1759</v>
      </c>
      <c r="B104" s="80">
        <v>103</v>
      </c>
      <c r="C104" s="80">
        <v>1</v>
      </c>
      <c r="D104" s="80">
        <v>7</v>
      </c>
      <c r="E104" s="80">
        <v>1990</v>
      </c>
      <c r="F104" s="80" t="s">
        <v>562</v>
      </c>
      <c r="G104" s="80" t="s">
        <v>1760</v>
      </c>
      <c r="H104" s="80" t="s">
        <v>1761</v>
      </c>
      <c r="I104" s="177"/>
      <c r="J104" s="81">
        <v>7818.1600210980978</v>
      </c>
      <c r="K104" s="81">
        <v>99.83550393624752</v>
      </c>
      <c r="L104" s="81">
        <v>25.347669253914304</v>
      </c>
      <c r="M104" s="81">
        <v>948.19483727596264</v>
      </c>
      <c r="N104" s="81">
        <v>1173.2479639653286</v>
      </c>
      <c r="O104" s="81">
        <v>651.13149972351539</v>
      </c>
      <c r="P104" s="81">
        <v>415.79648845374857</v>
      </c>
      <c r="Q104" s="81">
        <v>72.281313128913595</v>
      </c>
      <c r="R104" s="81">
        <v>207.35189831371747</v>
      </c>
      <c r="S104" s="81">
        <v>106.71696733208812</v>
      </c>
      <c r="T104" s="82"/>
      <c r="U104" s="81">
        <v>640877235</v>
      </c>
      <c r="V104" s="81">
        <v>41797</v>
      </c>
      <c r="W104" s="81">
        <v>231</v>
      </c>
      <c r="X104" s="81">
        <v>323441</v>
      </c>
      <c r="Y104" s="81">
        <v>466084</v>
      </c>
      <c r="Z104" s="81">
        <v>267818</v>
      </c>
      <c r="AA104" s="81">
        <v>100960</v>
      </c>
      <c r="AB104" s="81">
        <v>1173603</v>
      </c>
      <c r="AC104" s="81">
        <v>35913722</v>
      </c>
      <c r="AD104" s="81">
        <v>106.71696733208812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1762</v>
      </c>
      <c r="B105" s="80">
        <v>104</v>
      </c>
      <c r="C105" s="80">
        <v>2</v>
      </c>
      <c r="D105" s="80">
        <v>7</v>
      </c>
      <c r="E105" s="80">
        <v>2005</v>
      </c>
      <c r="F105" s="80" t="s">
        <v>565</v>
      </c>
      <c r="G105" s="80" t="s">
        <v>1760</v>
      </c>
      <c r="H105" s="80" t="s">
        <v>1761</v>
      </c>
      <c r="I105" s="177"/>
      <c r="J105" s="81">
        <v>6298.2944821559604</v>
      </c>
      <c r="K105" s="81">
        <v>65.649159541713033</v>
      </c>
      <c r="L105" s="81">
        <v>17.161774573714041</v>
      </c>
      <c r="M105" s="81">
        <v>1750.4779389390662</v>
      </c>
      <c r="N105" s="81">
        <v>1697.2644689707502</v>
      </c>
      <c r="O105" s="81">
        <v>760.86308370769939</v>
      </c>
      <c r="P105" s="81">
        <v>401.09625872782556</v>
      </c>
      <c r="Q105" s="81">
        <v>76.261618542744003</v>
      </c>
      <c r="R105" s="81">
        <v>157.93755859205208</v>
      </c>
      <c r="S105" s="81">
        <v>163.83315035199999</v>
      </c>
      <c r="T105" s="82"/>
      <c r="U105" s="81">
        <v>422977600</v>
      </c>
      <c r="V105" s="81">
        <v>33229</v>
      </c>
      <c r="W105" s="81">
        <v>190</v>
      </c>
      <c r="X105" s="81">
        <v>333499</v>
      </c>
      <c r="Y105" s="81">
        <v>597441</v>
      </c>
      <c r="Z105" s="81">
        <v>362145</v>
      </c>
      <c r="AA105" s="81">
        <v>79762</v>
      </c>
      <c r="AB105" s="81">
        <v>1294439</v>
      </c>
      <c r="AC105" s="81">
        <v>27927987</v>
      </c>
      <c r="AD105" s="81">
        <v>163.83315035199999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1763</v>
      </c>
      <c r="B106" s="80">
        <v>105</v>
      </c>
      <c r="C106" s="80">
        <v>3</v>
      </c>
      <c r="D106" s="80">
        <v>7</v>
      </c>
      <c r="E106" s="80">
        <v>2006</v>
      </c>
      <c r="F106" s="80" t="s">
        <v>566</v>
      </c>
      <c r="G106" s="80" t="s">
        <v>1760</v>
      </c>
      <c r="H106" s="80" t="s">
        <v>1761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1764</v>
      </c>
      <c r="B107" s="80">
        <v>106</v>
      </c>
      <c r="C107" s="80">
        <v>4</v>
      </c>
      <c r="D107" s="80">
        <v>7</v>
      </c>
      <c r="E107" s="80">
        <v>2007</v>
      </c>
      <c r="F107" s="80" t="s">
        <v>567</v>
      </c>
      <c r="G107" s="80" t="s">
        <v>1760</v>
      </c>
      <c r="H107" s="80" t="s">
        <v>1761</v>
      </c>
      <c r="I107" s="177"/>
      <c r="J107" s="81">
        <v>7313.9587416460918</v>
      </c>
      <c r="K107" s="81">
        <v>62.90992196177617</v>
      </c>
      <c r="L107" s="81">
        <v>25.342831191985702</v>
      </c>
      <c r="M107" s="81">
        <v>1693.2578105772041</v>
      </c>
      <c r="N107" s="81">
        <v>1913.33134766842</v>
      </c>
      <c r="O107" s="81">
        <v>730.28166554460233</v>
      </c>
      <c r="P107" s="81">
        <v>402.03485603983029</v>
      </c>
      <c r="Q107" s="81">
        <v>83.403864718438385</v>
      </c>
      <c r="R107" s="81">
        <v>144.68369232489928</v>
      </c>
      <c r="S107" s="81">
        <v>184.89241750140005</v>
      </c>
      <c r="T107" s="82"/>
      <c r="U107" s="81">
        <v>493504193</v>
      </c>
      <c r="V107" s="81">
        <v>29894</v>
      </c>
      <c r="W107" s="81">
        <v>258</v>
      </c>
      <c r="X107" s="81">
        <v>373803</v>
      </c>
      <c r="Y107" s="81">
        <v>629279</v>
      </c>
      <c r="Z107" s="81">
        <v>361337</v>
      </c>
      <c r="AA107" s="81">
        <v>78730</v>
      </c>
      <c r="AB107" s="81">
        <v>1340801</v>
      </c>
      <c r="AC107" s="81">
        <v>26318395</v>
      </c>
      <c r="AD107" s="81">
        <v>184.89241750140005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1765</v>
      </c>
      <c r="B108" s="80">
        <v>107</v>
      </c>
      <c r="C108" s="80">
        <v>5</v>
      </c>
      <c r="D108" s="80">
        <v>7</v>
      </c>
      <c r="E108" s="80">
        <v>2008</v>
      </c>
      <c r="F108" s="80" t="s">
        <v>84</v>
      </c>
      <c r="G108" s="80" t="s">
        <v>1760</v>
      </c>
      <c r="H108" s="80" t="s">
        <v>1761</v>
      </c>
      <c r="I108" s="177"/>
      <c r="J108" s="81">
        <v>6513.0845363101762</v>
      </c>
      <c r="K108" s="81">
        <v>47.67105809355342</v>
      </c>
      <c r="L108" s="81">
        <v>20.148880832307466</v>
      </c>
      <c r="M108" s="81">
        <v>1771.0873174310732</v>
      </c>
      <c r="N108" s="81">
        <v>1869.0166436883408</v>
      </c>
      <c r="O108" s="81">
        <v>700.99322805642282</v>
      </c>
      <c r="P108" s="81">
        <v>393.15035148454342</v>
      </c>
      <c r="Q108" s="81">
        <v>83.173128857669994</v>
      </c>
      <c r="R108" s="81">
        <v>130.01686558668101</v>
      </c>
      <c r="S108" s="81">
        <v>186.45850453355001</v>
      </c>
      <c r="T108" s="82"/>
      <c r="U108" s="81">
        <v>461104350</v>
      </c>
      <c r="V108" s="81">
        <v>29894</v>
      </c>
      <c r="W108" s="81">
        <v>258</v>
      </c>
      <c r="X108" s="81">
        <v>373803</v>
      </c>
      <c r="Y108" s="81">
        <v>641545</v>
      </c>
      <c r="Z108" s="81">
        <v>359019</v>
      </c>
      <c r="AA108" s="81">
        <v>77078</v>
      </c>
      <c r="AB108" s="81">
        <v>1359063</v>
      </c>
      <c r="AC108" s="81">
        <v>24558397</v>
      </c>
      <c r="AD108" s="81">
        <v>186.45850453355001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1766</v>
      </c>
      <c r="B109" s="80">
        <v>108</v>
      </c>
      <c r="C109" s="80">
        <v>6</v>
      </c>
      <c r="D109" s="80">
        <v>7</v>
      </c>
      <c r="E109" s="80">
        <v>2009</v>
      </c>
      <c r="F109" s="80" t="s">
        <v>85</v>
      </c>
      <c r="G109" s="80" t="s">
        <v>1760</v>
      </c>
      <c r="H109" s="80" t="s">
        <v>1761</v>
      </c>
      <c r="I109" s="177"/>
      <c r="J109" s="81">
        <v>6208.8880288883565</v>
      </c>
      <c r="K109" s="81">
        <v>46.251039951649467</v>
      </c>
      <c r="L109" s="81">
        <v>41.404019485938342</v>
      </c>
      <c r="M109" s="81">
        <v>1672.4819813100657</v>
      </c>
      <c r="N109" s="81">
        <v>1618.6991578989275</v>
      </c>
      <c r="O109" s="81">
        <v>709.53446145980695</v>
      </c>
      <c r="P109" s="81">
        <v>375.3818225321665</v>
      </c>
      <c r="Q109" s="81">
        <v>80.093064627309687</v>
      </c>
      <c r="R109" s="81">
        <v>122.78436859878035</v>
      </c>
      <c r="S109" s="81">
        <v>169.45356319481999</v>
      </c>
      <c r="T109" s="82"/>
      <c r="U109" s="81">
        <v>347358588</v>
      </c>
      <c r="V109" s="81">
        <v>35388</v>
      </c>
      <c r="W109" s="81">
        <v>783</v>
      </c>
      <c r="X109" s="81">
        <v>412105</v>
      </c>
      <c r="Y109" s="81">
        <v>650556</v>
      </c>
      <c r="Z109" s="81">
        <v>358687</v>
      </c>
      <c r="AA109" s="81">
        <v>75553</v>
      </c>
      <c r="AB109" s="81">
        <v>1373851</v>
      </c>
      <c r="AC109" s="81">
        <v>22625926</v>
      </c>
      <c r="AD109" s="81">
        <v>169.45356319481999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12391.894</v>
      </c>
      <c r="BJ109" s="81">
        <v>2944.194</v>
      </c>
      <c r="BK109" s="81">
        <v>712.13300000000004</v>
      </c>
      <c r="BL109" s="81">
        <v>0</v>
      </c>
      <c r="BM109" s="82"/>
      <c r="BN109" s="81">
        <v>0</v>
      </c>
      <c r="BO109" s="81">
        <v>0</v>
      </c>
      <c r="BP109" s="81">
        <v>73</v>
      </c>
      <c r="BQ109" s="81">
        <v>7</v>
      </c>
      <c r="BR109" s="81">
        <v>69</v>
      </c>
      <c r="BS109" s="81">
        <v>0</v>
      </c>
      <c r="BT109"/>
      <c r="BU109" s="80"/>
      <c r="BV109" s="80"/>
      <c r="BW109" s="80"/>
      <c r="BX109" s="80"/>
      <c r="BY109" s="80"/>
      <c r="BZ109" s="80"/>
      <c r="CA109" s="80"/>
      <c r="CB109" s="80"/>
      <c r="CC109" s="80"/>
    </row>
    <row r="110" spans="1:81">
      <c r="A110" s="80" t="s">
        <v>1767</v>
      </c>
      <c r="B110" s="80">
        <v>109</v>
      </c>
      <c r="C110" s="80">
        <v>7</v>
      </c>
      <c r="D110" s="80">
        <v>7</v>
      </c>
      <c r="E110" s="80">
        <v>2010</v>
      </c>
      <c r="F110" s="80" t="s">
        <v>86</v>
      </c>
      <c r="G110" s="80" t="s">
        <v>1760</v>
      </c>
      <c r="H110" s="80" t="s">
        <v>1761</v>
      </c>
      <c r="I110" s="177"/>
      <c r="J110" s="81">
        <v>6209.9660537025047</v>
      </c>
      <c r="K110" s="81">
        <v>49.448688639079982</v>
      </c>
      <c r="L110" s="81">
        <v>38.362768370497278</v>
      </c>
      <c r="M110" s="81">
        <v>1693.5580624595411</v>
      </c>
      <c r="N110" s="81">
        <v>1728.3888236441342</v>
      </c>
      <c r="O110" s="81">
        <v>704.66957559819298</v>
      </c>
      <c r="P110" s="81">
        <v>382.39779328130311</v>
      </c>
      <c r="Q110" s="81">
        <v>84.064752753822447</v>
      </c>
      <c r="R110" s="81">
        <v>128.63907394081596</v>
      </c>
      <c r="S110" s="81">
        <v>210.51745823007997</v>
      </c>
      <c r="T110" s="82"/>
      <c r="U110" s="81">
        <v>407931330</v>
      </c>
      <c r="V110" s="81">
        <v>35388</v>
      </c>
      <c r="W110" s="81">
        <v>783</v>
      </c>
      <c r="X110" s="81">
        <v>412105</v>
      </c>
      <c r="Y110" s="81">
        <v>656236</v>
      </c>
      <c r="Z110" s="81">
        <v>357883</v>
      </c>
      <c r="AA110" s="81">
        <v>75043</v>
      </c>
      <c r="AB110" s="81">
        <v>1381706</v>
      </c>
      <c r="AC110" s="81">
        <v>22464057</v>
      </c>
      <c r="AD110" s="81">
        <v>210.51745823007997</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13946.074000000001</v>
      </c>
      <c r="BJ110" s="81">
        <v>2760.15</v>
      </c>
      <c r="BK110" s="81">
        <v>690.80400000000009</v>
      </c>
      <c r="BL110" s="81">
        <v>0</v>
      </c>
      <c r="BM110" s="82"/>
      <c r="BN110" s="81">
        <v>0</v>
      </c>
      <c r="BO110" s="81">
        <v>0</v>
      </c>
      <c r="BP110" s="81">
        <v>76</v>
      </c>
      <c r="BQ110" s="81">
        <v>7</v>
      </c>
      <c r="BR110" s="81">
        <v>74</v>
      </c>
      <c r="BS110" s="81">
        <v>0</v>
      </c>
      <c r="BT110"/>
      <c r="BU110" s="80">
        <v>16486.881000000001</v>
      </c>
      <c r="BV110" s="80">
        <v>595.02099999999996</v>
      </c>
      <c r="BW110" s="80">
        <v>78.072000000000003</v>
      </c>
      <c r="BX110" s="80">
        <v>12.923</v>
      </c>
      <c r="BY110" s="80">
        <v>37.009</v>
      </c>
      <c r="BZ110" s="80">
        <v>24.283000000000001</v>
      </c>
      <c r="CA110" s="80">
        <v>123.782</v>
      </c>
      <c r="CB110" s="80">
        <v>39.057000000000002</v>
      </c>
      <c r="CC110" s="80">
        <v>0</v>
      </c>
    </row>
    <row r="111" spans="1:81">
      <c r="A111" s="80" t="s">
        <v>1768</v>
      </c>
      <c r="B111" s="80">
        <v>110</v>
      </c>
      <c r="C111" s="80">
        <v>8</v>
      </c>
      <c r="D111" s="80">
        <v>7</v>
      </c>
      <c r="E111" s="80">
        <v>2011</v>
      </c>
      <c r="F111" s="80" t="s">
        <v>87</v>
      </c>
      <c r="G111" s="80" t="s">
        <v>1760</v>
      </c>
      <c r="H111" s="80" t="s">
        <v>1761</v>
      </c>
      <c r="I111" s="177"/>
      <c r="J111" s="81">
        <v>6483.5180148274212</v>
      </c>
      <c r="K111" s="81">
        <v>77.374094717380672</v>
      </c>
      <c r="L111" s="81">
        <v>35.160950282901773</v>
      </c>
      <c r="M111" s="81">
        <v>2139.7707037319665</v>
      </c>
      <c r="N111" s="81">
        <v>1830.7896248913237</v>
      </c>
      <c r="O111" s="81">
        <v>691.18351952431874</v>
      </c>
      <c r="P111" s="81">
        <v>370.20894971136261</v>
      </c>
      <c r="Q111" s="81">
        <v>97.44125806016298</v>
      </c>
      <c r="R111" s="81">
        <v>129.34487258301539</v>
      </c>
      <c r="S111" s="81">
        <v>164.16155549314999</v>
      </c>
      <c r="T111" s="82"/>
      <c r="U111" s="81">
        <v>428385416</v>
      </c>
      <c r="V111" s="81">
        <v>35388</v>
      </c>
      <c r="W111" s="81">
        <v>783</v>
      </c>
      <c r="X111" s="81">
        <v>412105</v>
      </c>
      <c r="Y111" s="81">
        <v>661467</v>
      </c>
      <c r="Z111" s="81">
        <v>358660</v>
      </c>
      <c r="AA111" s="81">
        <v>74813</v>
      </c>
      <c r="AB111" s="81">
        <v>1388481</v>
      </c>
      <c r="AC111" s="81">
        <v>22549953</v>
      </c>
      <c r="AD111" s="81">
        <v>164.16155549314999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13847.308999999999</v>
      </c>
      <c r="BJ111" s="81">
        <v>2461.1689999999999</v>
      </c>
      <c r="BK111" s="81">
        <v>576.73199999999997</v>
      </c>
      <c r="BL111" s="81">
        <v>0</v>
      </c>
      <c r="BM111" s="82"/>
      <c r="BN111" s="81">
        <v>0</v>
      </c>
      <c r="BO111" s="81">
        <v>0</v>
      </c>
      <c r="BP111" s="81">
        <v>74</v>
      </c>
      <c r="BQ111" s="81">
        <v>7</v>
      </c>
      <c r="BR111" s="81">
        <v>72</v>
      </c>
      <c r="BS111" s="81">
        <v>0</v>
      </c>
      <c r="BT111"/>
      <c r="BU111" s="80">
        <v>16013.843999999999</v>
      </c>
      <c r="BV111" s="80">
        <v>518.83799999999997</v>
      </c>
      <c r="BW111" s="80">
        <v>79.155000000000001</v>
      </c>
      <c r="BX111" s="80">
        <v>11.869</v>
      </c>
      <c r="BY111" s="80">
        <v>37.04</v>
      </c>
      <c r="BZ111" s="80">
        <v>69.453000000000003</v>
      </c>
      <c r="CA111" s="80">
        <v>99.86</v>
      </c>
      <c r="CB111" s="80">
        <v>55.151000000000003</v>
      </c>
      <c r="CC111" s="80">
        <v>0</v>
      </c>
    </row>
    <row r="112" spans="1:81">
      <c r="A112" s="80" t="s">
        <v>1769</v>
      </c>
      <c r="B112" s="80">
        <v>111</v>
      </c>
      <c r="C112" s="80">
        <v>9</v>
      </c>
      <c r="D112" s="80">
        <v>7</v>
      </c>
      <c r="E112" s="80">
        <v>2012</v>
      </c>
      <c r="F112" s="80" t="s">
        <v>88</v>
      </c>
      <c r="G112" s="80" t="s">
        <v>1760</v>
      </c>
      <c r="H112" s="80" t="s">
        <v>1761</v>
      </c>
      <c r="I112" s="177"/>
      <c r="J112" s="81">
        <v>6459.0840557880383</v>
      </c>
      <c r="K112" s="81">
        <v>73.359779596779077</v>
      </c>
      <c r="L112" s="81">
        <v>34.67206264246142</v>
      </c>
      <c r="M112" s="81">
        <v>2200.9417143796009</v>
      </c>
      <c r="N112" s="81">
        <v>1967.7638196395199</v>
      </c>
      <c r="O112" s="81">
        <v>688.17265597056769</v>
      </c>
      <c r="P112" s="81">
        <v>370.62822816052602</v>
      </c>
      <c r="Q112" s="81">
        <v>108.68805294686443</v>
      </c>
      <c r="R112" s="81">
        <v>132.50694835588777</v>
      </c>
      <c r="S112" s="81">
        <v>188.68864655444156</v>
      </c>
      <c r="T112" s="82"/>
      <c r="U112" s="81">
        <v>417841023</v>
      </c>
      <c r="V112" s="81">
        <v>35388</v>
      </c>
      <c r="W112" s="81">
        <v>783</v>
      </c>
      <c r="X112" s="81">
        <v>412105</v>
      </c>
      <c r="Y112" s="81">
        <v>680586</v>
      </c>
      <c r="Z112" s="81">
        <v>359930</v>
      </c>
      <c r="AA112" s="81">
        <v>74474</v>
      </c>
      <c r="AB112" s="81">
        <v>1425472</v>
      </c>
      <c r="AC112" s="81">
        <v>22502888</v>
      </c>
      <c r="AD112" s="81">
        <v>188.68864655444156</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13738.195</v>
      </c>
      <c r="BJ112" s="81">
        <v>2297.1179999999999</v>
      </c>
      <c r="BK112" s="81">
        <v>728.94399999999996</v>
      </c>
      <c r="BL112" s="81">
        <v>0</v>
      </c>
      <c r="BM112" s="82"/>
      <c r="BN112" s="81">
        <v>0</v>
      </c>
      <c r="BO112" s="81">
        <v>0</v>
      </c>
      <c r="BP112" s="81">
        <v>79</v>
      </c>
      <c r="BQ112" s="81">
        <v>7</v>
      </c>
      <c r="BR112" s="81">
        <v>76</v>
      </c>
      <c r="BS112" s="81">
        <v>0</v>
      </c>
      <c r="BT112"/>
      <c r="BU112" s="80">
        <v>15848.337</v>
      </c>
      <c r="BV112" s="80">
        <v>580.05799999999999</v>
      </c>
      <c r="BW112" s="80">
        <v>99.186000000000007</v>
      </c>
      <c r="BX112" s="80">
        <v>14.516999999999999</v>
      </c>
      <c r="BY112" s="80">
        <v>70.138999999999996</v>
      </c>
      <c r="BZ112" s="80">
        <v>62.427</v>
      </c>
      <c r="CA112" s="80">
        <v>54.08</v>
      </c>
      <c r="CB112" s="80">
        <v>35.512999999999998</v>
      </c>
      <c r="CC112" s="80">
        <v>0</v>
      </c>
    </row>
    <row r="113" spans="1:81">
      <c r="A113" s="80" t="s">
        <v>1770</v>
      </c>
      <c r="B113" s="80">
        <v>112</v>
      </c>
      <c r="C113" s="80">
        <v>10</v>
      </c>
      <c r="D113" s="80">
        <v>7</v>
      </c>
      <c r="E113" s="80">
        <v>2013</v>
      </c>
      <c r="F113" s="80" t="s">
        <v>89</v>
      </c>
      <c r="G113" s="80" t="s">
        <v>1760</v>
      </c>
      <c r="H113" s="80" t="s">
        <v>1761</v>
      </c>
      <c r="I113" s="177"/>
      <c r="J113" s="81">
        <v>7349.9175793536806</v>
      </c>
      <c r="K113" s="81">
        <v>65.816340795706196</v>
      </c>
      <c r="L113" s="81">
        <v>31.71843437932154</v>
      </c>
      <c r="M113" s="81">
        <v>2325.1982704758593</v>
      </c>
      <c r="N113" s="81">
        <v>2086.5108925436107</v>
      </c>
      <c r="O113" s="81">
        <v>663.26262716168105</v>
      </c>
      <c r="P113" s="81">
        <v>373.20362129130029</v>
      </c>
      <c r="Q113" s="81">
        <v>110.91063450394006</v>
      </c>
      <c r="R113" s="81">
        <v>142.22915849654726</v>
      </c>
      <c r="S113" s="81">
        <v>159.23692959451952</v>
      </c>
      <c r="T113" s="82"/>
      <c r="U113" s="81">
        <v>442809379</v>
      </c>
      <c r="V113" s="81">
        <v>35388</v>
      </c>
      <c r="W113" s="81">
        <v>783</v>
      </c>
      <c r="X113" s="81">
        <v>412105</v>
      </c>
      <c r="Y113" s="81">
        <v>684378</v>
      </c>
      <c r="Z113" s="81">
        <v>362390</v>
      </c>
      <c r="AA113" s="81">
        <v>74710</v>
      </c>
      <c r="AB113" s="81">
        <v>1433765</v>
      </c>
      <c r="AC113" s="81">
        <v>23577585</v>
      </c>
      <c r="AD113" s="81">
        <v>159.23692959451952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3.8210000000000002</v>
      </c>
      <c r="BH113" s="81">
        <v>0</v>
      </c>
      <c r="BI113" s="81">
        <v>15078.931</v>
      </c>
      <c r="BJ113" s="81">
        <v>2273.491</v>
      </c>
      <c r="BK113" s="81">
        <v>779.03599999999994</v>
      </c>
      <c r="BL113" s="81">
        <v>0</v>
      </c>
      <c r="BM113" s="82"/>
      <c r="BN113" s="81">
        <v>1</v>
      </c>
      <c r="BO113" s="81">
        <v>0</v>
      </c>
      <c r="BP113" s="81">
        <v>77</v>
      </c>
      <c r="BQ113" s="81">
        <v>7</v>
      </c>
      <c r="BR113" s="81">
        <v>74</v>
      </c>
      <c r="BS113" s="81">
        <v>0</v>
      </c>
      <c r="BT113"/>
      <c r="BU113" s="80">
        <v>16845.894</v>
      </c>
      <c r="BV113" s="80">
        <v>983.98</v>
      </c>
      <c r="BW113" s="80">
        <v>170.47900000000001</v>
      </c>
      <c r="BX113" s="80">
        <v>15.519</v>
      </c>
      <c r="BY113" s="80">
        <v>41.335999999999999</v>
      </c>
      <c r="BZ113" s="80">
        <v>26.488</v>
      </c>
      <c r="CA113" s="80">
        <v>23.23</v>
      </c>
      <c r="CB113" s="80">
        <v>28.353000000000002</v>
      </c>
      <c r="CC113" s="80">
        <v>0</v>
      </c>
    </row>
    <row r="114" spans="1:81">
      <c r="A114" s="80" t="s">
        <v>1771</v>
      </c>
      <c r="B114" s="80">
        <v>113</v>
      </c>
      <c r="C114" s="80">
        <v>11</v>
      </c>
      <c r="D114" s="80">
        <v>7</v>
      </c>
      <c r="E114" s="80">
        <v>2014</v>
      </c>
      <c r="F114" s="80" t="s">
        <v>90</v>
      </c>
      <c r="G114" s="80" t="s">
        <v>1760</v>
      </c>
      <c r="H114" s="80" t="s">
        <v>1761</v>
      </c>
      <c r="I114" s="177"/>
      <c r="J114" s="81">
        <v>6947.9666526382489</v>
      </c>
      <c r="K114" s="81">
        <v>65.313919884946515</v>
      </c>
      <c r="L114" s="81">
        <v>50.103140580299403</v>
      </c>
      <c r="M114" s="81">
        <v>2280.4473664079392</v>
      </c>
      <c r="N114" s="81">
        <v>2098.7439853099727</v>
      </c>
      <c r="O114" s="81">
        <v>630.02554710809773</v>
      </c>
      <c r="P114" s="81">
        <v>377.8009765043588</v>
      </c>
      <c r="Q114" s="81">
        <v>107.28352733893094</v>
      </c>
      <c r="R114" s="81">
        <v>137.89327837883738</v>
      </c>
      <c r="S114" s="81">
        <v>151.68056350870322</v>
      </c>
      <c r="T114" s="82"/>
      <c r="U114" s="81">
        <v>454843922</v>
      </c>
      <c r="V114" s="81">
        <v>31531</v>
      </c>
      <c r="W114" s="81">
        <v>782</v>
      </c>
      <c r="X114" s="81">
        <v>468277</v>
      </c>
      <c r="Y114" s="81">
        <v>693307</v>
      </c>
      <c r="Z114" s="81">
        <v>362547</v>
      </c>
      <c r="AA114" s="81">
        <v>75239</v>
      </c>
      <c r="AB114" s="81">
        <v>1445484</v>
      </c>
      <c r="AC114" s="81">
        <v>22930695</v>
      </c>
      <c r="AD114" s="81">
        <v>151.68056350870322</v>
      </c>
      <c r="AE114" s="82"/>
      <c r="AF114" s="81">
        <v>3497923602.7037988</v>
      </c>
      <c r="AG114" s="81">
        <v>62191487.246889874</v>
      </c>
      <c r="AH114" s="81">
        <v>11214333.951029964</v>
      </c>
      <c r="AI114" s="81">
        <v>3209353270.039772</v>
      </c>
      <c r="AJ114" s="81">
        <v>3025969980.3312979</v>
      </c>
      <c r="AK114" s="81">
        <v>0</v>
      </c>
      <c r="AL114" s="81">
        <v>0</v>
      </c>
      <c r="AM114" s="81">
        <v>198443353.02185586</v>
      </c>
      <c r="AN114" s="81">
        <v>0</v>
      </c>
      <c r="AO114" s="81">
        <v>0</v>
      </c>
      <c r="AP114" s="82"/>
      <c r="AQ114" s="81">
        <v>3562</v>
      </c>
      <c r="AR114" s="81">
        <v>363</v>
      </c>
      <c r="AS114" s="81">
        <v>1</v>
      </c>
      <c r="AT114" s="81">
        <v>1</v>
      </c>
      <c r="AU114" s="81">
        <v>0</v>
      </c>
      <c r="AV114" s="81">
        <v>2</v>
      </c>
      <c r="AW114" s="81" t="s">
        <v>564</v>
      </c>
      <c r="AX114" s="82"/>
      <c r="AY114" s="81">
        <v>13414</v>
      </c>
      <c r="AZ114" s="81">
        <v>14685.2</v>
      </c>
      <c r="BA114" s="81">
        <v>1990</v>
      </c>
      <c r="BB114" s="81">
        <v>90</v>
      </c>
      <c r="BC114" s="81">
        <v>0</v>
      </c>
      <c r="BD114" s="81">
        <v>6489</v>
      </c>
      <c r="BE114" s="81" t="s">
        <v>564</v>
      </c>
      <c r="BF114" s="82"/>
      <c r="BG114" s="81">
        <v>0</v>
      </c>
      <c r="BH114" s="81">
        <v>0</v>
      </c>
      <c r="BI114" s="81">
        <v>14780.925999999999</v>
      </c>
      <c r="BJ114" s="81">
        <v>2396.6619999999998</v>
      </c>
      <c r="BK114" s="81">
        <v>743.98900000000003</v>
      </c>
      <c r="BL114" s="81">
        <v>0</v>
      </c>
      <c r="BM114" s="82"/>
      <c r="BN114" s="81">
        <v>0</v>
      </c>
      <c r="BO114" s="81">
        <v>0</v>
      </c>
      <c r="BP114" s="81">
        <v>76</v>
      </c>
      <c r="BQ114" s="81">
        <v>7</v>
      </c>
      <c r="BR114" s="81">
        <v>75</v>
      </c>
      <c r="BS114" s="81">
        <v>0</v>
      </c>
      <c r="BT114"/>
      <c r="BU114" s="80">
        <v>16680.714</v>
      </c>
      <c r="BV114" s="80">
        <v>961.43</v>
      </c>
      <c r="BW114" s="80">
        <v>143.727</v>
      </c>
      <c r="BX114" s="80">
        <v>12.022</v>
      </c>
      <c r="BY114" s="80">
        <v>28.565000000000001</v>
      </c>
      <c r="BZ114" s="80">
        <v>32.656999999999996</v>
      </c>
      <c r="CA114" s="80">
        <v>21.32</v>
      </c>
      <c r="CB114" s="80">
        <v>41.142000000000003</v>
      </c>
      <c r="CC114" s="80">
        <v>0</v>
      </c>
    </row>
    <row r="115" spans="1:81">
      <c r="A115" s="80" t="s">
        <v>1772</v>
      </c>
      <c r="B115" s="80">
        <v>114</v>
      </c>
      <c r="C115" s="80">
        <v>12</v>
      </c>
      <c r="D115" s="80">
        <v>7</v>
      </c>
      <c r="E115" s="80">
        <v>2015</v>
      </c>
      <c r="F115" s="80" t="s">
        <v>91</v>
      </c>
      <c r="G115" s="80" t="s">
        <v>1760</v>
      </c>
      <c r="H115" s="80" t="s">
        <v>1761</v>
      </c>
      <c r="I115" s="177"/>
      <c r="J115" s="81">
        <v>6462.8251358713433</v>
      </c>
      <c r="K115" s="81">
        <v>62.365040188694884</v>
      </c>
      <c r="L115" s="81">
        <v>55.347754124474264</v>
      </c>
      <c r="M115" s="81">
        <v>2292.5128440319463</v>
      </c>
      <c r="N115" s="81">
        <v>1884.9159883376838</v>
      </c>
      <c r="O115" s="81">
        <v>624.52452230126767</v>
      </c>
      <c r="P115" s="81">
        <v>379.24400411334989</v>
      </c>
      <c r="Q115" s="81">
        <v>106.06308700666504</v>
      </c>
      <c r="R115" s="81">
        <v>145.15427516339986</v>
      </c>
      <c r="S115" s="81">
        <v>154.63056031008219</v>
      </c>
      <c r="T115" s="82"/>
      <c r="U115" s="81">
        <v>428835424</v>
      </c>
      <c r="V115" s="81">
        <v>31531</v>
      </c>
      <c r="W115" s="81">
        <v>782</v>
      </c>
      <c r="X115" s="81">
        <v>468277</v>
      </c>
      <c r="Y115" s="81">
        <v>705075</v>
      </c>
      <c r="Z115" s="81">
        <v>362844</v>
      </c>
      <c r="AA115" s="81">
        <v>75467</v>
      </c>
      <c r="AB115" s="81">
        <v>1459768</v>
      </c>
      <c r="AC115" s="81">
        <v>24865333</v>
      </c>
      <c r="AD115" s="81">
        <v>154.63056031008219</v>
      </c>
      <c r="AE115" s="82"/>
      <c r="AF115" s="81">
        <v>3059708810.6247196</v>
      </c>
      <c r="AG115" s="81">
        <v>52912797.968976244</v>
      </c>
      <c r="AH115" s="81">
        <v>10575542.138791595</v>
      </c>
      <c r="AI115" s="81">
        <v>3300759897.7133365</v>
      </c>
      <c r="AJ115" s="81">
        <v>2638767361.6421323</v>
      </c>
      <c r="AK115" s="81">
        <v>0</v>
      </c>
      <c r="AL115" s="81">
        <v>0</v>
      </c>
      <c r="AM115" s="81">
        <v>200055080.9035491</v>
      </c>
      <c r="AN115" s="81">
        <v>0</v>
      </c>
      <c r="AO115" s="81">
        <v>0</v>
      </c>
      <c r="AP115" s="82"/>
      <c r="AQ115" s="81">
        <v>4339</v>
      </c>
      <c r="AR115" s="81">
        <v>509</v>
      </c>
      <c r="AS115" s="81">
        <v>1</v>
      </c>
      <c r="AT115" s="81">
        <v>1</v>
      </c>
      <c r="AU115" s="81">
        <v>0</v>
      </c>
      <c r="AV115" s="81">
        <v>3</v>
      </c>
      <c r="AW115" s="81" t="s">
        <v>564</v>
      </c>
      <c r="AX115" s="82"/>
      <c r="AY115" s="81">
        <v>16529.400000000001</v>
      </c>
      <c r="AZ115" s="81">
        <v>17213</v>
      </c>
      <c r="BA115" s="81">
        <v>1990</v>
      </c>
      <c r="BB115" s="81">
        <v>90</v>
      </c>
      <c r="BC115" s="81">
        <v>0</v>
      </c>
      <c r="BD115" s="81">
        <v>55489</v>
      </c>
      <c r="BE115" s="81" t="s">
        <v>564</v>
      </c>
      <c r="BF115" s="82"/>
      <c r="BG115" s="81">
        <v>0</v>
      </c>
      <c r="BH115" s="81">
        <v>0</v>
      </c>
      <c r="BI115" s="81">
        <v>13909.241</v>
      </c>
      <c r="BJ115" s="81">
        <v>2514.9589999999998</v>
      </c>
      <c r="BK115" s="81">
        <v>680.10799999999995</v>
      </c>
      <c r="BL115" s="81">
        <v>0</v>
      </c>
      <c r="BM115" s="82"/>
      <c r="BN115" s="81">
        <v>0</v>
      </c>
      <c r="BO115" s="81">
        <v>0</v>
      </c>
      <c r="BP115" s="81">
        <v>71</v>
      </c>
      <c r="BQ115" s="81">
        <v>7</v>
      </c>
      <c r="BR115" s="81">
        <v>74</v>
      </c>
      <c r="BS115" s="81">
        <v>0</v>
      </c>
      <c r="BT115"/>
      <c r="BU115" s="80">
        <v>16259.235000000001</v>
      </c>
      <c r="BV115" s="80">
        <v>563.04300000000001</v>
      </c>
      <c r="BW115" s="80">
        <v>107.977</v>
      </c>
      <c r="BX115" s="80">
        <v>13.305</v>
      </c>
      <c r="BY115" s="80">
        <v>28.63</v>
      </c>
      <c r="BZ115" s="80">
        <v>48.622</v>
      </c>
      <c r="CA115" s="80">
        <v>32.496000000000002</v>
      </c>
      <c r="CB115" s="80">
        <v>51</v>
      </c>
      <c r="CC115" s="80">
        <v>0</v>
      </c>
    </row>
    <row r="116" spans="1:81">
      <c r="A116" s="80" t="s">
        <v>1773</v>
      </c>
      <c r="B116" s="80">
        <v>115</v>
      </c>
      <c r="C116" s="80">
        <v>13</v>
      </c>
      <c r="D116" s="80">
        <v>7</v>
      </c>
      <c r="E116" s="80">
        <v>2016</v>
      </c>
      <c r="F116" s="80" t="s">
        <v>92</v>
      </c>
      <c r="G116" s="80" t="s">
        <v>1760</v>
      </c>
      <c r="H116" s="80" t="s">
        <v>1761</v>
      </c>
      <c r="I116" s="177"/>
      <c r="J116" s="81">
        <v>5681.2435873578634</v>
      </c>
      <c r="K116" s="81">
        <v>61.421007948200405</v>
      </c>
      <c r="L116" s="81">
        <v>60.725849008280768</v>
      </c>
      <c r="M116" s="81">
        <v>1943.2650121064096</v>
      </c>
      <c r="N116" s="81">
        <v>1836.523662551682</v>
      </c>
      <c r="O116" s="81">
        <v>619.16972442065696</v>
      </c>
      <c r="P116" s="81">
        <v>378.54302588267058</v>
      </c>
      <c r="Q116" s="81">
        <v>104.12340460147632</v>
      </c>
      <c r="R116" s="81">
        <v>141.06156267907633</v>
      </c>
      <c r="S116" s="81">
        <v>157.936078129886</v>
      </c>
      <c r="T116" s="82"/>
      <c r="U116" s="81">
        <v>359378763</v>
      </c>
      <c r="V116" s="81">
        <v>31531</v>
      </c>
      <c r="W116" s="81">
        <v>782</v>
      </c>
      <c r="X116" s="81">
        <v>468277</v>
      </c>
      <c r="Y116" s="81">
        <v>716865</v>
      </c>
      <c r="Z116" s="81">
        <v>364155</v>
      </c>
      <c r="AA116" s="81">
        <v>77910</v>
      </c>
      <c r="AB116" s="81">
        <v>1474167</v>
      </c>
      <c r="AC116" s="81">
        <v>24091926.368908551</v>
      </c>
      <c r="AD116" s="81">
        <v>157.936078129886</v>
      </c>
      <c r="AE116" s="82"/>
      <c r="AF116" s="81">
        <v>2753161777.7511172</v>
      </c>
      <c r="AG116" s="81">
        <v>49159796.070777193</v>
      </c>
      <c r="AH116" s="81">
        <v>11114554.54447712</v>
      </c>
      <c r="AI116" s="81">
        <v>3072113223.5914769</v>
      </c>
      <c r="AJ116" s="81">
        <v>2626008708.041831</v>
      </c>
      <c r="AK116" s="81">
        <v>0</v>
      </c>
      <c r="AL116" s="81">
        <v>0</v>
      </c>
      <c r="AM116" s="81">
        <v>202185359.69864881</v>
      </c>
      <c r="AN116" s="81">
        <v>0</v>
      </c>
      <c r="AO116" s="81">
        <v>0</v>
      </c>
      <c r="AP116" s="82"/>
      <c r="AQ116" s="81">
        <v>4958</v>
      </c>
      <c r="AR116" s="81">
        <v>595</v>
      </c>
      <c r="AS116" s="81">
        <v>1</v>
      </c>
      <c r="AT116" s="81">
        <v>2</v>
      </c>
      <c r="AU116" s="81">
        <v>0</v>
      </c>
      <c r="AV116" s="81">
        <v>3</v>
      </c>
      <c r="AW116" s="81" t="s">
        <v>564</v>
      </c>
      <c r="AX116" s="82"/>
      <c r="AY116" s="81">
        <v>19130.599999999999</v>
      </c>
      <c r="AZ116" s="81">
        <v>19579.3</v>
      </c>
      <c r="BA116" s="81">
        <v>1990</v>
      </c>
      <c r="BB116" s="81">
        <v>211</v>
      </c>
      <c r="BC116" s="81">
        <v>0</v>
      </c>
      <c r="BD116" s="81">
        <v>55489</v>
      </c>
      <c r="BE116" s="81" t="s">
        <v>564</v>
      </c>
      <c r="BF116" s="82"/>
      <c r="BG116" s="81">
        <v>3.6930000000000001</v>
      </c>
      <c r="BH116" s="81">
        <v>0</v>
      </c>
      <c r="BI116" s="81">
        <v>14574.823</v>
      </c>
      <c r="BJ116" s="81">
        <v>1011.7380000000001</v>
      </c>
      <c r="BK116" s="81">
        <v>702.28000000000009</v>
      </c>
      <c r="BL116" s="81">
        <v>0</v>
      </c>
      <c r="BM116" s="82"/>
      <c r="BN116" s="81">
        <v>1</v>
      </c>
      <c r="BO116" s="81">
        <v>0</v>
      </c>
      <c r="BP116" s="81">
        <v>74</v>
      </c>
      <c r="BQ116" s="81">
        <v>5</v>
      </c>
      <c r="BR116" s="81">
        <v>76</v>
      </c>
      <c r="BS116" s="81">
        <v>0</v>
      </c>
      <c r="BT116"/>
      <c r="BU116" s="80">
        <v>15069.528</v>
      </c>
      <c r="BV116" s="80">
        <v>895.90099999999995</v>
      </c>
      <c r="BW116" s="80">
        <v>177.309</v>
      </c>
      <c r="BX116" s="80">
        <v>17.440000000000001</v>
      </c>
      <c r="BY116" s="80">
        <v>47.685000000000002</v>
      </c>
      <c r="BZ116" s="80">
        <v>56.218000000000004</v>
      </c>
      <c r="CA116" s="80">
        <v>0</v>
      </c>
      <c r="CB116" s="80">
        <v>28.452999999999999</v>
      </c>
      <c r="CC116" s="80">
        <v>0</v>
      </c>
    </row>
    <row r="117" spans="1:81">
      <c r="A117" s="80" t="s">
        <v>1774</v>
      </c>
      <c r="B117" s="80">
        <v>116</v>
      </c>
      <c r="C117" s="80">
        <v>14</v>
      </c>
      <c r="D117" s="80">
        <v>7</v>
      </c>
      <c r="E117" s="80">
        <v>2017</v>
      </c>
      <c r="F117" s="80" t="s">
        <v>71</v>
      </c>
      <c r="G117" s="80" t="s">
        <v>1760</v>
      </c>
      <c r="H117" s="80" t="s">
        <v>1761</v>
      </c>
      <c r="I117" s="177"/>
      <c r="J117" s="81">
        <v>5917.20619622511</v>
      </c>
      <c r="K117" s="81">
        <v>63.391486420286341</v>
      </c>
      <c r="L117" s="81">
        <v>71.818342380569064</v>
      </c>
      <c r="M117" s="81">
        <v>1938.5290381604159</v>
      </c>
      <c r="N117" s="81">
        <v>1899.7509694876137</v>
      </c>
      <c r="O117" s="81">
        <v>609.74373137267366</v>
      </c>
      <c r="P117" s="81">
        <v>376.86928253637274</v>
      </c>
      <c r="Q117" s="81">
        <v>101.63349771221398</v>
      </c>
      <c r="R117" s="81">
        <v>144.35623474351229</v>
      </c>
      <c r="S117" s="81">
        <v>167.179449090752</v>
      </c>
      <c r="T117" s="82"/>
      <c r="U117" s="81">
        <v>409291599</v>
      </c>
      <c r="V117" s="81">
        <v>31531</v>
      </c>
      <c r="W117" s="81">
        <v>782</v>
      </c>
      <c r="X117" s="81">
        <v>468277</v>
      </c>
      <c r="Y117" s="81">
        <v>729378</v>
      </c>
      <c r="Z117" s="81">
        <v>364560</v>
      </c>
      <c r="AA117" s="81">
        <v>78060</v>
      </c>
      <c r="AB117" s="81">
        <v>1488031</v>
      </c>
      <c r="AC117" s="81">
        <v>25143822.999999989</v>
      </c>
      <c r="AD117" s="81">
        <v>167.179449090752</v>
      </c>
      <c r="AE117" s="82"/>
      <c r="AF117" s="81">
        <v>2944929895.6714311</v>
      </c>
      <c r="AG117" s="81">
        <v>51119623.601765379</v>
      </c>
      <c r="AH117" s="81">
        <v>15821575.5063217</v>
      </c>
      <c r="AI117" s="81">
        <v>3181759925.9546461</v>
      </c>
      <c r="AJ117" s="81">
        <v>2708493862.416265</v>
      </c>
      <c r="AK117" s="81">
        <v>0</v>
      </c>
      <c r="AL117" s="81">
        <v>0</v>
      </c>
      <c r="AM117" s="81">
        <v>204406179.05038601</v>
      </c>
      <c r="AN117" s="81">
        <v>0</v>
      </c>
      <c r="AO117" s="81">
        <v>0</v>
      </c>
      <c r="AP117" s="82"/>
      <c r="AQ117" s="81">
        <v>5513</v>
      </c>
      <c r="AR117" s="81">
        <v>658</v>
      </c>
      <c r="AS117" s="81">
        <v>1</v>
      </c>
      <c r="AT117" s="81">
        <v>2</v>
      </c>
      <c r="AU117" s="81">
        <v>0</v>
      </c>
      <c r="AV117" s="81">
        <v>3</v>
      </c>
      <c r="AW117" s="81" t="s">
        <v>564</v>
      </c>
      <c r="AX117" s="82"/>
      <c r="AY117" s="81">
        <v>21427.599999999999</v>
      </c>
      <c r="AZ117" s="81">
        <v>20661.099999999999</v>
      </c>
      <c r="BA117" s="81">
        <v>1990</v>
      </c>
      <c r="BB117" s="81">
        <v>211</v>
      </c>
      <c r="BC117" s="81">
        <v>0</v>
      </c>
      <c r="BD117" s="81">
        <v>55489</v>
      </c>
      <c r="BE117" s="81" t="s">
        <v>564</v>
      </c>
      <c r="BF117" s="82"/>
      <c r="BG117" s="81">
        <v>3.8490000000000002</v>
      </c>
      <c r="BH117" s="81">
        <v>0</v>
      </c>
      <c r="BI117" s="81">
        <v>14590.023999999999</v>
      </c>
      <c r="BJ117" s="81">
        <v>2567.2669999999998</v>
      </c>
      <c r="BK117" s="81">
        <v>775.96699999999998</v>
      </c>
      <c r="BL117" s="81">
        <v>0</v>
      </c>
      <c r="BM117" s="82"/>
      <c r="BN117" s="81">
        <v>1</v>
      </c>
      <c r="BO117" s="81">
        <v>0</v>
      </c>
      <c r="BP117" s="81">
        <v>79</v>
      </c>
      <c r="BQ117" s="81">
        <v>7</v>
      </c>
      <c r="BR117" s="81">
        <v>83</v>
      </c>
      <c r="BS117" s="81">
        <v>0</v>
      </c>
      <c r="BT117"/>
      <c r="BU117" s="80">
        <v>16586.671999999999</v>
      </c>
      <c r="BV117" s="80">
        <v>1018.6609999999999</v>
      </c>
      <c r="BW117" s="80">
        <v>182.16399999999999</v>
      </c>
      <c r="BX117" s="80">
        <v>13.015000000000001</v>
      </c>
      <c r="BY117" s="80">
        <v>28.370999999999999</v>
      </c>
      <c r="BZ117" s="80">
        <v>50.92</v>
      </c>
      <c r="CA117" s="80">
        <v>26.052</v>
      </c>
      <c r="CB117" s="80">
        <v>31.251999999999999</v>
      </c>
      <c r="CC117" s="80">
        <v>0</v>
      </c>
    </row>
    <row r="118" spans="1:81">
      <c r="A118" s="80" t="s">
        <v>1775</v>
      </c>
      <c r="B118" s="80">
        <v>117</v>
      </c>
      <c r="C118" s="80">
        <v>15</v>
      </c>
      <c r="D118" s="80">
        <v>7</v>
      </c>
      <c r="E118" s="80">
        <v>2018</v>
      </c>
      <c r="F118" s="80" t="s">
        <v>93</v>
      </c>
      <c r="G118" s="80" t="s">
        <v>1760</v>
      </c>
      <c r="H118" s="80" t="s">
        <v>1761</v>
      </c>
      <c r="I118" s="177"/>
      <c r="J118" s="81">
        <v>5781.2905990763302</v>
      </c>
      <c r="K118" s="81">
        <v>59.209458716206839</v>
      </c>
      <c r="L118" s="81">
        <v>47.150540046646412</v>
      </c>
      <c r="M118" s="81">
        <v>1910.4371631940851</v>
      </c>
      <c r="N118" s="81">
        <v>1852.2745828302336</v>
      </c>
      <c r="O118" s="81">
        <v>598.38152143000116</v>
      </c>
      <c r="P118" s="81">
        <v>376.63583172942612</v>
      </c>
      <c r="Q118" s="81">
        <v>95.09850146106109</v>
      </c>
      <c r="R118" s="81">
        <v>137.99356011957016</v>
      </c>
      <c r="S118" s="81">
        <v>163.01949999999999</v>
      </c>
      <c r="T118" s="82"/>
      <c r="U118" s="81">
        <v>420122680</v>
      </c>
      <c r="V118" s="81">
        <v>31531</v>
      </c>
      <c r="W118" s="81">
        <v>782</v>
      </c>
      <c r="X118" s="81">
        <v>468277</v>
      </c>
      <c r="Y118" s="81">
        <v>740452</v>
      </c>
      <c r="Z118" s="81">
        <v>364617</v>
      </c>
      <c r="AA118" s="81">
        <v>78796</v>
      </c>
      <c r="AB118" s="81">
        <v>1500460</v>
      </c>
      <c r="AC118" s="81">
        <v>23941380</v>
      </c>
      <c r="AD118" s="81">
        <v>163.01949999999999</v>
      </c>
      <c r="AE118" s="82"/>
      <c r="AF118" s="81">
        <v>2789786709.3127122</v>
      </c>
      <c r="AG118" s="81">
        <v>45390425.305698916</v>
      </c>
      <c r="AH118" s="81">
        <v>9425931.7518225946</v>
      </c>
      <c r="AI118" s="81">
        <v>3084886231.6671019</v>
      </c>
      <c r="AJ118" s="81">
        <v>2739183990.2222881</v>
      </c>
      <c r="AK118" s="81">
        <v>0</v>
      </c>
      <c r="AL118" s="81">
        <v>0</v>
      </c>
      <c r="AM118" s="81">
        <v>206539985.57840061</v>
      </c>
      <c r="AN118" s="81">
        <v>0</v>
      </c>
      <c r="AO118" s="81">
        <v>0</v>
      </c>
      <c r="AP118" s="82"/>
      <c r="AQ118" s="81">
        <v>6101</v>
      </c>
      <c r="AR118" s="81">
        <v>751</v>
      </c>
      <c r="AS118" s="81">
        <v>1</v>
      </c>
      <c r="AT118" s="81">
        <v>2</v>
      </c>
      <c r="AU118" s="81">
        <v>0</v>
      </c>
      <c r="AV118" s="81">
        <v>3</v>
      </c>
      <c r="AW118" s="81" t="s">
        <v>564</v>
      </c>
      <c r="AX118" s="82"/>
      <c r="AY118" s="81">
        <v>23848.7</v>
      </c>
      <c r="AZ118" s="81">
        <v>22176.7</v>
      </c>
      <c r="BA118" s="81">
        <v>1990</v>
      </c>
      <c r="BB118" s="81">
        <v>211</v>
      </c>
      <c r="BC118" s="81">
        <v>0</v>
      </c>
      <c r="BD118" s="81">
        <v>55489</v>
      </c>
      <c r="BE118" s="81" t="s">
        <v>564</v>
      </c>
      <c r="BF118" s="82"/>
      <c r="BG118" s="81">
        <v>3.3889999999999998</v>
      </c>
      <c r="BH118" s="81">
        <v>0</v>
      </c>
      <c r="BI118" s="81">
        <v>14646.019</v>
      </c>
      <c r="BJ118" s="81">
        <v>2419.5749999999998</v>
      </c>
      <c r="BK118" s="81">
        <v>814.71799999999996</v>
      </c>
      <c r="BL118" s="81">
        <v>0</v>
      </c>
      <c r="BM118" s="82"/>
      <c r="BN118" s="81">
        <v>1</v>
      </c>
      <c r="BO118" s="81">
        <v>0</v>
      </c>
      <c r="BP118" s="81">
        <v>75</v>
      </c>
      <c r="BQ118" s="81">
        <v>7</v>
      </c>
      <c r="BR118" s="81">
        <v>82</v>
      </c>
      <c r="BS118" s="81">
        <v>0</v>
      </c>
      <c r="BT118"/>
      <c r="BU118" s="80">
        <v>16518.689999999999</v>
      </c>
      <c r="BV118" s="80">
        <v>1025.1659999999999</v>
      </c>
      <c r="BW118" s="80">
        <v>202.00899999999999</v>
      </c>
      <c r="BX118" s="80">
        <v>18.062999999999999</v>
      </c>
      <c r="BY118" s="80">
        <v>63.728999999999999</v>
      </c>
      <c r="BZ118" s="80">
        <v>19.234000000000002</v>
      </c>
      <c r="CA118" s="80">
        <v>24.902999999999999</v>
      </c>
      <c r="CB118" s="80">
        <v>11.907</v>
      </c>
      <c r="CC118" s="80">
        <v>0</v>
      </c>
    </row>
    <row r="119" spans="1:81">
      <c r="A119" s="80" t="s">
        <v>1776</v>
      </c>
      <c r="B119" s="80">
        <v>118</v>
      </c>
      <c r="C119" s="80">
        <v>16</v>
      </c>
      <c r="D119" s="80">
        <v>7</v>
      </c>
      <c r="E119" s="80">
        <v>2019</v>
      </c>
      <c r="F119" s="80" t="s">
        <v>73</v>
      </c>
      <c r="G119" s="80" t="s">
        <v>1760</v>
      </c>
      <c r="H119" s="80" t="s">
        <v>1761</v>
      </c>
      <c r="I119" s="177"/>
      <c r="J119" s="81">
        <v>5576.2129444916927</v>
      </c>
      <c r="K119" s="81">
        <v>53.852374371277122</v>
      </c>
      <c r="L119" s="81">
        <v>47.552073750498231</v>
      </c>
      <c r="M119" s="81">
        <v>1909.8151680360984</v>
      </c>
      <c r="N119" s="81">
        <v>1918.0333848933137</v>
      </c>
      <c r="O119" s="81">
        <v>580.82619892334492</v>
      </c>
      <c r="P119" s="81">
        <v>370.64358511501985</v>
      </c>
      <c r="Q119" s="81">
        <v>93.445558868264882</v>
      </c>
      <c r="R119" s="81">
        <v>121.73187005953172</v>
      </c>
      <c r="S119" s="81">
        <v>163.90347743593009</v>
      </c>
      <c r="T119" s="82"/>
      <c r="U119" s="81">
        <v>408279669</v>
      </c>
      <c r="V119" s="81">
        <v>31531</v>
      </c>
      <c r="W119" s="81">
        <v>782</v>
      </c>
      <c r="X119" s="81">
        <v>468277</v>
      </c>
      <c r="Y119" s="81">
        <v>753100</v>
      </c>
      <c r="Z119" s="81">
        <v>363637</v>
      </c>
      <c r="AA119" s="81">
        <v>76962</v>
      </c>
      <c r="AB119" s="81">
        <v>1514299</v>
      </c>
      <c r="AC119" s="81">
        <v>21465957</v>
      </c>
      <c r="AD119" s="81">
        <v>163.90347743593011</v>
      </c>
      <c r="AE119" s="82"/>
      <c r="AF119" s="81">
        <v>2782969313.0179009</v>
      </c>
      <c r="AG119" s="81">
        <v>43672767.016904444</v>
      </c>
      <c r="AH119" s="81">
        <v>9948633.2759077307</v>
      </c>
      <c r="AI119" s="81">
        <v>3203464734.3005099</v>
      </c>
      <c r="AJ119" s="81">
        <v>2795030008.7503505</v>
      </c>
      <c r="AK119" s="81">
        <v>0</v>
      </c>
      <c r="AL119" s="81">
        <v>0</v>
      </c>
      <c r="AM119" s="81">
        <v>206236124.16323131</v>
      </c>
      <c r="AN119" s="81">
        <v>0</v>
      </c>
      <c r="AO119" s="81">
        <v>0</v>
      </c>
      <c r="AP119" s="82"/>
      <c r="AQ119" s="81">
        <v>6818</v>
      </c>
      <c r="AR119" s="81">
        <v>818</v>
      </c>
      <c r="AS119" s="81">
        <v>1</v>
      </c>
      <c r="AT119" s="81">
        <v>2</v>
      </c>
      <c r="AU119" s="81">
        <v>0</v>
      </c>
      <c r="AV119" s="81">
        <v>3</v>
      </c>
      <c r="AW119" s="81" t="s">
        <v>564</v>
      </c>
      <c r="AX119" s="82"/>
      <c r="AY119" s="81">
        <v>26773.499999999942</v>
      </c>
      <c r="AZ119" s="81">
        <v>23294.9</v>
      </c>
      <c r="BA119" s="81">
        <v>1990</v>
      </c>
      <c r="BB119" s="81">
        <v>211</v>
      </c>
      <c r="BC119" s="81">
        <v>0</v>
      </c>
      <c r="BD119" s="81">
        <v>55489</v>
      </c>
      <c r="BE119" s="81" t="s">
        <v>564</v>
      </c>
      <c r="BF119" s="82"/>
      <c r="BG119" s="81">
        <v>3.613</v>
      </c>
      <c r="BH119" s="81">
        <v>25.585000000000001</v>
      </c>
      <c r="BI119" s="81">
        <v>10981.349</v>
      </c>
      <c r="BJ119" s="81">
        <v>3419.6559999999999</v>
      </c>
      <c r="BK119" s="81">
        <v>6150.2640000000001</v>
      </c>
      <c r="BL119" s="81">
        <v>0</v>
      </c>
      <c r="BM119" s="82"/>
      <c r="BN119" s="81">
        <v>1</v>
      </c>
      <c r="BO119" s="81">
        <v>4</v>
      </c>
      <c r="BP119" s="81">
        <v>73</v>
      </c>
      <c r="BQ119" s="81">
        <v>8</v>
      </c>
      <c r="BR119" s="81">
        <v>79</v>
      </c>
      <c r="BS119" s="81">
        <v>0</v>
      </c>
      <c r="BT119"/>
      <c r="BU119" s="80">
        <v>20049.395</v>
      </c>
      <c r="BV119" s="80">
        <v>352.149</v>
      </c>
      <c r="BW119" s="80">
        <v>37.914000000000001</v>
      </c>
      <c r="BX119" s="80">
        <v>1.2450000000000001</v>
      </c>
      <c r="BY119" s="80">
        <v>52.216999999999999</v>
      </c>
      <c r="BZ119" s="80">
        <v>30.545000000000002</v>
      </c>
      <c r="CA119" s="80">
        <v>27.193999999999999</v>
      </c>
      <c r="CB119" s="80">
        <v>29.808</v>
      </c>
      <c r="CC119" s="80">
        <v>0</v>
      </c>
    </row>
    <row r="120" spans="1:81">
      <c r="A120" s="80" t="s">
        <v>1777</v>
      </c>
      <c r="B120" s="80">
        <v>119</v>
      </c>
      <c r="C120" s="80">
        <v>17</v>
      </c>
      <c r="D120" s="80">
        <v>7</v>
      </c>
      <c r="E120" s="80">
        <v>2020</v>
      </c>
      <c r="F120" s="80" t="s">
        <v>218</v>
      </c>
      <c r="G120" s="80" t="s">
        <v>1760</v>
      </c>
      <c r="H120" s="80" t="s">
        <v>1761</v>
      </c>
      <c r="I120" s="177"/>
      <c r="J120" s="81">
        <v>4728.826860379103</v>
      </c>
      <c r="K120" s="81">
        <v>56.830253698365141</v>
      </c>
      <c r="L120" s="81">
        <v>33.024568832267981</v>
      </c>
      <c r="M120" s="81">
        <v>1716.8821269354062</v>
      </c>
      <c r="N120" s="81">
        <v>1974.0296131097191</v>
      </c>
      <c r="O120" s="81">
        <v>511.69320240858281</v>
      </c>
      <c r="P120" s="81">
        <v>352.00938676863217</v>
      </c>
      <c r="Q120" s="81">
        <v>89.716120472524565</v>
      </c>
      <c r="R120" s="81">
        <v>108.96845274235774</v>
      </c>
      <c r="S120" s="81">
        <v>169.823347667088</v>
      </c>
      <c r="T120" s="82"/>
      <c r="U120" s="81">
        <v>339987387</v>
      </c>
      <c r="V120" s="81">
        <v>31236</v>
      </c>
      <c r="W120" s="81">
        <v>561</v>
      </c>
      <c r="X120" s="81">
        <v>477650</v>
      </c>
      <c r="Y120" s="81">
        <v>763178</v>
      </c>
      <c r="Z120" s="81">
        <v>365643</v>
      </c>
      <c r="AA120" s="81">
        <v>79414</v>
      </c>
      <c r="AB120" s="81">
        <v>1521562</v>
      </c>
      <c r="AC120" s="81">
        <v>19315526</v>
      </c>
      <c r="AD120" s="81">
        <v>169.823347667088</v>
      </c>
      <c r="AE120" s="82"/>
      <c r="AF120" s="81">
        <v>2368433021.873385</v>
      </c>
      <c r="AG120" s="81">
        <v>43428816.328307196</v>
      </c>
      <c r="AH120" s="81">
        <v>6841088.6141363671</v>
      </c>
      <c r="AI120" s="81">
        <v>2900154244.9052019</v>
      </c>
      <c r="AJ120" s="81">
        <v>3068233044.2419639</v>
      </c>
      <c r="AK120" s="81"/>
      <c r="AL120" s="81"/>
      <c r="AM120" s="81">
        <v>198580745.9064064</v>
      </c>
      <c r="AN120" s="81"/>
      <c r="AO120" s="81"/>
      <c r="AP120" s="82"/>
      <c r="AQ120" s="81">
        <v>7548</v>
      </c>
      <c r="AR120" s="81">
        <v>826</v>
      </c>
      <c r="AS120" s="81">
        <v>1</v>
      </c>
      <c r="AT120" s="81">
        <v>2</v>
      </c>
      <c r="AU120" s="81">
        <v>0</v>
      </c>
      <c r="AV120" s="81">
        <v>3</v>
      </c>
      <c r="AW120" s="81">
        <v>1</v>
      </c>
      <c r="AX120" s="82"/>
      <c r="AY120" s="81">
        <v>30003.600000000009</v>
      </c>
      <c r="AZ120" s="81">
        <v>24506.200000000012</v>
      </c>
      <c r="BA120" s="81">
        <v>1990</v>
      </c>
      <c r="BB120" s="81">
        <v>211</v>
      </c>
      <c r="BC120" s="81">
        <v>0</v>
      </c>
      <c r="BD120" s="81">
        <v>55489</v>
      </c>
      <c r="BE120" s="81">
        <v>1990</v>
      </c>
      <c r="BF120" s="82"/>
      <c r="BG120" s="81">
        <v>3.9020000000000001</v>
      </c>
      <c r="BH120" s="81">
        <v>0</v>
      </c>
      <c r="BI120" s="81">
        <v>11587.972</v>
      </c>
      <c r="BJ120" s="81">
        <v>2102.48</v>
      </c>
      <c r="BK120" s="81">
        <v>699.76699999999994</v>
      </c>
      <c r="BL120" s="81">
        <v>0</v>
      </c>
      <c r="BM120" s="82"/>
      <c r="BN120" s="81">
        <v>1</v>
      </c>
      <c r="BO120" s="81">
        <v>0</v>
      </c>
      <c r="BP120" s="81">
        <v>73</v>
      </c>
      <c r="BQ120" s="81">
        <v>8</v>
      </c>
      <c r="BR120" s="81">
        <v>79</v>
      </c>
      <c r="BS120" s="81">
        <v>0</v>
      </c>
      <c r="BT120"/>
      <c r="BU120" s="80">
        <v>13684.532999999999</v>
      </c>
      <c r="BV120" s="80">
        <v>503.64499999999998</v>
      </c>
      <c r="BW120" s="80">
        <v>120.321</v>
      </c>
      <c r="BX120" s="80">
        <v>11.444000000000001</v>
      </c>
      <c r="BY120" s="80">
        <v>32.411000000000001</v>
      </c>
      <c r="BZ120" s="80">
        <v>0</v>
      </c>
      <c r="CA120" s="80">
        <v>34.734000000000002</v>
      </c>
      <c r="CB120" s="80">
        <v>7.0330000000000004</v>
      </c>
      <c r="CC120" s="80">
        <v>0</v>
      </c>
    </row>
    <row r="121" spans="1:81">
      <c r="A121" s="80" t="s">
        <v>1778</v>
      </c>
      <c r="B121" s="80">
        <v>119</v>
      </c>
      <c r="C121" s="80">
        <v>18</v>
      </c>
      <c r="D121" s="80">
        <v>7</v>
      </c>
      <c r="E121" s="80">
        <v>2021</v>
      </c>
      <c r="F121" s="80" t="s">
        <v>75</v>
      </c>
      <c r="G121" s="174" t="s">
        <v>1760</v>
      </c>
      <c r="H121" s="80" t="s">
        <v>1761</v>
      </c>
      <c r="I121" s="177"/>
      <c r="J121" s="81">
        <v>5263.4595579061934</v>
      </c>
      <c r="K121" s="81">
        <v>71.371491558272027</v>
      </c>
      <c r="L121" s="81">
        <v>32.189676693116446</v>
      </c>
      <c r="M121" s="81">
        <v>1840.6424476099346</v>
      </c>
      <c r="N121" s="81">
        <v>1787.9796738215418</v>
      </c>
      <c r="O121" s="81">
        <v>498.39285778074191</v>
      </c>
      <c r="P121" s="81">
        <v>360.87345133582198</v>
      </c>
      <c r="Q121" s="81">
        <v>90.842194072080389</v>
      </c>
      <c r="R121" s="81">
        <v>122.82018447612327</v>
      </c>
      <c r="S121" s="81">
        <v>157.82607453526001</v>
      </c>
      <c r="T121" s="82"/>
      <c r="U121" s="81">
        <v>395711817</v>
      </c>
      <c r="V121" s="81">
        <v>31236</v>
      </c>
      <c r="W121" s="81">
        <v>561</v>
      </c>
      <c r="X121" s="81">
        <v>477650</v>
      </c>
      <c r="Y121" s="81">
        <v>770057</v>
      </c>
      <c r="Z121" s="81">
        <v>366711</v>
      </c>
      <c r="AA121" s="81">
        <v>79395</v>
      </c>
      <c r="AB121" s="81">
        <v>1522390</v>
      </c>
      <c r="AC121" s="81">
        <v>21101701.999999996</v>
      </c>
      <c r="AD121" s="81">
        <v>157.82607453526001</v>
      </c>
      <c r="AE121" s="82"/>
      <c r="AF121" s="81">
        <v>2436128632.9585156</v>
      </c>
      <c r="AG121" s="81">
        <v>53825324.356896564</v>
      </c>
      <c r="AH121" s="81">
        <v>6475605.2096315119</v>
      </c>
      <c r="AI121" s="81">
        <v>3072200861.5585537</v>
      </c>
      <c r="AJ121" s="81">
        <v>2590377174.9049225</v>
      </c>
      <c r="AK121" s="81">
        <v>0</v>
      </c>
      <c r="AL121" s="81">
        <v>0</v>
      </c>
      <c r="AM121" s="81">
        <v>199834830.15972111</v>
      </c>
      <c r="AN121" s="81">
        <v>0</v>
      </c>
      <c r="AO121" s="81">
        <v>0</v>
      </c>
      <c r="AP121" s="82"/>
      <c r="AQ121" s="81">
        <v>8366</v>
      </c>
      <c r="AR121" s="81">
        <v>830</v>
      </c>
      <c r="AS121" s="81">
        <v>1</v>
      </c>
      <c r="AT121" s="81">
        <v>2</v>
      </c>
      <c r="AU121" s="81">
        <v>0</v>
      </c>
      <c r="AV121" s="81">
        <v>3</v>
      </c>
      <c r="AW121" s="81"/>
      <c r="AX121" s="82"/>
      <c r="AY121" s="81">
        <v>33436.000000000087</v>
      </c>
      <c r="AZ121" s="81">
        <v>27615.500000000011</v>
      </c>
      <c r="BA121" s="81">
        <v>1990</v>
      </c>
      <c r="BB121" s="81">
        <v>211</v>
      </c>
      <c r="BC121" s="81">
        <v>0</v>
      </c>
      <c r="BD121" s="81">
        <v>55489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1779</v>
      </c>
      <c r="B122" s="80">
        <v>119</v>
      </c>
      <c r="C122" s="80">
        <v>19</v>
      </c>
      <c r="D122" s="80">
        <v>7</v>
      </c>
      <c r="E122" s="80">
        <v>2022</v>
      </c>
      <c r="F122" s="80" t="s">
        <v>568</v>
      </c>
      <c r="G122" s="174" t="s">
        <v>1760</v>
      </c>
      <c r="H122" s="80" t="s">
        <v>1761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9481</v>
      </c>
      <c r="AR122" s="81">
        <v>832</v>
      </c>
      <c r="AS122" s="81">
        <v>1</v>
      </c>
      <c r="AT122" s="81">
        <v>2</v>
      </c>
      <c r="AU122" s="81">
        <v>0</v>
      </c>
      <c r="AV122" s="81">
        <v>3</v>
      </c>
      <c r="AW122" s="81"/>
      <c r="AX122" s="82"/>
      <c r="AY122" s="81">
        <v>37574.300000000221</v>
      </c>
      <c r="AZ122" s="81">
        <v>27675.100000000006</v>
      </c>
      <c r="BA122" s="81">
        <v>1990</v>
      </c>
      <c r="BB122" s="81">
        <v>211</v>
      </c>
      <c r="BC122" s="81">
        <v>0</v>
      </c>
      <c r="BD122" s="81">
        <v>55489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1780</v>
      </c>
      <c r="B123" s="80">
        <v>86</v>
      </c>
      <c r="C123" s="80">
        <v>1</v>
      </c>
      <c r="D123" s="80">
        <v>6</v>
      </c>
      <c r="E123" s="80">
        <v>1990</v>
      </c>
      <c r="F123" s="80" t="s">
        <v>562</v>
      </c>
      <c r="G123" s="80" t="s">
        <v>1781</v>
      </c>
      <c r="H123" s="80" t="s">
        <v>1782</v>
      </c>
      <c r="I123" s="177"/>
      <c r="J123" s="81">
        <v>7818.869119774683</v>
      </c>
      <c r="K123" s="81">
        <v>105.21941443164376</v>
      </c>
      <c r="L123" s="81">
        <v>59.396621223298602</v>
      </c>
      <c r="M123" s="81">
        <v>1579.5229602676579</v>
      </c>
      <c r="N123" s="81">
        <v>1252.6179289164679</v>
      </c>
      <c r="O123" s="81">
        <v>794.77925129235769</v>
      </c>
      <c r="P123" s="81">
        <v>661.33304595299614</v>
      </c>
      <c r="Q123" s="81">
        <v>90.992554407059487</v>
      </c>
      <c r="R123" s="81">
        <v>729.26044114494368</v>
      </c>
      <c r="S123" s="81">
        <v>114.83520356700413</v>
      </c>
      <c r="T123" s="82"/>
      <c r="U123" s="81">
        <v>328088307</v>
      </c>
      <c r="V123" s="81">
        <v>46593</v>
      </c>
      <c r="W123" s="81">
        <v>621</v>
      </c>
      <c r="X123" s="81">
        <v>588136</v>
      </c>
      <c r="Y123" s="81">
        <v>539151</v>
      </c>
      <c r="Z123" s="81">
        <v>326902</v>
      </c>
      <c r="AA123" s="81">
        <v>160579</v>
      </c>
      <c r="AB123" s="81">
        <v>1477410</v>
      </c>
      <c r="AC123" s="81">
        <v>126309221</v>
      </c>
      <c r="AD123" s="81">
        <v>114.83520356700413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1783</v>
      </c>
      <c r="B124" s="80">
        <v>87</v>
      </c>
      <c r="C124" s="80">
        <v>2</v>
      </c>
      <c r="D124" s="80">
        <v>6</v>
      </c>
      <c r="E124" s="80">
        <v>2005</v>
      </c>
      <c r="F124" s="80" t="s">
        <v>565</v>
      </c>
      <c r="G124" s="80" t="s">
        <v>1781</v>
      </c>
      <c r="H124" s="80" t="s">
        <v>1782</v>
      </c>
      <c r="I124" s="177"/>
      <c r="J124" s="81">
        <v>5755.2515412586381</v>
      </c>
      <c r="K124" s="81">
        <v>72.122351553920495</v>
      </c>
      <c r="L124" s="81">
        <v>53.541558139890299</v>
      </c>
      <c r="M124" s="81">
        <v>2490.7790911812908</v>
      </c>
      <c r="N124" s="81">
        <v>1781.0806135170315</v>
      </c>
      <c r="O124" s="81">
        <v>1052.5057306464482</v>
      </c>
      <c r="P124" s="81">
        <v>574.77623896831142</v>
      </c>
      <c r="Q124" s="81">
        <v>88.301801150890412</v>
      </c>
      <c r="R124" s="81">
        <v>304.92359464538919</v>
      </c>
      <c r="S124" s="81">
        <v>376.13743844999999</v>
      </c>
      <c r="T124" s="82"/>
      <c r="U124" s="81">
        <v>255212400</v>
      </c>
      <c r="V124" s="81">
        <v>35185</v>
      </c>
      <c r="W124" s="81">
        <v>479</v>
      </c>
      <c r="X124" s="81">
        <v>506554</v>
      </c>
      <c r="Y124" s="81">
        <v>662984</v>
      </c>
      <c r="Z124" s="81">
        <v>500957</v>
      </c>
      <c r="AA124" s="81">
        <v>114300</v>
      </c>
      <c r="AB124" s="81">
        <v>1498805</v>
      </c>
      <c r="AC124" s="81">
        <v>53919424</v>
      </c>
      <c r="AD124" s="81">
        <v>376.13743844999999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1784</v>
      </c>
      <c r="B125" s="80">
        <v>88</v>
      </c>
      <c r="C125" s="80">
        <v>3</v>
      </c>
      <c r="D125" s="80">
        <v>6</v>
      </c>
      <c r="E125" s="80">
        <v>2006</v>
      </c>
      <c r="F125" s="80" t="s">
        <v>566</v>
      </c>
      <c r="G125" s="80" t="s">
        <v>1781</v>
      </c>
      <c r="H125" s="80" t="s">
        <v>1782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1785</v>
      </c>
      <c r="B126" s="80">
        <v>89</v>
      </c>
      <c r="C126" s="80">
        <v>4</v>
      </c>
      <c r="D126" s="80">
        <v>6</v>
      </c>
      <c r="E126" s="80">
        <v>2007</v>
      </c>
      <c r="F126" s="80" t="s">
        <v>567</v>
      </c>
      <c r="G126" s="80" t="s">
        <v>1781</v>
      </c>
      <c r="H126" s="80" t="s">
        <v>1782</v>
      </c>
      <c r="I126" s="177"/>
      <c r="J126" s="81">
        <v>6132.5283238040329</v>
      </c>
      <c r="K126" s="81">
        <v>88.92286098348454</v>
      </c>
      <c r="L126" s="81">
        <v>62.711765581707922</v>
      </c>
      <c r="M126" s="81">
        <v>2307.9373650935831</v>
      </c>
      <c r="N126" s="81">
        <v>1936.2590524125289</v>
      </c>
      <c r="O126" s="81">
        <v>1015.575699064396</v>
      </c>
      <c r="P126" s="81">
        <v>568.1799859282072</v>
      </c>
      <c r="Q126" s="81">
        <v>93.624687205807206</v>
      </c>
      <c r="R126" s="81">
        <v>300.9975128820256</v>
      </c>
      <c r="S126" s="81">
        <v>279.03363954549997</v>
      </c>
      <c r="T126" s="82"/>
      <c r="U126" s="81">
        <v>290385873</v>
      </c>
      <c r="V126" s="81">
        <v>32706</v>
      </c>
      <c r="W126" s="81">
        <v>738</v>
      </c>
      <c r="X126" s="81">
        <v>599829</v>
      </c>
      <c r="Y126" s="81">
        <v>678299</v>
      </c>
      <c r="Z126" s="81">
        <v>502498</v>
      </c>
      <c r="AA126" s="81">
        <v>111266</v>
      </c>
      <c r="AB126" s="81">
        <v>1505111</v>
      </c>
      <c r="AC126" s="81">
        <v>54752345</v>
      </c>
      <c r="AD126" s="81">
        <v>279.03363954549997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1786</v>
      </c>
      <c r="B127" s="80">
        <v>90</v>
      </c>
      <c r="C127" s="80">
        <v>5</v>
      </c>
      <c r="D127" s="80">
        <v>6</v>
      </c>
      <c r="E127" s="80">
        <v>2008</v>
      </c>
      <c r="F127" s="80" t="s">
        <v>84</v>
      </c>
      <c r="G127" s="80" t="s">
        <v>1781</v>
      </c>
      <c r="H127" s="80" t="s">
        <v>1782</v>
      </c>
      <c r="I127" s="177"/>
      <c r="J127" s="81">
        <v>5796.6565014043063</v>
      </c>
      <c r="K127" s="81">
        <v>69.765992432905989</v>
      </c>
      <c r="L127" s="81">
        <v>56.574838473219444</v>
      </c>
      <c r="M127" s="81">
        <v>2527.4132220472966</v>
      </c>
      <c r="N127" s="81">
        <v>1754.8898495618796</v>
      </c>
      <c r="O127" s="81">
        <v>981.79156771665907</v>
      </c>
      <c r="P127" s="81">
        <v>555.19901214859726</v>
      </c>
      <c r="Q127" s="81">
        <v>92.300145720351352</v>
      </c>
      <c r="R127" s="81">
        <v>252.95990200866623</v>
      </c>
      <c r="S127" s="81">
        <v>271.10773083414006</v>
      </c>
      <c r="T127" s="82"/>
      <c r="U127" s="81">
        <v>309633143</v>
      </c>
      <c r="V127" s="81">
        <v>32706</v>
      </c>
      <c r="W127" s="81">
        <v>738</v>
      </c>
      <c r="X127" s="81">
        <v>599829</v>
      </c>
      <c r="Y127" s="81">
        <v>686499</v>
      </c>
      <c r="Z127" s="81">
        <v>502832</v>
      </c>
      <c r="AA127" s="81">
        <v>108848</v>
      </c>
      <c r="AB127" s="81">
        <v>1508200</v>
      </c>
      <c r="AC127" s="81">
        <v>47780645</v>
      </c>
      <c r="AD127" s="81">
        <v>271.10773083414006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1787</v>
      </c>
      <c r="B128" s="80">
        <v>91</v>
      </c>
      <c r="C128" s="80">
        <v>6</v>
      </c>
      <c r="D128" s="80">
        <v>6</v>
      </c>
      <c r="E128" s="80">
        <v>2009</v>
      </c>
      <c r="F128" s="80" t="s">
        <v>85</v>
      </c>
      <c r="G128" s="80" t="s">
        <v>1781</v>
      </c>
      <c r="H128" s="80" t="s">
        <v>1782</v>
      </c>
      <c r="I128" s="177"/>
      <c r="J128" s="81">
        <v>6054.7696972751874</v>
      </c>
      <c r="K128" s="81">
        <v>52.005451731442285</v>
      </c>
      <c r="L128" s="81">
        <v>44.988406203138219</v>
      </c>
      <c r="M128" s="81">
        <v>2260.5108085270845</v>
      </c>
      <c r="N128" s="81">
        <v>1551.4859799555074</v>
      </c>
      <c r="O128" s="81">
        <v>999.26724789096716</v>
      </c>
      <c r="P128" s="81">
        <v>533.87062849557742</v>
      </c>
      <c r="Q128" s="81">
        <v>88.109069555249548</v>
      </c>
      <c r="R128" s="81">
        <v>228.787153425372</v>
      </c>
      <c r="S128" s="81">
        <v>242.61620747318</v>
      </c>
      <c r="T128" s="82"/>
      <c r="U128" s="81">
        <v>285845094</v>
      </c>
      <c r="V128" s="81">
        <v>33296</v>
      </c>
      <c r="W128" s="81">
        <v>703</v>
      </c>
      <c r="X128" s="81">
        <v>662029</v>
      </c>
      <c r="Y128" s="81">
        <v>694165</v>
      </c>
      <c r="Z128" s="81">
        <v>505154</v>
      </c>
      <c r="AA128" s="81">
        <v>107452</v>
      </c>
      <c r="AB128" s="81">
        <v>1511351</v>
      </c>
      <c r="AC128" s="81">
        <v>42159448</v>
      </c>
      <c r="AD128" s="81">
        <v>242.61620747318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3189.4889999999991</v>
      </c>
      <c r="BJ128" s="81">
        <v>421.31200000000001</v>
      </c>
      <c r="BK128" s="81">
        <v>700.3660000000001</v>
      </c>
      <c r="BL128" s="81">
        <v>0</v>
      </c>
      <c r="BM128" s="82"/>
      <c r="BN128" s="81">
        <v>0</v>
      </c>
      <c r="BO128" s="81">
        <v>0</v>
      </c>
      <c r="BP128" s="81">
        <v>68</v>
      </c>
      <c r="BQ128" s="81">
        <v>6</v>
      </c>
      <c r="BR128" s="81">
        <v>97</v>
      </c>
      <c r="BS128" s="81">
        <v>0</v>
      </c>
      <c r="BT128"/>
      <c r="BU128" s="80"/>
      <c r="BV128" s="80"/>
      <c r="BW128" s="80"/>
      <c r="BX128" s="80"/>
      <c r="BY128" s="80"/>
      <c r="BZ128" s="80"/>
      <c r="CA128" s="80"/>
      <c r="CB128" s="80"/>
      <c r="CC128" s="80"/>
    </row>
    <row r="129" spans="1:81">
      <c r="A129" s="80" t="s">
        <v>1788</v>
      </c>
      <c r="B129" s="80">
        <v>92</v>
      </c>
      <c r="C129" s="80">
        <v>7</v>
      </c>
      <c r="D129" s="80">
        <v>6</v>
      </c>
      <c r="E129" s="80">
        <v>2010</v>
      </c>
      <c r="F129" s="80" t="s">
        <v>86</v>
      </c>
      <c r="G129" s="80" t="s">
        <v>1781</v>
      </c>
      <c r="H129" s="80" t="s">
        <v>1782</v>
      </c>
      <c r="I129" s="177"/>
      <c r="J129" s="81">
        <v>6473.9282785399</v>
      </c>
      <c r="K129" s="81">
        <v>72.884195546413935</v>
      </c>
      <c r="L129" s="81">
        <v>41.84615188651545</v>
      </c>
      <c r="M129" s="81">
        <v>2482.5252158546218</v>
      </c>
      <c r="N129" s="81">
        <v>1695.2772492754755</v>
      </c>
      <c r="O129" s="81">
        <v>997.54762798501542</v>
      </c>
      <c r="P129" s="81">
        <v>538.91270100934196</v>
      </c>
      <c r="Q129" s="81">
        <v>91.983183669051328</v>
      </c>
      <c r="R129" s="81">
        <v>239.92493888907396</v>
      </c>
      <c r="S129" s="81">
        <v>247.02612516055999</v>
      </c>
      <c r="T129" s="82"/>
      <c r="U129" s="81">
        <v>298343428</v>
      </c>
      <c r="V129" s="81">
        <v>33296</v>
      </c>
      <c r="W129" s="81">
        <v>703</v>
      </c>
      <c r="X129" s="81">
        <v>662029</v>
      </c>
      <c r="Y129" s="81">
        <v>699850</v>
      </c>
      <c r="Z129" s="81">
        <v>506628</v>
      </c>
      <c r="AA129" s="81">
        <v>105758</v>
      </c>
      <c r="AB129" s="81">
        <v>1511855</v>
      </c>
      <c r="AC129" s="81">
        <v>41897748</v>
      </c>
      <c r="AD129" s="81">
        <v>247.02612516055999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3582.279</v>
      </c>
      <c r="BJ129" s="81">
        <v>374.149</v>
      </c>
      <c r="BK129" s="81">
        <v>691.85559999999998</v>
      </c>
      <c r="BL129" s="81">
        <v>0</v>
      </c>
      <c r="BM129" s="82"/>
      <c r="BN129" s="81">
        <v>0</v>
      </c>
      <c r="BO129" s="81">
        <v>0</v>
      </c>
      <c r="BP129" s="81">
        <v>70</v>
      </c>
      <c r="BQ129" s="81">
        <v>6</v>
      </c>
      <c r="BR129" s="81">
        <v>93</v>
      </c>
      <c r="BS129" s="81">
        <v>0</v>
      </c>
      <c r="BT129"/>
      <c r="BU129" s="80">
        <v>4218.8256000000001</v>
      </c>
      <c r="BV129" s="80">
        <v>353.089</v>
      </c>
      <c r="BW129" s="80">
        <v>0.17399999999999999</v>
      </c>
      <c r="BX129" s="80">
        <v>7.1719999999999997</v>
      </c>
      <c r="BY129" s="80">
        <v>69.022999999999996</v>
      </c>
      <c r="BZ129" s="80">
        <v>0</v>
      </c>
      <c r="CA129" s="80">
        <v>0</v>
      </c>
      <c r="CB129" s="80">
        <v>0</v>
      </c>
      <c r="CC129" s="80">
        <v>0</v>
      </c>
    </row>
    <row r="130" spans="1:81">
      <c r="A130" s="80" t="s">
        <v>1789</v>
      </c>
      <c r="B130" s="80">
        <v>93</v>
      </c>
      <c r="C130" s="80">
        <v>8</v>
      </c>
      <c r="D130" s="80">
        <v>6</v>
      </c>
      <c r="E130" s="80">
        <v>2011</v>
      </c>
      <c r="F130" s="80" t="s">
        <v>87</v>
      </c>
      <c r="G130" s="80" t="s">
        <v>1781</v>
      </c>
      <c r="H130" s="80" t="s">
        <v>1782</v>
      </c>
      <c r="I130" s="177"/>
      <c r="J130" s="81">
        <v>6619.0668524217617</v>
      </c>
      <c r="K130" s="81">
        <v>76.763659284369282</v>
      </c>
      <c r="L130" s="81">
        <v>31.867325734140266</v>
      </c>
      <c r="M130" s="81">
        <v>3113.2791524020899</v>
      </c>
      <c r="N130" s="81">
        <v>2065.2793199244707</v>
      </c>
      <c r="O130" s="81">
        <v>985.7353096366661</v>
      </c>
      <c r="P130" s="81">
        <v>526.39216480486289</v>
      </c>
      <c r="Q130" s="81">
        <v>106.11726288231166</v>
      </c>
      <c r="R130" s="81">
        <v>237.88190897395788</v>
      </c>
      <c r="S130" s="81">
        <v>209.3011790235</v>
      </c>
      <c r="T130" s="82"/>
      <c r="U130" s="81">
        <v>297225293</v>
      </c>
      <c r="V130" s="81">
        <v>33296</v>
      </c>
      <c r="W130" s="81">
        <v>703</v>
      </c>
      <c r="X130" s="81">
        <v>662029</v>
      </c>
      <c r="Y130" s="81">
        <v>705150</v>
      </c>
      <c r="Z130" s="81">
        <v>511505</v>
      </c>
      <c r="AA130" s="81">
        <v>106375</v>
      </c>
      <c r="AB130" s="81">
        <v>1512109</v>
      </c>
      <c r="AC130" s="81">
        <v>41472273</v>
      </c>
      <c r="AD130" s="81">
        <v>209.3011790235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3578.3470000000002</v>
      </c>
      <c r="BJ130" s="81">
        <v>416.51299999999998</v>
      </c>
      <c r="BK130" s="81">
        <v>693.63</v>
      </c>
      <c r="BL130" s="81">
        <v>0</v>
      </c>
      <c r="BM130" s="82"/>
      <c r="BN130" s="81">
        <v>0</v>
      </c>
      <c r="BO130" s="81">
        <v>0</v>
      </c>
      <c r="BP130" s="81">
        <v>77</v>
      </c>
      <c r="BQ130" s="81">
        <v>6</v>
      </c>
      <c r="BR130" s="81">
        <v>94</v>
      </c>
      <c r="BS130" s="81">
        <v>0</v>
      </c>
      <c r="BT130"/>
      <c r="BU130" s="80">
        <v>4334.5079999999998</v>
      </c>
      <c r="BV130" s="80">
        <v>274.642</v>
      </c>
      <c r="BW130" s="80">
        <v>0</v>
      </c>
      <c r="BX130" s="80">
        <v>10.173999999999999</v>
      </c>
      <c r="BY130" s="80">
        <v>69.165999999999997</v>
      </c>
      <c r="BZ130" s="80">
        <v>0</v>
      </c>
      <c r="CA130" s="80">
        <v>0</v>
      </c>
      <c r="CB130" s="80">
        <v>0</v>
      </c>
      <c r="CC130" s="80">
        <v>0</v>
      </c>
    </row>
    <row r="131" spans="1:81">
      <c r="A131" s="80" t="s">
        <v>1790</v>
      </c>
      <c r="B131" s="80">
        <v>94</v>
      </c>
      <c r="C131" s="80">
        <v>9</v>
      </c>
      <c r="D131" s="80">
        <v>6</v>
      </c>
      <c r="E131" s="80">
        <v>2012</v>
      </c>
      <c r="F131" s="80" t="s">
        <v>88</v>
      </c>
      <c r="G131" s="80" t="s">
        <v>1781</v>
      </c>
      <c r="H131" s="80" t="s">
        <v>1782</v>
      </c>
      <c r="I131" s="177"/>
      <c r="J131" s="81">
        <v>6529.5366029491597</v>
      </c>
      <c r="K131" s="81">
        <v>72.350785664876568</v>
      </c>
      <c r="L131" s="81">
        <v>31.253839317275258</v>
      </c>
      <c r="M131" s="81">
        <v>3309.5009294080519</v>
      </c>
      <c r="N131" s="81">
        <v>2152.7708325103285</v>
      </c>
      <c r="O131" s="81">
        <v>985.63386688170306</v>
      </c>
      <c r="P131" s="81">
        <v>527.29198494132686</v>
      </c>
      <c r="Q131" s="81">
        <v>118.5763820130074</v>
      </c>
      <c r="R131" s="81">
        <v>250.22242510499461</v>
      </c>
      <c r="S131" s="81">
        <v>198.62081935562</v>
      </c>
      <c r="T131" s="82"/>
      <c r="U131" s="81">
        <v>286678538</v>
      </c>
      <c r="V131" s="81">
        <v>33296</v>
      </c>
      <c r="W131" s="81">
        <v>703</v>
      </c>
      <c r="X131" s="81">
        <v>662029</v>
      </c>
      <c r="Y131" s="81">
        <v>732306</v>
      </c>
      <c r="Z131" s="81">
        <v>515509</v>
      </c>
      <c r="AA131" s="81">
        <v>105954</v>
      </c>
      <c r="AB131" s="81">
        <v>1555160</v>
      </c>
      <c r="AC131" s="81">
        <v>42493826</v>
      </c>
      <c r="AD131" s="81">
        <v>198.62081935562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3616.1379999999999</v>
      </c>
      <c r="BJ131" s="81">
        <v>434.37</v>
      </c>
      <c r="BK131" s="81">
        <v>755.37700000000007</v>
      </c>
      <c r="BL131" s="81">
        <v>0</v>
      </c>
      <c r="BM131" s="82"/>
      <c r="BN131" s="81">
        <v>0</v>
      </c>
      <c r="BO131" s="81">
        <v>0</v>
      </c>
      <c r="BP131" s="81">
        <v>76</v>
      </c>
      <c r="BQ131" s="81">
        <v>6</v>
      </c>
      <c r="BR131" s="81">
        <v>92</v>
      </c>
      <c r="BS131" s="81">
        <v>0</v>
      </c>
      <c r="BT131"/>
      <c r="BU131" s="80">
        <v>4464.6629999999996</v>
      </c>
      <c r="BV131" s="80">
        <v>244.97499999999999</v>
      </c>
      <c r="BW131" s="80">
        <v>0</v>
      </c>
      <c r="BX131" s="80">
        <v>6.95</v>
      </c>
      <c r="BY131" s="80">
        <v>89.296999999999997</v>
      </c>
      <c r="BZ131" s="80">
        <v>0</v>
      </c>
      <c r="CA131" s="80">
        <v>0</v>
      </c>
      <c r="CB131" s="80">
        <v>0</v>
      </c>
      <c r="CC131" s="80">
        <v>0</v>
      </c>
    </row>
    <row r="132" spans="1:81">
      <c r="A132" s="80" t="s">
        <v>1791</v>
      </c>
      <c r="B132" s="80">
        <v>95</v>
      </c>
      <c r="C132" s="80">
        <v>10</v>
      </c>
      <c r="D132" s="80">
        <v>6</v>
      </c>
      <c r="E132" s="80">
        <v>2013</v>
      </c>
      <c r="F132" s="80" t="s">
        <v>89</v>
      </c>
      <c r="G132" s="80" t="s">
        <v>1781</v>
      </c>
      <c r="H132" s="80" t="s">
        <v>1782</v>
      </c>
      <c r="I132" s="177"/>
      <c r="J132" s="81">
        <v>6612.7519138643047</v>
      </c>
      <c r="K132" s="81">
        <v>61.911722529928937</v>
      </c>
      <c r="L132" s="81">
        <v>31.216589582024813</v>
      </c>
      <c r="M132" s="81">
        <v>3234.9570461479047</v>
      </c>
      <c r="N132" s="81">
        <v>2335.1486885306313</v>
      </c>
      <c r="O132" s="81">
        <v>952.78548503704189</v>
      </c>
      <c r="P132" s="81">
        <v>532.18606609409676</v>
      </c>
      <c r="Q132" s="81">
        <v>120.19523692881505</v>
      </c>
      <c r="R132" s="81">
        <v>260.61687491379604</v>
      </c>
      <c r="S132" s="81">
        <v>238.47401062416</v>
      </c>
      <c r="T132" s="82"/>
      <c r="U132" s="81">
        <v>270396759</v>
      </c>
      <c r="V132" s="81">
        <v>33296</v>
      </c>
      <c r="W132" s="81">
        <v>703</v>
      </c>
      <c r="X132" s="81">
        <v>662029</v>
      </c>
      <c r="Y132" s="81">
        <v>735197</v>
      </c>
      <c r="Z132" s="81">
        <v>520578</v>
      </c>
      <c r="AA132" s="81">
        <v>106536</v>
      </c>
      <c r="AB132" s="81">
        <v>1553789</v>
      </c>
      <c r="AC132" s="81">
        <v>43202931</v>
      </c>
      <c r="AD132" s="81">
        <v>238.47401062416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3880.7040000000002</v>
      </c>
      <c r="BJ132" s="81">
        <v>433.48599999999999</v>
      </c>
      <c r="BK132" s="81">
        <v>846.35500000000002</v>
      </c>
      <c r="BL132" s="81">
        <v>0</v>
      </c>
      <c r="BM132" s="82"/>
      <c r="BN132" s="81">
        <v>0</v>
      </c>
      <c r="BO132" s="81">
        <v>0</v>
      </c>
      <c r="BP132" s="81">
        <v>77</v>
      </c>
      <c r="BQ132" s="81">
        <v>5</v>
      </c>
      <c r="BR132" s="81">
        <v>95</v>
      </c>
      <c r="BS132" s="81">
        <v>0</v>
      </c>
      <c r="BT132"/>
      <c r="BU132" s="80">
        <v>4778.8469999999998</v>
      </c>
      <c r="BV132" s="80">
        <v>286.99400000000003</v>
      </c>
      <c r="BW132" s="80">
        <v>0</v>
      </c>
      <c r="BX132" s="80">
        <v>8.2959999999999994</v>
      </c>
      <c r="BY132" s="80">
        <v>86.408000000000001</v>
      </c>
      <c r="BZ132" s="80">
        <v>0</v>
      </c>
      <c r="CA132" s="80">
        <v>0</v>
      </c>
      <c r="CB132" s="80">
        <v>0</v>
      </c>
      <c r="CC132" s="80">
        <v>0</v>
      </c>
    </row>
    <row r="133" spans="1:81">
      <c r="A133" s="80" t="s">
        <v>1792</v>
      </c>
      <c r="B133" s="80">
        <v>96</v>
      </c>
      <c r="C133" s="80">
        <v>11</v>
      </c>
      <c r="D133" s="80">
        <v>6</v>
      </c>
      <c r="E133" s="80">
        <v>2014</v>
      </c>
      <c r="F133" s="80" t="s">
        <v>90</v>
      </c>
      <c r="G133" s="80" t="s">
        <v>1781</v>
      </c>
      <c r="H133" s="80" t="s">
        <v>1782</v>
      </c>
      <c r="I133" s="177"/>
      <c r="J133" s="81">
        <v>6409.881808992106</v>
      </c>
      <c r="K133" s="81">
        <v>65.235176754538656</v>
      </c>
      <c r="L133" s="81">
        <v>35.849085316991342</v>
      </c>
      <c r="M133" s="81">
        <v>3457.4381855267943</v>
      </c>
      <c r="N133" s="81">
        <v>2100.4516066562765</v>
      </c>
      <c r="O133" s="81">
        <v>910.15333238360199</v>
      </c>
      <c r="P133" s="81">
        <v>534.98413905989446</v>
      </c>
      <c r="Q133" s="81">
        <v>115.10236016902408</v>
      </c>
      <c r="R133" s="81">
        <v>256.02798095893672</v>
      </c>
      <c r="S133" s="81">
        <v>218.54277016723995</v>
      </c>
      <c r="T133" s="82"/>
      <c r="U133" s="81">
        <v>283180150</v>
      </c>
      <c r="V133" s="81">
        <v>28668</v>
      </c>
      <c r="W133" s="81">
        <v>778</v>
      </c>
      <c r="X133" s="81">
        <v>656255</v>
      </c>
      <c r="Y133" s="81">
        <v>739276</v>
      </c>
      <c r="Z133" s="81">
        <v>523746</v>
      </c>
      <c r="AA133" s="81">
        <v>106542</v>
      </c>
      <c r="AB133" s="81">
        <v>1550831</v>
      </c>
      <c r="AC133" s="81">
        <v>42575676</v>
      </c>
      <c r="AD133" s="81">
        <v>218.54277016723995</v>
      </c>
      <c r="AE133" s="82"/>
      <c r="AF133" s="81">
        <v>2538864786.076992</v>
      </c>
      <c r="AG133" s="81">
        <v>55657012.27192191</v>
      </c>
      <c r="AH133" s="81">
        <v>7752646.7637502337</v>
      </c>
      <c r="AI133" s="81">
        <v>4633488991.0159998</v>
      </c>
      <c r="AJ133" s="81">
        <v>2901358580.1138268</v>
      </c>
      <c r="AK133" s="81">
        <v>0</v>
      </c>
      <c r="AL133" s="81">
        <v>0</v>
      </c>
      <c r="AM133" s="81">
        <v>212905921.89898869</v>
      </c>
      <c r="AN133" s="81">
        <v>0</v>
      </c>
      <c r="AO133" s="81">
        <v>0</v>
      </c>
      <c r="AP133" s="82"/>
      <c r="AQ133" s="81">
        <v>15372</v>
      </c>
      <c r="AR133" s="81">
        <v>1186</v>
      </c>
      <c r="AS133" s="81">
        <v>0</v>
      </c>
      <c r="AT133" s="81">
        <v>0</v>
      </c>
      <c r="AU133" s="81">
        <v>0</v>
      </c>
      <c r="AV133" s="81">
        <v>2</v>
      </c>
      <c r="AW133" s="81" t="s">
        <v>564</v>
      </c>
      <c r="AX133" s="82"/>
      <c r="AY133" s="81">
        <v>57097.2</v>
      </c>
      <c r="AZ133" s="81">
        <v>71164.599999999991</v>
      </c>
      <c r="BA133" s="81">
        <v>0</v>
      </c>
      <c r="BB133" s="81">
        <v>0</v>
      </c>
      <c r="BC133" s="81">
        <v>0</v>
      </c>
      <c r="BD133" s="81">
        <v>10555.1</v>
      </c>
      <c r="BE133" s="81" t="s">
        <v>564</v>
      </c>
      <c r="BF133" s="82"/>
      <c r="BG133" s="81">
        <v>0</v>
      </c>
      <c r="BH133" s="81">
        <v>0</v>
      </c>
      <c r="BI133" s="81">
        <v>3905.18</v>
      </c>
      <c r="BJ133" s="81">
        <v>421.15699999999998</v>
      </c>
      <c r="BK133" s="81">
        <v>795.47799999999995</v>
      </c>
      <c r="BL133" s="81">
        <v>0</v>
      </c>
      <c r="BM133" s="82"/>
      <c r="BN133" s="81">
        <v>0</v>
      </c>
      <c r="BO133" s="81">
        <v>0</v>
      </c>
      <c r="BP133" s="81">
        <v>78</v>
      </c>
      <c r="BQ133" s="81">
        <v>5</v>
      </c>
      <c r="BR133" s="81">
        <v>94</v>
      </c>
      <c r="BS133" s="81">
        <v>0</v>
      </c>
      <c r="BT133"/>
      <c r="BU133" s="80">
        <v>4774.7420000000002</v>
      </c>
      <c r="BV133" s="80">
        <v>258.43099999999998</v>
      </c>
      <c r="BW133" s="80">
        <v>0</v>
      </c>
      <c r="BX133" s="80">
        <v>5.7789999999999999</v>
      </c>
      <c r="BY133" s="80">
        <v>82.863</v>
      </c>
      <c r="BZ133" s="80">
        <v>0</v>
      </c>
      <c r="CA133" s="80">
        <v>0</v>
      </c>
      <c r="CB133" s="80">
        <v>0</v>
      </c>
      <c r="CC133" s="80">
        <v>0</v>
      </c>
    </row>
    <row r="134" spans="1:81">
      <c r="A134" s="80" t="s">
        <v>1793</v>
      </c>
      <c r="B134" s="80">
        <v>97</v>
      </c>
      <c r="C134" s="80">
        <v>12</v>
      </c>
      <c r="D134" s="80">
        <v>6</v>
      </c>
      <c r="E134" s="80">
        <v>2015</v>
      </c>
      <c r="F134" s="80" t="s">
        <v>91</v>
      </c>
      <c r="G134" s="80" t="s">
        <v>1781</v>
      </c>
      <c r="H134" s="80" t="s">
        <v>1782</v>
      </c>
      <c r="I134" s="177"/>
      <c r="J134" s="81">
        <v>6605.2454941176984</v>
      </c>
      <c r="K134" s="81">
        <v>62.803612300142383</v>
      </c>
      <c r="L134" s="81">
        <v>41.973521345303155</v>
      </c>
      <c r="M134" s="81">
        <v>3209.109950724182</v>
      </c>
      <c r="N134" s="81">
        <v>1931.1417090217456</v>
      </c>
      <c r="O134" s="81">
        <v>905.65728837869983</v>
      </c>
      <c r="P134" s="81">
        <v>536.96794057699094</v>
      </c>
      <c r="Q134" s="81">
        <v>112.46290453227257</v>
      </c>
      <c r="R134" s="81">
        <v>265.00248332848764</v>
      </c>
      <c r="S134" s="81">
        <v>211.40178969847051</v>
      </c>
      <c r="T134" s="82"/>
      <c r="U134" s="81">
        <v>312582578</v>
      </c>
      <c r="V134" s="81">
        <v>28668</v>
      </c>
      <c r="W134" s="81">
        <v>778</v>
      </c>
      <c r="X134" s="81">
        <v>656255</v>
      </c>
      <c r="Y134" s="81">
        <v>744565</v>
      </c>
      <c r="Z134" s="81">
        <v>526180</v>
      </c>
      <c r="AA134" s="81">
        <v>106853</v>
      </c>
      <c r="AB134" s="81">
        <v>1547850</v>
      </c>
      <c r="AC134" s="81">
        <v>45395666</v>
      </c>
      <c r="AD134" s="81">
        <v>211.40178969847051</v>
      </c>
      <c r="AE134" s="82"/>
      <c r="AF134" s="81">
        <v>2628026874.8278828</v>
      </c>
      <c r="AG134" s="81">
        <v>49837808.040814251</v>
      </c>
      <c r="AH134" s="81">
        <v>8083151.3022260517</v>
      </c>
      <c r="AI134" s="81">
        <v>4384876497.3264999</v>
      </c>
      <c r="AJ134" s="81">
        <v>2725524968.7774634</v>
      </c>
      <c r="AK134" s="81">
        <v>0</v>
      </c>
      <c r="AL134" s="81">
        <v>0</v>
      </c>
      <c r="AM134" s="81">
        <v>212126349.5134559</v>
      </c>
      <c r="AN134" s="81">
        <v>0</v>
      </c>
      <c r="AO134" s="81">
        <v>0</v>
      </c>
      <c r="AP134" s="82"/>
      <c r="AQ134" s="81">
        <v>16799</v>
      </c>
      <c r="AR134" s="81">
        <v>1571</v>
      </c>
      <c r="AS134" s="81">
        <v>0</v>
      </c>
      <c r="AT134" s="81">
        <v>0</v>
      </c>
      <c r="AU134" s="81">
        <v>0</v>
      </c>
      <c r="AV134" s="81">
        <v>2</v>
      </c>
      <c r="AW134" s="81" t="s">
        <v>564</v>
      </c>
      <c r="AX134" s="82"/>
      <c r="AY134" s="81">
        <v>63128.9</v>
      </c>
      <c r="AZ134" s="81">
        <v>95090.599999999991</v>
      </c>
      <c r="BA134" s="81">
        <v>0</v>
      </c>
      <c r="BB134" s="81">
        <v>0</v>
      </c>
      <c r="BC134" s="81">
        <v>0</v>
      </c>
      <c r="BD134" s="81">
        <v>10555.1</v>
      </c>
      <c r="BE134" s="81" t="s">
        <v>564</v>
      </c>
      <c r="BF134" s="82"/>
      <c r="BG134" s="81">
        <v>0</v>
      </c>
      <c r="BH134" s="81">
        <v>0</v>
      </c>
      <c r="BI134" s="81">
        <v>3759.4789999999998</v>
      </c>
      <c r="BJ134" s="81">
        <v>420.86500000000001</v>
      </c>
      <c r="BK134" s="81">
        <v>800.25099999999998</v>
      </c>
      <c r="BL134" s="81">
        <v>0</v>
      </c>
      <c r="BM134" s="82"/>
      <c r="BN134" s="81">
        <v>0</v>
      </c>
      <c r="BO134" s="81">
        <v>0</v>
      </c>
      <c r="BP134" s="81">
        <v>76</v>
      </c>
      <c r="BQ134" s="81">
        <v>6</v>
      </c>
      <c r="BR134" s="81">
        <v>94</v>
      </c>
      <c r="BS134" s="81">
        <v>0</v>
      </c>
      <c r="BT134"/>
      <c r="BU134" s="80">
        <v>4641.058</v>
      </c>
      <c r="BV134" s="80">
        <v>258.221</v>
      </c>
      <c r="BW134" s="80">
        <v>0</v>
      </c>
      <c r="BX134" s="80">
        <v>2.5000000000000001E-2</v>
      </c>
      <c r="BY134" s="80">
        <v>81.290999999999997</v>
      </c>
      <c r="BZ134" s="80">
        <v>0</v>
      </c>
      <c r="CA134" s="80">
        <v>0</v>
      </c>
      <c r="CB134" s="80">
        <v>0</v>
      </c>
      <c r="CC134" s="80">
        <v>0</v>
      </c>
    </row>
    <row r="135" spans="1:81">
      <c r="A135" s="80" t="s">
        <v>1794</v>
      </c>
      <c r="B135" s="80">
        <v>98</v>
      </c>
      <c r="C135" s="80">
        <v>13</v>
      </c>
      <c r="D135" s="80">
        <v>6</v>
      </c>
      <c r="E135" s="80">
        <v>2016</v>
      </c>
      <c r="F135" s="80" t="s">
        <v>92</v>
      </c>
      <c r="G135" s="80" t="s">
        <v>1781</v>
      </c>
      <c r="H135" s="80" t="s">
        <v>1782</v>
      </c>
      <c r="I135" s="177"/>
      <c r="J135" s="81">
        <v>6777.1061437192784</v>
      </c>
      <c r="K135" s="81">
        <v>59.725223051993346</v>
      </c>
      <c r="L135" s="81">
        <v>41.410756191086556</v>
      </c>
      <c r="M135" s="81">
        <v>2897.4350175750155</v>
      </c>
      <c r="N135" s="81">
        <v>1778.0964330320655</v>
      </c>
      <c r="O135" s="81">
        <v>900.32485924244043</v>
      </c>
      <c r="P135" s="81">
        <v>541.22761240082571</v>
      </c>
      <c r="Q135" s="81">
        <v>109.21512622522127</v>
      </c>
      <c r="R135" s="81">
        <v>275.49363461614735</v>
      </c>
      <c r="S135" s="81">
        <v>225.68910743256083</v>
      </c>
      <c r="T135" s="82"/>
      <c r="U135" s="81">
        <v>321348534</v>
      </c>
      <c r="V135" s="81">
        <v>28668</v>
      </c>
      <c r="W135" s="81">
        <v>778</v>
      </c>
      <c r="X135" s="81">
        <v>656255</v>
      </c>
      <c r="Y135" s="81">
        <v>748989</v>
      </c>
      <c r="Z135" s="81">
        <v>529512</v>
      </c>
      <c r="AA135" s="81">
        <v>111393</v>
      </c>
      <c r="AB135" s="81">
        <v>1546255</v>
      </c>
      <c r="AC135" s="81">
        <v>47051600.976342417</v>
      </c>
      <c r="AD135" s="81">
        <v>225.6891074325608</v>
      </c>
      <c r="AE135" s="82"/>
      <c r="AF135" s="81">
        <v>2694240670.6307788</v>
      </c>
      <c r="AG135" s="81">
        <v>45023524.43844457</v>
      </c>
      <c r="AH135" s="81">
        <v>5827247.9485395681</v>
      </c>
      <c r="AI135" s="81">
        <v>4351894304.7355881</v>
      </c>
      <c r="AJ135" s="81">
        <v>2424678103.7844081</v>
      </c>
      <c r="AK135" s="81">
        <v>0</v>
      </c>
      <c r="AL135" s="81">
        <v>0</v>
      </c>
      <c r="AM135" s="81">
        <v>212072392.99267599</v>
      </c>
      <c r="AN135" s="81">
        <v>0</v>
      </c>
      <c r="AO135" s="81">
        <v>0</v>
      </c>
      <c r="AP135" s="82"/>
      <c r="AQ135" s="81">
        <v>17967</v>
      </c>
      <c r="AR135" s="81">
        <v>1790</v>
      </c>
      <c r="AS135" s="81">
        <v>0</v>
      </c>
      <c r="AT135" s="81">
        <v>1</v>
      </c>
      <c r="AU135" s="81">
        <v>0</v>
      </c>
      <c r="AV135" s="81">
        <v>3</v>
      </c>
      <c r="AW135" s="81" t="s">
        <v>564</v>
      </c>
      <c r="AX135" s="82"/>
      <c r="AY135" s="81">
        <v>68143.8</v>
      </c>
      <c r="AZ135" s="81">
        <v>111930.1</v>
      </c>
      <c r="BA135" s="81">
        <v>0</v>
      </c>
      <c r="BB135" s="81">
        <v>24.1</v>
      </c>
      <c r="BC135" s="81">
        <v>0</v>
      </c>
      <c r="BD135" s="81">
        <v>18170.099999999999</v>
      </c>
      <c r="BE135" s="81" t="s">
        <v>564</v>
      </c>
      <c r="BF135" s="82"/>
      <c r="BG135" s="81">
        <v>0</v>
      </c>
      <c r="BH135" s="81">
        <v>0</v>
      </c>
      <c r="BI135" s="81">
        <v>3736.663</v>
      </c>
      <c r="BJ135" s="81">
        <v>433.82</v>
      </c>
      <c r="BK135" s="81">
        <v>795.851</v>
      </c>
      <c r="BL135" s="81">
        <v>0</v>
      </c>
      <c r="BM135" s="82"/>
      <c r="BN135" s="81">
        <v>0</v>
      </c>
      <c r="BO135" s="81">
        <v>0</v>
      </c>
      <c r="BP135" s="81">
        <v>80</v>
      </c>
      <c r="BQ135" s="81">
        <v>6</v>
      </c>
      <c r="BR135" s="81">
        <v>95</v>
      </c>
      <c r="BS135" s="81">
        <v>0</v>
      </c>
      <c r="BT135"/>
      <c r="BU135" s="80">
        <v>4590.3310000000001</v>
      </c>
      <c r="BV135" s="80">
        <v>297.80799999999999</v>
      </c>
      <c r="BW135" s="80">
        <v>0</v>
      </c>
      <c r="BX135" s="80">
        <v>4.84</v>
      </c>
      <c r="BY135" s="80">
        <v>73.355000000000004</v>
      </c>
      <c r="BZ135" s="80">
        <v>0</v>
      </c>
      <c r="CA135" s="80">
        <v>0</v>
      </c>
      <c r="CB135" s="80">
        <v>0</v>
      </c>
      <c r="CC135" s="80">
        <v>0</v>
      </c>
    </row>
    <row r="136" spans="1:81">
      <c r="A136" s="80" t="s">
        <v>1795</v>
      </c>
      <c r="B136" s="80">
        <v>99</v>
      </c>
      <c r="C136" s="80">
        <v>14</v>
      </c>
      <c r="D136" s="80">
        <v>6</v>
      </c>
      <c r="E136" s="80">
        <v>2017</v>
      </c>
      <c r="F136" s="80" t="s">
        <v>71</v>
      </c>
      <c r="G136" s="80" t="s">
        <v>1781</v>
      </c>
      <c r="H136" s="80" t="s">
        <v>1782</v>
      </c>
      <c r="I136" s="177"/>
      <c r="J136" s="81">
        <v>6443.075352489348</v>
      </c>
      <c r="K136" s="81">
        <v>58.816221919866194</v>
      </c>
      <c r="L136" s="81">
        <v>33.290579373224567</v>
      </c>
      <c r="M136" s="81">
        <v>2523.6201081978202</v>
      </c>
      <c r="N136" s="81">
        <v>1744.7300888967447</v>
      </c>
      <c r="O136" s="81">
        <v>890.54931839233996</v>
      </c>
      <c r="P136" s="81">
        <v>541.5263012515021</v>
      </c>
      <c r="Q136" s="81">
        <v>105.38347708656262</v>
      </c>
      <c r="R136" s="81">
        <v>266.30128185724709</v>
      </c>
      <c r="S136" s="81">
        <v>227.44767622711902</v>
      </c>
      <c r="T136" s="82"/>
      <c r="U136" s="81">
        <v>325563703</v>
      </c>
      <c r="V136" s="81">
        <v>28668</v>
      </c>
      <c r="W136" s="81">
        <v>778</v>
      </c>
      <c r="X136" s="81">
        <v>656255</v>
      </c>
      <c r="Y136" s="81">
        <v>753149</v>
      </c>
      <c r="Z136" s="81">
        <v>532451</v>
      </c>
      <c r="AA136" s="81">
        <v>112165</v>
      </c>
      <c r="AB136" s="81">
        <v>1542935</v>
      </c>
      <c r="AC136" s="81">
        <v>46384087.999999993</v>
      </c>
      <c r="AD136" s="81">
        <v>227.44767622711899</v>
      </c>
      <c r="AE136" s="82"/>
      <c r="AF136" s="81">
        <v>2646205545.801559</v>
      </c>
      <c r="AG136" s="81">
        <v>47603293.764219597</v>
      </c>
      <c r="AH136" s="81">
        <v>6433306.0432265792</v>
      </c>
      <c r="AI136" s="81">
        <v>4404657326.7979879</v>
      </c>
      <c r="AJ136" s="81">
        <v>2707243669.9337521</v>
      </c>
      <c r="AK136" s="81">
        <v>0</v>
      </c>
      <c r="AL136" s="81">
        <v>0</v>
      </c>
      <c r="AM136" s="81">
        <v>211948170.34934571</v>
      </c>
      <c r="AN136" s="81">
        <v>0</v>
      </c>
      <c r="AO136" s="81">
        <v>0</v>
      </c>
      <c r="AP136" s="82"/>
      <c r="AQ136" s="81">
        <v>18800</v>
      </c>
      <c r="AR136" s="81">
        <v>1950</v>
      </c>
      <c r="AS136" s="81">
        <v>0</v>
      </c>
      <c r="AT136" s="81">
        <v>1</v>
      </c>
      <c r="AU136" s="81">
        <v>0</v>
      </c>
      <c r="AV136" s="81">
        <v>3</v>
      </c>
      <c r="AW136" s="81" t="s">
        <v>564</v>
      </c>
      <c r="AX136" s="82"/>
      <c r="AY136" s="81">
        <v>71802.100000000006</v>
      </c>
      <c r="AZ136" s="81">
        <v>123200.7</v>
      </c>
      <c r="BA136" s="81">
        <v>0</v>
      </c>
      <c r="BB136" s="81">
        <v>24.1</v>
      </c>
      <c r="BC136" s="81">
        <v>0</v>
      </c>
      <c r="BD136" s="81">
        <v>18170.099999999999</v>
      </c>
      <c r="BE136" s="81" t="s">
        <v>564</v>
      </c>
      <c r="BF136" s="82"/>
      <c r="BG136" s="81">
        <v>0</v>
      </c>
      <c r="BH136" s="81">
        <v>0</v>
      </c>
      <c r="BI136" s="81">
        <v>2531.0590000000002</v>
      </c>
      <c r="BJ136" s="81">
        <v>407.77600000000001</v>
      </c>
      <c r="BK136" s="81">
        <v>790.28499999999997</v>
      </c>
      <c r="BL136" s="81">
        <v>0</v>
      </c>
      <c r="BM136" s="82"/>
      <c r="BN136" s="81">
        <v>0</v>
      </c>
      <c r="BO136" s="81">
        <v>0</v>
      </c>
      <c r="BP136" s="81">
        <v>75</v>
      </c>
      <c r="BQ136" s="81">
        <v>6</v>
      </c>
      <c r="BR136" s="81">
        <v>93</v>
      </c>
      <c r="BS136" s="81">
        <v>0</v>
      </c>
      <c r="BT136"/>
      <c r="BU136" s="80">
        <v>3412.9540000000002</v>
      </c>
      <c r="BV136" s="80">
        <v>246.83199999999999</v>
      </c>
      <c r="BW136" s="80">
        <v>0</v>
      </c>
      <c r="BX136" s="80">
        <v>5.5410000000000004</v>
      </c>
      <c r="BY136" s="80">
        <v>63.792999999999999</v>
      </c>
      <c r="BZ136" s="80">
        <v>0</v>
      </c>
      <c r="CA136" s="80">
        <v>0</v>
      </c>
      <c r="CB136" s="80">
        <v>0</v>
      </c>
      <c r="CC136" s="80">
        <v>0</v>
      </c>
    </row>
    <row r="137" spans="1:81">
      <c r="A137" s="80" t="s">
        <v>1796</v>
      </c>
      <c r="B137" s="80">
        <v>100</v>
      </c>
      <c r="C137" s="80">
        <v>15</v>
      </c>
      <c r="D137" s="80">
        <v>6</v>
      </c>
      <c r="E137" s="80">
        <v>2018</v>
      </c>
      <c r="F137" s="80" t="s">
        <v>93</v>
      </c>
      <c r="G137" s="80" t="s">
        <v>1781</v>
      </c>
      <c r="H137" s="80" t="s">
        <v>1782</v>
      </c>
      <c r="I137" s="177"/>
      <c r="J137" s="81">
        <v>6035.94151402642</v>
      </c>
      <c r="K137" s="81">
        <v>51.273311437694687</v>
      </c>
      <c r="L137" s="81">
        <v>30.048444256727603</v>
      </c>
      <c r="M137" s="81">
        <v>2107.2892833636433</v>
      </c>
      <c r="N137" s="81">
        <v>1432.8557198090323</v>
      </c>
      <c r="O137" s="81">
        <v>872.22595049363713</v>
      </c>
      <c r="P137" s="81">
        <v>542.36401028827015</v>
      </c>
      <c r="Q137" s="81">
        <v>97.479354804292356</v>
      </c>
      <c r="R137" s="81">
        <v>260.30493507017985</v>
      </c>
      <c r="S137" s="81">
        <v>222.16311189296874</v>
      </c>
      <c r="T137" s="82"/>
      <c r="U137" s="81">
        <v>343984187</v>
      </c>
      <c r="V137" s="81">
        <v>28668</v>
      </c>
      <c r="W137" s="81">
        <v>778</v>
      </c>
      <c r="X137" s="81">
        <v>656255</v>
      </c>
      <c r="Y137" s="81">
        <v>756746</v>
      </c>
      <c r="Z137" s="81">
        <v>531481</v>
      </c>
      <c r="AA137" s="81">
        <v>113468</v>
      </c>
      <c r="AB137" s="81">
        <v>1538025</v>
      </c>
      <c r="AC137" s="81">
        <v>45161958</v>
      </c>
      <c r="AD137" s="81">
        <v>222.16311189296869</v>
      </c>
      <c r="AE137" s="82"/>
      <c r="AF137" s="81">
        <v>2681958003.9641681</v>
      </c>
      <c r="AG137" s="81">
        <v>41068818.206370354</v>
      </c>
      <c r="AH137" s="81">
        <v>6052028.5668469053</v>
      </c>
      <c r="AI137" s="81">
        <v>4105041063.3228431</v>
      </c>
      <c r="AJ137" s="81">
        <v>2595840836.8532281</v>
      </c>
      <c r="AK137" s="81">
        <v>0</v>
      </c>
      <c r="AL137" s="81">
        <v>0</v>
      </c>
      <c r="AM137" s="81">
        <v>211710849.5522837</v>
      </c>
      <c r="AN137" s="81">
        <v>0</v>
      </c>
      <c r="AO137" s="81">
        <v>0</v>
      </c>
      <c r="AP137" s="82"/>
      <c r="AQ137" s="81">
        <v>19800</v>
      </c>
      <c r="AR137" s="81">
        <v>2165</v>
      </c>
      <c r="AS137" s="81">
        <v>0</v>
      </c>
      <c r="AT137" s="81">
        <v>2</v>
      </c>
      <c r="AU137" s="81">
        <v>0</v>
      </c>
      <c r="AV137" s="81">
        <v>4</v>
      </c>
      <c r="AW137" s="81" t="s">
        <v>564</v>
      </c>
      <c r="AX137" s="82"/>
      <c r="AY137" s="81">
        <v>76363.300000000309</v>
      </c>
      <c r="AZ137" s="81">
        <v>133074.70000000001</v>
      </c>
      <c r="BA137" s="81">
        <v>0</v>
      </c>
      <c r="BB137" s="81">
        <v>44</v>
      </c>
      <c r="BC137" s="81">
        <v>0</v>
      </c>
      <c r="BD137" s="81">
        <v>18620.099999999999</v>
      </c>
      <c r="BE137" s="81" t="s">
        <v>564</v>
      </c>
      <c r="BF137" s="82"/>
      <c r="BG137" s="81">
        <v>0</v>
      </c>
      <c r="BH137" s="81">
        <v>0</v>
      </c>
      <c r="BI137" s="81">
        <v>1181.165</v>
      </c>
      <c r="BJ137" s="81">
        <v>396.76100000000002</v>
      </c>
      <c r="BK137" s="81">
        <v>756.08300000000008</v>
      </c>
      <c r="BL137" s="81">
        <v>0</v>
      </c>
      <c r="BM137" s="82"/>
      <c r="BN137" s="81">
        <v>0</v>
      </c>
      <c r="BO137" s="81">
        <v>0</v>
      </c>
      <c r="BP137" s="81">
        <v>76</v>
      </c>
      <c r="BQ137" s="81">
        <v>6</v>
      </c>
      <c r="BR137" s="81">
        <v>92</v>
      </c>
      <c r="BS137" s="81">
        <v>0</v>
      </c>
      <c r="BT137"/>
      <c r="BU137" s="80">
        <v>2048.7620000000002</v>
      </c>
      <c r="BV137" s="80">
        <v>214.70500000000001</v>
      </c>
      <c r="BW137" s="80">
        <v>0</v>
      </c>
      <c r="BX137" s="80">
        <v>4.5149999999999997</v>
      </c>
      <c r="BY137" s="80">
        <v>59.825000000000003</v>
      </c>
      <c r="BZ137" s="80">
        <v>6.202</v>
      </c>
      <c r="CA137" s="80">
        <v>0</v>
      </c>
      <c r="CB137" s="80">
        <v>0</v>
      </c>
      <c r="CC137" s="80">
        <v>0</v>
      </c>
    </row>
    <row r="138" spans="1:81">
      <c r="A138" s="80" t="s">
        <v>1797</v>
      </c>
      <c r="B138" s="80">
        <v>101</v>
      </c>
      <c r="C138" s="80">
        <v>16</v>
      </c>
      <c r="D138" s="80">
        <v>6</v>
      </c>
      <c r="E138" s="80">
        <v>2019</v>
      </c>
      <c r="F138" s="80" t="s">
        <v>73</v>
      </c>
      <c r="G138" s="80" t="s">
        <v>1781</v>
      </c>
      <c r="H138" s="80" t="s">
        <v>1782</v>
      </c>
      <c r="I138" s="177"/>
      <c r="J138" s="81">
        <v>5732.5841099318814</v>
      </c>
      <c r="K138" s="81">
        <v>47.835481145883854</v>
      </c>
      <c r="L138" s="81">
        <v>30.313059415702124</v>
      </c>
      <c r="M138" s="81">
        <v>2035.8466770726004</v>
      </c>
      <c r="N138" s="81">
        <v>1501.7766877726367</v>
      </c>
      <c r="O138" s="81">
        <v>848.15316725386583</v>
      </c>
      <c r="P138" s="81">
        <v>527.77774086893555</v>
      </c>
      <c r="Q138" s="81">
        <v>94.635859717047012</v>
      </c>
      <c r="R138" s="81">
        <v>262.69588296651972</v>
      </c>
      <c r="S138" s="81">
        <v>214.03529571782929</v>
      </c>
      <c r="T138" s="82"/>
      <c r="U138" s="81">
        <v>342105520</v>
      </c>
      <c r="V138" s="81">
        <v>28668</v>
      </c>
      <c r="W138" s="81">
        <v>778</v>
      </c>
      <c r="X138" s="81">
        <v>656255</v>
      </c>
      <c r="Y138" s="81">
        <v>761092</v>
      </c>
      <c r="Z138" s="81">
        <v>531002</v>
      </c>
      <c r="AA138" s="81">
        <v>109590</v>
      </c>
      <c r="AB138" s="81">
        <v>1533588</v>
      </c>
      <c r="AC138" s="81">
        <v>46323272</v>
      </c>
      <c r="AD138" s="81">
        <v>214.03529571782931</v>
      </c>
      <c r="AE138" s="82"/>
      <c r="AF138" s="81">
        <v>2527870464.7483978</v>
      </c>
      <c r="AG138" s="81">
        <v>41411854.457878061</v>
      </c>
      <c r="AH138" s="81">
        <v>6477793.8186691031</v>
      </c>
      <c r="AI138" s="81">
        <v>4184346165.9963431</v>
      </c>
      <c r="AJ138" s="81">
        <v>2791549053.405097</v>
      </c>
      <c r="AK138" s="81">
        <v>0</v>
      </c>
      <c r="AL138" s="81">
        <v>0</v>
      </c>
      <c r="AM138" s="81">
        <v>208863140.75571707</v>
      </c>
      <c r="AN138" s="81">
        <v>0</v>
      </c>
      <c r="AO138" s="81">
        <v>0</v>
      </c>
      <c r="AP138" s="82"/>
      <c r="AQ138" s="81">
        <v>20870</v>
      </c>
      <c r="AR138" s="81">
        <v>2319</v>
      </c>
      <c r="AS138" s="81">
        <v>0</v>
      </c>
      <c r="AT138" s="81">
        <v>2</v>
      </c>
      <c r="AU138" s="81">
        <v>0</v>
      </c>
      <c r="AV138" s="81">
        <v>4</v>
      </c>
      <c r="AW138" s="81" t="s">
        <v>564</v>
      </c>
      <c r="AX138" s="82"/>
      <c r="AY138" s="81">
        <v>81183.10000000021</v>
      </c>
      <c r="AZ138" s="81">
        <v>141602.79999999999</v>
      </c>
      <c r="BA138" s="81">
        <v>0</v>
      </c>
      <c r="BB138" s="81">
        <v>44</v>
      </c>
      <c r="BC138" s="81">
        <v>0</v>
      </c>
      <c r="BD138" s="81">
        <v>18620.099999999999</v>
      </c>
      <c r="BE138" s="81" t="s">
        <v>564</v>
      </c>
      <c r="BF138" s="82"/>
      <c r="BG138" s="81">
        <v>0</v>
      </c>
      <c r="BH138" s="81">
        <v>0</v>
      </c>
      <c r="BI138" s="81">
        <v>1077.1659999999999</v>
      </c>
      <c r="BJ138" s="81">
        <v>390.952</v>
      </c>
      <c r="BK138" s="81">
        <v>690.34900000000005</v>
      </c>
      <c r="BL138" s="81">
        <v>0</v>
      </c>
      <c r="BM138" s="82"/>
      <c r="BN138" s="81">
        <v>0</v>
      </c>
      <c r="BO138" s="81">
        <v>0</v>
      </c>
      <c r="BP138" s="81">
        <v>75</v>
      </c>
      <c r="BQ138" s="81">
        <v>6</v>
      </c>
      <c r="BR138" s="81">
        <v>95</v>
      </c>
      <c r="BS138" s="81">
        <v>0</v>
      </c>
      <c r="BT138"/>
      <c r="BU138" s="80">
        <v>1875.652</v>
      </c>
      <c r="BV138" s="80">
        <v>211.84100000000001</v>
      </c>
      <c r="BW138" s="80">
        <v>0</v>
      </c>
      <c r="BX138" s="80">
        <v>4.0220000000000002</v>
      </c>
      <c r="BY138" s="80">
        <v>62.69</v>
      </c>
      <c r="BZ138" s="80">
        <v>4.2619999999999996</v>
      </c>
      <c r="CA138" s="80">
        <v>0</v>
      </c>
      <c r="CB138" s="80">
        <v>0</v>
      </c>
      <c r="CC138" s="80">
        <v>0</v>
      </c>
    </row>
    <row r="139" spans="1:81">
      <c r="A139" s="80" t="s">
        <v>1798</v>
      </c>
      <c r="B139" s="80">
        <v>102</v>
      </c>
      <c r="C139" s="80">
        <v>17</v>
      </c>
      <c r="D139" s="80">
        <v>6</v>
      </c>
      <c r="E139" s="80">
        <v>2020</v>
      </c>
      <c r="F139" s="80" t="s">
        <v>218</v>
      </c>
      <c r="G139" s="80" t="s">
        <v>1781</v>
      </c>
      <c r="H139" s="80" t="s">
        <v>1782</v>
      </c>
      <c r="I139" s="177"/>
      <c r="J139" s="81">
        <v>5885.0449618977336</v>
      </c>
      <c r="K139" s="81">
        <v>52.414176522391202</v>
      </c>
      <c r="L139" s="81">
        <v>31.011004037586488</v>
      </c>
      <c r="M139" s="81">
        <v>2016.7639080889219</v>
      </c>
      <c r="N139" s="81">
        <v>1498.3444039912504</v>
      </c>
      <c r="O139" s="81">
        <v>744.61357806374951</v>
      </c>
      <c r="P139" s="81">
        <v>507.21638651305574</v>
      </c>
      <c r="Q139" s="81">
        <v>90.0270332734828</v>
      </c>
      <c r="R139" s="81">
        <v>216.70983508450556</v>
      </c>
      <c r="S139" s="81">
        <v>363.14013393640988</v>
      </c>
      <c r="T139" s="82"/>
      <c r="U139" s="81">
        <v>340901117</v>
      </c>
      <c r="V139" s="81">
        <v>27799</v>
      </c>
      <c r="W139" s="81">
        <v>1014</v>
      </c>
      <c r="X139" s="81">
        <v>659181</v>
      </c>
      <c r="Y139" s="81">
        <v>764644</v>
      </c>
      <c r="Z139" s="81">
        <v>532082</v>
      </c>
      <c r="AA139" s="81">
        <v>114429</v>
      </c>
      <c r="AB139" s="81">
        <v>1526835</v>
      </c>
      <c r="AC139" s="81">
        <v>38413544</v>
      </c>
      <c r="AD139" s="81">
        <v>363.14013393640988</v>
      </c>
      <c r="AE139" s="82"/>
      <c r="AF139" s="81">
        <v>2685254742.8386011</v>
      </c>
      <c r="AG139" s="81">
        <v>41104646.28455808</v>
      </c>
      <c r="AH139" s="81">
        <v>6778048.4879530082</v>
      </c>
      <c r="AI139" s="81">
        <v>3952237259.5442171</v>
      </c>
      <c r="AJ139" s="81">
        <v>2661191166.7907405</v>
      </c>
      <c r="AK139" s="81"/>
      <c r="AL139" s="81"/>
      <c r="AM139" s="81">
        <v>199268930.99065831</v>
      </c>
      <c r="AN139" s="81"/>
      <c r="AO139" s="81"/>
      <c r="AP139" s="82"/>
      <c r="AQ139" s="81">
        <v>21848</v>
      </c>
      <c r="AR139" s="81">
        <v>2358</v>
      </c>
      <c r="AS139" s="81">
        <v>0</v>
      </c>
      <c r="AT139" s="81">
        <v>4</v>
      </c>
      <c r="AU139" s="81">
        <v>0</v>
      </c>
      <c r="AV139" s="81">
        <v>5</v>
      </c>
      <c r="AW139" s="81">
        <v>0</v>
      </c>
      <c r="AX139" s="82"/>
      <c r="AY139" s="81">
        <v>85982.600000000864</v>
      </c>
      <c r="AZ139" s="81">
        <v>150994.1999999999</v>
      </c>
      <c r="BA139" s="81">
        <v>0</v>
      </c>
      <c r="BB139" s="81">
        <v>143.80000000000001</v>
      </c>
      <c r="BC139" s="81">
        <v>0</v>
      </c>
      <c r="BD139" s="81">
        <v>18795.099999999999</v>
      </c>
      <c r="BE139" s="81">
        <v>0</v>
      </c>
      <c r="BF139" s="82"/>
      <c r="BG139" s="81">
        <v>0</v>
      </c>
      <c r="BH139" s="81">
        <v>0</v>
      </c>
      <c r="BI139" s="81">
        <v>945.17</v>
      </c>
      <c r="BJ139" s="81">
        <v>354.14299999999997</v>
      </c>
      <c r="BK139" s="81">
        <v>801.68299999999999</v>
      </c>
      <c r="BL139" s="81">
        <v>0</v>
      </c>
      <c r="BM139" s="82"/>
      <c r="BN139" s="81">
        <v>0</v>
      </c>
      <c r="BO139" s="81">
        <v>0</v>
      </c>
      <c r="BP139" s="81">
        <v>74</v>
      </c>
      <c r="BQ139" s="81">
        <v>7</v>
      </c>
      <c r="BR139" s="81">
        <v>93</v>
      </c>
      <c r="BS139" s="81">
        <v>0</v>
      </c>
      <c r="BT139"/>
      <c r="BU139" s="80">
        <v>1755.3679999999999</v>
      </c>
      <c r="BV139" s="80">
        <v>306.77600000000001</v>
      </c>
      <c r="BW139" s="80">
        <v>0</v>
      </c>
      <c r="BX139" s="80">
        <v>7.8170000000000002</v>
      </c>
      <c r="BY139" s="80">
        <v>26.376999999999999</v>
      </c>
      <c r="BZ139" s="80">
        <v>4.6580000000000004</v>
      </c>
      <c r="CA139" s="80">
        <v>0</v>
      </c>
      <c r="CB139" s="80">
        <v>0</v>
      </c>
      <c r="CC139" s="80">
        <v>0</v>
      </c>
    </row>
    <row r="140" spans="1:81">
      <c r="A140" s="80" t="s">
        <v>1799</v>
      </c>
      <c r="B140" s="80">
        <v>102</v>
      </c>
      <c r="C140" s="80">
        <v>18</v>
      </c>
      <c r="D140" s="80">
        <v>6</v>
      </c>
      <c r="E140" s="80">
        <v>2021</v>
      </c>
      <c r="F140" s="80" t="s">
        <v>75</v>
      </c>
      <c r="G140" s="174" t="s">
        <v>1781</v>
      </c>
      <c r="H140" s="80" t="s">
        <v>1782</v>
      </c>
      <c r="I140" s="177"/>
      <c r="J140" s="81">
        <v>5534.334151519718</v>
      </c>
      <c r="K140" s="81">
        <v>53.529006486917829</v>
      </c>
      <c r="L140" s="81">
        <v>32.430015572706125</v>
      </c>
      <c r="M140" s="81">
        <v>1892.1226179738267</v>
      </c>
      <c r="N140" s="81">
        <v>1333.8328776688111</v>
      </c>
      <c r="O140" s="81">
        <v>725.70183912214384</v>
      </c>
      <c r="P140" s="81">
        <v>519.95866824814345</v>
      </c>
      <c r="Q140" s="81">
        <v>90.557982161620316</v>
      </c>
      <c r="R140" s="81">
        <v>228.85760525071186</v>
      </c>
      <c r="S140" s="81">
        <v>310.9282712040262</v>
      </c>
      <c r="T140" s="82"/>
      <c r="U140" s="81">
        <v>342087744</v>
      </c>
      <c r="V140" s="81">
        <v>27799</v>
      </c>
      <c r="W140" s="81">
        <v>1014</v>
      </c>
      <c r="X140" s="81">
        <v>659181</v>
      </c>
      <c r="Y140" s="81">
        <v>766757</v>
      </c>
      <c r="Z140" s="81">
        <v>533962</v>
      </c>
      <c r="AA140" s="81">
        <v>114395</v>
      </c>
      <c r="AB140" s="81">
        <v>1517627</v>
      </c>
      <c r="AC140" s="81">
        <v>39319962</v>
      </c>
      <c r="AD140" s="81">
        <v>310.9282712040262</v>
      </c>
      <c r="AE140" s="82"/>
      <c r="AF140" s="81">
        <v>2536717523.0849981</v>
      </c>
      <c r="AG140" s="81">
        <v>43895772.014458776</v>
      </c>
      <c r="AH140" s="81">
        <v>6854427.5368900066</v>
      </c>
      <c r="AI140" s="81">
        <v>4266014949.0914984</v>
      </c>
      <c r="AJ140" s="81">
        <v>2727706819.183681</v>
      </c>
      <c r="AK140" s="81">
        <v>0</v>
      </c>
      <c r="AL140" s="81">
        <v>0</v>
      </c>
      <c r="AM140" s="81">
        <v>199209620.26209253</v>
      </c>
      <c r="AN140" s="81">
        <v>0</v>
      </c>
      <c r="AO140" s="81">
        <v>0</v>
      </c>
      <c r="AP140" s="82"/>
      <c r="AQ140" s="81">
        <v>22870</v>
      </c>
      <c r="AR140" s="81">
        <v>2402</v>
      </c>
      <c r="AS140" s="81">
        <v>0</v>
      </c>
      <c r="AT140" s="81">
        <v>6</v>
      </c>
      <c r="AU140" s="81">
        <v>0</v>
      </c>
      <c r="AV140" s="81">
        <v>5</v>
      </c>
      <c r="AW140" s="81"/>
      <c r="AX140" s="82"/>
      <c r="AY140" s="81">
        <v>91428.900000001042</v>
      </c>
      <c r="AZ140" s="81">
        <v>163297.1999999999</v>
      </c>
      <c r="BA140" s="81">
        <v>0</v>
      </c>
      <c r="BB140" s="81">
        <v>169.6</v>
      </c>
      <c r="BC140" s="81">
        <v>0</v>
      </c>
      <c r="BD140" s="81">
        <v>18795.099999999999</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1800</v>
      </c>
      <c r="B141" s="80">
        <v>102</v>
      </c>
      <c r="C141" s="80">
        <v>19</v>
      </c>
      <c r="D141" s="80">
        <v>6</v>
      </c>
      <c r="E141" s="80">
        <v>2022</v>
      </c>
      <c r="F141" s="80" t="s">
        <v>568</v>
      </c>
      <c r="G141" s="174" t="s">
        <v>1781</v>
      </c>
      <c r="H141" s="80" t="s">
        <v>1782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24158</v>
      </c>
      <c r="AR141" s="81">
        <v>2414</v>
      </c>
      <c r="AS141" s="81">
        <v>0</v>
      </c>
      <c r="AT141" s="81">
        <v>6</v>
      </c>
      <c r="AU141" s="81">
        <v>0</v>
      </c>
      <c r="AV141" s="81">
        <v>5</v>
      </c>
      <c r="AW141" s="81"/>
      <c r="AX141" s="82"/>
      <c r="AY141" s="81">
        <v>98151.400000001348</v>
      </c>
      <c r="AZ141" s="81">
        <v>165619.09999999995</v>
      </c>
      <c r="BA141" s="81">
        <v>0</v>
      </c>
      <c r="BB141" s="81">
        <v>169.60000000000002</v>
      </c>
      <c r="BC141" s="81">
        <v>0</v>
      </c>
      <c r="BD141" s="81">
        <v>18795.099999999999</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1801</v>
      </c>
      <c r="B142" s="80">
        <v>120</v>
      </c>
      <c r="C142" s="80">
        <v>1</v>
      </c>
      <c r="D142" s="80">
        <v>8</v>
      </c>
      <c r="E142" s="80">
        <v>1990</v>
      </c>
      <c r="F142" s="80" t="s">
        <v>562</v>
      </c>
      <c r="G142" s="80" t="s">
        <v>1802</v>
      </c>
      <c r="H142" s="80" t="s">
        <v>1803</v>
      </c>
      <c r="I142" s="177"/>
      <c r="J142" s="81">
        <v>1870.7857559643135</v>
      </c>
      <c r="K142" s="81">
        <v>105.6647390040842</v>
      </c>
      <c r="L142" s="81">
        <v>27.482090182145924</v>
      </c>
      <c r="M142" s="81">
        <v>1486.7599438473324</v>
      </c>
      <c r="N142" s="81">
        <v>1244.1749703842156</v>
      </c>
      <c r="O142" s="81">
        <v>913.97352839638006</v>
      </c>
      <c r="P142" s="81">
        <v>726.32183941377423</v>
      </c>
      <c r="Q142" s="81">
        <v>90.42470164334928</v>
      </c>
      <c r="R142" s="81">
        <v>0</v>
      </c>
      <c r="S142" s="81">
        <v>120.57459177962389</v>
      </c>
      <c r="T142" s="82"/>
      <c r="U142" s="81">
        <v>320178309</v>
      </c>
      <c r="V142" s="81">
        <v>41663</v>
      </c>
      <c r="W142" s="81">
        <v>290</v>
      </c>
      <c r="X142" s="81">
        <v>615163</v>
      </c>
      <c r="Y142" s="81">
        <v>554341</v>
      </c>
      <c r="Z142" s="81">
        <v>375928</v>
      </c>
      <c r="AA142" s="81">
        <v>176359</v>
      </c>
      <c r="AB142" s="81">
        <v>1468190</v>
      </c>
      <c r="AC142" s="81">
        <v>0</v>
      </c>
      <c r="AD142" s="81">
        <v>120.57459177962389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1804</v>
      </c>
      <c r="B143" s="80">
        <v>121</v>
      </c>
      <c r="C143" s="80">
        <v>2</v>
      </c>
      <c r="D143" s="80">
        <v>8</v>
      </c>
      <c r="E143" s="80">
        <v>2005</v>
      </c>
      <c r="F143" s="80" t="s">
        <v>565</v>
      </c>
      <c r="G143" s="80" t="s">
        <v>1802</v>
      </c>
      <c r="H143" s="80" t="s">
        <v>1803</v>
      </c>
      <c r="I143" s="177"/>
      <c r="J143" s="81">
        <v>1648.0375872774944</v>
      </c>
      <c r="K143" s="81">
        <v>72.194338170155689</v>
      </c>
      <c r="L143" s="81">
        <v>39.549061819622331</v>
      </c>
      <c r="M143" s="81">
        <v>2471.6949854710897</v>
      </c>
      <c r="N143" s="81">
        <v>1867.2649505890422</v>
      </c>
      <c r="O143" s="81">
        <v>1019.3226919628285</v>
      </c>
      <c r="P143" s="81">
        <v>665.34749741151575</v>
      </c>
      <c r="Q143" s="81">
        <v>82.053356070801755</v>
      </c>
      <c r="R143" s="81">
        <v>0</v>
      </c>
      <c r="S143" s="81">
        <v>260.202302444</v>
      </c>
      <c r="T143" s="82"/>
      <c r="U143" s="81">
        <v>223427550</v>
      </c>
      <c r="V143" s="81">
        <v>31931</v>
      </c>
      <c r="W143" s="81">
        <v>358</v>
      </c>
      <c r="X143" s="81">
        <v>525987</v>
      </c>
      <c r="Y143" s="81">
        <v>626736</v>
      </c>
      <c r="Z143" s="81">
        <v>485163</v>
      </c>
      <c r="AA143" s="81">
        <v>132311</v>
      </c>
      <c r="AB143" s="81">
        <v>1392746</v>
      </c>
      <c r="AC143" s="81">
        <v>0</v>
      </c>
      <c r="AD143" s="81">
        <v>260.202302444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1805</v>
      </c>
      <c r="B144" s="80">
        <v>122</v>
      </c>
      <c r="C144" s="80">
        <v>3</v>
      </c>
      <c r="D144" s="80">
        <v>8</v>
      </c>
      <c r="E144" s="80">
        <v>2006</v>
      </c>
      <c r="F144" s="80" t="s">
        <v>566</v>
      </c>
      <c r="G144" s="80" t="s">
        <v>1802</v>
      </c>
      <c r="H144" s="80" t="s">
        <v>1803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1806</v>
      </c>
      <c r="B145" s="80">
        <v>123</v>
      </c>
      <c r="C145" s="80">
        <v>4</v>
      </c>
      <c r="D145" s="80">
        <v>8</v>
      </c>
      <c r="E145" s="80">
        <v>2007</v>
      </c>
      <c r="F145" s="80" t="s">
        <v>567</v>
      </c>
      <c r="G145" s="80" t="s">
        <v>1802</v>
      </c>
      <c r="H145" s="80" t="s">
        <v>1803</v>
      </c>
      <c r="I145" s="177"/>
      <c r="J145" s="81">
        <v>1588.4529088804072</v>
      </c>
      <c r="K145" s="81">
        <v>66.969210724314095</v>
      </c>
      <c r="L145" s="81">
        <v>40.38188051414248</v>
      </c>
      <c r="M145" s="81">
        <v>2289.7200825547675</v>
      </c>
      <c r="N145" s="81">
        <v>1865.1463427030778</v>
      </c>
      <c r="O145" s="81">
        <v>958.73961253452114</v>
      </c>
      <c r="P145" s="81">
        <v>651.6457514809955</v>
      </c>
      <c r="Q145" s="81">
        <v>86.335811934795544</v>
      </c>
      <c r="R145" s="81">
        <v>0</v>
      </c>
      <c r="S145" s="81">
        <v>187.30220476300002</v>
      </c>
      <c r="T145" s="82"/>
      <c r="U145" s="81">
        <v>281394133</v>
      </c>
      <c r="V145" s="81">
        <v>30605</v>
      </c>
      <c r="W145" s="81">
        <v>531</v>
      </c>
      <c r="X145" s="81">
        <v>594935</v>
      </c>
      <c r="Y145" s="81">
        <v>637484</v>
      </c>
      <c r="Z145" s="81">
        <v>474376</v>
      </c>
      <c r="AA145" s="81">
        <v>127611</v>
      </c>
      <c r="AB145" s="81">
        <v>1387935</v>
      </c>
      <c r="AC145" s="81">
        <v>0</v>
      </c>
      <c r="AD145" s="81">
        <v>187.30220476300002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1807</v>
      </c>
      <c r="B146" s="80">
        <v>124</v>
      </c>
      <c r="C146" s="80">
        <v>5</v>
      </c>
      <c r="D146" s="80">
        <v>8</v>
      </c>
      <c r="E146" s="80">
        <v>2008</v>
      </c>
      <c r="F146" s="80" t="s">
        <v>84</v>
      </c>
      <c r="G146" s="80" t="s">
        <v>1802</v>
      </c>
      <c r="H146" s="80" t="s">
        <v>1803</v>
      </c>
      <c r="I146" s="177"/>
      <c r="J146" s="81">
        <v>1196.7320396654607</v>
      </c>
      <c r="K146" s="81">
        <v>50.575568393642634</v>
      </c>
      <c r="L146" s="81">
        <v>34.73138238853987</v>
      </c>
      <c r="M146" s="81">
        <v>2408.3695852803744</v>
      </c>
      <c r="N146" s="81">
        <v>1762.5223084712047</v>
      </c>
      <c r="O146" s="81">
        <v>919.27955807523483</v>
      </c>
      <c r="P146" s="81">
        <v>625.84345502543545</v>
      </c>
      <c r="Q146" s="81">
        <v>84.87666078730247</v>
      </c>
      <c r="R146" s="81">
        <v>0</v>
      </c>
      <c r="S146" s="81">
        <v>160.47127718786001</v>
      </c>
      <c r="T146" s="82"/>
      <c r="U146" s="81">
        <v>244883086</v>
      </c>
      <c r="V146" s="81">
        <v>30605</v>
      </c>
      <c r="W146" s="81">
        <v>531</v>
      </c>
      <c r="X146" s="81">
        <v>594935</v>
      </c>
      <c r="Y146" s="81">
        <v>643000</v>
      </c>
      <c r="Z146" s="81">
        <v>470816</v>
      </c>
      <c r="AA146" s="81">
        <v>122698</v>
      </c>
      <c r="AB146" s="81">
        <v>1386899</v>
      </c>
      <c r="AC146" s="81">
        <v>0</v>
      </c>
      <c r="AD146" s="81">
        <v>160.47127718786001</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1808</v>
      </c>
      <c r="B147" s="80">
        <v>125</v>
      </c>
      <c r="C147" s="80">
        <v>6</v>
      </c>
      <c r="D147" s="80">
        <v>8</v>
      </c>
      <c r="E147" s="80">
        <v>2009</v>
      </c>
      <c r="F147" s="80" t="s">
        <v>85</v>
      </c>
      <c r="G147" s="80" t="s">
        <v>1802</v>
      </c>
      <c r="H147" s="80" t="s">
        <v>1803</v>
      </c>
      <c r="I147" s="177"/>
      <c r="J147" s="81">
        <v>1136.0689986245241</v>
      </c>
      <c r="K147" s="81">
        <v>53.059289444090751</v>
      </c>
      <c r="L147" s="81">
        <v>30.985624835872379</v>
      </c>
      <c r="M147" s="81">
        <v>2119.5226127503297</v>
      </c>
      <c r="N147" s="81">
        <v>1715.6894020710868</v>
      </c>
      <c r="O147" s="81">
        <v>926.22033217245416</v>
      </c>
      <c r="P147" s="81">
        <v>592.99526534828715</v>
      </c>
      <c r="Q147" s="81">
        <v>80.736968441339471</v>
      </c>
      <c r="R147" s="81">
        <v>0</v>
      </c>
      <c r="S147" s="81">
        <v>154.17199915639003</v>
      </c>
      <c r="T147" s="82"/>
      <c r="U147" s="81">
        <v>210571224</v>
      </c>
      <c r="V147" s="81">
        <v>34662</v>
      </c>
      <c r="W147" s="81">
        <v>683</v>
      </c>
      <c r="X147" s="81">
        <v>664385</v>
      </c>
      <c r="Y147" s="81">
        <v>647648</v>
      </c>
      <c r="Z147" s="81">
        <v>468227</v>
      </c>
      <c r="AA147" s="81">
        <v>119352</v>
      </c>
      <c r="AB147" s="81">
        <v>1384896</v>
      </c>
      <c r="AC147" s="81">
        <v>0</v>
      </c>
      <c r="AD147" s="81">
        <v>154.17199915639003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472.57900000000001</v>
      </c>
      <c r="BJ147" s="81">
        <v>0</v>
      </c>
      <c r="BK147" s="81">
        <v>531.94600000000003</v>
      </c>
      <c r="BL147" s="81">
        <v>0</v>
      </c>
      <c r="BM147" s="82"/>
      <c r="BN147" s="81">
        <v>0</v>
      </c>
      <c r="BO147" s="81">
        <v>0</v>
      </c>
      <c r="BP147" s="81">
        <v>45</v>
      </c>
      <c r="BQ147" s="81">
        <v>0</v>
      </c>
      <c r="BR147" s="81">
        <v>73</v>
      </c>
      <c r="BS147" s="81">
        <v>0</v>
      </c>
      <c r="BT147"/>
      <c r="BU147" s="80"/>
      <c r="BV147" s="80"/>
      <c r="BW147" s="80"/>
      <c r="BX147" s="80"/>
      <c r="BY147" s="80"/>
      <c r="BZ147" s="80"/>
      <c r="CA147" s="80"/>
      <c r="CB147" s="80"/>
      <c r="CC147" s="80"/>
    </row>
    <row r="148" spans="1:81">
      <c r="A148" s="80" t="s">
        <v>1809</v>
      </c>
      <c r="B148" s="80">
        <v>126</v>
      </c>
      <c r="C148" s="80">
        <v>7</v>
      </c>
      <c r="D148" s="80">
        <v>8</v>
      </c>
      <c r="E148" s="80">
        <v>2010</v>
      </c>
      <c r="F148" s="80" t="s">
        <v>86</v>
      </c>
      <c r="G148" s="80" t="s">
        <v>1802</v>
      </c>
      <c r="H148" s="80" t="s">
        <v>1803</v>
      </c>
      <c r="I148" s="177"/>
      <c r="J148" s="81">
        <v>1359.7968918403972</v>
      </c>
      <c r="K148" s="81">
        <v>57.414064270715798</v>
      </c>
      <c r="L148" s="81">
        <v>28.512492147053532</v>
      </c>
      <c r="M148" s="81">
        <v>2328.3684762049343</v>
      </c>
      <c r="N148" s="81">
        <v>1747.932535389855</v>
      </c>
      <c r="O148" s="81">
        <v>917.30323558881685</v>
      </c>
      <c r="P148" s="81">
        <v>599.05233770171753</v>
      </c>
      <c r="Q148" s="81">
        <v>84.124316360657772</v>
      </c>
      <c r="R148" s="81">
        <v>0</v>
      </c>
      <c r="S148" s="81">
        <v>149.12780275508999</v>
      </c>
      <c r="T148" s="82"/>
      <c r="U148" s="81">
        <v>219260523</v>
      </c>
      <c r="V148" s="81">
        <v>34662</v>
      </c>
      <c r="W148" s="81">
        <v>683</v>
      </c>
      <c r="X148" s="81">
        <v>664385</v>
      </c>
      <c r="Y148" s="81">
        <v>651970</v>
      </c>
      <c r="Z148" s="81">
        <v>465874</v>
      </c>
      <c r="AA148" s="81">
        <v>117560</v>
      </c>
      <c r="AB148" s="81">
        <v>1382685</v>
      </c>
      <c r="AC148" s="81">
        <v>0</v>
      </c>
      <c r="AD148" s="81">
        <v>149.12780275508999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456.31599999999997</v>
      </c>
      <c r="BJ148" s="81">
        <v>0</v>
      </c>
      <c r="BK148" s="81">
        <v>557.79300000000001</v>
      </c>
      <c r="BL148" s="81">
        <v>0</v>
      </c>
      <c r="BM148" s="82"/>
      <c r="BN148" s="81">
        <v>0</v>
      </c>
      <c r="BO148" s="81">
        <v>0</v>
      </c>
      <c r="BP148" s="81">
        <v>44</v>
      </c>
      <c r="BQ148" s="81">
        <v>0</v>
      </c>
      <c r="BR148" s="81">
        <v>76</v>
      </c>
      <c r="BS148" s="81">
        <v>0</v>
      </c>
      <c r="BT148"/>
      <c r="BU148" s="80">
        <v>959.57100000000003</v>
      </c>
      <c r="BV148" s="80">
        <v>0</v>
      </c>
      <c r="BW148" s="80">
        <v>40.613999999999997</v>
      </c>
      <c r="BX148" s="80">
        <v>0</v>
      </c>
      <c r="BY148" s="80">
        <v>0</v>
      </c>
      <c r="BZ148" s="80">
        <v>0</v>
      </c>
      <c r="CA148" s="80">
        <v>6.3949999999999996</v>
      </c>
      <c r="CB148" s="80">
        <v>7.5289999999999999</v>
      </c>
      <c r="CC148" s="80">
        <v>0</v>
      </c>
    </row>
    <row r="149" spans="1:81">
      <c r="A149" s="80" t="s">
        <v>1810</v>
      </c>
      <c r="B149" s="80">
        <v>127</v>
      </c>
      <c r="C149" s="80">
        <v>8</v>
      </c>
      <c r="D149" s="80">
        <v>8</v>
      </c>
      <c r="E149" s="80">
        <v>2011</v>
      </c>
      <c r="F149" s="80" t="s">
        <v>87</v>
      </c>
      <c r="G149" s="80" t="s">
        <v>1802</v>
      </c>
      <c r="H149" s="80" t="s">
        <v>1803</v>
      </c>
      <c r="I149" s="177"/>
      <c r="J149" s="81">
        <v>1539.3880443000251</v>
      </c>
      <c r="K149" s="81">
        <v>80.596269564412012</v>
      </c>
      <c r="L149" s="81">
        <v>29.418773181796499</v>
      </c>
      <c r="M149" s="81">
        <v>3073.2144006418889</v>
      </c>
      <c r="N149" s="81">
        <v>2079.862677545827</v>
      </c>
      <c r="O149" s="81">
        <v>901.38686970453011</v>
      </c>
      <c r="P149" s="81">
        <v>580.54313504655136</v>
      </c>
      <c r="Q149" s="81">
        <v>96.994362545332663</v>
      </c>
      <c r="R149" s="81">
        <v>0</v>
      </c>
      <c r="S149" s="81">
        <v>142.69147999033001</v>
      </c>
      <c r="T149" s="82"/>
      <c r="U149" s="81">
        <v>237604242</v>
      </c>
      <c r="V149" s="81">
        <v>34662</v>
      </c>
      <c r="W149" s="81">
        <v>683</v>
      </c>
      <c r="X149" s="81">
        <v>664385</v>
      </c>
      <c r="Y149" s="81">
        <v>656672</v>
      </c>
      <c r="Z149" s="81">
        <v>467736</v>
      </c>
      <c r="AA149" s="81">
        <v>117318</v>
      </c>
      <c r="AB149" s="81">
        <v>1382113</v>
      </c>
      <c r="AC149" s="81">
        <v>0</v>
      </c>
      <c r="AD149" s="81">
        <v>142.69147999033001</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432.18900000000002</v>
      </c>
      <c r="BJ149" s="81">
        <v>0</v>
      </c>
      <c r="BK149" s="81">
        <v>687.06899999999996</v>
      </c>
      <c r="BL149" s="81">
        <v>0</v>
      </c>
      <c r="BM149" s="82"/>
      <c r="BN149" s="81">
        <v>0</v>
      </c>
      <c r="BO149" s="81">
        <v>0</v>
      </c>
      <c r="BP149" s="81">
        <v>41</v>
      </c>
      <c r="BQ149" s="81">
        <v>0</v>
      </c>
      <c r="BR149" s="81">
        <v>85</v>
      </c>
      <c r="BS149" s="81">
        <v>0</v>
      </c>
      <c r="BT149"/>
      <c r="BU149" s="80">
        <v>930.61400000000003</v>
      </c>
      <c r="BV149" s="80">
        <v>182.339</v>
      </c>
      <c r="BW149" s="80">
        <v>0</v>
      </c>
      <c r="BX149" s="80">
        <v>0</v>
      </c>
      <c r="BY149" s="80">
        <v>0</v>
      </c>
      <c r="BZ149" s="80">
        <v>0</v>
      </c>
      <c r="CA149" s="80">
        <v>6.3049999999999997</v>
      </c>
      <c r="CB149" s="80">
        <v>0</v>
      </c>
      <c r="CC149" s="80">
        <v>0</v>
      </c>
    </row>
    <row r="150" spans="1:81">
      <c r="A150" s="80" t="s">
        <v>1811</v>
      </c>
      <c r="B150" s="80">
        <v>128</v>
      </c>
      <c r="C150" s="80">
        <v>9</v>
      </c>
      <c r="D150" s="80">
        <v>8</v>
      </c>
      <c r="E150" s="80">
        <v>2012</v>
      </c>
      <c r="F150" s="80" t="s">
        <v>88</v>
      </c>
      <c r="G150" s="80" t="s">
        <v>1802</v>
      </c>
      <c r="H150" s="80" t="s">
        <v>1803</v>
      </c>
      <c r="I150" s="177"/>
      <c r="J150" s="81">
        <v>1597.9164184114261</v>
      </c>
      <c r="K150" s="81">
        <v>77.537465455364952</v>
      </c>
      <c r="L150" s="81">
        <v>28.85018139905053</v>
      </c>
      <c r="M150" s="81">
        <v>3401.3962312190943</v>
      </c>
      <c r="N150" s="81">
        <v>2493.5518468832329</v>
      </c>
      <c r="O150" s="81">
        <v>895.6817680140141</v>
      </c>
      <c r="P150" s="81">
        <v>573.81335718995854</v>
      </c>
      <c r="Q150" s="81">
        <v>108.29926917420805</v>
      </c>
      <c r="R150" s="81">
        <v>0</v>
      </c>
      <c r="S150" s="81">
        <v>145.35429591682998</v>
      </c>
      <c r="T150" s="82"/>
      <c r="U150" s="81">
        <v>225350377</v>
      </c>
      <c r="V150" s="81">
        <v>34662</v>
      </c>
      <c r="W150" s="81">
        <v>683</v>
      </c>
      <c r="X150" s="81">
        <v>664385</v>
      </c>
      <c r="Y150" s="81">
        <v>683772</v>
      </c>
      <c r="Z150" s="81">
        <v>468462</v>
      </c>
      <c r="AA150" s="81">
        <v>115302</v>
      </c>
      <c r="AB150" s="81">
        <v>1420373</v>
      </c>
      <c r="AC150" s="81">
        <v>0</v>
      </c>
      <c r="AD150" s="81">
        <v>145.35429591682998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473.79500000000002</v>
      </c>
      <c r="BJ150" s="81">
        <v>0</v>
      </c>
      <c r="BK150" s="81">
        <v>807.97199999999998</v>
      </c>
      <c r="BL150" s="81">
        <v>0</v>
      </c>
      <c r="BM150" s="82"/>
      <c r="BN150" s="81">
        <v>0</v>
      </c>
      <c r="BO150" s="81">
        <v>0</v>
      </c>
      <c r="BP150" s="81">
        <v>38</v>
      </c>
      <c r="BQ150" s="81">
        <v>0</v>
      </c>
      <c r="BR150" s="81">
        <v>86</v>
      </c>
      <c r="BS150" s="81">
        <v>0</v>
      </c>
      <c r="BT150"/>
      <c r="BU150" s="80">
        <v>1047.8130000000001</v>
      </c>
      <c r="BV150" s="80">
        <v>183.97200000000001</v>
      </c>
      <c r="BW150" s="80">
        <v>0</v>
      </c>
      <c r="BX150" s="80">
        <v>3.9060000000000001</v>
      </c>
      <c r="BY150" s="80">
        <v>38.191000000000003</v>
      </c>
      <c r="BZ150" s="80">
        <v>0</v>
      </c>
      <c r="CA150" s="80">
        <v>4.4880000000000004</v>
      </c>
      <c r="CB150" s="80">
        <v>3.3969999999999998</v>
      </c>
      <c r="CC150" s="80">
        <v>0</v>
      </c>
    </row>
    <row r="151" spans="1:81">
      <c r="A151" s="80" t="s">
        <v>1812</v>
      </c>
      <c r="B151" s="80">
        <v>129</v>
      </c>
      <c r="C151" s="80">
        <v>10</v>
      </c>
      <c r="D151" s="80">
        <v>8</v>
      </c>
      <c r="E151" s="80">
        <v>2013</v>
      </c>
      <c r="F151" s="80" t="s">
        <v>89</v>
      </c>
      <c r="G151" s="80" t="s">
        <v>1802</v>
      </c>
      <c r="H151" s="80" t="s">
        <v>1803</v>
      </c>
      <c r="I151" s="177"/>
      <c r="J151" s="81">
        <v>1528.9695432135027</v>
      </c>
      <c r="K151" s="81">
        <v>70.116708598986108</v>
      </c>
      <c r="L151" s="81">
        <v>28.376199511186812</v>
      </c>
      <c r="M151" s="81">
        <v>3241.563633337501</v>
      </c>
      <c r="N151" s="81">
        <v>2430.5574745532804</v>
      </c>
      <c r="O151" s="81">
        <v>862.94789003102323</v>
      </c>
      <c r="P151" s="81">
        <v>570.76525987314528</v>
      </c>
      <c r="Q151" s="81">
        <v>109.90144531482022</v>
      </c>
      <c r="R151" s="81">
        <v>0</v>
      </c>
      <c r="S151" s="81">
        <v>133.20734543090001</v>
      </c>
      <c r="T151" s="82"/>
      <c r="U151" s="81">
        <v>201401199</v>
      </c>
      <c r="V151" s="81">
        <v>34662</v>
      </c>
      <c r="W151" s="81">
        <v>683</v>
      </c>
      <c r="X151" s="81">
        <v>664385</v>
      </c>
      <c r="Y151" s="81">
        <v>688075</v>
      </c>
      <c r="Z151" s="81">
        <v>471493</v>
      </c>
      <c r="AA151" s="81">
        <v>114259</v>
      </c>
      <c r="AB151" s="81">
        <v>1420719</v>
      </c>
      <c r="AC151" s="81">
        <v>0</v>
      </c>
      <c r="AD151" s="81">
        <v>133.20734543090001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517.05200000000002</v>
      </c>
      <c r="BJ151" s="81">
        <v>0</v>
      </c>
      <c r="BK151" s="81">
        <v>845.21900000000005</v>
      </c>
      <c r="BL151" s="81">
        <v>0</v>
      </c>
      <c r="BM151" s="82"/>
      <c r="BN151" s="81">
        <v>0</v>
      </c>
      <c r="BO151" s="81">
        <v>0</v>
      </c>
      <c r="BP151" s="81">
        <v>36</v>
      </c>
      <c r="BQ151" s="81">
        <v>0</v>
      </c>
      <c r="BR151" s="81">
        <v>80</v>
      </c>
      <c r="BS151" s="81">
        <v>0</v>
      </c>
      <c r="BT151"/>
      <c r="BU151" s="80">
        <v>1126.442</v>
      </c>
      <c r="BV151" s="80">
        <v>177.45400000000001</v>
      </c>
      <c r="BW151" s="80">
        <v>0</v>
      </c>
      <c r="BX151" s="80">
        <v>3.8</v>
      </c>
      <c r="BY151" s="80">
        <v>46.642000000000003</v>
      </c>
      <c r="BZ151" s="80">
        <v>0</v>
      </c>
      <c r="CA151" s="80">
        <v>4.516</v>
      </c>
      <c r="CB151" s="80">
        <v>3.4169999999999998</v>
      </c>
      <c r="CC151" s="80">
        <v>0</v>
      </c>
    </row>
    <row r="152" spans="1:81">
      <c r="A152" s="80" t="s">
        <v>1813</v>
      </c>
      <c r="B152" s="80">
        <v>130</v>
      </c>
      <c r="C152" s="80">
        <v>11</v>
      </c>
      <c r="D152" s="80">
        <v>8</v>
      </c>
      <c r="E152" s="80">
        <v>2014</v>
      </c>
      <c r="F152" s="80" t="s">
        <v>90</v>
      </c>
      <c r="G152" s="80" t="s">
        <v>1802</v>
      </c>
      <c r="H152" s="80" t="s">
        <v>1803</v>
      </c>
      <c r="I152" s="177"/>
      <c r="J152" s="81">
        <v>1470.0613258647734</v>
      </c>
      <c r="K152" s="81">
        <v>74.970728298779505</v>
      </c>
      <c r="L152" s="81">
        <v>36.007206700976717</v>
      </c>
      <c r="M152" s="81">
        <v>3236.8500035086954</v>
      </c>
      <c r="N152" s="81">
        <v>2320.660427910339</v>
      </c>
      <c r="O152" s="81">
        <v>820.27728522038251</v>
      </c>
      <c r="P152" s="81">
        <v>568.84306839931799</v>
      </c>
      <c r="Q152" s="81">
        <v>105.35307044969134</v>
      </c>
      <c r="R152" s="81">
        <v>0</v>
      </c>
      <c r="S152" s="81">
        <v>154.04033219941999</v>
      </c>
      <c r="T152" s="82"/>
      <c r="U152" s="81">
        <v>210924749</v>
      </c>
      <c r="V152" s="81">
        <v>29625</v>
      </c>
      <c r="W152" s="81">
        <v>1106</v>
      </c>
      <c r="X152" s="81">
        <v>662505</v>
      </c>
      <c r="Y152" s="81">
        <v>693430</v>
      </c>
      <c r="Z152" s="81">
        <v>472027</v>
      </c>
      <c r="AA152" s="81">
        <v>113285</v>
      </c>
      <c r="AB152" s="81">
        <v>1419474</v>
      </c>
      <c r="AC152" s="81">
        <v>0</v>
      </c>
      <c r="AD152" s="81">
        <v>154.04033219941999</v>
      </c>
      <c r="AE152" s="82"/>
      <c r="AF152" s="81">
        <v>1548866457.7086785</v>
      </c>
      <c r="AG152" s="81">
        <v>63380409.571945801</v>
      </c>
      <c r="AH152" s="81">
        <v>7032647.7871341603</v>
      </c>
      <c r="AI152" s="81">
        <v>4347239425.0544758</v>
      </c>
      <c r="AJ152" s="81">
        <v>3242084101.0009427</v>
      </c>
      <c r="AK152" s="81">
        <v>0</v>
      </c>
      <c r="AL152" s="81">
        <v>0</v>
      </c>
      <c r="AM152" s="81">
        <v>194872568.69487718</v>
      </c>
      <c r="AN152" s="81">
        <v>0</v>
      </c>
      <c r="AO152" s="81">
        <v>0</v>
      </c>
      <c r="AP152" s="82"/>
      <c r="AQ152" s="81">
        <v>11100</v>
      </c>
      <c r="AR152" s="81">
        <v>943</v>
      </c>
      <c r="AS152" s="81">
        <v>0</v>
      </c>
      <c r="AT152" s="81">
        <v>1</v>
      </c>
      <c r="AU152" s="81">
        <v>0</v>
      </c>
      <c r="AV152" s="81">
        <v>2</v>
      </c>
      <c r="AW152" s="81" t="s">
        <v>564</v>
      </c>
      <c r="AX152" s="82"/>
      <c r="AY152" s="81">
        <v>40915.1</v>
      </c>
      <c r="AZ152" s="81">
        <v>36465.200000000004</v>
      </c>
      <c r="BA152" s="81">
        <v>0</v>
      </c>
      <c r="BB152" s="81">
        <v>5.5</v>
      </c>
      <c r="BC152" s="81">
        <v>0</v>
      </c>
      <c r="BD152" s="81">
        <v>14045</v>
      </c>
      <c r="BE152" s="81" t="s">
        <v>564</v>
      </c>
      <c r="BF152" s="82"/>
      <c r="BG152" s="81">
        <v>0</v>
      </c>
      <c r="BH152" s="81">
        <v>0</v>
      </c>
      <c r="BI152" s="81">
        <v>533.375</v>
      </c>
      <c r="BJ152" s="81">
        <v>0</v>
      </c>
      <c r="BK152" s="81">
        <v>773.66190000000006</v>
      </c>
      <c r="BL152" s="81">
        <v>0</v>
      </c>
      <c r="BM152" s="82"/>
      <c r="BN152" s="81">
        <v>0</v>
      </c>
      <c r="BO152" s="81">
        <v>0</v>
      </c>
      <c r="BP152" s="81">
        <v>37</v>
      </c>
      <c r="BQ152" s="81">
        <v>0</v>
      </c>
      <c r="BR152" s="81">
        <v>74</v>
      </c>
      <c r="BS152" s="81">
        <v>0</v>
      </c>
      <c r="BT152"/>
      <c r="BU152" s="80">
        <v>1086.4938999999999</v>
      </c>
      <c r="BV152" s="80">
        <v>179.44</v>
      </c>
      <c r="BW152" s="80">
        <v>0</v>
      </c>
      <c r="BX152" s="80">
        <v>3.85</v>
      </c>
      <c r="BY152" s="80">
        <v>22.571999999999999</v>
      </c>
      <c r="BZ152" s="80">
        <v>0</v>
      </c>
      <c r="CA152" s="80">
        <v>6.9420000000000002</v>
      </c>
      <c r="CB152" s="80">
        <v>7.7389999999999999</v>
      </c>
      <c r="CC152" s="80">
        <v>0</v>
      </c>
    </row>
    <row r="153" spans="1:81">
      <c r="A153" s="80" t="s">
        <v>1814</v>
      </c>
      <c r="B153" s="80">
        <v>131</v>
      </c>
      <c r="C153" s="80">
        <v>12</v>
      </c>
      <c r="D153" s="80">
        <v>8</v>
      </c>
      <c r="E153" s="80">
        <v>2015</v>
      </c>
      <c r="F153" s="80" t="s">
        <v>91</v>
      </c>
      <c r="G153" s="80" t="s">
        <v>1802</v>
      </c>
      <c r="H153" s="80" t="s">
        <v>1803</v>
      </c>
      <c r="I153" s="177"/>
      <c r="J153" s="81">
        <v>1447.874506356442</v>
      </c>
      <c r="K153" s="81">
        <v>71.263352096718194</v>
      </c>
      <c r="L153" s="81">
        <v>41.570486398474621</v>
      </c>
      <c r="M153" s="81">
        <v>2947.5789102240269</v>
      </c>
      <c r="N153" s="81">
        <v>2213.045254628903</v>
      </c>
      <c r="O153" s="81">
        <v>814.18621206717603</v>
      </c>
      <c r="P153" s="81">
        <v>564.81310504347402</v>
      </c>
      <c r="Q153" s="81">
        <v>103.14087519196499</v>
      </c>
      <c r="R153" s="81">
        <v>0</v>
      </c>
      <c r="S153" s="81">
        <v>158.73137440495</v>
      </c>
      <c r="T153" s="82"/>
      <c r="U153" s="81">
        <v>251353107</v>
      </c>
      <c r="V153" s="81">
        <v>29625</v>
      </c>
      <c r="W153" s="81">
        <v>1106</v>
      </c>
      <c r="X153" s="81">
        <v>662505</v>
      </c>
      <c r="Y153" s="81">
        <v>699228</v>
      </c>
      <c r="Z153" s="81">
        <v>473036</v>
      </c>
      <c r="AA153" s="81">
        <v>112394</v>
      </c>
      <c r="AB153" s="81">
        <v>1419549</v>
      </c>
      <c r="AC153" s="81">
        <v>0</v>
      </c>
      <c r="AD153" s="81">
        <v>158.73137440495</v>
      </c>
      <c r="AE153" s="82"/>
      <c r="AF153" s="81">
        <v>1608926804.8924983</v>
      </c>
      <c r="AG153" s="81">
        <v>55201708.74837774</v>
      </c>
      <c r="AH153" s="81">
        <v>6588599.9958071792</v>
      </c>
      <c r="AI153" s="81">
        <v>4095318906.6003861</v>
      </c>
      <c r="AJ153" s="81">
        <v>3183280954.7608137</v>
      </c>
      <c r="AK153" s="81">
        <v>0</v>
      </c>
      <c r="AL153" s="81">
        <v>0</v>
      </c>
      <c r="AM153" s="81">
        <v>194543235.66590872</v>
      </c>
      <c r="AN153" s="81">
        <v>0</v>
      </c>
      <c r="AO153" s="81">
        <v>0</v>
      </c>
      <c r="AP153" s="82"/>
      <c r="AQ153" s="81">
        <v>12366</v>
      </c>
      <c r="AR153" s="81">
        <v>1154</v>
      </c>
      <c r="AS153" s="81">
        <v>0</v>
      </c>
      <c r="AT153" s="81">
        <v>1</v>
      </c>
      <c r="AU153" s="81">
        <v>0</v>
      </c>
      <c r="AV153" s="81">
        <v>2</v>
      </c>
      <c r="AW153" s="81" t="s">
        <v>564</v>
      </c>
      <c r="AX153" s="82"/>
      <c r="AY153" s="81">
        <v>46025</v>
      </c>
      <c r="AZ153" s="81">
        <v>45145.200000000004</v>
      </c>
      <c r="BA153" s="81">
        <v>0</v>
      </c>
      <c r="BB153" s="81">
        <v>5.5</v>
      </c>
      <c r="BC153" s="81">
        <v>0</v>
      </c>
      <c r="BD153" s="81">
        <v>14045</v>
      </c>
      <c r="BE153" s="81" t="s">
        <v>564</v>
      </c>
      <c r="BF153" s="82"/>
      <c r="BG153" s="81">
        <v>0</v>
      </c>
      <c r="BH153" s="81">
        <v>0</v>
      </c>
      <c r="BI153" s="81">
        <v>528.15899999999999</v>
      </c>
      <c r="BJ153" s="81">
        <v>0</v>
      </c>
      <c r="BK153" s="81">
        <v>803.39700000000005</v>
      </c>
      <c r="BL153" s="81">
        <v>0</v>
      </c>
      <c r="BM153" s="82"/>
      <c r="BN153" s="81">
        <v>0</v>
      </c>
      <c r="BO153" s="81">
        <v>0</v>
      </c>
      <c r="BP153" s="81">
        <v>39</v>
      </c>
      <c r="BQ153" s="81">
        <v>0</v>
      </c>
      <c r="BR153" s="81">
        <v>75</v>
      </c>
      <c r="BS153" s="81">
        <v>0</v>
      </c>
      <c r="BT153"/>
      <c r="BU153" s="80">
        <v>1118.1410000000001</v>
      </c>
      <c r="BV153" s="80">
        <v>176.244</v>
      </c>
      <c r="BW153" s="80">
        <v>0</v>
      </c>
      <c r="BX153" s="80">
        <v>4.6749999999999998</v>
      </c>
      <c r="BY153" s="80">
        <v>22.597000000000001</v>
      </c>
      <c r="BZ153" s="80">
        <v>0</v>
      </c>
      <c r="CA153" s="80">
        <v>5.9080000000000004</v>
      </c>
      <c r="CB153" s="80">
        <v>3.9910000000000001</v>
      </c>
      <c r="CC153" s="80">
        <v>0</v>
      </c>
    </row>
    <row r="154" spans="1:81">
      <c r="A154" s="80" t="s">
        <v>1815</v>
      </c>
      <c r="B154" s="80">
        <v>132</v>
      </c>
      <c r="C154" s="80">
        <v>13</v>
      </c>
      <c r="D154" s="80">
        <v>8</v>
      </c>
      <c r="E154" s="80">
        <v>2016</v>
      </c>
      <c r="F154" s="80" t="s">
        <v>92</v>
      </c>
      <c r="G154" s="80" t="s">
        <v>1802</v>
      </c>
      <c r="H154" s="80" t="s">
        <v>1803</v>
      </c>
      <c r="I154" s="177"/>
      <c r="J154" s="81">
        <v>1419.0986366712</v>
      </c>
      <c r="K154" s="81">
        <v>65.61502029304539</v>
      </c>
      <c r="L154" s="81">
        <v>50.127476070638721</v>
      </c>
      <c r="M154" s="81">
        <v>2880.6655369097925</v>
      </c>
      <c r="N154" s="81">
        <v>2197.1242574954595</v>
      </c>
      <c r="O154" s="81">
        <v>806.94143843363281</v>
      </c>
      <c r="P154" s="81">
        <v>548.53027146771899</v>
      </c>
      <c r="Q154" s="81">
        <v>100.18023038262146</v>
      </c>
      <c r="R154" s="81">
        <v>0</v>
      </c>
      <c r="S154" s="81">
        <v>147.34392020394</v>
      </c>
      <c r="T154" s="82"/>
      <c r="U154" s="81">
        <v>262951574</v>
      </c>
      <c r="V154" s="81">
        <v>29625</v>
      </c>
      <c r="W154" s="81">
        <v>1106</v>
      </c>
      <c r="X154" s="81">
        <v>662505</v>
      </c>
      <c r="Y154" s="81">
        <v>704418</v>
      </c>
      <c r="Z154" s="81">
        <v>474590</v>
      </c>
      <c r="AA154" s="81">
        <v>112896</v>
      </c>
      <c r="AB154" s="81">
        <v>1418340</v>
      </c>
      <c r="AC154" s="81">
        <v>0</v>
      </c>
      <c r="AD154" s="81">
        <v>147.34392020394</v>
      </c>
      <c r="AE154" s="82"/>
      <c r="AF154" s="81">
        <v>1566472925.6185629</v>
      </c>
      <c r="AG154" s="81">
        <v>49051803.432879828</v>
      </c>
      <c r="AH154" s="81">
        <v>6187055.4393238965</v>
      </c>
      <c r="AI154" s="81">
        <v>4330315004.9705982</v>
      </c>
      <c r="AJ154" s="81">
        <v>3059405696.459384</v>
      </c>
      <c r="AK154" s="81">
        <v>0</v>
      </c>
      <c r="AL154" s="81">
        <v>0</v>
      </c>
      <c r="AM154" s="81">
        <v>194528559.56956139</v>
      </c>
      <c r="AN154" s="81">
        <v>0</v>
      </c>
      <c r="AO154" s="81">
        <v>0</v>
      </c>
      <c r="AP154" s="82"/>
      <c r="AQ154" s="81">
        <v>13358</v>
      </c>
      <c r="AR154" s="81">
        <v>1290</v>
      </c>
      <c r="AS154" s="81">
        <v>0</v>
      </c>
      <c r="AT154" s="81">
        <v>1</v>
      </c>
      <c r="AU154" s="81">
        <v>0</v>
      </c>
      <c r="AV154" s="81">
        <v>2</v>
      </c>
      <c r="AW154" s="81" t="s">
        <v>564</v>
      </c>
      <c r="AX154" s="82"/>
      <c r="AY154" s="81">
        <v>50132.5</v>
      </c>
      <c r="AZ154" s="81">
        <v>48846.7</v>
      </c>
      <c r="BA154" s="81">
        <v>0</v>
      </c>
      <c r="BB154" s="81">
        <v>5.5</v>
      </c>
      <c r="BC154" s="81">
        <v>0</v>
      </c>
      <c r="BD154" s="81">
        <v>14045</v>
      </c>
      <c r="BE154" s="81" t="s">
        <v>564</v>
      </c>
      <c r="BF154" s="82"/>
      <c r="BG154" s="81">
        <v>0</v>
      </c>
      <c r="BH154" s="81">
        <v>0</v>
      </c>
      <c r="BI154" s="81">
        <v>454.76799999999997</v>
      </c>
      <c r="BJ154" s="81">
        <v>0</v>
      </c>
      <c r="BK154" s="81">
        <v>807.84799999999996</v>
      </c>
      <c r="BL154" s="81">
        <v>0</v>
      </c>
      <c r="BM154" s="82"/>
      <c r="BN154" s="81">
        <v>0</v>
      </c>
      <c r="BO154" s="81">
        <v>0</v>
      </c>
      <c r="BP154" s="81">
        <v>36</v>
      </c>
      <c r="BQ154" s="81">
        <v>0</v>
      </c>
      <c r="BR154" s="81">
        <v>78</v>
      </c>
      <c r="BS154" s="81">
        <v>0</v>
      </c>
      <c r="BT154"/>
      <c r="BU154" s="80">
        <v>1018.381</v>
      </c>
      <c r="BV154" s="80">
        <v>206.72200000000001</v>
      </c>
      <c r="BW154" s="80">
        <v>0</v>
      </c>
      <c r="BX154" s="80">
        <v>4.6159999999999997</v>
      </c>
      <c r="BY154" s="80">
        <v>21.067</v>
      </c>
      <c r="BZ154" s="80">
        <v>0</v>
      </c>
      <c r="CA154" s="80">
        <v>7.2949999999999999</v>
      </c>
      <c r="CB154" s="80">
        <v>4.5350000000000001</v>
      </c>
      <c r="CC154" s="80">
        <v>0</v>
      </c>
    </row>
    <row r="155" spans="1:81">
      <c r="A155" s="80" t="s">
        <v>1816</v>
      </c>
      <c r="B155" s="80">
        <v>133</v>
      </c>
      <c r="C155" s="80">
        <v>14</v>
      </c>
      <c r="D155" s="80">
        <v>8</v>
      </c>
      <c r="E155" s="80">
        <v>2017</v>
      </c>
      <c r="F155" s="80" t="s">
        <v>71</v>
      </c>
      <c r="G155" s="80" t="s">
        <v>1802</v>
      </c>
      <c r="H155" s="80" t="s">
        <v>1803</v>
      </c>
      <c r="I155" s="177"/>
      <c r="J155" s="81">
        <v>1303.18011940115</v>
      </c>
      <c r="K155" s="81">
        <v>66.897543118962929</v>
      </c>
      <c r="L155" s="81">
        <v>44.326470821132752</v>
      </c>
      <c r="M155" s="81">
        <v>2516.9914472230416</v>
      </c>
      <c r="N155" s="81">
        <v>2003.4835534879207</v>
      </c>
      <c r="O155" s="81">
        <v>795.35630634747577</v>
      </c>
      <c r="P155" s="81">
        <v>542.68983567491046</v>
      </c>
      <c r="Q155" s="81">
        <v>96.698365305232045</v>
      </c>
      <c r="R155" s="81">
        <v>0</v>
      </c>
      <c r="S155" s="81">
        <v>155.68915668841001</v>
      </c>
      <c r="T155" s="82"/>
      <c r="U155" s="81">
        <v>261379515</v>
      </c>
      <c r="V155" s="81">
        <v>29625</v>
      </c>
      <c r="W155" s="81">
        <v>1106</v>
      </c>
      <c r="X155" s="81">
        <v>662505</v>
      </c>
      <c r="Y155" s="81">
        <v>709068</v>
      </c>
      <c r="Z155" s="81">
        <v>475536</v>
      </c>
      <c r="AA155" s="81">
        <v>112406</v>
      </c>
      <c r="AB155" s="81">
        <v>1415775</v>
      </c>
      <c r="AC155" s="81">
        <v>0</v>
      </c>
      <c r="AD155" s="81">
        <v>155.68915668841001</v>
      </c>
      <c r="AE155" s="82"/>
      <c r="AF155" s="81">
        <v>1573107343.5306051</v>
      </c>
      <c r="AG155" s="81">
        <v>53820427.249285258</v>
      </c>
      <c r="AH155" s="81">
        <v>7461738.2186550591</v>
      </c>
      <c r="AI155" s="81">
        <v>4354918088.5384026</v>
      </c>
      <c r="AJ155" s="81">
        <v>3113583641.892282</v>
      </c>
      <c r="AK155" s="81">
        <v>0</v>
      </c>
      <c r="AL155" s="81">
        <v>0</v>
      </c>
      <c r="AM155" s="81">
        <v>194480597.61191809</v>
      </c>
      <c r="AN155" s="81">
        <v>0</v>
      </c>
      <c r="AO155" s="81">
        <v>0</v>
      </c>
      <c r="AP155" s="82"/>
      <c r="AQ155" s="81">
        <v>14180</v>
      </c>
      <c r="AR155" s="81">
        <v>1382</v>
      </c>
      <c r="AS155" s="81">
        <v>0</v>
      </c>
      <c r="AT155" s="81">
        <v>2</v>
      </c>
      <c r="AU155" s="81">
        <v>0</v>
      </c>
      <c r="AV155" s="81">
        <v>2</v>
      </c>
      <c r="AW155" s="81" t="s">
        <v>564</v>
      </c>
      <c r="AX155" s="82"/>
      <c r="AY155" s="81">
        <v>53635.5</v>
      </c>
      <c r="AZ155" s="81">
        <v>74503.999999999942</v>
      </c>
      <c r="BA155" s="81">
        <v>0</v>
      </c>
      <c r="BB155" s="81">
        <v>785.5</v>
      </c>
      <c r="BC155" s="81">
        <v>0</v>
      </c>
      <c r="BD155" s="81">
        <v>14045</v>
      </c>
      <c r="BE155" s="81" t="s">
        <v>564</v>
      </c>
      <c r="BF155" s="82"/>
      <c r="BG155" s="81">
        <v>0</v>
      </c>
      <c r="BH155" s="81">
        <v>0</v>
      </c>
      <c r="BI155" s="81">
        <v>526.4</v>
      </c>
      <c r="BJ155" s="81">
        <v>0</v>
      </c>
      <c r="BK155" s="81">
        <v>834.75599999999997</v>
      </c>
      <c r="BL155" s="81">
        <v>0</v>
      </c>
      <c r="BM155" s="82"/>
      <c r="BN155" s="81">
        <v>0</v>
      </c>
      <c r="BO155" s="81">
        <v>0</v>
      </c>
      <c r="BP155" s="81">
        <v>38</v>
      </c>
      <c r="BQ155" s="81">
        <v>0</v>
      </c>
      <c r="BR155" s="81">
        <v>75</v>
      </c>
      <c r="BS155" s="81">
        <v>0</v>
      </c>
      <c r="BT155"/>
      <c r="BU155" s="80">
        <v>1102.5709999999999</v>
      </c>
      <c r="BV155" s="80">
        <v>211.33099999999999</v>
      </c>
      <c r="BW155" s="80">
        <v>0</v>
      </c>
      <c r="BX155" s="80">
        <v>4.5890000000000004</v>
      </c>
      <c r="BY155" s="80">
        <v>26.588000000000001</v>
      </c>
      <c r="BZ155" s="80">
        <v>3.714</v>
      </c>
      <c r="CA155" s="80">
        <v>7.6539999999999999</v>
      </c>
      <c r="CB155" s="80">
        <v>4.7089999999999996</v>
      </c>
      <c r="CC155" s="80">
        <v>0</v>
      </c>
    </row>
    <row r="156" spans="1:81">
      <c r="A156" s="80" t="s">
        <v>1817</v>
      </c>
      <c r="B156" s="80">
        <v>134</v>
      </c>
      <c r="C156" s="80">
        <v>15</v>
      </c>
      <c r="D156" s="80">
        <v>8</v>
      </c>
      <c r="E156" s="80">
        <v>2018</v>
      </c>
      <c r="F156" s="80" t="s">
        <v>93</v>
      </c>
      <c r="G156" s="80" t="s">
        <v>1802</v>
      </c>
      <c r="H156" s="80" t="s">
        <v>1803</v>
      </c>
      <c r="I156" s="177"/>
      <c r="J156" s="81">
        <v>1141.6292753347616</v>
      </c>
      <c r="K156" s="81">
        <v>56.86320334172855</v>
      </c>
      <c r="L156" s="81">
        <v>39.829293187461111</v>
      </c>
      <c r="M156" s="81">
        <v>2241.1889425906593</v>
      </c>
      <c r="N156" s="81">
        <v>1577.1415793360595</v>
      </c>
      <c r="O156" s="81">
        <v>780.2344147116047</v>
      </c>
      <c r="P156" s="81">
        <v>539.45306022071316</v>
      </c>
      <c r="Q156" s="81">
        <v>89.528071530631308</v>
      </c>
      <c r="R156" s="81">
        <v>0</v>
      </c>
      <c r="S156" s="81">
        <v>157.45873467186999</v>
      </c>
      <c r="T156" s="82"/>
      <c r="U156" s="81">
        <v>266530139</v>
      </c>
      <c r="V156" s="81">
        <v>29625</v>
      </c>
      <c r="W156" s="81">
        <v>1106</v>
      </c>
      <c r="X156" s="81">
        <v>662505</v>
      </c>
      <c r="Y156" s="81">
        <v>714026</v>
      </c>
      <c r="Z156" s="81">
        <v>475427</v>
      </c>
      <c r="AA156" s="81">
        <v>112859</v>
      </c>
      <c r="AB156" s="81">
        <v>1412570</v>
      </c>
      <c r="AC156" s="81">
        <v>0</v>
      </c>
      <c r="AD156" s="81">
        <v>157.45873467186999</v>
      </c>
      <c r="AE156" s="82"/>
      <c r="AF156" s="81">
        <v>1575862832.1599369</v>
      </c>
      <c r="AG156" s="81">
        <v>45007963.536887974</v>
      </c>
      <c r="AH156" s="81">
        <v>7054951.2847358538</v>
      </c>
      <c r="AI156" s="81">
        <v>4345999774.4951296</v>
      </c>
      <c r="AJ156" s="81">
        <v>2898409705.3286042</v>
      </c>
      <c r="AK156" s="81">
        <v>0</v>
      </c>
      <c r="AL156" s="81">
        <v>0</v>
      </c>
      <c r="AM156" s="81">
        <v>194441829.45795381</v>
      </c>
      <c r="AN156" s="81">
        <v>0</v>
      </c>
      <c r="AO156" s="81">
        <v>0</v>
      </c>
      <c r="AP156" s="82"/>
      <c r="AQ156" s="81">
        <v>15006</v>
      </c>
      <c r="AR156" s="81">
        <v>1463</v>
      </c>
      <c r="AS156" s="81">
        <v>0</v>
      </c>
      <c r="AT156" s="81">
        <v>2</v>
      </c>
      <c r="AU156" s="81">
        <v>0</v>
      </c>
      <c r="AV156" s="81">
        <v>2</v>
      </c>
      <c r="AW156" s="81" t="s">
        <v>564</v>
      </c>
      <c r="AX156" s="82"/>
      <c r="AY156" s="81">
        <v>57202.000000000116</v>
      </c>
      <c r="AZ156" s="81">
        <v>78348.100000000006</v>
      </c>
      <c r="BA156" s="81">
        <v>0</v>
      </c>
      <c r="BB156" s="81">
        <v>785.5</v>
      </c>
      <c r="BC156" s="81">
        <v>0</v>
      </c>
      <c r="BD156" s="81">
        <v>14045</v>
      </c>
      <c r="BE156" s="81" t="s">
        <v>564</v>
      </c>
      <c r="BF156" s="82"/>
      <c r="BG156" s="81">
        <v>0</v>
      </c>
      <c r="BH156" s="81">
        <v>0</v>
      </c>
      <c r="BI156" s="81">
        <v>467.05099999999999</v>
      </c>
      <c r="BJ156" s="81">
        <v>0</v>
      </c>
      <c r="BK156" s="81">
        <v>756.6049999999999</v>
      </c>
      <c r="BL156" s="81">
        <v>0</v>
      </c>
      <c r="BM156" s="82"/>
      <c r="BN156" s="81">
        <v>0</v>
      </c>
      <c r="BO156" s="81">
        <v>0</v>
      </c>
      <c r="BP156" s="81">
        <v>37</v>
      </c>
      <c r="BQ156" s="81">
        <v>0</v>
      </c>
      <c r="BR156" s="81">
        <v>73</v>
      </c>
      <c r="BS156" s="81">
        <v>0</v>
      </c>
      <c r="BT156"/>
      <c r="BU156" s="80">
        <v>962.29200000000003</v>
      </c>
      <c r="BV156" s="80">
        <v>215.946</v>
      </c>
      <c r="BW156" s="80">
        <v>0</v>
      </c>
      <c r="BX156" s="80">
        <v>4.5460000000000003</v>
      </c>
      <c r="BY156" s="80">
        <v>27.163</v>
      </c>
      <c r="BZ156" s="80">
        <v>3.161</v>
      </c>
      <c r="CA156" s="80">
        <v>6.4909999999999997</v>
      </c>
      <c r="CB156" s="80">
        <v>4.0570000000000004</v>
      </c>
      <c r="CC156" s="80">
        <v>0</v>
      </c>
    </row>
    <row r="157" spans="1:81">
      <c r="A157" s="80" t="s">
        <v>1818</v>
      </c>
      <c r="B157" s="80">
        <v>135</v>
      </c>
      <c r="C157" s="80">
        <v>16</v>
      </c>
      <c r="D157" s="80">
        <v>8</v>
      </c>
      <c r="E157" s="80">
        <v>2019</v>
      </c>
      <c r="F157" s="80" t="s">
        <v>73</v>
      </c>
      <c r="G157" s="80" t="s">
        <v>1802</v>
      </c>
      <c r="H157" s="80" t="s">
        <v>1803</v>
      </c>
      <c r="I157" s="177"/>
      <c r="J157" s="81">
        <v>1019.928757249004</v>
      </c>
      <c r="K157" s="81">
        <v>54.382738156547504</v>
      </c>
      <c r="L157" s="81">
        <v>40.18311824249502</v>
      </c>
      <c r="M157" s="81">
        <v>2073.2121949946045</v>
      </c>
      <c r="N157" s="81">
        <v>1555.6604030293029</v>
      </c>
      <c r="O157" s="81">
        <v>757.24139324814018</v>
      </c>
      <c r="P157" s="81">
        <v>538.77250847915354</v>
      </c>
      <c r="Q157" s="81">
        <v>86.99100456891982</v>
      </c>
      <c r="R157" s="81">
        <v>0</v>
      </c>
      <c r="S157" s="81">
        <v>155.68398532677</v>
      </c>
      <c r="T157" s="82"/>
      <c r="U157" s="81">
        <v>246201745</v>
      </c>
      <c r="V157" s="81">
        <v>29625</v>
      </c>
      <c r="W157" s="81">
        <v>1106</v>
      </c>
      <c r="X157" s="81">
        <v>662505</v>
      </c>
      <c r="Y157" s="81">
        <v>719513</v>
      </c>
      <c r="Z157" s="81">
        <v>474085</v>
      </c>
      <c r="AA157" s="81">
        <v>111873</v>
      </c>
      <c r="AB157" s="81">
        <v>1409702</v>
      </c>
      <c r="AC157" s="81">
        <v>0</v>
      </c>
      <c r="AD157" s="81">
        <v>155.68398532677</v>
      </c>
      <c r="AE157" s="82"/>
      <c r="AF157" s="81">
        <v>1428224823.1816621</v>
      </c>
      <c r="AG157" s="81">
        <v>47296137.455425352</v>
      </c>
      <c r="AH157" s="81">
        <v>7477050.584956645</v>
      </c>
      <c r="AI157" s="81">
        <v>4197563859.1099968</v>
      </c>
      <c r="AJ157" s="81">
        <v>2783808305.3177643</v>
      </c>
      <c r="AK157" s="81">
        <v>0</v>
      </c>
      <c r="AL157" s="81">
        <v>0</v>
      </c>
      <c r="AM157" s="81">
        <v>191990800.16902575</v>
      </c>
      <c r="AN157" s="81">
        <v>0</v>
      </c>
      <c r="AO157" s="81">
        <v>0</v>
      </c>
      <c r="AP157" s="82"/>
      <c r="AQ157" s="81">
        <v>15757</v>
      </c>
      <c r="AR157" s="81">
        <v>1516</v>
      </c>
      <c r="AS157" s="81">
        <v>0</v>
      </c>
      <c r="AT157" s="81">
        <v>2</v>
      </c>
      <c r="AU157" s="81">
        <v>0</v>
      </c>
      <c r="AV157" s="81">
        <v>2</v>
      </c>
      <c r="AW157" s="81" t="s">
        <v>564</v>
      </c>
      <c r="AX157" s="82"/>
      <c r="AY157" s="81">
        <v>60503.600000000188</v>
      </c>
      <c r="AZ157" s="81">
        <v>79989.399999999994</v>
      </c>
      <c r="BA157" s="81">
        <v>0</v>
      </c>
      <c r="BB157" s="81">
        <v>785.5</v>
      </c>
      <c r="BC157" s="81">
        <v>0</v>
      </c>
      <c r="BD157" s="81">
        <v>14541.5</v>
      </c>
      <c r="BE157" s="81" t="s">
        <v>564</v>
      </c>
      <c r="BF157" s="82"/>
      <c r="BG157" s="81">
        <v>0</v>
      </c>
      <c r="BH157" s="81">
        <v>0</v>
      </c>
      <c r="BI157" s="81">
        <v>429.20600000000002</v>
      </c>
      <c r="BJ157" s="81">
        <v>0</v>
      </c>
      <c r="BK157" s="81">
        <v>648.38499999999999</v>
      </c>
      <c r="BL157" s="81">
        <v>0</v>
      </c>
      <c r="BM157" s="82"/>
      <c r="BN157" s="81">
        <v>0</v>
      </c>
      <c r="BO157" s="81">
        <v>0</v>
      </c>
      <c r="BP157" s="81">
        <v>37</v>
      </c>
      <c r="BQ157" s="81">
        <v>0</v>
      </c>
      <c r="BR157" s="81">
        <v>71</v>
      </c>
      <c r="BS157" s="81">
        <v>0</v>
      </c>
      <c r="BT157"/>
      <c r="BU157" s="80">
        <v>828.04899999999998</v>
      </c>
      <c r="BV157" s="80">
        <v>217.03200000000001</v>
      </c>
      <c r="BW157" s="80">
        <v>0</v>
      </c>
      <c r="BX157" s="80">
        <v>4.3540000000000001</v>
      </c>
      <c r="BY157" s="80">
        <v>25.045999999999999</v>
      </c>
      <c r="BZ157" s="80">
        <v>3.11</v>
      </c>
      <c r="CA157" s="80">
        <v>0</v>
      </c>
      <c r="CB157" s="80">
        <v>0</v>
      </c>
      <c r="CC157" s="80">
        <v>0</v>
      </c>
    </row>
    <row r="158" spans="1:81">
      <c r="A158" s="80" t="s">
        <v>1819</v>
      </c>
      <c r="B158" s="80">
        <v>136</v>
      </c>
      <c r="C158" s="80">
        <v>17</v>
      </c>
      <c r="D158" s="80">
        <v>8</v>
      </c>
      <c r="E158" s="80">
        <v>2020</v>
      </c>
      <c r="F158" s="80" t="s">
        <v>218</v>
      </c>
      <c r="G158" s="174" t="s">
        <v>1802</v>
      </c>
      <c r="H158" s="80" t="s">
        <v>1803</v>
      </c>
      <c r="I158" s="177"/>
      <c r="J158" s="81">
        <v>905.11659113976975</v>
      </c>
      <c r="K158" s="81">
        <v>56.595050065507557</v>
      </c>
      <c r="L158" s="81">
        <v>29.673967155427999</v>
      </c>
      <c r="M158" s="81">
        <v>2203.0771839781269</v>
      </c>
      <c r="N158" s="81">
        <v>1772.0021288347991</v>
      </c>
      <c r="O158" s="81">
        <v>661.20032160987626</v>
      </c>
      <c r="P158" s="81">
        <v>502.69071617922589</v>
      </c>
      <c r="Q158" s="81">
        <v>82.590892956234839</v>
      </c>
      <c r="R158" s="81">
        <v>0</v>
      </c>
      <c r="S158" s="81">
        <v>122.52690940839</v>
      </c>
      <c r="T158" s="82"/>
      <c r="U158" s="81">
        <v>214289240</v>
      </c>
      <c r="V158" s="81">
        <v>29214</v>
      </c>
      <c r="W158" s="81">
        <v>989</v>
      </c>
      <c r="X158" s="81">
        <v>667119</v>
      </c>
      <c r="Y158" s="81">
        <v>720849</v>
      </c>
      <c r="Z158" s="81">
        <v>472477</v>
      </c>
      <c r="AA158" s="81">
        <v>113408</v>
      </c>
      <c r="AB158" s="81">
        <v>1400720</v>
      </c>
      <c r="AC158" s="81">
        <v>0</v>
      </c>
      <c r="AD158" s="81">
        <v>122.52690940839</v>
      </c>
      <c r="AE158" s="82"/>
      <c r="AF158" s="81">
        <v>1262943580.759449</v>
      </c>
      <c r="AG158" s="81">
        <v>43574885.71519924</v>
      </c>
      <c r="AH158" s="81">
        <v>5386935.978298245</v>
      </c>
      <c r="AI158" s="81">
        <v>4318533928.6680136</v>
      </c>
      <c r="AJ158" s="81">
        <v>3307173520.1229954</v>
      </c>
      <c r="AK158" s="81"/>
      <c r="AL158" s="81"/>
      <c r="AM158" s="81">
        <v>182809522.32378411</v>
      </c>
      <c r="AN158" s="81"/>
      <c r="AO158" s="81"/>
      <c r="AP158" s="82"/>
      <c r="AQ158" s="81">
        <v>16477</v>
      </c>
      <c r="AR158" s="81">
        <v>1537</v>
      </c>
      <c r="AS158" s="81">
        <v>0</v>
      </c>
      <c r="AT158" s="81">
        <v>2</v>
      </c>
      <c r="AU158" s="81">
        <v>0</v>
      </c>
      <c r="AV158" s="81">
        <v>2</v>
      </c>
      <c r="AW158" s="81">
        <v>0</v>
      </c>
      <c r="AX158" s="82"/>
      <c r="AY158" s="81">
        <v>63844.900000000453</v>
      </c>
      <c r="AZ158" s="81">
        <v>80368.399999999965</v>
      </c>
      <c r="BA158" s="81">
        <v>0</v>
      </c>
      <c r="BB158" s="81">
        <v>785.5</v>
      </c>
      <c r="BC158" s="81">
        <v>0</v>
      </c>
      <c r="BD158" s="81">
        <v>14541.5</v>
      </c>
      <c r="BE158" s="81">
        <v>0</v>
      </c>
      <c r="BF158" s="82"/>
      <c r="BG158" s="81">
        <v>0</v>
      </c>
      <c r="BH158" s="81">
        <v>0</v>
      </c>
      <c r="BI158" s="81">
        <v>344.608</v>
      </c>
      <c r="BJ158" s="81">
        <v>0</v>
      </c>
      <c r="BK158" s="81">
        <v>628.3646</v>
      </c>
      <c r="BL158" s="81">
        <v>0</v>
      </c>
      <c r="BM158" s="82"/>
      <c r="BN158" s="81">
        <v>0</v>
      </c>
      <c r="BO158" s="81">
        <v>0</v>
      </c>
      <c r="BP158" s="81">
        <v>36</v>
      </c>
      <c r="BQ158" s="81">
        <v>0</v>
      </c>
      <c r="BR158" s="81">
        <v>70</v>
      </c>
      <c r="BS158" s="81">
        <v>0</v>
      </c>
      <c r="BT158"/>
      <c r="BU158" s="80">
        <v>729.26</v>
      </c>
      <c r="BV158" s="80">
        <v>209.87960000000001</v>
      </c>
      <c r="BW158" s="80">
        <v>0</v>
      </c>
      <c r="BX158" s="80">
        <v>4.3330000000000002</v>
      </c>
      <c r="BY158" s="80">
        <v>26.344000000000001</v>
      </c>
      <c r="BZ158" s="80">
        <v>3.1560000000000001</v>
      </c>
      <c r="CA158" s="80">
        <v>0</v>
      </c>
      <c r="CB158" s="80">
        <v>0</v>
      </c>
      <c r="CC158" s="80">
        <v>0</v>
      </c>
    </row>
    <row r="159" spans="1:81">
      <c r="A159" s="80" t="s">
        <v>1820</v>
      </c>
      <c r="B159" s="80">
        <v>136</v>
      </c>
      <c r="C159" s="80">
        <v>18</v>
      </c>
      <c r="D159" s="80">
        <v>8</v>
      </c>
      <c r="E159" s="80">
        <v>2021</v>
      </c>
      <c r="F159" s="80" t="s">
        <v>75</v>
      </c>
      <c r="G159" s="174" t="s">
        <v>1802</v>
      </c>
      <c r="H159" s="80" t="s">
        <v>1803</v>
      </c>
      <c r="I159" s="177"/>
      <c r="J159" s="81">
        <v>893.18255003947365</v>
      </c>
      <c r="K159" s="81">
        <v>63.776404736805617</v>
      </c>
      <c r="L159" s="81">
        <v>29.992953961368691</v>
      </c>
      <c r="M159" s="81">
        <v>2060.0232294772277</v>
      </c>
      <c r="N159" s="81">
        <v>1488.6739910924209</v>
      </c>
      <c r="O159" s="81">
        <v>640.79411779119368</v>
      </c>
      <c r="P159" s="81">
        <v>515.15429469739138</v>
      </c>
      <c r="Q159" s="81">
        <v>82.871192679053166</v>
      </c>
      <c r="R159" s="81">
        <v>0</v>
      </c>
      <c r="S159" s="81">
        <v>161.87423900582289</v>
      </c>
      <c r="T159" s="82"/>
      <c r="U159" s="81">
        <v>262071985</v>
      </c>
      <c r="V159" s="81">
        <v>29214</v>
      </c>
      <c r="W159" s="81">
        <v>989</v>
      </c>
      <c r="X159" s="81">
        <v>667119</v>
      </c>
      <c r="Y159" s="81">
        <v>721204</v>
      </c>
      <c r="Z159" s="81">
        <v>471488</v>
      </c>
      <c r="AA159" s="81">
        <v>113338</v>
      </c>
      <c r="AB159" s="81">
        <v>1388807</v>
      </c>
      <c r="AC159" s="81">
        <v>0</v>
      </c>
      <c r="AD159" s="81">
        <v>161.87423900582289</v>
      </c>
      <c r="AE159" s="82"/>
      <c r="AF159" s="81">
        <v>1372358931.7916806</v>
      </c>
      <c r="AG159" s="81">
        <v>49296059.664239004</v>
      </c>
      <c r="AH159" s="81">
        <v>5531490.2761378959</v>
      </c>
      <c r="AI159" s="81">
        <v>4611998495.8159618</v>
      </c>
      <c r="AJ159" s="81">
        <v>2878934562.9686732</v>
      </c>
      <c r="AK159" s="81">
        <v>0</v>
      </c>
      <c r="AL159" s="81">
        <v>0</v>
      </c>
      <c r="AM159" s="81">
        <v>182300206.23469135</v>
      </c>
      <c r="AN159" s="81">
        <v>0</v>
      </c>
      <c r="AO159" s="81">
        <v>0</v>
      </c>
      <c r="AP159" s="82"/>
      <c r="AQ159" s="81">
        <v>17277</v>
      </c>
      <c r="AR159" s="81">
        <v>1554</v>
      </c>
      <c r="AS159" s="81">
        <v>0</v>
      </c>
      <c r="AT159" s="81">
        <v>2</v>
      </c>
      <c r="AU159" s="81">
        <v>0</v>
      </c>
      <c r="AV159" s="81">
        <v>2</v>
      </c>
      <c r="AW159" s="81"/>
      <c r="AX159" s="82"/>
      <c r="AY159" s="81">
        <v>67742.900000000416</v>
      </c>
      <c r="AZ159" s="81">
        <v>80906.399999999951</v>
      </c>
      <c r="BA159" s="81">
        <v>0</v>
      </c>
      <c r="BB159" s="81">
        <v>785.5</v>
      </c>
      <c r="BC159" s="81">
        <v>0</v>
      </c>
      <c r="BD159" s="81">
        <v>14541.5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1821</v>
      </c>
      <c r="B160" s="80">
        <v>136</v>
      </c>
      <c r="C160" s="80">
        <v>19</v>
      </c>
      <c r="D160" s="80">
        <v>8</v>
      </c>
      <c r="E160" s="80">
        <v>2022</v>
      </c>
      <c r="F160" s="80" t="s">
        <v>568</v>
      </c>
      <c r="G160" s="80" t="s">
        <v>1802</v>
      </c>
      <c r="H160" s="80" t="s">
        <v>1803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18204</v>
      </c>
      <c r="AR160" s="81">
        <v>1562</v>
      </c>
      <c r="AS160" s="81">
        <v>0</v>
      </c>
      <c r="AT160" s="81">
        <v>3</v>
      </c>
      <c r="AU160" s="81">
        <v>0</v>
      </c>
      <c r="AV160" s="81">
        <v>2</v>
      </c>
      <c r="AW160" s="81"/>
      <c r="AX160" s="82"/>
      <c r="AY160" s="81">
        <v>71961.800000000367</v>
      </c>
      <c r="AZ160" s="81">
        <v>81145.599999999919</v>
      </c>
      <c r="BA160" s="81">
        <v>0</v>
      </c>
      <c r="BB160" s="81">
        <v>822.5</v>
      </c>
      <c r="BC160" s="81">
        <v>0</v>
      </c>
      <c r="BD160" s="81">
        <v>14541.5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1822</v>
      </c>
      <c r="B161" s="80">
        <v>137</v>
      </c>
      <c r="C161" s="80">
        <v>1</v>
      </c>
      <c r="D161" s="80">
        <v>9</v>
      </c>
      <c r="E161" s="80">
        <v>1990</v>
      </c>
      <c r="F161" s="80" t="s">
        <v>562</v>
      </c>
      <c r="G161" s="80" t="s">
        <v>1823</v>
      </c>
      <c r="H161" s="80" t="s">
        <v>1824</v>
      </c>
      <c r="I161" s="177"/>
      <c r="J161" s="81">
        <v>882.36836016505242</v>
      </c>
      <c r="K161" s="81">
        <v>105.82836776895634</v>
      </c>
      <c r="L161" s="81">
        <v>18.498213547749735</v>
      </c>
      <c r="M161" s="81">
        <v>910.52652216809952</v>
      </c>
      <c r="N161" s="81">
        <v>870.74676797281336</v>
      </c>
      <c r="O161" s="81">
        <v>709.21154063523556</v>
      </c>
      <c r="P161" s="81">
        <v>477.3958156903048</v>
      </c>
      <c r="Q161" s="81">
        <v>62.055405778603451</v>
      </c>
      <c r="R161" s="81">
        <v>0</v>
      </c>
      <c r="S161" s="81">
        <v>71.889772769387449</v>
      </c>
      <c r="T161" s="82"/>
      <c r="U161" s="81">
        <v>145894928</v>
      </c>
      <c r="V161" s="81">
        <v>38010</v>
      </c>
      <c r="W161" s="81">
        <v>194</v>
      </c>
      <c r="X161" s="81">
        <v>312042</v>
      </c>
      <c r="Y161" s="81">
        <v>338754</v>
      </c>
      <c r="Z161" s="81">
        <v>291707</v>
      </c>
      <c r="AA161" s="81">
        <v>115917</v>
      </c>
      <c r="AB161" s="81">
        <v>1007569</v>
      </c>
      <c r="AC161" s="81">
        <v>0</v>
      </c>
      <c r="AD161" s="81">
        <v>71.889772769387449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1825</v>
      </c>
      <c r="B162" s="80">
        <v>138</v>
      </c>
      <c r="C162" s="80">
        <v>2</v>
      </c>
      <c r="D162" s="80">
        <v>9</v>
      </c>
      <c r="E162" s="80">
        <v>2005</v>
      </c>
      <c r="F162" s="80" t="s">
        <v>565</v>
      </c>
      <c r="G162" s="80" t="s">
        <v>1823</v>
      </c>
      <c r="H162" s="80" t="s">
        <v>1824</v>
      </c>
      <c r="I162" s="177"/>
      <c r="J162" s="81">
        <v>548.39944784088925</v>
      </c>
      <c r="K162" s="81">
        <v>77.857997006490422</v>
      </c>
      <c r="L162" s="81">
        <v>25.953931655545833</v>
      </c>
      <c r="M162" s="81">
        <v>1712.0906231591725</v>
      </c>
      <c r="N162" s="81">
        <v>1421.6724933664448</v>
      </c>
      <c r="O162" s="81">
        <v>957.3770979050953</v>
      </c>
      <c r="P162" s="81">
        <v>489.23867269664936</v>
      </c>
      <c r="Q162" s="81">
        <v>69.131690181761812</v>
      </c>
      <c r="R162" s="81">
        <v>0</v>
      </c>
      <c r="S162" s="81">
        <v>139.74145588000002</v>
      </c>
      <c r="T162" s="82"/>
      <c r="U162" s="81">
        <v>83090715</v>
      </c>
      <c r="V162" s="81">
        <v>32988</v>
      </c>
      <c r="W162" s="81">
        <v>347</v>
      </c>
      <c r="X162" s="81">
        <v>316922</v>
      </c>
      <c r="Y162" s="81">
        <v>477016</v>
      </c>
      <c r="Z162" s="81">
        <v>455679</v>
      </c>
      <c r="AA162" s="81">
        <v>97290</v>
      </c>
      <c r="AB162" s="81">
        <v>1173418</v>
      </c>
      <c r="AC162" s="81">
        <v>0</v>
      </c>
      <c r="AD162" s="81">
        <v>139.74145588000002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1826</v>
      </c>
      <c r="B163" s="80">
        <v>139</v>
      </c>
      <c r="C163" s="80">
        <v>3</v>
      </c>
      <c r="D163" s="80">
        <v>9</v>
      </c>
      <c r="E163" s="80">
        <v>2006</v>
      </c>
      <c r="F163" s="80" t="s">
        <v>566</v>
      </c>
      <c r="G163" s="80" t="s">
        <v>1823</v>
      </c>
      <c r="H163" s="80" t="s">
        <v>1824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1827</v>
      </c>
      <c r="B164" s="80">
        <v>140</v>
      </c>
      <c r="C164" s="80">
        <v>4</v>
      </c>
      <c r="D164" s="80">
        <v>9</v>
      </c>
      <c r="E164" s="80">
        <v>2007</v>
      </c>
      <c r="F164" s="80" t="s">
        <v>567</v>
      </c>
      <c r="G164" s="80" t="s">
        <v>1823</v>
      </c>
      <c r="H164" s="80" t="s">
        <v>1824</v>
      </c>
      <c r="I164" s="177"/>
      <c r="J164" s="81">
        <v>603.66616435565561</v>
      </c>
      <c r="K164" s="81">
        <v>79.505156145769718</v>
      </c>
      <c r="L164" s="81">
        <v>21.312898156237914</v>
      </c>
      <c r="M164" s="81">
        <v>1698.9177289923907</v>
      </c>
      <c r="N164" s="81">
        <v>1554.6535802481187</v>
      </c>
      <c r="O164" s="81">
        <v>928.39146249780276</v>
      </c>
      <c r="P164" s="81">
        <v>490.05051434927412</v>
      </c>
      <c r="Q164" s="81">
        <v>73.920103430344298</v>
      </c>
      <c r="R164" s="81">
        <v>0</v>
      </c>
      <c r="S164" s="81">
        <v>148.35128306638001</v>
      </c>
      <c r="T164" s="82"/>
      <c r="U164" s="81">
        <v>93776133</v>
      </c>
      <c r="V164" s="81">
        <v>34555</v>
      </c>
      <c r="W164" s="81">
        <v>271</v>
      </c>
      <c r="X164" s="81">
        <v>396354</v>
      </c>
      <c r="Y164" s="81">
        <v>493220</v>
      </c>
      <c r="Z164" s="81">
        <v>459360</v>
      </c>
      <c r="AA164" s="81">
        <v>95966</v>
      </c>
      <c r="AB164" s="81">
        <v>1188340</v>
      </c>
      <c r="AC164" s="81">
        <v>0</v>
      </c>
      <c r="AD164" s="81">
        <v>148.35128306638001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1828</v>
      </c>
      <c r="B165" s="80">
        <v>141</v>
      </c>
      <c r="C165" s="80">
        <v>5</v>
      </c>
      <c r="D165" s="80">
        <v>9</v>
      </c>
      <c r="E165" s="80">
        <v>2008</v>
      </c>
      <c r="F165" s="80" t="s">
        <v>84</v>
      </c>
      <c r="G165" s="80" t="s">
        <v>1823</v>
      </c>
      <c r="H165" s="80" t="s">
        <v>1824</v>
      </c>
      <c r="I165" s="177"/>
      <c r="J165" s="81">
        <v>535.61778400462617</v>
      </c>
      <c r="K165" s="81">
        <v>63.43861323803219</v>
      </c>
      <c r="L165" s="81">
        <v>19.283701187498352</v>
      </c>
      <c r="M165" s="81">
        <v>1792.444971694591</v>
      </c>
      <c r="N165" s="81">
        <v>1589.5763564250963</v>
      </c>
      <c r="O165" s="81">
        <v>897.75883811434744</v>
      </c>
      <c r="P165" s="81">
        <v>475.56206726512625</v>
      </c>
      <c r="Q165" s="81">
        <v>73.377208273517041</v>
      </c>
      <c r="R165" s="81">
        <v>0</v>
      </c>
      <c r="S165" s="81">
        <v>150.08419614200002</v>
      </c>
      <c r="T165" s="82"/>
      <c r="U165" s="81">
        <v>91317208</v>
      </c>
      <c r="V165" s="81">
        <v>34555</v>
      </c>
      <c r="W165" s="81">
        <v>271</v>
      </c>
      <c r="X165" s="81">
        <v>396354</v>
      </c>
      <c r="Y165" s="81">
        <v>502340</v>
      </c>
      <c r="Z165" s="81">
        <v>459794</v>
      </c>
      <c r="AA165" s="81">
        <v>93235</v>
      </c>
      <c r="AB165" s="81">
        <v>1198996</v>
      </c>
      <c r="AC165" s="81">
        <v>0</v>
      </c>
      <c r="AD165" s="81">
        <v>150.08419614200002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1829</v>
      </c>
      <c r="B166" s="80">
        <v>142</v>
      </c>
      <c r="C166" s="80">
        <v>6</v>
      </c>
      <c r="D166" s="80">
        <v>9</v>
      </c>
      <c r="E166" s="80">
        <v>2009</v>
      </c>
      <c r="F166" s="80" t="s">
        <v>85</v>
      </c>
      <c r="G166" s="80" t="s">
        <v>1823</v>
      </c>
      <c r="H166" s="80" t="s">
        <v>1824</v>
      </c>
      <c r="I166" s="177"/>
      <c r="J166" s="81">
        <v>478.9631515617956</v>
      </c>
      <c r="K166" s="81">
        <v>60.338944850434757</v>
      </c>
      <c r="L166" s="81">
        <v>31.854797591040988</v>
      </c>
      <c r="M166" s="81">
        <v>1745.2653549809565</v>
      </c>
      <c r="N166" s="81">
        <v>1500.8254270488974</v>
      </c>
      <c r="O166" s="81">
        <v>911.35458159361951</v>
      </c>
      <c r="P166" s="81">
        <v>456.45213341667625</v>
      </c>
      <c r="Q166" s="81">
        <v>70.496186931144805</v>
      </c>
      <c r="R166" s="81">
        <v>0</v>
      </c>
      <c r="S166" s="81">
        <v>147.22754273727</v>
      </c>
      <c r="T166" s="82"/>
      <c r="U166" s="81">
        <v>72898655</v>
      </c>
      <c r="V166" s="81">
        <v>38334</v>
      </c>
      <c r="W166" s="81">
        <v>489</v>
      </c>
      <c r="X166" s="81">
        <v>455237</v>
      </c>
      <c r="Y166" s="81">
        <v>510500</v>
      </c>
      <c r="Z166" s="81">
        <v>460712</v>
      </c>
      <c r="AA166" s="81">
        <v>91870</v>
      </c>
      <c r="AB166" s="81">
        <v>1209234</v>
      </c>
      <c r="AC166" s="81">
        <v>0</v>
      </c>
      <c r="AD166" s="81">
        <v>147.22754273727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206.77599999999998</v>
      </c>
      <c r="BJ166" s="81">
        <v>1.29</v>
      </c>
      <c r="BK166" s="81">
        <v>200.154</v>
      </c>
      <c r="BL166" s="81">
        <v>0</v>
      </c>
      <c r="BM166" s="82"/>
      <c r="BN166" s="81">
        <v>0</v>
      </c>
      <c r="BO166" s="81">
        <v>0</v>
      </c>
      <c r="BP166" s="81">
        <v>23</v>
      </c>
      <c r="BQ166" s="81">
        <v>1</v>
      </c>
      <c r="BR166" s="81">
        <v>40</v>
      </c>
      <c r="BS166" s="81">
        <v>0</v>
      </c>
      <c r="BT166"/>
      <c r="BU166" s="80"/>
      <c r="BV166" s="80"/>
      <c r="BW166" s="80"/>
      <c r="BX166" s="80"/>
      <c r="BY166" s="80"/>
      <c r="BZ166" s="80"/>
      <c r="CA166" s="80"/>
      <c r="CB166" s="80"/>
      <c r="CC166" s="80"/>
    </row>
    <row r="167" spans="1:81">
      <c r="A167" s="80" t="s">
        <v>1830</v>
      </c>
      <c r="B167" s="80">
        <v>143</v>
      </c>
      <c r="C167" s="80">
        <v>7</v>
      </c>
      <c r="D167" s="80">
        <v>9</v>
      </c>
      <c r="E167" s="80">
        <v>2010</v>
      </c>
      <c r="F167" s="80" t="s">
        <v>86</v>
      </c>
      <c r="G167" s="80" t="s">
        <v>1823</v>
      </c>
      <c r="H167" s="80" t="s">
        <v>1824</v>
      </c>
      <c r="I167" s="177"/>
      <c r="J167" s="81">
        <v>472.82308192862433</v>
      </c>
      <c r="K167" s="81">
        <v>63.228252868261627</v>
      </c>
      <c r="L167" s="81">
        <v>35.550549334837669</v>
      </c>
      <c r="M167" s="81">
        <v>1778.4998379589122</v>
      </c>
      <c r="N167" s="81">
        <v>1665.3185951291644</v>
      </c>
      <c r="O167" s="81">
        <v>911.05561677659875</v>
      </c>
      <c r="P167" s="81">
        <v>464.85156902434062</v>
      </c>
      <c r="Q167" s="81">
        <v>74.037259089925428</v>
      </c>
      <c r="R167" s="81">
        <v>0</v>
      </c>
      <c r="S167" s="81">
        <v>144.249003094465</v>
      </c>
      <c r="T167" s="82"/>
      <c r="U167" s="81">
        <v>77684806</v>
      </c>
      <c r="V167" s="81">
        <v>38334</v>
      </c>
      <c r="W167" s="81">
        <v>489</v>
      </c>
      <c r="X167" s="81">
        <v>455237</v>
      </c>
      <c r="Y167" s="81">
        <v>517437</v>
      </c>
      <c r="Z167" s="81">
        <v>462701</v>
      </c>
      <c r="AA167" s="81">
        <v>91224</v>
      </c>
      <c r="AB167" s="81">
        <v>1216892</v>
      </c>
      <c r="AC167" s="81">
        <v>0</v>
      </c>
      <c r="AD167" s="81">
        <v>144.249003094465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223.53800000000001</v>
      </c>
      <c r="BJ167" s="81">
        <v>1.97</v>
      </c>
      <c r="BK167" s="81">
        <v>397.60599999999999</v>
      </c>
      <c r="BL167" s="81">
        <v>0</v>
      </c>
      <c r="BM167" s="82"/>
      <c r="BN167" s="81">
        <v>0</v>
      </c>
      <c r="BO167" s="81">
        <v>0</v>
      </c>
      <c r="BP167" s="81">
        <v>24</v>
      </c>
      <c r="BQ167" s="81">
        <v>1</v>
      </c>
      <c r="BR167" s="81">
        <v>48</v>
      </c>
      <c r="BS167" s="81">
        <v>0</v>
      </c>
      <c r="BT167"/>
      <c r="BU167" s="80">
        <v>489.07600000000002</v>
      </c>
      <c r="BV167" s="80">
        <v>134.03800000000001</v>
      </c>
      <c r="BW167" s="80">
        <v>0</v>
      </c>
      <c r="BX167" s="80">
        <v>0</v>
      </c>
      <c r="BY167" s="80">
        <v>0</v>
      </c>
      <c r="BZ167" s="80">
        <v>0</v>
      </c>
      <c r="CA167" s="80">
        <v>0</v>
      </c>
      <c r="CB167" s="80">
        <v>0</v>
      </c>
      <c r="CC167" s="80">
        <v>0</v>
      </c>
    </row>
    <row r="168" spans="1:81">
      <c r="A168" s="80" t="s">
        <v>1831</v>
      </c>
      <c r="B168" s="80">
        <v>144</v>
      </c>
      <c r="C168" s="80">
        <v>8</v>
      </c>
      <c r="D168" s="80">
        <v>9</v>
      </c>
      <c r="E168" s="80">
        <v>2011</v>
      </c>
      <c r="F168" s="80" t="s">
        <v>87</v>
      </c>
      <c r="G168" s="80" t="s">
        <v>1823</v>
      </c>
      <c r="H168" s="80" t="s">
        <v>1824</v>
      </c>
      <c r="I168" s="177"/>
      <c r="J168" s="81">
        <v>571.86395962222832</v>
      </c>
      <c r="K168" s="81">
        <v>91.951576425954471</v>
      </c>
      <c r="L168" s="81">
        <v>20.148004317806837</v>
      </c>
      <c r="M168" s="81">
        <v>2256.7205033914684</v>
      </c>
      <c r="N168" s="81">
        <v>1802.1812864031365</v>
      </c>
      <c r="O168" s="81">
        <v>900.20361347024721</v>
      </c>
      <c r="P168" s="81">
        <v>453.00654032489928</v>
      </c>
      <c r="Q168" s="81">
        <v>85.895030301292365</v>
      </c>
      <c r="R168" s="81">
        <v>0</v>
      </c>
      <c r="S168" s="81">
        <v>147.91139101495</v>
      </c>
      <c r="T168" s="82"/>
      <c r="U168" s="81">
        <v>81617518</v>
      </c>
      <c r="V168" s="81">
        <v>38334</v>
      </c>
      <c r="W168" s="81">
        <v>489</v>
      </c>
      <c r="X168" s="81">
        <v>455237</v>
      </c>
      <c r="Y168" s="81">
        <v>523892</v>
      </c>
      <c r="Z168" s="81">
        <v>467122</v>
      </c>
      <c r="AA168" s="81">
        <v>91545</v>
      </c>
      <c r="AB168" s="81">
        <v>1223954</v>
      </c>
      <c r="AC168" s="81">
        <v>0</v>
      </c>
      <c r="AD168" s="81">
        <v>147.91139101495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219.898</v>
      </c>
      <c r="BJ168" s="81">
        <v>3.371</v>
      </c>
      <c r="BK168" s="81">
        <v>365.13499999999999</v>
      </c>
      <c r="BL168" s="81">
        <v>0</v>
      </c>
      <c r="BM168" s="82"/>
      <c r="BN168" s="81">
        <v>0</v>
      </c>
      <c r="BO168" s="81">
        <v>0</v>
      </c>
      <c r="BP168" s="81">
        <v>25</v>
      </c>
      <c r="BQ168" s="81">
        <v>1</v>
      </c>
      <c r="BR168" s="81">
        <v>46</v>
      </c>
      <c r="BS168" s="81">
        <v>0</v>
      </c>
      <c r="BT168"/>
      <c r="BU168" s="80">
        <v>449.98399999999998</v>
      </c>
      <c r="BV168" s="80">
        <v>138.41999999999999</v>
      </c>
      <c r="BW168" s="80">
        <v>0</v>
      </c>
      <c r="BX168" s="80">
        <v>0</v>
      </c>
      <c r="BY168" s="80">
        <v>0</v>
      </c>
      <c r="BZ168" s="80">
        <v>0</v>
      </c>
      <c r="CA168" s="80">
        <v>0</v>
      </c>
      <c r="CB168" s="80">
        <v>0</v>
      </c>
      <c r="CC168" s="80">
        <v>0</v>
      </c>
    </row>
    <row r="169" spans="1:81">
      <c r="A169" s="80" t="s">
        <v>1832</v>
      </c>
      <c r="B169" s="80">
        <v>145</v>
      </c>
      <c r="C169" s="80">
        <v>9</v>
      </c>
      <c r="D169" s="80">
        <v>9</v>
      </c>
      <c r="E169" s="80">
        <v>2012</v>
      </c>
      <c r="F169" s="80" t="s">
        <v>88</v>
      </c>
      <c r="G169" s="80" t="s">
        <v>1823</v>
      </c>
      <c r="H169" s="80" t="s">
        <v>1824</v>
      </c>
      <c r="I169" s="177"/>
      <c r="J169" s="81">
        <v>592.47771802577608</v>
      </c>
      <c r="K169" s="81">
        <v>89.665144023626269</v>
      </c>
      <c r="L169" s="81">
        <v>20.001590556326352</v>
      </c>
      <c r="M169" s="81">
        <v>2332.9192625678743</v>
      </c>
      <c r="N169" s="81">
        <v>1945.4699280235777</v>
      </c>
      <c r="O169" s="81">
        <v>900.06589798412074</v>
      </c>
      <c r="P169" s="81">
        <v>454.34480111372267</v>
      </c>
      <c r="Q169" s="81">
        <v>95.017564583045839</v>
      </c>
      <c r="R169" s="81">
        <v>0</v>
      </c>
      <c r="S169" s="81">
        <v>153.68058309835999</v>
      </c>
      <c r="T169" s="82"/>
      <c r="U169" s="81">
        <v>80861008</v>
      </c>
      <c r="V169" s="81">
        <v>38334</v>
      </c>
      <c r="W169" s="81">
        <v>489</v>
      </c>
      <c r="X169" s="81">
        <v>455237</v>
      </c>
      <c r="Y169" s="81">
        <v>537263</v>
      </c>
      <c r="Z169" s="81">
        <v>470755</v>
      </c>
      <c r="AA169" s="81">
        <v>91296</v>
      </c>
      <c r="AB169" s="81">
        <v>1246180</v>
      </c>
      <c r="AC169" s="81">
        <v>0</v>
      </c>
      <c r="AD169" s="81">
        <v>153.68058309835999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216.911</v>
      </c>
      <c r="BJ169" s="81">
        <v>2.7</v>
      </c>
      <c r="BK169" s="81">
        <v>415.31399999999996</v>
      </c>
      <c r="BL169" s="81">
        <v>0</v>
      </c>
      <c r="BM169" s="82"/>
      <c r="BN169" s="81">
        <v>0</v>
      </c>
      <c r="BO169" s="81">
        <v>0</v>
      </c>
      <c r="BP169" s="81">
        <v>24</v>
      </c>
      <c r="BQ169" s="81">
        <v>1</v>
      </c>
      <c r="BR169" s="81">
        <v>48</v>
      </c>
      <c r="BS169" s="81">
        <v>0</v>
      </c>
      <c r="BT169"/>
      <c r="BU169" s="80">
        <v>481.512</v>
      </c>
      <c r="BV169" s="80">
        <v>150.41800000000001</v>
      </c>
      <c r="BW169" s="80">
        <v>0</v>
      </c>
      <c r="BX169" s="80">
        <v>0</v>
      </c>
      <c r="BY169" s="80">
        <v>2.9950000000000001</v>
      </c>
      <c r="BZ169" s="80">
        <v>0</v>
      </c>
      <c r="CA169" s="80">
        <v>0</v>
      </c>
      <c r="CB169" s="80">
        <v>0</v>
      </c>
      <c r="CC169" s="80">
        <v>0</v>
      </c>
    </row>
    <row r="170" spans="1:81">
      <c r="A170" s="80" t="s">
        <v>1833</v>
      </c>
      <c r="B170" s="80">
        <v>146</v>
      </c>
      <c r="C170" s="80">
        <v>10</v>
      </c>
      <c r="D170" s="80">
        <v>9</v>
      </c>
      <c r="E170" s="80">
        <v>2013</v>
      </c>
      <c r="F170" s="80" t="s">
        <v>89</v>
      </c>
      <c r="G170" s="80" t="s">
        <v>1823</v>
      </c>
      <c r="H170" s="80" t="s">
        <v>1824</v>
      </c>
      <c r="I170" s="177"/>
      <c r="J170" s="81">
        <v>584.9899359153643</v>
      </c>
      <c r="K170" s="81">
        <v>77.295250260093255</v>
      </c>
      <c r="L170" s="81">
        <v>20.628095106524</v>
      </c>
      <c r="M170" s="81">
        <v>2247.5788992331727</v>
      </c>
      <c r="N170" s="81">
        <v>1964.3170630074287</v>
      </c>
      <c r="O170" s="81">
        <v>871.63423465562471</v>
      </c>
      <c r="P170" s="81">
        <v>456.2165750942562</v>
      </c>
      <c r="Q170" s="81">
        <v>96.97235950292982</v>
      </c>
      <c r="R170" s="81">
        <v>0</v>
      </c>
      <c r="S170" s="81">
        <v>156.62939074991215</v>
      </c>
      <c r="T170" s="82"/>
      <c r="U170" s="81">
        <v>73880796</v>
      </c>
      <c r="V170" s="81">
        <v>38334</v>
      </c>
      <c r="W170" s="81">
        <v>489</v>
      </c>
      <c r="X170" s="81">
        <v>455237</v>
      </c>
      <c r="Y170" s="81">
        <v>543186</v>
      </c>
      <c r="Z170" s="81">
        <v>476239</v>
      </c>
      <c r="AA170" s="81">
        <v>91328</v>
      </c>
      <c r="AB170" s="81">
        <v>1253582</v>
      </c>
      <c r="AC170" s="81">
        <v>0</v>
      </c>
      <c r="AD170" s="81">
        <v>156.62939074991215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243.59100000000001</v>
      </c>
      <c r="BJ170" s="81">
        <v>3.0219999999999998</v>
      </c>
      <c r="BK170" s="81">
        <v>433.125</v>
      </c>
      <c r="BL170" s="81">
        <v>0</v>
      </c>
      <c r="BM170" s="82"/>
      <c r="BN170" s="81">
        <v>0</v>
      </c>
      <c r="BO170" s="81">
        <v>0</v>
      </c>
      <c r="BP170" s="81">
        <v>22</v>
      </c>
      <c r="BQ170" s="81">
        <v>1</v>
      </c>
      <c r="BR170" s="81">
        <v>48</v>
      </c>
      <c r="BS170" s="81">
        <v>0</v>
      </c>
      <c r="BT170"/>
      <c r="BU170" s="80">
        <v>534.23800000000006</v>
      </c>
      <c r="BV170" s="80">
        <v>145.5</v>
      </c>
      <c r="BW170" s="80">
        <v>0</v>
      </c>
      <c r="BX170" s="80">
        <v>0</v>
      </c>
      <c r="BY170" s="80">
        <v>0</v>
      </c>
      <c r="BZ170" s="80">
        <v>0</v>
      </c>
      <c r="CA170" s="80">
        <v>0</v>
      </c>
      <c r="CB170" s="80">
        <v>0</v>
      </c>
      <c r="CC170" s="80">
        <v>0</v>
      </c>
    </row>
    <row r="171" spans="1:81">
      <c r="A171" s="80" t="s">
        <v>1834</v>
      </c>
      <c r="B171" s="80">
        <v>147</v>
      </c>
      <c r="C171" s="80">
        <v>11</v>
      </c>
      <c r="D171" s="80">
        <v>9</v>
      </c>
      <c r="E171" s="80">
        <v>2014</v>
      </c>
      <c r="F171" s="80" t="s">
        <v>90</v>
      </c>
      <c r="G171" s="80" t="s">
        <v>1823</v>
      </c>
      <c r="H171" s="80" t="s">
        <v>1824</v>
      </c>
      <c r="I171" s="177"/>
      <c r="J171" s="81">
        <v>538.60132213270026</v>
      </c>
      <c r="K171" s="81">
        <v>80.12828083288565</v>
      </c>
      <c r="L171" s="81">
        <v>21.371489004601685</v>
      </c>
      <c r="M171" s="81">
        <v>2126.1075500143993</v>
      </c>
      <c r="N171" s="81">
        <v>1731.7050254421586</v>
      </c>
      <c r="O171" s="81">
        <v>833.62340641788296</v>
      </c>
      <c r="P171" s="81">
        <v>460.07069299510715</v>
      </c>
      <c r="Q171" s="81">
        <v>93.582181931853881</v>
      </c>
      <c r="R171" s="81">
        <v>0</v>
      </c>
      <c r="S171" s="81">
        <v>152.03667814768002</v>
      </c>
      <c r="T171" s="82"/>
      <c r="U171" s="81">
        <v>75589406</v>
      </c>
      <c r="V171" s="81">
        <v>34956</v>
      </c>
      <c r="W171" s="81">
        <v>476</v>
      </c>
      <c r="X171" s="81">
        <v>471680</v>
      </c>
      <c r="Y171" s="81">
        <v>551170</v>
      </c>
      <c r="Z171" s="81">
        <v>479707</v>
      </c>
      <c r="AA171" s="81">
        <v>91623</v>
      </c>
      <c r="AB171" s="81">
        <v>1260879</v>
      </c>
      <c r="AC171" s="81">
        <v>0</v>
      </c>
      <c r="AD171" s="81">
        <v>152.03667814768002</v>
      </c>
      <c r="AE171" s="82"/>
      <c r="AF171" s="81">
        <v>598997562.45217729</v>
      </c>
      <c r="AG171" s="81">
        <v>71425252.068935484</v>
      </c>
      <c r="AH171" s="81">
        <v>5430696.2412555199</v>
      </c>
      <c r="AI171" s="81">
        <v>3047422952.3149986</v>
      </c>
      <c r="AJ171" s="81">
        <v>2452228491.6508727</v>
      </c>
      <c r="AK171" s="81">
        <v>0</v>
      </c>
      <c r="AL171" s="81">
        <v>0</v>
      </c>
      <c r="AM171" s="81">
        <v>173099845.11405498</v>
      </c>
      <c r="AN171" s="81">
        <v>0</v>
      </c>
      <c r="AO171" s="81">
        <v>0</v>
      </c>
      <c r="AP171" s="82"/>
      <c r="AQ171" s="81">
        <v>6909</v>
      </c>
      <c r="AR171" s="81">
        <v>1132</v>
      </c>
      <c r="AS171" s="81">
        <v>0</v>
      </c>
      <c r="AT171" s="81">
        <v>2</v>
      </c>
      <c r="AU171" s="81">
        <v>0</v>
      </c>
      <c r="AV171" s="81">
        <v>0</v>
      </c>
      <c r="AW171" s="81" t="s">
        <v>564</v>
      </c>
      <c r="AX171" s="82"/>
      <c r="AY171" s="81">
        <v>27244</v>
      </c>
      <c r="AZ171" s="81">
        <v>30411.1</v>
      </c>
      <c r="BA171" s="81">
        <v>0</v>
      </c>
      <c r="BB171" s="81">
        <v>127</v>
      </c>
      <c r="BC171" s="81">
        <v>0</v>
      </c>
      <c r="BD171" s="81">
        <v>0</v>
      </c>
      <c r="BE171" s="81" t="s">
        <v>564</v>
      </c>
      <c r="BF171" s="82"/>
      <c r="BG171" s="81">
        <v>0</v>
      </c>
      <c r="BH171" s="81">
        <v>0</v>
      </c>
      <c r="BI171" s="81">
        <v>246.81700000000001</v>
      </c>
      <c r="BJ171" s="81">
        <v>2.7240000000000002</v>
      </c>
      <c r="BK171" s="81">
        <v>440.86233000000004</v>
      </c>
      <c r="BL171" s="81">
        <v>0</v>
      </c>
      <c r="BM171" s="82"/>
      <c r="BN171" s="81">
        <v>0</v>
      </c>
      <c r="BO171" s="81">
        <v>0</v>
      </c>
      <c r="BP171" s="81">
        <v>24</v>
      </c>
      <c r="BQ171" s="81">
        <v>1</v>
      </c>
      <c r="BR171" s="81">
        <v>51</v>
      </c>
      <c r="BS171" s="81">
        <v>0</v>
      </c>
      <c r="BT171"/>
      <c r="BU171" s="80">
        <v>543.86699999999996</v>
      </c>
      <c r="BV171" s="80">
        <v>140.04300000000001</v>
      </c>
      <c r="BW171" s="80">
        <v>0</v>
      </c>
      <c r="BX171" s="80">
        <v>1.0330000000000001E-2</v>
      </c>
      <c r="BY171" s="80">
        <v>6.4829999999999997</v>
      </c>
      <c r="BZ171" s="80">
        <v>0</v>
      </c>
      <c r="CA171" s="80">
        <v>0</v>
      </c>
      <c r="CB171" s="80">
        <v>0</v>
      </c>
      <c r="CC171" s="80">
        <v>0</v>
      </c>
    </row>
    <row r="172" spans="1:81">
      <c r="A172" s="80" t="s">
        <v>1835</v>
      </c>
      <c r="B172" s="80">
        <v>148</v>
      </c>
      <c r="C172" s="80">
        <v>12</v>
      </c>
      <c r="D172" s="80">
        <v>9</v>
      </c>
      <c r="E172" s="80">
        <v>2015</v>
      </c>
      <c r="F172" s="80" t="s">
        <v>91</v>
      </c>
      <c r="G172" s="80" t="s">
        <v>1823</v>
      </c>
      <c r="H172" s="80" t="s">
        <v>1824</v>
      </c>
      <c r="I172" s="177"/>
      <c r="J172" s="81">
        <v>583.47219746951225</v>
      </c>
      <c r="K172" s="81">
        <v>76.532767315165415</v>
      </c>
      <c r="L172" s="81">
        <v>23.562849535879593</v>
      </c>
      <c r="M172" s="81">
        <v>2227.9708150255165</v>
      </c>
      <c r="N172" s="81">
        <v>1742.982741774156</v>
      </c>
      <c r="O172" s="81">
        <v>833.30866536051167</v>
      </c>
      <c r="P172" s="81">
        <v>460.68394913118482</v>
      </c>
      <c r="Q172" s="81">
        <v>92.309604353486151</v>
      </c>
      <c r="R172" s="81">
        <v>0</v>
      </c>
      <c r="S172" s="81">
        <v>170.69636960087999</v>
      </c>
      <c r="T172" s="82"/>
      <c r="U172" s="81">
        <v>87936729</v>
      </c>
      <c r="V172" s="81">
        <v>34956</v>
      </c>
      <c r="W172" s="81">
        <v>476</v>
      </c>
      <c r="X172" s="81">
        <v>471680</v>
      </c>
      <c r="Y172" s="81">
        <v>560075</v>
      </c>
      <c r="Z172" s="81">
        <v>484146</v>
      </c>
      <c r="AA172" s="81">
        <v>91673</v>
      </c>
      <c r="AB172" s="81">
        <v>1270476</v>
      </c>
      <c r="AC172" s="81">
        <v>0</v>
      </c>
      <c r="AD172" s="81">
        <v>170.69636960087999</v>
      </c>
      <c r="AE172" s="82"/>
      <c r="AF172" s="81">
        <v>665933491.78403819</v>
      </c>
      <c r="AG172" s="81">
        <v>63205055.940228574</v>
      </c>
      <c r="AH172" s="81">
        <v>4963009.324600989</v>
      </c>
      <c r="AI172" s="81">
        <v>3335465841.7890096</v>
      </c>
      <c r="AJ172" s="81">
        <v>2587024096.2581711</v>
      </c>
      <c r="AK172" s="81">
        <v>0</v>
      </c>
      <c r="AL172" s="81">
        <v>0</v>
      </c>
      <c r="AM172" s="81">
        <v>174113406.35362431</v>
      </c>
      <c r="AN172" s="81">
        <v>0</v>
      </c>
      <c r="AO172" s="81">
        <v>0</v>
      </c>
      <c r="AP172" s="82"/>
      <c r="AQ172" s="81">
        <v>8641</v>
      </c>
      <c r="AR172" s="81">
        <v>1605</v>
      </c>
      <c r="AS172" s="81">
        <v>0</v>
      </c>
      <c r="AT172" s="81">
        <v>2</v>
      </c>
      <c r="AU172" s="81">
        <v>0</v>
      </c>
      <c r="AV172" s="81">
        <v>1</v>
      </c>
      <c r="AW172" s="81" t="s">
        <v>564</v>
      </c>
      <c r="AX172" s="82"/>
      <c r="AY172" s="81">
        <v>34593.699999999997</v>
      </c>
      <c r="AZ172" s="81">
        <v>39359.4</v>
      </c>
      <c r="BA172" s="81">
        <v>0</v>
      </c>
      <c r="BB172" s="81">
        <v>127</v>
      </c>
      <c r="BC172" s="81">
        <v>0</v>
      </c>
      <c r="BD172" s="81">
        <v>4088.7</v>
      </c>
      <c r="BE172" s="81" t="s">
        <v>564</v>
      </c>
      <c r="BF172" s="82"/>
      <c r="BG172" s="81">
        <v>0</v>
      </c>
      <c r="BH172" s="81">
        <v>0</v>
      </c>
      <c r="BI172" s="81">
        <v>240.477</v>
      </c>
      <c r="BJ172" s="81">
        <v>8.3000000000000004E-2</v>
      </c>
      <c r="BK172" s="81">
        <v>511.54399999999998</v>
      </c>
      <c r="BL172" s="81">
        <v>0</v>
      </c>
      <c r="BM172" s="82"/>
      <c r="BN172" s="81">
        <v>0</v>
      </c>
      <c r="BO172" s="81">
        <v>0</v>
      </c>
      <c r="BP172" s="81">
        <v>26</v>
      </c>
      <c r="BQ172" s="81">
        <v>1</v>
      </c>
      <c r="BR172" s="81">
        <v>49</v>
      </c>
      <c r="BS172" s="81">
        <v>0</v>
      </c>
      <c r="BT172"/>
      <c r="BU172" s="80">
        <v>525.60500000000002</v>
      </c>
      <c r="BV172" s="80">
        <v>214.50899999999999</v>
      </c>
      <c r="BW172" s="80">
        <v>5.7389999999999999</v>
      </c>
      <c r="BX172" s="80">
        <v>0.01</v>
      </c>
      <c r="BY172" s="80">
        <v>6.2409999999999997</v>
      </c>
      <c r="BZ172" s="80">
        <v>0</v>
      </c>
      <c r="CA172" s="80">
        <v>0</v>
      </c>
      <c r="CB172" s="80">
        <v>0</v>
      </c>
      <c r="CC172" s="80">
        <v>0</v>
      </c>
    </row>
    <row r="173" spans="1:81">
      <c r="A173" s="80" t="s">
        <v>1836</v>
      </c>
      <c r="B173" s="80">
        <v>149</v>
      </c>
      <c r="C173" s="80">
        <v>13</v>
      </c>
      <c r="D173" s="80">
        <v>9</v>
      </c>
      <c r="E173" s="80">
        <v>2016</v>
      </c>
      <c r="F173" s="80" t="s">
        <v>92</v>
      </c>
      <c r="G173" s="80" t="s">
        <v>1823</v>
      </c>
      <c r="H173" s="80" t="s">
        <v>1824</v>
      </c>
      <c r="I173" s="177"/>
      <c r="J173" s="81">
        <v>542.93206512666677</v>
      </c>
      <c r="K173" s="81">
        <v>76.44018351674309</v>
      </c>
      <c r="L173" s="81">
        <v>27.607896541360962</v>
      </c>
      <c r="M173" s="81">
        <v>1949.8413641431216</v>
      </c>
      <c r="N173" s="81">
        <v>1560.3869486108647</v>
      </c>
      <c r="O173" s="81">
        <v>832.25538127987897</v>
      </c>
      <c r="P173" s="81">
        <v>451.37040895230672</v>
      </c>
      <c r="Q173" s="81">
        <v>90.508869337053525</v>
      </c>
      <c r="R173" s="81">
        <v>0</v>
      </c>
      <c r="S173" s="81">
        <v>187.16401651565999</v>
      </c>
      <c r="T173" s="82"/>
      <c r="U173" s="81">
        <v>85547244</v>
      </c>
      <c r="V173" s="81">
        <v>34956</v>
      </c>
      <c r="W173" s="81">
        <v>476</v>
      </c>
      <c r="X173" s="81">
        <v>471680</v>
      </c>
      <c r="Y173" s="81">
        <v>570042</v>
      </c>
      <c r="Z173" s="81">
        <v>489478</v>
      </c>
      <c r="AA173" s="81">
        <v>92899</v>
      </c>
      <c r="AB173" s="81">
        <v>1281414</v>
      </c>
      <c r="AC173" s="81">
        <v>0</v>
      </c>
      <c r="AD173" s="81">
        <v>187.16401651565999</v>
      </c>
      <c r="AE173" s="82"/>
      <c r="AF173" s="81">
        <v>631431275.6895138</v>
      </c>
      <c r="AG173" s="81">
        <v>60761147.697442897</v>
      </c>
      <c r="AH173" s="81">
        <v>4321249.9669947168</v>
      </c>
      <c r="AI173" s="81">
        <v>3115472848.8072991</v>
      </c>
      <c r="AJ173" s="81">
        <v>2242782502.0437689</v>
      </c>
      <c r="AK173" s="81">
        <v>0</v>
      </c>
      <c r="AL173" s="81">
        <v>0</v>
      </c>
      <c r="AM173" s="81">
        <v>175748846.98469329</v>
      </c>
      <c r="AN173" s="81">
        <v>0</v>
      </c>
      <c r="AO173" s="81">
        <v>0</v>
      </c>
      <c r="AP173" s="82"/>
      <c r="AQ173" s="81">
        <v>10130</v>
      </c>
      <c r="AR173" s="81">
        <v>1907</v>
      </c>
      <c r="AS173" s="81">
        <v>0</v>
      </c>
      <c r="AT173" s="81">
        <v>2</v>
      </c>
      <c r="AU173" s="81">
        <v>0</v>
      </c>
      <c r="AV173" s="81">
        <v>1</v>
      </c>
      <c r="AW173" s="81" t="s">
        <v>564</v>
      </c>
      <c r="AX173" s="82"/>
      <c r="AY173" s="81">
        <v>40995.9</v>
      </c>
      <c r="AZ173" s="81">
        <v>45982.8</v>
      </c>
      <c r="BA173" s="81">
        <v>0</v>
      </c>
      <c r="BB173" s="81">
        <v>127</v>
      </c>
      <c r="BC173" s="81">
        <v>0</v>
      </c>
      <c r="BD173" s="81">
        <v>4088.7</v>
      </c>
      <c r="BE173" s="81" t="s">
        <v>564</v>
      </c>
      <c r="BF173" s="82"/>
      <c r="BG173" s="81">
        <v>0</v>
      </c>
      <c r="BH173" s="81">
        <v>4.3019999999999996</v>
      </c>
      <c r="BI173" s="81">
        <v>219.87100000000001</v>
      </c>
      <c r="BJ173" s="81">
        <v>2.347</v>
      </c>
      <c r="BK173" s="81">
        <v>523.53766999999993</v>
      </c>
      <c r="BL173" s="81">
        <v>0</v>
      </c>
      <c r="BM173" s="82"/>
      <c r="BN173" s="81">
        <v>0</v>
      </c>
      <c r="BO173" s="81">
        <v>1</v>
      </c>
      <c r="BP173" s="81">
        <v>26</v>
      </c>
      <c r="BQ173" s="81">
        <v>1</v>
      </c>
      <c r="BR173" s="81">
        <v>56</v>
      </c>
      <c r="BS173" s="81">
        <v>0</v>
      </c>
      <c r="BT173"/>
      <c r="BU173" s="80">
        <v>538.03099999999995</v>
      </c>
      <c r="BV173" s="80">
        <v>201.03800000000001</v>
      </c>
      <c r="BW173" s="80">
        <v>4.75</v>
      </c>
      <c r="BX173" s="80">
        <v>1.167E-2</v>
      </c>
      <c r="BY173" s="80">
        <v>6.2270000000000003</v>
      </c>
      <c r="BZ173" s="80">
        <v>0</v>
      </c>
      <c r="CA173" s="80">
        <v>0</v>
      </c>
      <c r="CB173" s="80">
        <v>0</v>
      </c>
      <c r="CC173" s="80">
        <v>0</v>
      </c>
    </row>
    <row r="174" spans="1:81">
      <c r="A174" s="80" t="s">
        <v>1837</v>
      </c>
      <c r="B174" s="80">
        <v>150</v>
      </c>
      <c r="C174" s="80">
        <v>14</v>
      </c>
      <c r="D174" s="80">
        <v>9</v>
      </c>
      <c r="E174" s="80">
        <v>2017</v>
      </c>
      <c r="F174" s="80" t="s">
        <v>71</v>
      </c>
      <c r="G174" s="80" t="s">
        <v>1823</v>
      </c>
      <c r="H174" s="80" t="s">
        <v>1824</v>
      </c>
      <c r="I174" s="177"/>
      <c r="J174" s="81">
        <v>501.75231091237089</v>
      </c>
      <c r="K174" s="81">
        <v>79.624447131843937</v>
      </c>
      <c r="L174" s="81">
        <v>24.153140594269626</v>
      </c>
      <c r="M174" s="81">
        <v>1880.7075561915426</v>
      </c>
      <c r="N174" s="81">
        <v>1718.5663839102526</v>
      </c>
      <c r="O174" s="81">
        <v>825.63776963610383</v>
      </c>
      <c r="P174" s="81">
        <v>447.45381892737674</v>
      </c>
      <c r="Q174" s="81">
        <v>88.245544064702841</v>
      </c>
      <c r="R174" s="81">
        <v>0</v>
      </c>
      <c r="S174" s="81">
        <v>183.95540243355998</v>
      </c>
      <c r="T174" s="82"/>
      <c r="U174" s="81">
        <v>85935327</v>
      </c>
      <c r="V174" s="81">
        <v>34956</v>
      </c>
      <c r="W174" s="81">
        <v>476</v>
      </c>
      <c r="X174" s="81">
        <v>471680</v>
      </c>
      <c r="Y174" s="81">
        <v>580221</v>
      </c>
      <c r="Z174" s="81">
        <v>493641</v>
      </c>
      <c r="AA174" s="81">
        <v>92680</v>
      </c>
      <c r="AB174" s="81">
        <v>1292016</v>
      </c>
      <c r="AC174" s="81">
        <v>0</v>
      </c>
      <c r="AD174" s="81">
        <v>183.95540243356001</v>
      </c>
      <c r="AE174" s="82"/>
      <c r="AF174" s="81">
        <v>597813388.99624169</v>
      </c>
      <c r="AG174" s="81">
        <v>63046297.493891373</v>
      </c>
      <c r="AH174" s="81">
        <v>5164930.6485888623</v>
      </c>
      <c r="AI174" s="81">
        <v>3122748840.3516669</v>
      </c>
      <c r="AJ174" s="81">
        <v>2522915697.7982531</v>
      </c>
      <c r="AK174" s="81">
        <v>0</v>
      </c>
      <c r="AL174" s="81">
        <v>0</v>
      </c>
      <c r="AM174" s="81">
        <v>177480209.64076921</v>
      </c>
      <c r="AN174" s="81">
        <v>0</v>
      </c>
      <c r="AO174" s="81">
        <v>0</v>
      </c>
      <c r="AP174" s="82"/>
      <c r="AQ174" s="81">
        <v>11414</v>
      </c>
      <c r="AR174" s="81">
        <v>2057</v>
      </c>
      <c r="AS174" s="81">
        <v>0</v>
      </c>
      <c r="AT174" s="81">
        <v>2</v>
      </c>
      <c r="AU174" s="81">
        <v>0</v>
      </c>
      <c r="AV174" s="81">
        <v>1</v>
      </c>
      <c r="AW174" s="81" t="s">
        <v>564</v>
      </c>
      <c r="AX174" s="82"/>
      <c r="AY174" s="81">
        <v>46779.9</v>
      </c>
      <c r="AZ174" s="81">
        <v>48490.699999999983</v>
      </c>
      <c r="BA174" s="81">
        <v>0</v>
      </c>
      <c r="BB174" s="81">
        <v>127</v>
      </c>
      <c r="BC174" s="81">
        <v>0</v>
      </c>
      <c r="BD174" s="81">
        <v>4088.67</v>
      </c>
      <c r="BE174" s="81" t="s">
        <v>564</v>
      </c>
      <c r="BF174" s="82"/>
      <c r="BG174" s="81">
        <v>0</v>
      </c>
      <c r="BH174" s="81">
        <v>0</v>
      </c>
      <c r="BI174" s="81">
        <v>250.20599999999999</v>
      </c>
      <c r="BJ174" s="81">
        <v>2.3450000000000002</v>
      </c>
      <c r="BK174" s="81">
        <v>315.97199999999998</v>
      </c>
      <c r="BL174" s="81">
        <v>0</v>
      </c>
      <c r="BM174" s="82"/>
      <c r="BN174" s="81">
        <v>0</v>
      </c>
      <c r="BO174" s="81">
        <v>0</v>
      </c>
      <c r="BP174" s="81">
        <v>28</v>
      </c>
      <c r="BQ174" s="81">
        <v>1</v>
      </c>
      <c r="BR174" s="81">
        <v>51</v>
      </c>
      <c r="BS174" s="81">
        <v>0</v>
      </c>
      <c r="BT174"/>
      <c r="BU174" s="80">
        <v>563.38499999999999</v>
      </c>
      <c r="BV174" s="80">
        <v>0</v>
      </c>
      <c r="BW174" s="80">
        <v>5.1379999999999999</v>
      </c>
      <c r="BX174" s="80">
        <v>0</v>
      </c>
      <c r="BY174" s="80">
        <v>0</v>
      </c>
      <c r="BZ174" s="80">
        <v>0</v>
      </c>
      <c r="CA174" s="80">
        <v>0</v>
      </c>
      <c r="CB174" s="80">
        <v>0</v>
      </c>
      <c r="CC174" s="80">
        <v>0</v>
      </c>
    </row>
    <row r="175" spans="1:81">
      <c r="A175" s="80" t="s">
        <v>1838</v>
      </c>
      <c r="B175" s="80">
        <v>151</v>
      </c>
      <c r="C175" s="80">
        <v>15</v>
      </c>
      <c r="D175" s="80">
        <v>9</v>
      </c>
      <c r="E175" s="80">
        <v>2018</v>
      </c>
      <c r="F175" s="80" t="s">
        <v>93</v>
      </c>
      <c r="G175" s="80" t="s">
        <v>1823</v>
      </c>
      <c r="H175" s="80" t="s">
        <v>1824</v>
      </c>
      <c r="I175" s="177"/>
      <c r="J175" s="81">
        <v>488.21112723026857</v>
      </c>
      <c r="K175" s="81">
        <v>74.867200167886651</v>
      </c>
      <c r="L175" s="81">
        <v>22.627073393666318</v>
      </c>
      <c r="M175" s="81">
        <v>1859.4061160526164</v>
      </c>
      <c r="N175" s="81">
        <v>1648.4159016425735</v>
      </c>
      <c r="O175" s="81">
        <v>815.57436781986257</v>
      </c>
      <c r="P175" s="81">
        <v>448.10945465254548</v>
      </c>
      <c r="Q175" s="81">
        <v>82.536418244188837</v>
      </c>
      <c r="R175" s="81">
        <v>0</v>
      </c>
      <c r="S175" s="81">
        <v>183.82743285693999</v>
      </c>
      <c r="T175" s="82"/>
      <c r="U175" s="81">
        <v>88964753</v>
      </c>
      <c r="V175" s="81">
        <v>34956</v>
      </c>
      <c r="W175" s="81">
        <v>476</v>
      </c>
      <c r="X175" s="81">
        <v>471680</v>
      </c>
      <c r="Y175" s="81">
        <v>590645</v>
      </c>
      <c r="Z175" s="81">
        <v>496961</v>
      </c>
      <c r="AA175" s="81">
        <v>93749</v>
      </c>
      <c r="AB175" s="81">
        <v>1302256</v>
      </c>
      <c r="AC175" s="81">
        <v>0</v>
      </c>
      <c r="AD175" s="81">
        <v>183.82743285693999</v>
      </c>
      <c r="AE175" s="82"/>
      <c r="AF175" s="81">
        <v>592179283.50322485</v>
      </c>
      <c r="AG175" s="81">
        <v>56934565.831147783</v>
      </c>
      <c r="AH175" s="81">
        <v>4929545.5765483854</v>
      </c>
      <c r="AI175" s="81">
        <v>3043046564.9775419</v>
      </c>
      <c r="AJ175" s="81">
        <v>2541695392.6019292</v>
      </c>
      <c r="AK175" s="81">
        <v>0</v>
      </c>
      <c r="AL175" s="81">
        <v>0</v>
      </c>
      <c r="AM175" s="81">
        <v>179256984.83090901</v>
      </c>
      <c r="AN175" s="81">
        <v>0</v>
      </c>
      <c r="AO175" s="81">
        <v>0</v>
      </c>
      <c r="AP175" s="82"/>
      <c r="AQ175" s="81">
        <v>12729</v>
      </c>
      <c r="AR175" s="81">
        <v>2255</v>
      </c>
      <c r="AS175" s="81">
        <v>0</v>
      </c>
      <c r="AT175" s="81">
        <v>2</v>
      </c>
      <c r="AU175" s="81">
        <v>0</v>
      </c>
      <c r="AV175" s="81">
        <v>2</v>
      </c>
      <c r="AW175" s="81" t="s">
        <v>564</v>
      </c>
      <c r="AX175" s="82"/>
      <c r="AY175" s="81">
        <v>52568.920000000013</v>
      </c>
      <c r="AZ175" s="81">
        <v>51606.9</v>
      </c>
      <c r="BA175" s="81">
        <v>0</v>
      </c>
      <c r="BB175" s="81">
        <v>127</v>
      </c>
      <c r="BC175" s="81">
        <v>0</v>
      </c>
      <c r="BD175" s="81">
        <v>6079</v>
      </c>
      <c r="BE175" s="81" t="s">
        <v>564</v>
      </c>
      <c r="BF175" s="82"/>
      <c r="BG175" s="81">
        <v>0</v>
      </c>
      <c r="BH175" s="81">
        <v>3.8959999999999999</v>
      </c>
      <c r="BI175" s="81">
        <v>244.58099999999999</v>
      </c>
      <c r="BJ175" s="81">
        <v>3.5289999999999999</v>
      </c>
      <c r="BK175" s="81">
        <v>503.96699999999998</v>
      </c>
      <c r="BL175" s="81">
        <v>0</v>
      </c>
      <c r="BM175" s="82"/>
      <c r="BN175" s="81">
        <v>0</v>
      </c>
      <c r="BO175" s="81">
        <v>1</v>
      </c>
      <c r="BP175" s="81">
        <v>26</v>
      </c>
      <c r="BQ175" s="81">
        <v>1</v>
      </c>
      <c r="BR175" s="81">
        <v>54</v>
      </c>
      <c r="BS175" s="81">
        <v>0</v>
      </c>
      <c r="BT175"/>
      <c r="BU175" s="80">
        <v>556.65200000000004</v>
      </c>
      <c r="BV175" s="80">
        <v>192.8</v>
      </c>
      <c r="BW175" s="80">
        <v>6.5209999999999999</v>
      </c>
      <c r="BX175" s="80">
        <v>0</v>
      </c>
      <c r="BY175" s="80">
        <v>0</v>
      </c>
      <c r="BZ175" s="80">
        <v>0</v>
      </c>
      <c r="CA175" s="80">
        <v>0</v>
      </c>
      <c r="CB175" s="80">
        <v>0</v>
      </c>
      <c r="CC175" s="80">
        <v>0</v>
      </c>
    </row>
    <row r="176" spans="1:81">
      <c r="A176" s="80" t="s">
        <v>1839</v>
      </c>
      <c r="B176" s="80">
        <v>152</v>
      </c>
      <c r="C176" s="80">
        <v>16</v>
      </c>
      <c r="D176" s="80">
        <v>9</v>
      </c>
      <c r="E176" s="80">
        <v>2019</v>
      </c>
      <c r="F176" s="80" t="s">
        <v>73</v>
      </c>
      <c r="G176" s="80" t="s">
        <v>1823</v>
      </c>
      <c r="H176" s="80" t="s">
        <v>1824</v>
      </c>
      <c r="I176" s="177"/>
      <c r="J176" s="81">
        <v>466.89855470061264</v>
      </c>
      <c r="K176" s="81">
        <v>66.095482377406981</v>
      </c>
      <c r="L176" s="81">
        <v>22.817549429189324</v>
      </c>
      <c r="M176" s="81">
        <v>1760.5842941147394</v>
      </c>
      <c r="N176" s="81">
        <v>1461.5297584695591</v>
      </c>
      <c r="O176" s="81">
        <v>796.83450346220502</v>
      </c>
      <c r="P176" s="81">
        <v>448.54606468702366</v>
      </c>
      <c r="Q176" s="81">
        <v>81.094297730458734</v>
      </c>
      <c r="R176" s="81">
        <v>0</v>
      </c>
      <c r="S176" s="81">
        <v>171.70802239811144</v>
      </c>
      <c r="T176" s="82"/>
      <c r="U176" s="81">
        <v>88919557</v>
      </c>
      <c r="V176" s="81">
        <v>34956</v>
      </c>
      <c r="W176" s="81">
        <v>476</v>
      </c>
      <c r="X176" s="81">
        <v>471680</v>
      </c>
      <c r="Y176" s="81">
        <v>602396</v>
      </c>
      <c r="Z176" s="81">
        <v>498873</v>
      </c>
      <c r="AA176" s="81">
        <v>93138</v>
      </c>
      <c r="AB176" s="81">
        <v>1314145</v>
      </c>
      <c r="AC176" s="81">
        <v>0</v>
      </c>
      <c r="AD176" s="81">
        <v>171.70802239811141</v>
      </c>
      <c r="AE176" s="82"/>
      <c r="AF176" s="81">
        <v>578940507.55091143</v>
      </c>
      <c r="AG176" s="81">
        <v>53167266.549098462</v>
      </c>
      <c r="AH176" s="81">
        <v>5226854.7876895824</v>
      </c>
      <c r="AI176" s="81">
        <v>3001495089.5684028</v>
      </c>
      <c r="AJ176" s="81">
        <v>2263812244.0525079</v>
      </c>
      <c r="AK176" s="81">
        <v>0</v>
      </c>
      <c r="AL176" s="81">
        <v>0</v>
      </c>
      <c r="AM176" s="81">
        <v>178976656.12173662</v>
      </c>
      <c r="AN176" s="81">
        <v>0</v>
      </c>
      <c r="AO176" s="81">
        <v>0</v>
      </c>
      <c r="AP176" s="82"/>
      <c r="AQ176" s="81">
        <v>14325</v>
      </c>
      <c r="AR176" s="81">
        <v>2368</v>
      </c>
      <c r="AS176" s="81">
        <v>0</v>
      </c>
      <c r="AT176" s="81">
        <v>2</v>
      </c>
      <c r="AU176" s="81">
        <v>0</v>
      </c>
      <c r="AV176" s="81">
        <v>2</v>
      </c>
      <c r="AW176" s="81" t="s">
        <v>564</v>
      </c>
      <c r="AX176" s="82"/>
      <c r="AY176" s="81">
        <v>59630.070000000393</v>
      </c>
      <c r="AZ176" s="81">
        <v>53537.600000000028</v>
      </c>
      <c r="BA176" s="81">
        <v>0</v>
      </c>
      <c r="BB176" s="81">
        <v>127</v>
      </c>
      <c r="BC176" s="81">
        <v>0</v>
      </c>
      <c r="BD176" s="81">
        <v>6078.67</v>
      </c>
      <c r="BE176" s="81" t="s">
        <v>564</v>
      </c>
      <c r="BF176" s="82"/>
      <c r="BG176" s="81">
        <v>0</v>
      </c>
      <c r="BH176" s="81">
        <v>4.2480000000000002</v>
      </c>
      <c r="BI176" s="81">
        <v>228.97</v>
      </c>
      <c r="BJ176" s="81">
        <v>7.11</v>
      </c>
      <c r="BK176" s="81">
        <v>485.99200000000002</v>
      </c>
      <c r="BL176" s="81">
        <v>0</v>
      </c>
      <c r="BM176" s="82"/>
      <c r="BN176" s="81">
        <v>0</v>
      </c>
      <c r="BO176" s="81">
        <v>1</v>
      </c>
      <c r="BP176" s="81">
        <v>24</v>
      </c>
      <c r="BQ176" s="81">
        <v>2</v>
      </c>
      <c r="BR176" s="81">
        <v>53</v>
      </c>
      <c r="BS176" s="81">
        <v>0</v>
      </c>
      <c r="BT176"/>
      <c r="BU176" s="80">
        <v>536.06799999999998</v>
      </c>
      <c r="BV176" s="80">
        <v>184.17</v>
      </c>
      <c r="BW176" s="80">
        <v>6.0819999999999999</v>
      </c>
      <c r="BX176" s="80">
        <v>0</v>
      </c>
      <c r="BY176" s="80">
        <v>0</v>
      </c>
      <c r="BZ176" s="80">
        <v>0</v>
      </c>
      <c r="CA176" s="80">
        <v>0</v>
      </c>
      <c r="CB176" s="80">
        <v>0</v>
      </c>
      <c r="CC176" s="80">
        <v>0</v>
      </c>
    </row>
    <row r="177" spans="1:81">
      <c r="A177" s="80" t="s">
        <v>1840</v>
      </c>
      <c r="B177" s="80">
        <v>153</v>
      </c>
      <c r="C177" s="80">
        <v>17</v>
      </c>
      <c r="D177" s="80">
        <v>9</v>
      </c>
      <c r="E177" s="80">
        <v>2020</v>
      </c>
      <c r="F177" s="80" t="s">
        <v>218</v>
      </c>
      <c r="G177" s="80" t="s">
        <v>1823</v>
      </c>
      <c r="H177" s="80" t="s">
        <v>1824</v>
      </c>
      <c r="I177" s="177"/>
      <c r="J177" s="81">
        <v>462.30364348110572</v>
      </c>
      <c r="K177" s="81">
        <v>73.100960987852076</v>
      </c>
      <c r="L177" s="81">
        <v>23.141630178604171</v>
      </c>
      <c r="M177" s="81">
        <v>1640.9638047310484</v>
      </c>
      <c r="N177" s="81">
        <v>1549.3928124504739</v>
      </c>
      <c r="O177" s="81">
        <v>702.74531522360235</v>
      </c>
      <c r="P177" s="81">
        <v>419.04338525884833</v>
      </c>
      <c r="Q177" s="81">
        <v>78.101967780859965</v>
      </c>
      <c r="R177" s="81">
        <v>0</v>
      </c>
      <c r="S177" s="81">
        <v>187.15189747148409</v>
      </c>
      <c r="T177" s="82"/>
      <c r="U177" s="81">
        <v>82766616</v>
      </c>
      <c r="V177" s="81">
        <v>35298</v>
      </c>
      <c r="W177" s="81">
        <v>492</v>
      </c>
      <c r="X177" s="81">
        <v>485219</v>
      </c>
      <c r="Y177" s="81">
        <v>613242</v>
      </c>
      <c r="Z177" s="81">
        <v>502164</v>
      </c>
      <c r="AA177" s="81">
        <v>94537</v>
      </c>
      <c r="AB177" s="81">
        <v>1324589</v>
      </c>
      <c r="AC177" s="81">
        <v>0</v>
      </c>
      <c r="AD177" s="81">
        <v>187.15189747148409</v>
      </c>
      <c r="AE177" s="82"/>
      <c r="AF177" s="81">
        <v>580066904.11943984</v>
      </c>
      <c r="AG177" s="81">
        <v>55752721.53395804</v>
      </c>
      <c r="AH177" s="81">
        <v>5457455.0191570772</v>
      </c>
      <c r="AI177" s="81">
        <v>2801754275.6901522</v>
      </c>
      <c r="AJ177" s="81">
        <v>2487249807.1948109</v>
      </c>
      <c r="AK177" s="81"/>
      <c r="AL177" s="81"/>
      <c r="AM177" s="81">
        <v>172873580.99073252</v>
      </c>
      <c r="AN177" s="81"/>
      <c r="AO177" s="81"/>
      <c r="AP177" s="82"/>
      <c r="AQ177" s="81">
        <v>15921</v>
      </c>
      <c r="AR177" s="81">
        <v>2414</v>
      </c>
      <c r="AS177" s="81">
        <v>0</v>
      </c>
      <c r="AT177" s="81">
        <v>2</v>
      </c>
      <c r="AU177" s="81">
        <v>0</v>
      </c>
      <c r="AV177" s="81">
        <v>2</v>
      </c>
      <c r="AW177" s="81">
        <v>0</v>
      </c>
      <c r="AX177" s="82"/>
      <c r="AY177" s="81">
        <v>66748.170000000697</v>
      </c>
      <c r="AZ177" s="81">
        <v>54954.400000000023</v>
      </c>
      <c r="BA177" s="81">
        <v>0</v>
      </c>
      <c r="BB177" s="81">
        <v>127</v>
      </c>
      <c r="BC177" s="81">
        <v>0</v>
      </c>
      <c r="BD177" s="81">
        <v>6078.67</v>
      </c>
      <c r="BE177" s="81">
        <v>0</v>
      </c>
      <c r="BF177" s="82"/>
      <c r="BG177" s="81">
        <v>0</v>
      </c>
      <c r="BH177" s="81">
        <v>4.1550000000000002</v>
      </c>
      <c r="BI177" s="81">
        <v>201.58199999999999</v>
      </c>
      <c r="BJ177" s="81">
        <v>1.2669999999999999</v>
      </c>
      <c r="BK177" s="81">
        <v>485.495</v>
      </c>
      <c r="BL177" s="81">
        <v>0</v>
      </c>
      <c r="BM177" s="82"/>
      <c r="BN177" s="81">
        <v>0</v>
      </c>
      <c r="BO177" s="81">
        <v>1</v>
      </c>
      <c r="BP177" s="81">
        <v>22</v>
      </c>
      <c r="BQ177" s="81">
        <v>1</v>
      </c>
      <c r="BR177" s="81">
        <v>54</v>
      </c>
      <c r="BS177" s="81">
        <v>0</v>
      </c>
      <c r="BT177"/>
      <c r="BU177" s="80">
        <v>489.685</v>
      </c>
      <c r="BV177" s="80">
        <v>197.499</v>
      </c>
      <c r="BW177" s="80">
        <v>5.3150000000000004</v>
      </c>
      <c r="BX177" s="80">
        <v>0</v>
      </c>
      <c r="BY177" s="80">
        <v>0</v>
      </c>
      <c r="BZ177" s="80">
        <v>0</v>
      </c>
      <c r="CA177" s="80">
        <v>0</v>
      </c>
      <c r="CB177" s="80">
        <v>0</v>
      </c>
      <c r="CC177" s="80">
        <v>0</v>
      </c>
    </row>
    <row r="178" spans="1:81">
      <c r="A178" s="80" t="s">
        <v>1841</v>
      </c>
      <c r="B178" s="80">
        <v>153</v>
      </c>
      <c r="C178" s="80">
        <v>18</v>
      </c>
      <c r="D178" s="80">
        <v>9</v>
      </c>
      <c r="E178" s="80">
        <v>2021</v>
      </c>
      <c r="F178" s="80" t="s">
        <v>75</v>
      </c>
      <c r="G178" s="174" t="s">
        <v>1823</v>
      </c>
      <c r="H178" s="80" t="s">
        <v>1824</v>
      </c>
      <c r="I178" s="177"/>
      <c r="J178" s="81">
        <v>426.51069281663996</v>
      </c>
      <c r="K178" s="81">
        <v>81.393609165354917</v>
      </c>
      <c r="L178" s="81">
        <v>21.277320987792809</v>
      </c>
      <c r="M178" s="81">
        <v>1850.1334598188344</v>
      </c>
      <c r="N178" s="81">
        <v>1470.0179389142447</v>
      </c>
      <c r="O178" s="81">
        <v>687.53862218432846</v>
      </c>
      <c r="P178" s="81">
        <v>431.32093067650976</v>
      </c>
      <c r="Q178" s="81">
        <v>79.494960450260038</v>
      </c>
      <c r="R178" s="81">
        <v>0</v>
      </c>
      <c r="S178" s="81">
        <v>191.88294984082</v>
      </c>
      <c r="T178" s="82"/>
      <c r="U178" s="81">
        <v>88213746</v>
      </c>
      <c r="V178" s="81">
        <v>35298</v>
      </c>
      <c r="W178" s="81">
        <v>492</v>
      </c>
      <c r="X178" s="81">
        <v>485219</v>
      </c>
      <c r="Y178" s="81">
        <v>622491</v>
      </c>
      <c r="Z178" s="81">
        <v>505882</v>
      </c>
      <c r="AA178" s="81">
        <v>94894</v>
      </c>
      <c r="AB178" s="81">
        <v>1332226</v>
      </c>
      <c r="AC178" s="81">
        <v>0</v>
      </c>
      <c r="AD178" s="81">
        <v>191.88294984082</v>
      </c>
      <c r="AE178" s="82"/>
      <c r="AF178" s="81">
        <v>539016093.49819994</v>
      </c>
      <c r="AG178" s="81">
        <v>62755909.291459814</v>
      </c>
      <c r="AH178" s="81">
        <v>4805686.9081751835</v>
      </c>
      <c r="AI178" s="81">
        <v>3121189845.9999809</v>
      </c>
      <c r="AJ178" s="81">
        <v>2198858424.3260698</v>
      </c>
      <c r="AK178" s="81">
        <v>0</v>
      </c>
      <c r="AL178" s="81">
        <v>0</v>
      </c>
      <c r="AM178" s="81">
        <v>174873164.19863805</v>
      </c>
      <c r="AN178" s="81">
        <v>0</v>
      </c>
      <c r="AO178" s="81">
        <v>0</v>
      </c>
      <c r="AP178" s="82"/>
      <c r="AQ178" s="81">
        <v>17811</v>
      </c>
      <c r="AR178" s="81">
        <v>2422</v>
      </c>
      <c r="AS178" s="81">
        <v>0</v>
      </c>
      <c r="AT178" s="81">
        <v>2</v>
      </c>
      <c r="AU178" s="81">
        <v>0</v>
      </c>
      <c r="AV178" s="81">
        <v>2</v>
      </c>
      <c r="AW178" s="81"/>
      <c r="AX178" s="82"/>
      <c r="AY178" s="81">
        <v>75000.170000000886</v>
      </c>
      <c r="AZ178" s="81">
        <v>55442.200000000033</v>
      </c>
      <c r="BA178" s="81">
        <v>0</v>
      </c>
      <c r="BB178" s="81">
        <v>127</v>
      </c>
      <c r="BC178" s="81">
        <v>0</v>
      </c>
      <c r="BD178" s="81">
        <v>6078.67</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1842</v>
      </c>
      <c r="B179" s="80">
        <v>153</v>
      </c>
      <c r="C179" s="80">
        <v>19</v>
      </c>
      <c r="D179" s="80">
        <v>9</v>
      </c>
      <c r="E179" s="80">
        <v>2022</v>
      </c>
      <c r="F179" s="80" t="s">
        <v>568</v>
      </c>
      <c r="G179" s="174" t="s">
        <v>1823</v>
      </c>
      <c r="H179" s="80" t="s">
        <v>1824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20292</v>
      </c>
      <c r="AR179" s="81">
        <v>2430</v>
      </c>
      <c r="AS179" s="81">
        <v>0</v>
      </c>
      <c r="AT179" s="81">
        <v>2</v>
      </c>
      <c r="AU179" s="81">
        <v>0</v>
      </c>
      <c r="AV179" s="81">
        <v>2</v>
      </c>
      <c r="AW179" s="81"/>
      <c r="AX179" s="82"/>
      <c r="AY179" s="81">
        <v>85379.06999999941</v>
      </c>
      <c r="AZ179" s="81">
        <v>56119.100000000028</v>
      </c>
      <c r="BA179" s="81">
        <v>0</v>
      </c>
      <c r="BB179" s="81">
        <v>127</v>
      </c>
      <c r="BC179" s="81">
        <v>0</v>
      </c>
      <c r="BD179" s="81">
        <v>6078.67</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1843</v>
      </c>
      <c r="B180" s="80">
        <v>154</v>
      </c>
      <c r="C180" s="80">
        <v>1</v>
      </c>
      <c r="D180" s="80">
        <v>10</v>
      </c>
      <c r="E180" s="80">
        <v>1990</v>
      </c>
      <c r="F180" s="80" t="s">
        <v>562</v>
      </c>
      <c r="G180" s="80" t="s">
        <v>1844</v>
      </c>
      <c r="H180" s="80" t="s">
        <v>1845</v>
      </c>
      <c r="I180" s="177"/>
      <c r="J180" s="81">
        <v>12072.027373526667</v>
      </c>
      <c r="K180" s="81">
        <v>184.31754766611678</v>
      </c>
      <c r="L180" s="81">
        <v>54.856648583892238</v>
      </c>
      <c r="M180" s="81">
        <v>1439.5770364870191</v>
      </c>
      <c r="N180" s="81">
        <v>1322.846246519</v>
      </c>
      <c r="O180" s="81">
        <v>769.79819639814173</v>
      </c>
      <c r="P180" s="81">
        <v>673.63067188923719</v>
      </c>
      <c r="Q180" s="81">
        <v>67.360579461951531</v>
      </c>
      <c r="R180" s="81">
        <v>45.65886346467083</v>
      </c>
      <c r="S180" s="81">
        <v>64.141415164603558</v>
      </c>
      <c r="T180" s="82"/>
      <c r="U180" s="81">
        <v>287108564</v>
      </c>
      <c r="V180" s="81">
        <v>56705</v>
      </c>
      <c r="W180" s="81">
        <v>597</v>
      </c>
      <c r="X180" s="81">
        <v>449933</v>
      </c>
      <c r="Y180" s="81">
        <v>407899</v>
      </c>
      <c r="Z180" s="81">
        <v>316627</v>
      </c>
      <c r="AA180" s="81">
        <v>163565</v>
      </c>
      <c r="AB180" s="81">
        <v>1093707</v>
      </c>
      <c r="AC180" s="81">
        <v>7908197.333333333</v>
      </c>
      <c r="AD180" s="81">
        <v>64.141415164603558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1846</v>
      </c>
      <c r="B181" s="80">
        <v>155</v>
      </c>
      <c r="C181" s="80">
        <v>2</v>
      </c>
      <c r="D181" s="80">
        <v>10</v>
      </c>
      <c r="E181" s="80">
        <v>2005</v>
      </c>
      <c r="F181" s="80" t="s">
        <v>565</v>
      </c>
      <c r="G181" s="80" t="s">
        <v>1844</v>
      </c>
      <c r="H181" s="80" t="s">
        <v>1845</v>
      </c>
      <c r="I181" s="177"/>
      <c r="J181" s="81">
        <v>8243.2422316487919</v>
      </c>
      <c r="K181" s="81">
        <v>133.22223716310913</v>
      </c>
      <c r="L181" s="81">
        <v>50.496469917419823</v>
      </c>
      <c r="M181" s="81">
        <v>2860.6411799441798</v>
      </c>
      <c r="N181" s="81">
        <v>2052.6150071450265</v>
      </c>
      <c r="O181" s="81">
        <v>1054.6907604192077</v>
      </c>
      <c r="P181" s="81">
        <v>596.47492200547913</v>
      </c>
      <c r="Q181" s="81">
        <v>67.239700201637859</v>
      </c>
      <c r="R181" s="81">
        <v>50.399469789750697</v>
      </c>
      <c r="S181" s="81">
        <v>85.01950769820003</v>
      </c>
      <c r="T181" s="82"/>
      <c r="U181" s="81">
        <v>191533224</v>
      </c>
      <c r="V181" s="81">
        <v>44672</v>
      </c>
      <c r="W181" s="81">
        <v>467</v>
      </c>
      <c r="X181" s="81">
        <v>399509</v>
      </c>
      <c r="Y181" s="81">
        <v>494209</v>
      </c>
      <c r="Z181" s="81">
        <v>501997</v>
      </c>
      <c r="AA181" s="81">
        <v>118615</v>
      </c>
      <c r="AB181" s="81">
        <v>1141304</v>
      </c>
      <c r="AC181" s="81">
        <v>8912102.666666666</v>
      </c>
      <c r="AD181" s="81">
        <v>85.01950769820003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1847</v>
      </c>
      <c r="B182" s="80">
        <v>156</v>
      </c>
      <c r="C182" s="80">
        <v>3</v>
      </c>
      <c r="D182" s="80">
        <v>10</v>
      </c>
      <c r="E182" s="80">
        <v>2006</v>
      </c>
      <c r="F182" s="80" t="s">
        <v>566</v>
      </c>
      <c r="G182" s="80" t="s">
        <v>1844</v>
      </c>
      <c r="H182" s="80" t="s">
        <v>1845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1848</v>
      </c>
      <c r="B183" s="80">
        <v>157</v>
      </c>
      <c r="C183" s="80">
        <v>4</v>
      </c>
      <c r="D183" s="80">
        <v>10</v>
      </c>
      <c r="E183" s="80">
        <v>2007</v>
      </c>
      <c r="F183" s="80" t="s">
        <v>567</v>
      </c>
      <c r="G183" s="80" t="s">
        <v>1844</v>
      </c>
      <c r="H183" s="80" t="s">
        <v>1845</v>
      </c>
      <c r="I183" s="177"/>
      <c r="J183" s="81">
        <v>8522.558699792271</v>
      </c>
      <c r="K183" s="81">
        <v>126.13462023530765</v>
      </c>
      <c r="L183" s="81">
        <v>41.11415938322525</v>
      </c>
      <c r="M183" s="81">
        <v>2956.0709615240385</v>
      </c>
      <c r="N183" s="81">
        <v>1994.9210202374363</v>
      </c>
      <c r="O183" s="81">
        <v>1027.7990349342729</v>
      </c>
      <c r="P183" s="81">
        <v>589.377073282727</v>
      </c>
      <c r="Q183" s="81">
        <v>71.502711892981225</v>
      </c>
      <c r="R183" s="81">
        <v>44.754232551759138</v>
      </c>
      <c r="S183" s="81">
        <v>74.577956204799989</v>
      </c>
      <c r="T183" s="82"/>
      <c r="U183" s="81">
        <v>240642118</v>
      </c>
      <c r="V183" s="81">
        <v>42582</v>
      </c>
      <c r="W183" s="81">
        <v>714</v>
      </c>
      <c r="X183" s="81">
        <v>473494</v>
      </c>
      <c r="Y183" s="81">
        <v>505661</v>
      </c>
      <c r="Z183" s="81">
        <v>508546</v>
      </c>
      <c r="AA183" s="81">
        <v>115417</v>
      </c>
      <c r="AB183" s="81">
        <v>1149478</v>
      </c>
      <c r="AC183" s="81">
        <v>8140928.333333333</v>
      </c>
      <c r="AD183" s="81">
        <v>74.577956204799989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1849</v>
      </c>
      <c r="B184" s="80">
        <v>158</v>
      </c>
      <c r="C184" s="80">
        <v>5</v>
      </c>
      <c r="D184" s="80">
        <v>10</v>
      </c>
      <c r="E184" s="80">
        <v>2008</v>
      </c>
      <c r="F184" s="80" t="s">
        <v>84</v>
      </c>
      <c r="G184" s="80" t="s">
        <v>1844</v>
      </c>
      <c r="H184" s="80" t="s">
        <v>1845</v>
      </c>
      <c r="I184" s="177"/>
      <c r="J184" s="81">
        <v>7897.9530177271236</v>
      </c>
      <c r="K184" s="81">
        <v>95.005090649726199</v>
      </c>
      <c r="L184" s="81">
        <v>36.396874709622857</v>
      </c>
      <c r="M184" s="81">
        <v>2983.2854035612299</v>
      </c>
      <c r="N184" s="81">
        <v>2182.2648307240825</v>
      </c>
      <c r="O184" s="81">
        <v>993.94407733710568</v>
      </c>
      <c r="P184" s="81">
        <v>571.82723480408413</v>
      </c>
      <c r="Q184" s="81">
        <v>70.597738894004237</v>
      </c>
      <c r="R184" s="81">
        <v>42.251401126120122</v>
      </c>
      <c r="S184" s="81">
        <v>77.789256604150012</v>
      </c>
      <c r="T184" s="82"/>
      <c r="U184" s="81">
        <v>253409532</v>
      </c>
      <c r="V184" s="81">
        <v>42582</v>
      </c>
      <c r="W184" s="81">
        <v>714</v>
      </c>
      <c r="X184" s="81">
        <v>473494</v>
      </c>
      <c r="Y184" s="81">
        <v>510938</v>
      </c>
      <c r="Z184" s="81">
        <v>509056</v>
      </c>
      <c r="AA184" s="81">
        <v>112108</v>
      </c>
      <c r="AB184" s="81">
        <v>1153579</v>
      </c>
      <c r="AC184" s="81">
        <v>7980708.333333333</v>
      </c>
      <c r="AD184" s="81">
        <v>77.789256604150012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1850</v>
      </c>
      <c r="B185" s="80">
        <v>159</v>
      </c>
      <c r="C185" s="80">
        <v>6</v>
      </c>
      <c r="D185" s="80">
        <v>10</v>
      </c>
      <c r="E185" s="80">
        <v>2009</v>
      </c>
      <c r="F185" s="80" t="s">
        <v>85</v>
      </c>
      <c r="G185" s="80" t="s">
        <v>1844</v>
      </c>
      <c r="H185" s="80" t="s">
        <v>1845</v>
      </c>
      <c r="I185" s="177"/>
      <c r="J185" s="81">
        <v>7038.1485110762751</v>
      </c>
      <c r="K185" s="81">
        <v>129.64673827284884</v>
      </c>
      <c r="L185" s="81">
        <v>32.227369416189404</v>
      </c>
      <c r="M185" s="81">
        <v>2862.9883121270732</v>
      </c>
      <c r="N185" s="81">
        <v>2011.8154420686267</v>
      </c>
      <c r="O185" s="81">
        <v>1012.8313798562457</v>
      </c>
      <c r="P185" s="81">
        <v>542.90328310047039</v>
      </c>
      <c r="Q185" s="81">
        <v>67.479895447750764</v>
      </c>
      <c r="R185" s="81">
        <v>35.919326208976678</v>
      </c>
      <c r="S185" s="81">
        <v>87.427628306549991</v>
      </c>
      <c r="T185" s="82"/>
      <c r="U185" s="81">
        <v>186826282</v>
      </c>
      <c r="V185" s="81">
        <v>47298</v>
      </c>
      <c r="W185" s="81">
        <v>862</v>
      </c>
      <c r="X185" s="81">
        <v>522456</v>
      </c>
      <c r="Y185" s="81">
        <v>515497</v>
      </c>
      <c r="Z185" s="81">
        <v>512011</v>
      </c>
      <c r="AA185" s="81">
        <v>109270</v>
      </c>
      <c r="AB185" s="81">
        <v>1157495</v>
      </c>
      <c r="AC185" s="81">
        <v>6618986</v>
      </c>
      <c r="AD185" s="81">
        <v>87.427628306549991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334.89500000000004</v>
      </c>
      <c r="BJ185" s="81">
        <v>86</v>
      </c>
      <c r="BK185" s="81">
        <v>491.6400000000001</v>
      </c>
      <c r="BL185" s="81">
        <v>0</v>
      </c>
      <c r="BM185" s="82"/>
      <c r="BN185" s="81">
        <v>0</v>
      </c>
      <c r="BO185" s="81">
        <v>0</v>
      </c>
      <c r="BP185" s="81">
        <v>33</v>
      </c>
      <c r="BQ185" s="81">
        <v>1</v>
      </c>
      <c r="BR185" s="81">
        <v>58</v>
      </c>
      <c r="BS185" s="81">
        <v>0</v>
      </c>
      <c r="BT185"/>
      <c r="BU185" s="80"/>
      <c r="BV185" s="80"/>
      <c r="BW185" s="80"/>
      <c r="BX185" s="80"/>
      <c r="BY185" s="80"/>
      <c r="BZ185" s="80"/>
      <c r="CA185" s="80"/>
      <c r="CB185" s="80"/>
      <c r="CC185" s="80"/>
    </row>
    <row r="186" spans="1:81">
      <c r="A186" s="80" t="s">
        <v>1851</v>
      </c>
      <c r="B186" s="80">
        <v>160</v>
      </c>
      <c r="C186" s="80">
        <v>7</v>
      </c>
      <c r="D186" s="80">
        <v>10</v>
      </c>
      <c r="E186" s="80">
        <v>2010</v>
      </c>
      <c r="F186" s="80" t="s">
        <v>86</v>
      </c>
      <c r="G186" s="80" t="s">
        <v>1844</v>
      </c>
      <c r="H186" s="80" t="s">
        <v>1845</v>
      </c>
      <c r="I186" s="177"/>
      <c r="J186" s="81">
        <v>8203.9017223892497</v>
      </c>
      <c r="K186" s="81">
        <v>112.83209740928068</v>
      </c>
      <c r="L186" s="81">
        <v>31.815612143406163</v>
      </c>
      <c r="M186" s="81">
        <v>3268.0562940905247</v>
      </c>
      <c r="N186" s="81">
        <v>2572.0312280983676</v>
      </c>
      <c r="O186" s="81">
        <v>1013.8075826497798</v>
      </c>
      <c r="P186" s="81">
        <v>548.04422354389021</v>
      </c>
      <c r="Q186" s="81">
        <v>70.676082930970551</v>
      </c>
      <c r="R186" s="81">
        <v>34.182954563197676</v>
      </c>
      <c r="S186" s="81">
        <v>85.858351324229986</v>
      </c>
      <c r="T186" s="82"/>
      <c r="U186" s="81">
        <v>219230519</v>
      </c>
      <c r="V186" s="81">
        <v>47298</v>
      </c>
      <c r="W186" s="81">
        <v>862</v>
      </c>
      <c r="X186" s="81">
        <v>522456</v>
      </c>
      <c r="Y186" s="81">
        <v>519497</v>
      </c>
      <c r="Z186" s="81">
        <v>514886</v>
      </c>
      <c r="AA186" s="81">
        <v>107550</v>
      </c>
      <c r="AB186" s="81">
        <v>1161647</v>
      </c>
      <c r="AC186" s="81">
        <v>5969320.333333333</v>
      </c>
      <c r="AD186" s="81">
        <v>85.858351324229986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331.05500000000001</v>
      </c>
      <c r="BJ186" s="81">
        <v>88.347999999999999</v>
      </c>
      <c r="BK186" s="81">
        <v>522.34100000000001</v>
      </c>
      <c r="BL186" s="81">
        <v>0</v>
      </c>
      <c r="BM186" s="82"/>
      <c r="BN186" s="81">
        <v>0</v>
      </c>
      <c r="BO186" s="81">
        <v>0</v>
      </c>
      <c r="BP186" s="81">
        <v>33</v>
      </c>
      <c r="BQ186" s="81">
        <v>1</v>
      </c>
      <c r="BR186" s="81">
        <v>60</v>
      </c>
      <c r="BS186" s="81">
        <v>0</v>
      </c>
      <c r="BT186"/>
      <c r="BU186" s="80">
        <v>845.98199999999997</v>
      </c>
      <c r="BV186" s="80">
        <v>86.478999999999999</v>
      </c>
      <c r="BW186" s="80">
        <v>0</v>
      </c>
      <c r="BX186" s="80">
        <v>0</v>
      </c>
      <c r="BY186" s="80">
        <v>9.2829999999999995</v>
      </c>
      <c r="BZ186" s="80">
        <v>0</v>
      </c>
      <c r="CA186" s="80">
        <v>0</v>
      </c>
      <c r="CB186" s="80">
        <v>0</v>
      </c>
      <c r="CC186" s="80">
        <v>0</v>
      </c>
    </row>
    <row r="187" spans="1:81">
      <c r="A187" s="80" t="s">
        <v>1852</v>
      </c>
      <c r="B187" s="80">
        <v>161</v>
      </c>
      <c r="C187" s="80">
        <v>8</v>
      </c>
      <c r="D187" s="80">
        <v>10</v>
      </c>
      <c r="E187" s="80">
        <v>2011</v>
      </c>
      <c r="F187" s="80" t="s">
        <v>87</v>
      </c>
      <c r="G187" s="80" t="s">
        <v>1844</v>
      </c>
      <c r="H187" s="80" t="s">
        <v>1845</v>
      </c>
      <c r="I187" s="177"/>
      <c r="J187" s="81">
        <v>8083.7690640433384</v>
      </c>
      <c r="K187" s="81">
        <v>127.5555732510385</v>
      </c>
      <c r="L187" s="81">
        <v>34.660706350635905</v>
      </c>
      <c r="M187" s="81">
        <v>3061.5922301518021</v>
      </c>
      <c r="N187" s="81">
        <v>2374.1312632487911</v>
      </c>
      <c r="O187" s="81">
        <v>1005.8892081678247</v>
      </c>
      <c r="P187" s="81">
        <v>528.28742402103444</v>
      </c>
      <c r="Q187" s="81">
        <v>81.733456176066554</v>
      </c>
      <c r="R187" s="81">
        <v>29.969286648929909</v>
      </c>
      <c r="S187" s="81">
        <v>82.033185831134006</v>
      </c>
      <c r="T187" s="82"/>
      <c r="U187" s="81">
        <v>222872659</v>
      </c>
      <c r="V187" s="81">
        <v>47298</v>
      </c>
      <c r="W187" s="81">
        <v>862</v>
      </c>
      <c r="X187" s="81">
        <v>522456</v>
      </c>
      <c r="Y187" s="81">
        <v>523521</v>
      </c>
      <c r="Z187" s="81">
        <v>521963</v>
      </c>
      <c r="AA187" s="81">
        <v>106758</v>
      </c>
      <c r="AB187" s="81">
        <v>1164654</v>
      </c>
      <c r="AC187" s="81">
        <v>5224838</v>
      </c>
      <c r="AD187" s="81">
        <v>82.033185831134006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365.79700000000003</v>
      </c>
      <c r="BJ187" s="81">
        <v>84.769000000000005</v>
      </c>
      <c r="BK187" s="81">
        <v>530.40300000000002</v>
      </c>
      <c r="BL187" s="81">
        <v>0</v>
      </c>
      <c r="BM187" s="82"/>
      <c r="BN187" s="81">
        <v>0</v>
      </c>
      <c r="BO187" s="81">
        <v>0</v>
      </c>
      <c r="BP187" s="81">
        <v>33</v>
      </c>
      <c r="BQ187" s="81">
        <v>1</v>
      </c>
      <c r="BR187" s="81">
        <v>58</v>
      </c>
      <c r="BS187" s="81">
        <v>0</v>
      </c>
      <c r="BT187"/>
      <c r="BU187" s="80">
        <v>883.06600000000003</v>
      </c>
      <c r="BV187" s="80">
        <v>84.981999999999999</v>
      </c>
      <c r="BW187" s="80">
        <v>0</v>
      </c>
      <c r="BX187" s="80">
        <v>0</v>
      </c>
      <c r="BY187" s="80">
        <v>12.920999999999999</v>
      </c>
      <c r="BZ187" s="80">
        <v>0</v>
      </c>
      <c r="CA187" s="80">
        <v>0</v>
      </c>
      <c r="CB187" s="80">
        <v>0</v>
      </c>
      <c r="CC187" s="80">
        <v>0</v>
      </c>
    </row>
    <row r="188" spans="1:81">
      <c r="A188" s="80" t="s">
        <v>1853</v>
      </c>
      <c r="B188" s="80">
        <v>162</v>
      </c>
      <c r="C188" s="80">
        <v>9</v>
      </c>
      <c r="D188" s="80">
        <v>10</v>
      </c>
      <c r="E188" s="80">
        <v>2012</v>
      </c>
      <c r="F188" s="80" t="s">
        <v>88</v>
      </c>
      <c r="G188" s="80" t="s">
        <v>1844</v>
      </c>
      <c r="H188" s="80" t="s">
        <v>1845</v>
      </c>
      <c r="I188" s="177"/>
      <c r="J188" s="81">
        <v>8445.5916128137087</v>
      </c>
      <c r="K188" s="81">
        <v>118.19662323870486</v>
      </c>
      <c r="L188" s="81">
        <v>35.851662333692843</v>
      </c>
      <c r="M188" s="81">
        <v>3357.0059793486798</v>
      </c>
      <c r="N188" s="81">
        <v>2334.9924711950475</v>
      </c>
      <c r="O188" s="81">
        <v>1011.0859114355891</v>
      </c>
      <c r="P188" s="81">
        <v>528.03350018149001</v>
      </c>
      <c r="Q188" s="81">
        <v>89.984953457253951</v>
      </c>
      <c r="R188" s="81">
        <v>37.308955834147341</v>
      </c>
      <c r="S188" s="81">
        <v>95.732342609669999</v>
      </c>
      <c r="T188" s="82"/>
      <c r="U188" s="81">
        <v>219873813</v>
      </c>
      <c r="V188" s="81">
        <v>47298</v>
      </c>
      <c r="W188" s="81">
        <v>862</v>
      </c>
      <c r="X188" s="81">
        <v>522456</v>
      </c>
      <c r="Y188" s="81">
        <v>535485</v>
      </c>
      <c r="Z188" s="81">
        <v>528821</v>
      </c>
      <c r="AA188" s="81">
        <v>106103</v>
      </c>
      <c r="AB188" s="81">
        <v>1180176</v>
      </c>
      <c r="AC188" s="81">
        <v>6335964</v>
      </c>
      <c r="AD188" s="81">
        <v>95.732342609669999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337.45</v>
      </c>
      <c r="BJ188" s="81">
        <v>83.972999999999999</v>
      </c>
      <c r="BK188" s="81">
        <v>490.92199999999997</v>
      </c>
      <c r="BL188" s="81">
        <v>0</v>
      </c>
      <c r="BM188" s="82"/>
      <c r="BN188" s="81">
        <v>0</v>
      </c>
      <c r="BO188" s="81">
        <v>0</v>
      </c>
      <c r="BP188" s="81">
        <v>34</v>
      </c>
      <c r="BQ188" s="81">
        <v>1</v>
      </c>
      <c r="BR188" s="81">
        <v>59</v>
      </c>
      <c r="BS188" s="81">
        <v>0</v>
      </c>
      <c r="BT188"/>
      <c r="BU188" s="80">
        <v>820.38599999999997</v>
      </c>
      <c r="BV188" s="80">
        <v>88.188000000000002</v>
      </c>
      <c r="BW188" s="80">
        <v>0</v>
      </c>
      <c r="BX188" s="80">
        <v>0</v>
      </c>
      <c r="BY188" s="80">
        <v>3.7709999999999999</v>
      </c>
      <c r="BZ188" s="80">
        <v>0</v>
      </c>
      <c r="CA188" s="80">
        <v>0</v>
      </c>
      <c r="CB188" s="80">
        <v>0</v>
      </c>
      <c r="CC188" s="80">
        <v>0</v>
      </c>
    </row>
    <row r="189" spans="1:81">
      <c r="A189" s="80" t="s">
        <v>1854</v>
      </c>
      <c r="B189" s="80">
        <v>163</v>
      </c>
      <c r="C189" s="80">
        <v>10</v>
      </c>
      <c r="D189" s="80">
        <v>10</v>
      </c>
      <c r="E189" s="80">
        <v>2013</v>
      </c>
      <c r="F189" s="80" t="s">
        <v>89</v>
      </c>
      <c r="G189" s="80" t="s">
        <v>1844</v>
      </c>
      <c r="H189" s="80" t="s">
        <v>1845</v>
      </c>
      <c r="I189" s="177"/>
      <c r="J189" s="81">
        <v>9095.4190122327</v>
      </c>
      <c r="K189" s="81">
        <v>95.891196847813802</v>
      </c>
      <c r="L189" s="81">
        <v>32.343139199947224</v>
      </c>
      <c r="M189" s="81">
        <v>3280.3411073569064</v>
      </c>
      <c r="N189" s="81">
        <v>2269.9005243384222</v>
      </c>
      <c r="O189" s="81">
        <v>982.73379036623601</v>
      </c>
      <c r="P189" s="81">
        <v>526.80106403611228</v>
      </c>
      <c r="Q189" s="81">
        <v>91.816258306272331</v>
      </c>
      <c r="R189" s="81">
        <v>36.357961042384211</v>
      </c>
      <c r="S189" s="81">
        <v>111.75310460304001</v>
      </c>
      <c r="T189" s="82"/>
      <c r="U189" s="81">
        <v>236928777</v>
      </c>
      <c r="V189" s="81">
        <v>47298</v>
      </c>
      <c r="W189" s="81">
        <v>862</v>
      </c>
      <c r="X189" s="81">
        <v>522456</v>
      </c>
      <c r="Y189" s="81">
        <v>539446</v>
      </c>
      <c r="Z189" s="81">
        <v>536941</v>
      </c>
      <c r="AA189" s="81">
        <v>105458</v>
      </c>
      <c r="AB189" s="81">
        <v>1186928</v>
      </c>
      <c r="AC189" s="81">
        <v>6027125</v>
      </c>
      <c r="AD189" s="81">
        <v>111.75310460304001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375.57799999999997</v>
      </c>
      <c r="BJ189" s="81">
        <v>85.725999999999999</v>
      </c>
      <c r="BK189" s="81">
        <v>550.71300000000008</v>
      </c>
      <c r="BL189" s="81">
        <v>0</v>
      </c>
      <c r="BM189" s="82"/>
      <c r="BN189" s="81">
        <v>0</v>
      </c>
      <c r="BO189" s="81">
        <v>0</v>
      </c>
      <c r="BP189" s="81">
        <v>33</v>
      </c>
      <c r="BQ189" s="81">
        <v>1</v>
      </c>
      <c r="BR189" s="81">
        <v>62</v>
      </c>
      <c r="BS189" s="81">
        <v>0</v>
      </c>
      <c r="BT189"/>
      <c r="BU189" s="80">
        <v>898.08799999999997</v>
      </c>
      <c r="BV189" s="80">
        <v>110.133</v>
      </c>
      <c r="BW189" s="80">
        <v>0</v>
      </c>
      <c r="BX189" s="80">
        <v>0</v>
      </c>
      <c r="BY189" s="80">
        <v>3.7959999999999998</v>
      </c>
      <c r="BZ189" s="80">
        <v>0</v>
      </c>
      <c r="CA189" s="80">
        <v>0</v>
      </c>
      <c r="CB189" s="80">
        <v>0</v>
      </c>
      <c r="CC189" s="80">
        <v>0</v>
      </c>
    </row>
    <row r="190" spans="1:81">
      <c r="A190" s="80" t="s">
        <v>1855</v>
      </c>
      <c r="B190" s="80">
        <v>164</v>
      </c>
      <c r="C190" s="80">
        <v>11</v>
      </c>
      <c r="D190" s="80">
        <v>10</v>
      </c>
      <c r="E190" s="80">
        <v>2014</v>
      </c>
      <c r="F190" s="80" t="s">
        <v>90</v>
      </c>
      <c r="G190" s="80" t="s">
        <v>1844</v>
      </c>
      <c r="H190" s="80" t="s">
        <v>1845</v>
      </c>
      <c r="I190" s="177"/>
      <c r="J190" s="81">
        <v>9280.1988222510317</v>
      </c>
      <c r="K190" s="81">
        <v>98.888080994268336</v>
      </c>
      <c r="L190" s="81">
        <v>22.690623928508803</v>
      </c>
      <c r="M190" s="81">
        <v>3115.3404813388406</v>
      </c>
      <c r="N190" s="81">
        <v>2177.9747470679617</v>
      </c>
      <c r="O190" s="81">
        <v>941.73567699862451</v>
      </c>
      <c r="P190" s="81">
        <v>527.90404260896935</v>
      </c>
      <c r="Q190" s="81">
        <v>88.202656911132081</v>
      </c>
      <c r="R190" s="81">
        <v>35.37537518704805</v>
      </c>
      <c r="S190" s="81">
        <v>130.22304520844602</v>
      </c>
      <c r="T190" s="82"/>
      <c r="U190" s="81">
        <v>271456239</v>
      </c>
      <c r="V190" s="81">
        <v>40344</v>
      </c>
      <c r="W190" s="81">
        <v>871</v>
      </c>
      <c r="X190" s="81">
        <v>516342</v>
      </c>
      <c r="Y190" s="81">
        <v>543410</v>
      </c>
      <c r="Z190" s="81">
        <v>541920</v>
      </c>
      <c r="AA190" s="81">
        <v>105132</v>
      </c>
      <c r="AB190" s="81">
        <v>1188398</v>
      </c>
      <c r="AC190" s="81">
        <v>5882679.333333333</v>
      </c>
      <c r="AD190" s="81">
        <v>130.22304520844602</v>
      </c>
      <c r="AE190" s="82"/>
      <c r="AF190" s="81">
        <v>2601544763.5446601</v>
      </c>
      <c r="AG190" s="81">
        <v>75705843.779712707</v>
      </c>
      <c r="AH190" s="81">
        <v>6158068.2758833179</v>
      </c>
      <c r="AI190" s="81">
        <v>3117611419.9682078</v>
      </c>
      <c r="AJ190" s="81">
        <v>2458990667.8549032</v>
      </c>
      <c r="AK190" s="81">
        <v>0</v>
      </c>
      <c r="AL190" s="81">
        <v>0</v>
      </c>
      <c r="AM190" s="81">
        <v>163149286.913219</v>
      </c>
      <c r="AN190" s="81">
        <v>0</v>
      </c>
      <c r="AO190" s="81">
        <v>0</v>
      </c>
      <c r="AP190" s="82"/>
      <c r="AQ190" s="81">
        <v>5595</v>
      </c>
      <c r="AR190" s="81">
        <v>1571</v>
      </c>
      <c r="AS190" s="81">
        <v>0</v>
      </c>
      <c r="AT190" s="81">
        <v>0</v>
      </c>
      <c r="AU190" s="81">
        <v>0</v>
      </c>
      <c r="AV190" s="81">
        <v>3</v>
      </c>
      <c r="AW190" s="81" t="s">
        <v>564</v>
      </c>
      <c r="AX190" s="82"/>
      <c r="AY190" s="81">
        <v>24358.799999999999</v>
      </c>
      <c r="AZ190" s="81">
        <v>48945.1</v>
      </c>
      <c r="BA190" s="81">
        <v>0</v>
      </c>
      <c r="BB190" s="81">
        <v>0</v>
      </c>
      <c r="BC190" s="81">
        <v>0</v>
      </c>
      <c r="BD190" s="81">
        <v>16775.900000000001</v>
      </c>
      <c r="BE190" s="81" t="s">
        <v>564</v>
      </c>
      <c r="BF190" s="82"/>
      <c r="BG190" s="81">
        <v>0</v>
      </c>
      <c r="BH190" s="81">
        <v>0</v>
      </c>
      <c r="BI190" s="81">
        <v>359.75200000000001</v>
      </c>
      <c r="BJ190" s="81">
        <v>88.132000000000005</v>
      </c>
      <c r="BK190" s="81">
        <v>572.14800000000002</v>
      </c>
      <c r="BL190" s="81">
        <v>0</v>
      </c>
      <c r="BM190" s="82"/>
      <c r="BN190" s="81">
        <v>0</v>
      </c>
      <c r="BO190" s="81">
        <v>0</v>
      </c>
      <c r="BP190" s="81">
        <v>32</v>
      </c>
      <c r="BQ190" s="81">
        <v>1</v>
      </c>
      <c r="BR190" s="81">
        <v>63</v>
      </c>
      <c r="BS190" s="81">
        <v>0</v>
      </c>
      <c r="BT190"/>
      <c r="BU190" s="80">
        <v>891.17399999999998</v>
      </c>
      <c r="BV190" s="80">
        <v>125.039</v>
      </c>
      <c r="BW190" s="80">
        <v>0</v>
      </c>
      <c r="BX190" s="80">
        <v>0</v>
      </c>
      <c r="BY190" s="80">
        <v>3.819</v>
      </c>
      <c r="BZ190" s="80">
        <v>0</v>
      </c>
      <c r="CA190" s="80">
        <v>0</v>
      </c>
      <c r="CB190" s="80">
        <v>0</v>
      </c>
      <c r="CC190" s="80">
        <v>0</v>
      </c>
    </row>
    <row r="191" spans="1:81">
      <c r="A191" s="80" t="s">
        <v>1856</v>
      </c>
      <c r="B191" s="80">
        <v>165</v>
      </c>
      <c r="C191" s="80">
        <v>12</v>
      </c>
      <c r="D191" s="80">
        <v>10</v>
      </c>
      <c r="E191" s="80">
        <v>2015</v>
      </c>
      <c r="F191" s="80" t="s">
        <v>91</v>
      </c>
      <c r="G191" s="80" t="s">
        <v>1844</v>
      </c>
      <c r="H191" s="80" t="s">
        <v>1845</v>
      </c>
      <c r="I191" s="177"/>
      <c r="J191" s="81">
        <v>9390.1605561352462</v>
      </c>
      <c r="K191" s="81">
        <v>95.176794506194241</v>
      </c>
      <c r="L191" s="81">
        <v>24.25334935658524</v>
      </c>
      <c r="M191" s="81">
        <v>3013.3620881211573</v>
      </c>
      <c r="N191" s="81">
        <v>2019.2041501386502</v>
      </c>
      <c r="O191" s="81">
        <v>940.83502918960846</v>
      </c>
      <c r="P191" s="81">
        <v>527.59073846645902</v>
      </c>
      <c r="Q191" s="81">
        <v>86.537256959700613</v>
      </c>
      <c r="R191" s="81">
        <v>35.043111877215217</v>
      </c>
      <c r="S191" s="81">
        <v>116.16958885587999</v>
      </c>
      <c r="T191" s="82"/>
      <c r="U191" s="81">
        <v>300345088</v>
      </c>
      <c r="V191" s="81">
        <v>40344</v>
      </c>
      <c r="W191" s="81">
        <v>871</v>
      </c>
      <c r="X191" s="81">
        <v>516342</v>
      </c>
      <c r="Y191" s="81">
        <v>549175</v>
      </c>
      <c r="Z191" s="81">
        <v>546618</v>
      </c>
      <c r="AA191" s="81">
        <v>104987</v>
      </c>
      <c r="AB191" s="81">
        <v>1191030</v>
      </c>
      <c r="AC191" s="81">
        <v>6002983</v>
      </c>
      <c r="AD191" s="81">
        <v>116.16958885587999</v>
      </c>
      <c r="AE191" s="82"/>
      <c r="AF191" s="81">
        <v>2648149977.589303</v>
      </c>
      <c r="AG191" s="81">
        <v>66756942.287863061</v>
      </c>
      <c r="AH191" s="81">
        <v>5310224.6415233985</v>
      </c>
      <c r="AI191" s="81">
        <v>3316704791.2749763</v>
      </c>
      <c r="AJ191" s="81">
        <v>2397046462.3737683</v>
      </c>
      <c r="AK191" s="81">
        <v>0</v>
      </c>
      <c r="AL191" s="81">
        <v>0</v>
      </c>
      <c r="AM191" s="81">
        <v>163225665.31706005</v>
      </c>
      <c r="AN191" s="81">
        <v>0</v>
      </c>
      <c r="AO191" s="81">
        <v>0</v>
      </c>
      <c r="AP191" s="82"/>
      <c r="AQ191" s="81">
        <v>7052</v>
      </c>
      <c r="AR191" s="81">
        <v>2184</v>
      </c>
      <c r="AS191" s="81">
        <v>0</v>
      </c>
      <c r="AT191" s="81">
        <v>2</v>
      </c>
      <c r="AU191" s="81">
        <v>0</v>
      </c>
      <c r="AV191" s="81">
        <v>3</v>
      </c>
      <c r="AW191" s="81" t="s">
        <v>564</v>
      </c>
      <c r="AX191" s="82"/>
      <c r="AY191" s="81">
        <v>31075.113999999998</v>
      </c>
      <c r="AZ191" s="81">
        <v>65172</v>
      </c>
      <c r="BA191" s="81">
        <v>0</v>
      </c>
      <c r="BB191" s="81">
        <v>288</v>
      </c>
      <c r="BC191" s="81">
        <v>0</v>
      </c>
      <c r="BD191" s="81">
        <v>16775.900000000001</v>
      </c>
      <c r="BE191" s="81" t="s">
        <v>564</v>
      </c>
      <c r="BF191" s="82"/>
      <c r="BG191" s="81">
        <v>0</v>
      </c>
      <c r="BH191" s="81">
        <v>0</v>
      </c>
      <c r="BI191" s="81">
        <v>352.79500000000002</v>
      </c>
      <c r="BJ191" s="81">
        <v>87.994</v>
      </c>
      <c r="BK191" s="81">
        <v>575.005</v>
      </c>
      <c r="BL191" s="81">
        <v>0</v>
      </c>
      <c r="BM191" s="82"/>
      <c r="BN191" s="81">
        <v>0</v>
      </c>
      <c r="BO191" s="81">
        <v>0</v>
      </c>
      <c r="BP191" s="81">
        <v>34</v>
      </c>
      <c r="BQ191" s="81">
        <v>1</v>
      </c>
      <c r="BR191" s="81">
        <v>60</v>
      </c>
      <c r="BS191" s="81">
        <v>0</v>
      </c>
      <c r="BT191"/>
      <c r="BU191" s="80">
        <v>897.10699999999997</v>
      </c>
      <c r="BV191" s="80">
        <v>114.92400000000001</v>
      </c>
      <c r="BW191" s="80">
        <v>0</v>
      </c>
      <c r="BX191" s="80">
        <v>0</v>
      </c>
      <c r="BY191" s="80">
        <v>3.7629999999999999</v>
      </c>
      <c r="BZ191" s="80">
        <v>0</v>
      </c>
      <c r="CA191" s="80">
        <v>0</v>
      </c>
      <c r="CB191" s="80">
        <v>0</v>
      </c>
      <c r="CC191" s="80">
        <v>0</v>
      </c>
    </row>
    <row r="192" spans="1:81">
      <c r="A192" s="80" t="s">
        <v>1857</v>
      </c>
      <c r="B192" s="80">
        <v>166</v>
      </c>
      <c r="C192" s="80">
        <v>13</v>
      </c>
      <c r="D192" s="80">
        <v>10</v>
      </c>
      <c r="E192" s="80">
        <v>2016</v>
      </c>
      <c r="F192" s="80" t="s">
        <v>92</v>
      </c>
      <c r="G192" s="80" t="s">
        <v>1844</v>
      </c>
      <c r="H192" s="80" t="s">
        <v>1845</v>
      </c>
      <c r="I192" s="177"/>
      <c r="J192" s="81">
        <v>10003.309983800182</v>
      </c>
      <c r="K192" s="81">
        <v>93.158806608376395</v>
      </c>
      <c r="L192" s="81">
        <v>25.043834069831004</v>
      </c>
      <c r="M192" s="81">
        <v>2648.4100182756242</v>
      </c>
      <c r="N192" s="81">
        <v>1966.2319032354146</v>
      </c>
      <c r="O192" s="81">
        <v>937.82649300230105</v>
      </c>
      <c r="P192" s="81">
        <v>523.03655747970231</v>
      </c>
      <c r="Q192" s="81">
        <v>84.32454087447671</v>
      </c>
      <c r="R192" s="81">
        <v>27.592241140698032</v>
      </c>
      <c r="S192" s="81">
        <v>98.488959353629994</v>
      </c>
      <c r="T192" s="82"/>
      <c r="U192" s="81">
        <v>301801648</v>
      </c>
      <c r="V192" s="81">
        <v>40344</v>
      </c>
      <c r="W192" s="81">
        <v>871</v>
      </c>
      <c r="X192" s="81">
        <v>516342</v>
      </c>
      <c r="Y192" s="81">
        <v>554432</v>
      </c>
      <c r="Z192" s="81">
        <v>551568</v>
      </c>
      <c r="AA192" s="81">
        <v>107649</v>
      </c>
      <c r="AB192" s="81">
        <v>1193857</v>
      </c>
      <c r="AC192" s="81">
        <v>4712483.1831560917</v>
      </c>
      <c r="AD192" s="81">
        <v>98.488959353629994</v>
      </c>
      <c r="AE192" s="82"/>
      <c r="AF192" s="81">
        <v>2774323078.6858249</v>
      </c>
      <c r="AG192" s="81">
        <v>62228482.727233797</v>
      </c>
      <c r="AH192" s="81">
        <v>5001389.4883555844</v>
      </c>
      <c r="AI192" s="81">
        <v>3096036303.643436</v>
      </c>
      <c r="AJ192" s="81">
        <v>2380437924.4959378</v>
      </c>
      <c r="AK192" s="81">
        <v>0</v>
      </c>
      <c r="AL192" s="81">
        <v>0</v>
      </c>
      <c r="AM192" s="81">
        <v>163740205.12855721</v>
      </c>
      <c r="AN192" s="81">
        <v>0</v>
      </c>
      <c r="AO192" s="81">
        <v>0</v>
      </c>
      <c r="AP192" s="82"/>
      <c r="AQ192" s="81">
        <v>8316</v>
      </c>
      <c r="AR192" s="81">
        <v>2517</v>
      </c>
      <c r="AS192" s="81">
        <v>0</v>
      </c>
      <c r="AT192" s="81">
        <v>2</v>
      </c>
      <c r="AU192" s="81">
        <v>0</v>
      </c>
      <c r="AV192" s="81">
        <v>3</v>
      </c>
      <c r="AW192" s="81" t="s">
        <v>564</v>
      </c>
      <c r="AX192" s="82"/>
      <c r="AY192" s="81">
        <v>37231.606</v>
      </c>
      <c r="AZ192" s="81">
        <v>78204.800000000003</v>
      </c>
      <c r="BA192" s="81">
        <v>0</v>
      </c>
      <c r="BB192" s="81">
        <v>288</v>
      </c>
      <c r="BC192" s="81">
        <v>0</v>
      </c>
      <c r="BD192" s="81">
        <v>16775.900000000001</v>
      </c>
      <c r="BE192" s="81" t="s">
        <v>564</v>
      </c>
      <c r="BF192" s="82"/>
      <c r="BG192" s="81">
        <v>0</v>
      </c>
      <c r="BH192" s="81">
        <v>0</v>
      </c>
      <c r="BI192" s="81">
        <v>357.851</v>
      </c>
      <c r="BJ192" s="81">
        <v>79.06</v>
      </c>
      <c r="BK192" s="81">
        <v>549.63900000000001</v>
      </c>
      <c r="BL192" s="81">
        <v>0</v>
      </c>
      <c r="BM192" s="82"/>
      <c r="BN192" s="81">
        <v>0</v>
      </c>
      <c r="BO192" s="81">
        <v>0</v>
      </c>
      <c r="BP192" s="81">
        <v>35</v>
      </c>
      <c r="BQ192" s="81">
        <v>1</v>
      </c>
      <c r="BR192" s="81">
        <v>60</v>
      </c>
      <c r="BS192" s="81">
        <v>0</v>
      </c>
      <c r="BT192"/>
      <c r="BU192" s="80">
        <v>879.79899999999998</v>
      </c>
      <c r="BV192" s="80">
        <v>102.85299999999999</v>
      </c>
      <c r="BW192" s="80">
        <v>0</v>
      </c>
      <c r="BX192" s="80">
        <v>0</v>
      </c>
      <c r="BY192" s="80">
        <v>3.8980000000000001</v>
      </c>
      <c r="BZ192" s="80">
        <v>0</v>
      </c>
      <c r="CA192" s="80">
        <v>0</v>
      </c>
      <c r="CB192" s="80">
        <v>0</v>
      </c>
      <c r="CC192" s="80">
        <v>0</v>
      </c>
    </row>
    <row r="193" spans="1:81">
      <c r="A193" s="80" t="s">
        <v>1858</v>
      </c>
      <c r="B193" s="80">
        <v>167</v>
      </c>
      <c r="C193" s="80">
        <v>14</v>
      </c>
      <c r="D193" s="80">
        <v>10</v>
      </c>
      <c r="E193" s="80">
        <v>2017</v>
      </c>
      <c r="F193" s="80" t="s">
        <v>71</v>
      </c>
      <c r="G193" s="80" t="s">
        <v>1844</v>
      </c>
      <c r="H193" s="80" t="s">
        <v>1845</v>
      </c>
      <c r="I193" s="177"/>
      <c r="J193" s="81">
        <v>10157.725330177545</v>
      </c>
      <c r="K193" s="81">
        <v>94.28546984133007</v>
      </c>
      <c r="L193" s="81">
        <v>23.781044801222571</v>
      </c>
      <c r="M193" s="81">
        <v>2626.514974353975</v>
      </c>
      <c r="N193" s="81">
        <v>1970.5800698780433</v>
      </c>
      <c r="O193" s="81">
        <v>927.93074366164888</v>
      </c>
      <c r="P193" s="81">
        <v>519.33707216442576</v>
      </c>
      <c r="Q193" s="81">
        <v>81.641621659661382</v>
      </c>
      <c r="R193" s="81">
        <v>25.958451017422789</v>
      </c>
      <c r="S193" s="81">
        <v>109.43019817864001</v>
      </c>
      <c r="T193" s="82"/>
      <c r="U193" s="81">
        <v>320755436</v>
      </c>
      <c r="V193" s="81">
        <v>40344</v>
      </c>
      <c r="W193" s="81">
        <v>871</v>
      </c>
      <c r="X193" s="81">
        <v>516342</v>
      </c>
      <c r="Y193" s="81">
        <v>559505</v>
      </c>
      <c r="Z193" s="81">
        <v>554801</v>
      </c>
      <c r="AA193" s="81">
        <v>107569</v>
      </c>
      <c r="AB193" s="81">
        <v>1195327</v>
      </c>
      <c r="AC193" s="81">
        <v>4521416.7499999991</v>
      </c>
      <c r="AD193" s="81">
        <v>109.43019817864</v>
      </c>
      <c r="AE193" s="82"/>
      <c r="AF193" s="81">
        <v>2864711932.7479558</v>
      </c>
      <c r="AG193" s="81">
        <v>64014822.204650968</v>
      </c>
      <c r="AH193" s="81">
        <v>5906935.3335547727</v>
      </c>
      <c r="AI193" s="81">
        <v>3165259547.5461402</v>
      </c>
      <c r="AJ193" s="81">
        <v>2415783078.759356</v>
      </c>
      <c r="AK193" s="81">
        <v>0</v>
      </c>
      <c r="AL193" s="81">
        <v>0</v>
      </c>
      <c r="AM193" s="81">
        <v>164198343.17010909</v>
      </c>
      <c r="AN193" s="81">
        <v>0</v>
      </c>
      <c r="AO193" s="81">
        <v>0</v>
      </c>
      <c r="AP193" s="82"/>
      <c r="AQ193" s="81">
        <v>9482</v>
      </c>
      <c r="AR193" s="81">
        <v>2712</v>
      </c>
      <c r="AS193" s="81">
        <v>0</v>
      </c>
      <c r="AT193" s="81">
        <v>2</v>
      </c>
      <c r="AU193" s="81">
        <v>0</v>
      </c>
      <c r="AV193" s="81">
        <v>3</v>
      </c>
      <c r="AW193" s="81" t="s">
        <v>564</v>
      </c>
      <c r="AX193" s="82"/>
      <c r="AY193" s="81">
        <v>42775.906000000003</v>
      </c>
      <c r="AZ193" s="81">
        <v>87585.100000000064</v>
      </c>
      <c r="BA193" s="81">
        <v>0</v>
      </c>
      <c r="BB193" s="81">
        <v>288</v>
      </c>
      <c r="BC193" s="81">
        <v>0</v>
      </c>
      <c r="BD193" s="81">
        <v>16775.919999999998</v>
      </c>
      <c r="BE193" s="81" t="s">
        <v>564</v>
      </c>
      <c r="BF193" s="82"/>
      <c r="BG193" s="81">
        <v>0</v>
      </c>
      <c r="BH193" s="81">
        <v>0</v>
      </c>
      <c r="BI193" s="81">
        <v>344.60300000000001</v>
      </c>
      <c r="BJ193" s="81">
        <v>87.543000000000006</v>
      </c>
      <c r="BK193" s="81">
        <v>559.40400000000011</v>
      </c>
      <c r="BL193" s="81">
        <v>0</v>
      </c>
      <c r="BM193" s="82"/>
      <c r="BN193" s="81">
        <v>0</v>
      </c>
      <c r="BO193" s="81">
        <v>0</v>
      </c>
      <c r="BP193" s="81">
        <v>35</v>
      </c>
      <c r="BQ193" s="81">
        <v>1</v>
      </c>
      <c r="BR193" s="81">
        <v>61</v>
      </c>
      <c r="BS193" s="81">
        <v>0</v>
      </c>
      <c r="BT193"/>
      <c r="BU193" s="80">
        <v>877.22900000000004</v>
      </c>
      <c r="BV193" s="80">
        <v>110.596</v>
      </c>
      <c r="BW193" s="80">
        <v>0</v>
      </c>
      <c r="BX193" s="80">
        <v>0</v>
      </c>
      <c r="BY193" s="80">
        <v>3.7250000000000001</v>
      </c>
      <c r="BZ193" s="80">
        <v>0</v>
      </c>
      <c r="CA193" s="80">
        <v>0</v>
      </c>
      <c r="CB193" s="80">
        <v>0</v>
      </c>
      <c r="CC193" s="80">
        <v>0</v>
      </c>
    </row>
    <row r="194" spans="1:81">
      <c r="A194" s="80" t="s">
        <v>1859</v>
      </c>
      <c r="B194" s="80">
        <v>168</v>
      </c>
      <c r="C194" s="80">
        <v>15</v>
      </c>
      <c r="D194" s="80">
        <v>10</v>
      </c>
      <c r="E194" s="80">
        <v>2018</v>
      </c>
      <c r="F194" s="80" t="s">
        <v>93</v>
      </c>
      <c r="G194" s="80" t="s">
        <v>1844</v>
      </c>
      <c r="H194" s="80" t="s">
        <v>1845</v>
      </c>
      <c r="I194" s="177"/>
      <c r="J194" s="81">
        <v>9847.1368888851121</v>
      </c>
      <c r="K194" s="81">
        <v>85.52693282279229</v>
      </c>
      <c r="L194" s="81">
        <v>21.173759832172582</v>
      </c>
      <c r="M194" s="81">
        <v>2557.3181174217789</v>
      </c>
      <c r="N194" s="81">
        <v>1941.8912863691016</v>
      </c>
      <c r="O194" s="81">
        <v>915.65007788494859</v>
      </c>
      <c r="P194" s="81">
        <v>517.66156373796707</v>
      </c>
      <c r="Q194" s="81">
        <v>75.810705610699856</v>
      </c>
      <c r="R194" s="81">
        <v>26.391624720407258</v>
      </c>
      <c r="S194" s="81">
        <v>102.73860240268002</v>
      </c>
      <c r="T194" s="82"/>
      <c r="U194" s="81">
        <v>316674129</v>
      </c>
      <c r="V194" s="81">
        <v>40344</v>
      </c>
      <c r="W194" s="81">
        <v>871</v>
      </c>
      <c r="X194" s="81">
        <v>516342</v>
      </c>
      <c r="Y194" s="81">
        <v>564275</v>
      </c>
      <c r="Z194" s="81">
        <v>557941</v>
      </c>
      <c r="AA194" s="81">
        <v>108300</v>
      </c>
      <c r="AB194" s="81">
        <v>1196138</v>
      </c>
      <c r="AC194" s="81">
        <v>4578850.75</v>
      </c>
      <c r="AD194" s="81">
        <v>102.73860240268</v>
      </c>
      <c r="AE194" s="82"/>
      <c r="AF194" s="81">
        <v>3006285767.3562908</v>
      </c>
      <c r="AG194" s="81">
        <v>56762392.537649758</v>
      </c>
      <c r="AH194" s="81">
        <v>5174807.0313026523</v>
      </c>
      <c r="AI194" s="81">
        <v>3038208825.6858668</v>
      </c>
      <c r="AJ194" s="81">
        <v>2551017536.0587759</v>
      </c>
      <c r="AK194" s="81">
        <v>0</v>
      </c>
      <c r="AL194" s="81">
        <v>0</v>
      </c>
      <c r="AM194" s="81">
        <v>164649724.2644102</v>
      </c>
      <c r="AN194" s="81">
        <v>0</v>
      </c>
      <c r="AO194" s="81">
        <v>0</v>
      </c>
      <c r="AP194" s="82"/>
      <c r="AQ194" s="81">
        <v>10839</v>
      </c>
      <c r="AR194" s="81">
        <v>2980</v>
      </c>
      <c r="AS194" s="81">
        <v>0</v>
      </c>
      <c r="AT194" s="81">
        <v>2</v>
      </c>
      <c r="AU194" s="81">
        <v>0</v>
      </c>
      <c r="AV194" s="81">
        <v>4</v>
      </c>
      <c r="AW194" s="81" t="s">
        <v>564</v>
      </c>
      <c r="AX194" s="82"/>
      <c r="AY194" s="81">
        <v>49190.906000000003</v>
      </c>
      <c r="AZ194" s="81">
        <v>97190.2</v>
      </c>
      <c r="BA194" s="81">
        <v>0</v>
      </c>
      <c r="BB194" s="81">
        <v>288</v>
      </c>
      <c r="BC194" s="81">
        <v>0</v>
      </c>
      <c r="BD194" s="81">
        <v>17979.768</v>
      </c>
      <c r="BE194" s="81" t="s">
        <v>564</v>
      </c>
      <c r="BF194" s="82"/>
      <c r="BG194" s="81">
        <v>0</v>
      </c>
      <c r="BH194" s="81">
        <v>0</v>
      </c>
      <c r="BI194" s="81">
        <v>324.41800000000001</v>
      </c>
      <c r="BJ194" s="81">
        <v>87.840999999999994</v>
      </c>
      <c r="BK194" s="81">
        <v>538.75900000000001</v>
      </c>
      <c r="BL194" s="81">
        <v>0</v>
      </c>
      <c r="BM194" s="82"/>
      <c r="BN194" s="81">
        <v>0</v>
      </c>
      <c r="BO194" s="81">
        <v>0</v>
      </c>
      <c r="BP194" s="81">
        <v>34</v>
      </c>
      <c r="BQ194" s="81">
        <v>1</v>
      </c>
      <c r="BR194" s="81">
        <v>62</v>
      </c>
      <c r="BS194" s="81">
        <v>0</v>
      </c>
      <c r="BT194"/>
      <c r="BU194" s="80">
        <v>843.97</v>
      </c>
      <c r="BV194" s="80">
        <v>103.276</v>
      </c>
      <c r="BW194" s="80">
        <v>0</v>
      </c>
      <c r="BX194" s="80">
        <v>0</v>
      </c>
      <c r="BY194" s="80">
        <v>3.7719999999999998</v>
      </c>
      <c r="BZ194" s="80">
        <v>0</v>
      </c>
      <c r="CA194" s="80">
        <v>0</v>
      </c>
      <c r="CB194" s="80">
        <v>0</v>
      </c>
      <c r="CC194" s="80">
        <v>0</v>
      </c>
    </row>
    <row r="195" spans="1:81">
      <c r="A195" s="80" t="s">
        <v>1860</v>
      </c>
      <c r="B195" s="80">
        <v>169</v>
      </c>
      <c r="C195" s="80">
        <v>16</v>
      </c>
      <c r="D195" s="80">
        <v>10</v>
      </c>
      <c r="E195" s="80">
        <v>2019</v>
      </c>
      <c r="F195" s="80" t="s">
        <v>73</v>
      </c>
      <c r="G195" s="80" t="s">
        <v>1844</v>
      </c>
      <c r="H195" s="80" t="s">
        <v>1845</v>
      </c>
      <c r="I195" s="177"/>
      <c r="J195" s="81">
        <v>9480.7250705885708</v>
      </c>
      <c r="K195" s="81">
        <v>75.926681115748636</v>
      </c>
      <c r="L195" s="81">
        <v>21.11517897821145</v>
      </c>
      <c r="M195" s="81">
        <v>2443.5551154172636</v>
      </c>
      <c r="N195" s="81">
        <v>1595.2450220589526</v>
      </c>
      <c r="O195" s="81">
        <v>894.01875381981995</v>
      </c>
      <c r="P195" s="81">
        <v>510.1321742794313</v>
      </c>
      <c r="Q195" s="81">
        <v>73.789828267534645</v>
      </c>
      <c r="R195" s="81">
        <v>23.796707242843091</v>
      </c>
      <c r="S195" s="81">
        <v>114.13405673046</v>
      </c>
      <c r="T195" s="82"/>
      <c r="U195" s="81">
        <v>310083951</v>
      </c>
      <c r="V195" s="81">
        <v>40344</v>
      </c>
      <c r="W195" s="81">
        <v>871</v>
      </c>
      <c r="X195" s="81">
        <v>516342</v>
      </c>
      <c r="Y195" s="81">
        <v>569115</v>
      </c>
      <c r="Z195" s="81">
        <v>559717</v>
      </c>
      <c r="AA195" s="81">
        <v>105926</v>
      </c>
      <c r="AB195" s="81">
        <v>1195775</v>
      </c>
      <c r="AC195" s="81">
        <v>4196264.25</v>
      </c>
      <c r="AD195" s="81">
        <v>114.13405673046</v>
      </c>
      <c r="AE195" s="82"/>
      <c r="AF195" s="81">
        <v>3056666952.5376668</v>
      </c>
      <c r="AG195" s="81">
        <v>54786974.599860638</v>
      </c>
      <c r="AH195" s="81">
        <v>6026587.9293391826</v>
      </c>
      <c r="AI195" s="81">
        <v>3214095651.0978551</v>
      </c>
      <c r="AJ195" s="81">
        <v>2295293652.243598</v>
      </c>
      <c r="AK195" s="81">
        <v>0</v>
      </c>
      <c r="AL195" s="81">
        <v>0</v>
      </c>
      <c r="AM195" s="81">
        <v>162855553.21061951</v>
      </c>
      <c r="AN195" s="81">
        <v>0</v>
      </c>
      <c r="AO195" s="81">
        <v>0</v>
      </c>
      <c r="AP195" s="82"/>
      <c r="AQ195" s="81">
        <v>12455</v>
      </c>
      <c r="AR195" s="81">
        <v>3189</v>
      </c>
      <c r="AS195" s="81">
        <v>0</v>
      </c>
      <c r="AT195" s="81">
        <v>4</v>
      </c>
      <c r="AU195" s="81">
        <v>0</v>
      </c>
      <c r="AV195" s="81">
        <v>7</v>
      </c>
      <c r="AW195" s="81" t="s">
        <v>564</v>
      </c>
      <c r="AX195" s="82"/>
      <c r="AY195" s="81">
        <v>56654.706000000297</v>
      </c>
      <c r="AZ195" s="81">
        <v>104396.7000000001</v>
      </c>
      <c r="BA195" s="81">
        <v>0</v>
      </c>
      <c r="BB195" s="81">
        <v>1236</v>
      </c>
      <c r="BC195" s="81">
        <v>0</v>
      </c>
      <c r="BD195" s="81">
        <v>26250.567999999999</v>
      </c>
      <c r="BE195" s="81" t="s">
        <v>564</v>
      </c>
      <c r="BF195" s="82"/>
      <c r="BG195" s="81">
        <v>0</v>
      </c>
      <c r="BH195" s="81">
        <v>0</v>
      </c>
      <c r="BI195" s="81">
        <v>288.01</v>
      </c>
      <c r="BJ195" s="81">
        <v>101.318</v>
      </c>
      <c r="BK195" s="81">
        <v>487.18700000000001</v>
      </c>
      <c r="BL195" s="81">
        <v>0</v>
      </c>
      <c r="BM195" s="82"/>
      <c r="BN195" s="81">
        <v>0</v>
      </c>
      <c r="BO195" s="81">
        <v>0</v>
      </c>
      <c r="BP195" s="81">
        <v>34</v>
      </c>
      <c r="BQ195" s="81">
        <v>4</v>
      </c>
      <c r="BR195" s="81">
        <v>58</v>
      </c>
      <c r="BS195" s="81">
        <v>0</v>
      </c>
      <c r="BT195"/>
      <c r="BU195" s="80">
        <v>758.33699999999999</v>
      </c>
      <c r="BV195" s="80">
        <v>114.423</v>
      </c>
      <c r="BW195" s="80">
        <v>0</v>
      </c>
      <c r="BX195" s="80">
        <v>0</v>
      </c>
      <c r="BY195" s="80">
        <v>3.7549999999999999</v>
      </c>
      <c r="BZ195" s="80">
        <v>0</v>
      </c>
      <c r="CA195" s="80">
        <v>0</v>
      </c>
      <c r="CB195" s="80">
        <v>0</v>
      </c>
      <c r="CC195" s="80">
        <v>0</v>
      </c>
    </row>
    <row r="196" spans="1:81">
      <c r="A196" s="80" t="s">
        <v>1861</v>
      </c>
      <c r="B196" s="80">
        <v>170</v>
      </c>
      <c r="C196" s="80">
        <v>17</v>
      </c>
      <c r="D196" s="80">
        <v>10</v>
      </c>
      <c r="E196" s="80">
        <v>2020</v>
      </c>
      <c r="F196" s="80" t="s">
        <v>218</v>
      </c>
      <c r="G196" s="80" t="s">
        <v>1844</v>
      </c>
      <c r="H196" s="80" t="s">
        <v>1845</v>
      </c>
      <c r="I196" s="177"/>
      <c r="J196" s="81">
        <v>8138.2362847137974</v>
      </c>
      <c r="K196" s="81">
        <v>85.920714931023042</v>
      </c>
      <c r="L196" s="81">
        <v>25.313162299381251</v>
      </c>
      <c r="M196" s="81">
        <v>2250.1616175265676</v>
      </c>
      <c r="N196" s="81">
        <v>1673.7811000796792</v>
      </c>
      <c r="O196" s="81">
        <v>786.4496539246428</v>
      </c>
      <c r="P196" s="81">
        <v>486.11284443728255</v>
      </c>
      <c r="Q196" s="81">
        <v>70.450199147074116</v>
      </c>
      <c r="R196" s="81">
        <v>22.844089337362998</v>
      </c>
      <c r="S196" s="81">
        <v>106.07340785168</v>
      </c>
      <c r="T196" s="82"/>
      <c r="U196" s="81">
        <v>280491301</v>
      </c>
      <c r="V196" s="81">
        <v>44834</v>
      </c>
      <c r="W196" s="81">
        <v>1031</v>
      </c>
      <c r="X196" s="81">
        <v>529881</v>
      </c>
      <c r="Y196" s="81">
        <v>573378</v>
      </c>
      <c r="Z196" s="81">
        <v>561977</v>
      </c>
      <c r="AA196" s="81">
        <v>109668</v>
      </c>
      <c r="AB196" s="81">
        <v>1194817</v>
      </c>
      <c r="AC196" s="81">
        <v>4049296.7499999995</v>
      </c>
      <c r="AD196" s="81">
        <v>106.07340785168</v>
      </c>
      <c r="AE196" s="82"/>
      <c r="AF196" s="81">
        <v>2938666161.4984012</v>
      </c>
      <c r="AG196" s="81">
        <v>59311950.225329041</v>
      </c>
      <c r="AH196" s="81">
        <v>8878240.1956012715</v>
      </c>
      <c r="AI196" s="81">
        <v>3111678496.3073082</v>
      </c>
      <c r="AJ196" s="81">
        <v>2554264130.0198741</v>
      </c>
      <c r="AK196" s="81"/>
      <c r="AL196" s="81"/>
      <c r="AM196" s="81">
        <v>155936893.1937409</v>
      </c>
      <c r="AN196" s="81"/>
      <c r="AO196" s="81"/>
      <c r="AP196" s="82"/>
      <c r="AQ196" s="81">
        <v>13902</v>
      </c>
      <c r="AR196" s="81">
        <v>3285</v>
      </c>
      <c r="AS196" s="81">
        <v>0</v>
      </c>
      <c r="AT196" s="81">
        <v>4</v>
      </c>
      <c r="AU196" s="81">
        <v>0</v>
      </c>
      <c r="AV196" s="81">
        <v>7</v>
      </c>
      <c r="AW196" s="81">
        <v>0</v>
      </c>
      <c r="AX196" s="82"/>
      <c r="AY196" s="81">
        <v>63393.006000000431</v>
      </c>
      <c r="AZ196" s="81">
        <v>111449.0000000001</v>
      </c>
      <c r="BA196" s="81">
        <v>0</v>
      </c>
      <c r="BB196" s="81">
        <v>1236</v>
      </c>
      <c r="BC196" s="81">
        <v>0</v>
      </c>
      <c r="BD196" s="81">
        <v>26326.567999999999</v>
      </c>
      <c r="BE196" s="81">
        <v>0</v>
      </c>
      <c r="BF196" s="82"/>
      <c r="BG196" s="81">
        <v>0</v>
      </c>
      <c r="BH196" s="81">
        <v>0</v>
      </c>
      <c r="BI196" s="81">
        <v>242.809</v>
      </c>
      <c r="BJ196" s="81">
        <v>79.766000000000005</v>
      </c>
      <c r="BK196" s="81">
        <v>319.536</v>
      </c>
      <c r="BL196" s="81">
        <v>0</v>
      </c>
      <c r="BM196" s="82"/>
      <c r="BN196" s="81">
        <v>0</v>
      </c>
      <c r="BO196" s="81">
        <v>0</v>
      </c>
      <c r="BP196" s="81">
        <v>32</v>
      </c>
      <c r="BQ196" s="81">
        <v>1</v>
      </c>
      <c r="BR196" s="81">
        <v>57</v>
      </c>
      <c r="BS196" s="81">
        <v>0</v>
      </c>
      <c r="BT196"/>
      <c r="BU196" s="80">
        <v>642.11099999999999</v>
      </c>
      <c r="BV196" s="80">
        <v>0</v>
      </c>
      <c r="BW196" s="80">
        <v>0</v>
      </c>
      <c r="BX196" s="80">
        <v>0</v>
      </c>
      <c r="BY196" s="80">
        <v>0</v>
      </c>
      <c r="BZ196" s="80">
        <v>0</v>
      </c>
      <c r="CA196" s="80">
        <v>0</v>
      </c>
      <c r="CB196" s="80">
        <v>0</v>
      </c>
      <c r="CC196" s="80">
        <v>0</v>
      </c>
    </row>
    <row r="197" spans="1:81">
      <c r="A197" s="80" t="s">
        <v>1862</v>
      </c>
      <c r="B197" s="80">
        <v>170</v>
      </c>
      <c r="C197" s="80">
        <v>18</v>
      </c>
      <c r="D197" s="80">
        <v>10</v>
      </c>
      <c r="E197" s="80">
        <v>2021</v>
      </c>
      <c r="F197" s="80" t="s">
        <v>75</v>
      </c>
      <c r="G197" s="174" t="s">
        <v>1844</v>
      </c>
      <c r="H197" s="80" t="s">
        <v>1845</v>
      </c>
      <c r="I197" s="177"/>
      <c r="J197" s="81">
        <v>7582.8541335836208</v>
      </c>
      <c r="K197" s="81">
        <v>94.23259916743649</v>
      </c>
      <c r="L197" s="81">
        <v>25.121173521063739</v>
      </c>
      <c r="M197" s="81">
        <v>2409.7209921487415</v>
      </c>
      <c r="N197" s="81">
        <v>1577.5967997423118</v>
      </c>
      <c r="O197" s="81">
        <v>764.77700472681374</v>
      </c>
      <c r="P197" s="81">
        <v>501.83658939587417</v>
      </c>
      <c r="Q197" s="81">
        <v>70.957444701174026</v>
      </c>
      <c r="R197" s="81">
        <v>24.315330657894016</v>
      </c>
      <c r="S197" s="81">
        <v>118.02787573521</v>
      </c>
      <c r="T197" s="82"/>
      <c r="U197" s="81">
        <v>277619486</v>
      </c>
      <c r="V197" s="81">
        <v>44834</v>
      </c>
      <c r="W197" s="81">
        <v>1031</v>
      </c>
      <c r="X197" s="81">
        <v>529881</v>
      </c>
      <c r="Y197" s="81">
        <v>575232</v>
      </c>
      <c r="Z197" s="81">
        <v>562713</v>
      </c>
      <c r="AA197" s="81">
        <v>110408</v>
      </c>
      <c r="AB197" s="81">
        <v>1189149</v>
      </c>
      <c r="AC197" s="81">
        <v>4177610.2499999995</v>
      </c>
      <c r="AD197" s="81">
        <v>118.02787573521</v>
      </c>
      <c r="AE197" s="82"/>
      <c r="AF197" s="81">
        <v>2709221958.8104424</v>
      </c>
      <c r="AG197" s="81">
        <v>67110897.534610733</v>
      </c>
      <c r="AH197" s="81">
        <v>9030936.3634499032</v>
      </c>
      <c r="AI197" s="81">
        <v>3435557660.5939422</v>
      </c>
      <c r="AJ197" s="81">
        <v>2354536871.319922</v>
      </c>
      <c r="AK197" s="81">
        <v>0</v>
      </c>
      <c r="AL197" s="81">
        <v>0</v>
      </c>
      <c r="AM197" s="81">
        <v>156092320.92276105</v>
      </c>
      <c r="AN197" s="81">
        <v>0</v>
      </c>
      <c r="AO197" s="81">
        <v>0</v>
      </c>
      <c r="AP197" s="82"/>
      <c r="AQ197" s="81">
        <v>15398</v>
      </c>
      <c r="AR197" s="81">
        <v>3313</v>
      </c>
      <c r="AS197" s="81">
        <v>0</v>
      </c>
      <c r="AT197" s="81">
        <v>4</v>
      </c>
      <c r="AU197" s="81">
        <v>0</v>
      </c>
      <c r="AV197" s="81">
        <v>7</v>
      </c>
      <c r="AW197" s="81"/>
      <c r="AX197" s="82"/>
      <c r="AY197" s="81">
        <v>70563.60600000064</v>
      </c>
      <c r="AZ197" s="81">
        <v>115745.4000000001</v>
      </c>
      <c r="BA197" s="81">
        <v>0</v>
      </c>
      <c r="BB197" s="81">
        <v>1236</v>
      </c>
      <c r="BC197" s="81">
        <v>0</v>
      </c>
      <c r="BD197" s="81">
        <v>27118.567999999999</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1863</v>
      </c>
      <c r="B198" s="80">
        <v>170</v>
      </c>
      <c r="C198" s="80">
        <v>19</v>
      </c>
      <c r="D198" s="80">
        <v>10</v>
      </c>
      <c r="E198" s="80">
        <v>2022</v>
      </c>
      <c r="F198" s="80" t="s">
        <v>568</v>
      </c>
      <c r="G198" s="174" t="s">
        <v>1844</v>
      </c>
      <c r="H198" s="80" t="s">
        <v>1845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17323</v>
      </c>
      <c r="AR198" s="81">
        <v>3347</v>
      </c>
      <c r="AS198" s="81">
        <v>0</v>
      </c>
      <c r="AT198" s="81">
        <v>4</v>
      </c>
      <c r="AU198" s="81">
        <v>0</v>
      </c>
      <c r="AV198" s="81">
        <v>7</v>
      </c>
      <c r="AW198" s="81"/>
      <c r="AX198" s="82"/>
      <c r="AY198" s="81">
        <v>79843.506000000139</v>
      </c>
      <c r="AZ198" s="81">
        <v>133062.20000000004</v>
      </c>
      <c r="BA198" s="81">
        <v>0</v>
      </c>
      <c r="BB198" s="81">
        <v>1236</v>
      </c>
      <c r="BC198" s="81">
        <v>0</v>
      </c>
      <c r="BD198" s="81">
        <v>27676.567999999999</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1864</v>
      </c>
      <c r="B199" s="80">
        <v>171</v>
      </c>
      <c r="C199" s="80">
        <v>1</v>
      </c>
      <c r="D199" s="80">
        <v>11</v>
      </c>
      <c r="E199" s="80">
        <v>1990</v>
      </c>
      <c r="F199" s="80" t="s">
        <v>562</v>
      </c>
      <c r="G199" s="80" t="s">
        <v>1865</v>
      </c>
      <c r="H199" s="80" t="s">
        <v>1866</v>
      </c>
      <c r="I199" s="177"/>
      <c r="J199" s="81">
        <v>1388.2250404740696</v>
      </c>
      <c r="K199" s="81">
        <v>182.40178076564391</v>
      </c>
      <c r="L199" s="81">
        <v>65.2779076450567</v>
      </c>
      <c r="M199" s="81">
        <v>1026.796388908095</v>
      </c>
      <c r="N199" s="81">
        <v>885.45513698784441</v>
      </c>
      <c r="O199" s="81">
        <v>694.36635122559255</v>
      </c>
      <c r="P199" s="81">
        <v>553.18312730407149</v>
      </c>
      <c r="Q199" s="81">
        <v>56.56343193990471</v>
      </c>
      <c r="R199" s="81">
        <v>0</v>
      </c>
      <c r="S199" s="81">
        <v>61.310865023415005</v>
      </c>
      <c r="T199" s="82"/>
      <c r="U199" s="81">
        <v>97038832</v>
      </c>
      <c r="V199" s="81">
        <v>60400</v>
      </c>
      <c r="W199" s="81">
        <v>573</v>
      </c>
      <c r="X199" s="81">
        <v>421550</v>
      </c>
      <c r="Y199" s="81">
        <v>340904</v>
      </c>
      <c r="Z199" s="81">
        <v>285601</v>
      </c>
      <c r="AA199" s="81">
        <v>134319</v>
      </c>
      <c r="AB199" s="81">
        <v>918398</v>
      </c>
      <c r="AC199" s="81">
        <v>0</v>
      </c>
      <c r="AD199" s="81">
        <v>61.310865023415005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1867</v>
      </c>
      <c r="B200" s="80">
        <v>172</v>
      </c>
      <c r="C200" s="80">
        <v>2</v>
      </c>
      <c r="D200" s="80">
        <v>11</v>
      </c>
      <c r="E200" s="80">
        <v>2005</v>
      </c>
      <c r="F200" s="80" t="s">
        <v>565</v>
      </c>
      <c r="G200" s="80" t="s">
        <v>1865</v>
      </c>
      <c r="H200" s="80" t="s">
        <v>1866</v>
      </c>
      <c r="I200" s="177"/>
      <c r="J200" s="81">
        <v>1460.993288606084</v>
      </c>
      <c r="K200" s="81">
        <v>122.31755172242892</v>
      </c>
      <c r="L200" s="81">
        <v>39.288141327411545</v>
      </c>
      <c r="M200" s="81">
        <v>2220.5797467909224</v>
      </c>
      <c r="N200" s="81">
        <v>1717.9362343720923</v>
      </c>
      <c r="O200" s="81">
        <v>1002.1933191384934</v>
      </c>
      <c r="P200" s="81">
        <v>537.96139342599292</v>
      </c>
      <c r="Q200" s="81">
        <v>58.820657038541555</v>
      </c>
      <c r="R200" s="81">
        <v>85.185766733006687</v>
      </c>
      <c r="S200" s="81">
        <v>92.026371030000007</v>
      </c>
      <c r="T200" s="82"/>
      <c r="U200" s="81">
        <v>84663445</v>
      </c>
      <c r="V200" s="81">
        <v>46017</v>
      </c>
      <c r="W200" s="81">
        <v>331</v>
      </c>
      <c r="X200" s="81">
        <v>395570</v>
      </c>
      <c r="Y200" s="81">
        <v>432112</v>
      </c>
      <c r="Z200" s="81">
        <v>477010</v>
      </c>
      <c r="AA200" s="81">
        <v>106979</v>
      </c>
      <c r="AB200" s="81">
        <v>998402</v>
      </c>
      <c r="AC200" s="81">
        <v>15063339</v>
      </c>
      <c r="AD200" s="81">
        <v>92.026371030000007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1868</v>
      </c>
      <c r="B201" s="80">
        <v>173</v>
      </c>
      <c r="C201" s="80">
        <v>3</v>
      </c>
      <c r="D201" s="80">
        <v>11</v>
      </c>
      <c r="E201" s="80">
        <v>2006</v>
      </c>
      <c r="F201" s="80" t="s">
        <v>566</v>
      </c>
      <c r="G201" s="80" t="s">
        <v>1865</v>
      </c>
      <c r="H201" s="80" t="s">
        <v>1866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1869</v>
      </c>
      <c r="B202" s="80">
        <v>174</v>
      </c>
      <c r="C202" s="80">
        <v>4</v>
      </c>
      <c r="D202" s="80">
        <v>11</v>
      </c>
      <c r="E202" s="80">
        <v>2007</v>
      </c>
      <c r="F202" s="80" t="s">
        <v>567</v>
      </c>
      <c r="G202" s="80" t="s">
        <v>1865</v>
      </c>
      <c r="H202" s="80" t="s">
        <v>1866</v>
      </c>
      <c r="I202" s="177"/>
      <c r="J202" s="81">
        <v>996.38839439749609</v>
      </c>
      <c r="K202" s="81">
        <v>106.5143811533175</v>
      </c>
      <c r="L202" s="81">
        <v>41.598573972954085</v>
      </c>
      <c r="M202" s="81">
        <v>2174.0635547749175</v>
      </c>
      <c r="N202" s="81">
        <v>1636.1789723933191</v>
      </c>
      <c r="O202" s="81">
        <v>968.83882042833329</v>
      </c>
      <c r="P202" s="81">
        <v>532.2710680103603</v>
      </c>
      <c r="Q202" s="81">
        <v>62.43671607153658</v>
      </c>
      <c r="R202" s="81">
        <v>88.503321233875212</v>
      </c>
      <c r="S202" s="81">
        <v>84.928901725391</v>
      </c>
      <c r="T202" s="82"/>
      <c r="U202" s="81">
        <v>55326898</v>
      </c>
      <c r="V202" s="81">
        <v>43404</v>
      </c>
      <c r="W202" s="81">
        <v>394</v>
      </c>
      <c r="X202" s="81">
        <v>469316</v>
      </c>
      <c r="Y202" s="81">
        <v>441791</v>
      </c>
      <c r="Z202" s="81">
        <v>479373</v>
      </c>
      <c r="AA202" s="81">
        <v>104234</v>
      </c>
      <c r="AB202" s="81">
        <v>1003733</v>
      </c>
      <c r="AC202" s="81">
        <v>16099018</v>
      </c>
      <c r="AD202" s="81">
        <v>84.928901725391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1870</v>
      </c>
      <c r="B203" s="80">
        <v>175</v>
      </c>
      <c r="C203" s="80">
        <v>5</v>
      </c>
      <c r="D203" s="80">
        <v>11</v>
      </c>
      <c r="E203" s="80">
        <v>2008</v>
      </c>
      <c r="F203" s="80" t="s">
        <v>84</v>
      </c>
      <c r="G203" s="80" t="s">
        <v>1865</v>
      </c>
      <c r="H203" s="80" t="s">
        <v>1866</v>
      </c>
      <c r="I203" s="177"/>
      <c r="J203" s="81">
        <v>971.88261497943313</v>
      </c>
      <c r="K203" s="81">
        <v>79.932417145088777</v>
      </c>
      <c r="L203" s="81">
        <v>34.845641336451351</v>
      </c>
      <c r="M203" s="81">
        <v>2247.1238252047142</v>
      </c>
      <c r="N203" s="81">
        <v>1479.2623673565481</v>
      </c>
      <c r="O203" s="81">
        <v>936.87960976525858</v>
      </c>
      <c r="P203" s="81">
        <v>515.20966686669044</v>
      </c>
      <c r="Q203" s="81">
        <v>61.59801569469532</v>
      </c>
      <c r="R203" s="81">
        <v>81.449998279941511</v>
      </c>
      <c r="S203" s="81">
        <v>78.426636795820002</v>
      </c>
      <c r="T203" s="82"/>
      <c r="U203" s="81">
        <v>57454828</v>
      </c>
      <c r="V203" s="81">
        <v>43404</v>
      </c>
      <c r="W203" s="81">
        <v>394</v>
      </c>
      <c r="X203" s="81">
        <v>469316</v>
      </c>
      <c r="Y203" s="81">
        <v>446541</v>
      </c>
      <c r="Z203" s="81">
        <v>479830</v>
      </c>
      <c r="AA203" s="81">
        <v>101008</v>
      </c>
      <c r="AB203" s="81">
        <v>1006522</v>
      </c>
      <c r="AC203" s="81">
        <v>15384784</v>
      </c>
      <c r="AD203" s="81">
        <v>78.426636795820002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1871</v>
      </c>
      <c r="B204" s="80">
        <v>176</v>
      </c>
      <c r="C204" s="80">
        <v>6</v>
      </c>
      <c r="D204" s="80">
        <v>11</v>
      </c>
      <c r="E204" s="80">
        <v>2009</v>
      </c>
      <c r="F204" s="80" t="s">
        <v>85</v>
      </c>
      <c r="G204" s="80" t="s">
        <v>1865</v>
      </c>
      <c r="H204" s="80" t="s">
        <v>1866</v>
      </c>
      <c r="I204" s="177"/>
      <c r="J204" s="81">
        <v>966.50737621993255</v>
      </c>
      <c r="K204" s="81">
        <v>83.776757357822902</v>
      </c>
      <c r="L204" s="81">
        <v>40.599235792306118</v>
      </c>
      <c r="M204" s="81">
        <v>2455.1892931731054</v>
      </c>
      <c r="N204" s="81">
        <v>1760.9182051605972</v>
      </c>
      <c r="O204" s="81">
        <v>952.87581973729721</v>
      </c>
      <c r="P204" s="81">
        <v>487.55467347532857</v>
      </c>
      <c r="Q204" s="81">
        <v>58.896124178042143</v>
      </c>
      <c r="R204" s="81">
        <v>74.676190222957246</v>
      </c>
      <c r="S204" s="81">
        <v>77.103483608310015</v>
      </c>
      <c r="T204" s="82"/>
      <c r="U204" s="81">
        <v>49816757</v>
      </c>
      <c r="V204" s="81">
        <v>46360</v>
      </c>
      <c r="W204" s="81">
        <v>529</v>
      </c>
      <c r="X204" s="81">
        <v>512988</v>
      </c>
      <c r="Y204" s="81">
        <v>450909</v>
      </c>
      <c r="Z204" s="81">
        <v>481702</v>
      </c>
      <c r="AA204" s="81">
        <v>98130</v>
      </c>
      <c r="AB204" s="81">
        <v>1010256</v>
      </c>
      <c r="AC204" s="81">
        <v>13760855.5</v>
      </c>
      <c r="AD204" s="81">
        <v>77.103483608310015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3.54</v>
      </c>
      <c r="BI204" s="81">
        <v>674.69200000000001</v>
      </c>
      <c r="BJ204" s="81">
        <v>56.861999999999995</v>
      </c>
      <c r="BK204" s="81">
        <v>432.62200000000001</v>
      </c>
      <c r="BL204" s="81">
        <v>0</v>
      </c>
      <c r="BM204" s="82"/>
      <c r="BN204" s="81">
        <v>0</v>
      </c>
      <c r="BO204" s="81">
        <v>1</v>
      </c>
      <c r="BP204" s="81">
        <v>21</v>
      </c>
      <c r="BQ204" s="81">
        <v>2</v>
      </c>
      <c r="BR204" s="81">
        <v>63</v>
      </c>
      <c r="BS204" s="81">
        <v>0</v>
      </c>
      <c r="BT204"/>
      <c r="BU204" s="80"/>
      <c r="BV204" s="80"/>
      <c r="BW204" s="80"/>
      <c r="BX204" s="80"/>
      <c r="BY204" s="80"/>
      <c r="BZ204" s="80"/>
      <c r="CA204" s="80"/>
      <c r="CB204" s="80"/>
      <c r="CC204" s="80"/>
    </row>
    <row r="205" spans="1:81">
      <c r="A205" s="80" t="s">
        <v>1872</v>
      </c>
      <c r="B205" s="80">
        <v>177</v>
      </c>
      <c r="C205" s="80">
        <v>7</v>
      </c>
      <c r="D205" s="80">
        <v>11</v>
      </c>
      <c r="E205" s="80">
        <v>2010</v>
      </c>
      <c r="F205" s="80" t="s">
        <v>86</v>
      </c>
      <c r="G205" s="80" t="s">
        <v>1865</v>
      </c>
      <c r="H205" s="80" t="s">
        <v>1866</v>
      </c>
      <c r="I205" s="177"/>
      <c r="J205" s="81">
        <v>1432.7421018457671</v>
      </c>
      <c r="K205" s="81">
        <v>84.96975769236721</v>
      </c>
      <c r="L205" s="81">
        <v>35.342263136397683</v>
      </c>
      <c r="M205" s="81">
        <v>2388.2994714065203</v>
      </c>
      <c r="N205" s="81">
        <v>1647.1779880914246</v>
      </c>
      <c r="O205" s="81">
        <v>950.75054121855192</v>
      </c>
      <c r="P205" s="81">
        <v>490.79385765346143</v>
      </c>
      <c r="Q205" s="81">
        <v>61.546545623848168</v>
      </c>
      <c r="R205" s="81">
        <v>78.263687445202549</v>
      </c>
      <c r="S205" s="81">
        <v>84.703635443870013</v>
      </c>
      <c r="T205" s="82"/>
      <c r="U205" s="81">
        <v>96320576</v>
      </c>
      <c r="V205" s="81">
        <v>46360</v>
      </c>
      <c r="W205" s="81">
        <v>529</v>
      </c>
      <c r="X205" s="81">
        <v>512988</v>
      </c>
      <c r="Y205" s="81">
        <v>454376</v>
      </c>
      <c r="Z205" s="81">
        <v>482861</v>
      </c>
      <c r="AA205" s="81">
        <v>96315</v>
      </c>
      <c r="AB205" s="81">
        <v>1011592</v>
      </c>
      <c r="AC205" s="81">
        <v>13667075.5</v>
      </c>
      <c r="AD205" s="81">
        <v>84.703635443870013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3.0739999999999998</v>
      </c>
      <c r="BI205" s="81">
        <v>516.12</v>
      </c>
      <c r="BJ205" s="81">
        <v>1127.646</v>
      </c>
      <c r="BK205" s="81">
        <v>385.69099999999997</v>
      </c>
      <c r="BL205" s="81">
        <v>0</v>
      </c>
      <c r="BM205" s="82"/>
      <c r="BN205" s="81">
        <v>0</v>
      </c>
      <c r="BO205" s="81">
        <v>1</v>
      </c>
      <c r="BP205" s="81">
        <v>21</v>
      </c>
      <c r="BQ205" s="81">
        <v>3</v>
      </c>
      <c r="BR205" s="81">
        <v>62</v>
      </c>
      <c r="BS205" s="81">
        <v>0</v>
      </c>
      <c r="BT205"/>
      <c r="BU205" s="80">
        <v>1851.4849999999999</v>
      </c>
      <c r="BV205" s="80">
        <v>3.488</v>
      </c>
      <c r="BW205" s="80">
        <v>1.8580000000000001</v>
      </c>
      <c r="BX205" s="80">
        <v>0</v>
      </c>
      <c r="BY205" s="80">
        <v>7</v>
      </c>
      <c r="BZ205" s="80">
        <v>4.7</v>
      </c>
      <c r="CA205" s="80">
        <v>120</v>
      </c>
      <c r="CB205" s="80">
        <v>44</v>
      </c>
      <c r="CC205" s="80">
        <v>0</v>
      </c>
    </row>
    <row r="206" spans="1:81">
      <c r="A206" s="80" t="s">
        <v>1873</v>
      </c>
      <c r="B206" s="80">
        <v>178</v>
      </c>
      <c r="C206" s="80">
        <v>8</v>
      </c>
      <c r="D206" s="80">
        <v>11</v>
      </c>
      <c r="E206" s="80">
        <v>2011</v>
      </c>
      <c r="F206" s="80" t="s">
        <v>87</v>
      </c>
      <c r="G206" s="80" t="s">
        <v>1865</v>
      </c>
      <c r="H206" s="80" t="s">
        <v>1866</v>
      </c>
      <c r="I206" s="177"/>
      <c r="J206" s="81">
        <v>601.51091324613537</v>
      </c>
      <c r="K206" s="81">
        <v>118.01793735969257</v>
      </c>
      <c r="L206" s="81">
        <v>29.860718146561812</v>
      </c>
      <c r="M206" s="81">
        <v>2519.8938628762562</v>
      </c>
      <c r="N206" s="81">
        <v>2014.2924572221145</v>
      </c>
      <c r="O206" s="81">
        <v>957.65320891032832</v>
      </c>
      <c r="P206" s="81">
        <v>491.85193157019353</v>
      </c>
      <c r="Q206" s="81">
        <v>71.5987950606157</v>
      </c>
      <c r="R206" s="81">
        <v>68.321690078690324</v>
      </c>
      <c r="S206" s="81">
        <v>92.80545289634</v>
      </c>
      <c r="T206" s="82"/>
      <c r="U206" s="81">
        <v>46190775</v>
      </c>
      <c r="V206" s="81">
        <v>46360</v>
      </c>
      <c r="W206" s="81">
        <v>529</v>
      </c>
      <c r="X206" s="81">
        <v>512988</v>
      </c>
      <c r="Y206" s="81">
        <v>462728</v>
      </c>
      <c r="Z206" s="81">
        <v>496933</v>
      </c>
      <c r="AA206" s="81">
        <v>99395</v>
      </c>
      <c r="AB206" s="81">
        <v>1020241</v>
      </c>
      <c r="AC206" s="81">
        <v>11911186.5</v>
      </c>
      <c r="AD206" s="81">
        <v>92.80545289634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4.1310000000000002</v>
      </c>
      <c r="BI206" s="81">
        <v>330.71800000000002</v>
      </c>
      <c r="BJ206" s="81">
        <v>91.725999999999999</v>
      </c>
      <c r="BK206" s="81">
        <v>535.73</v>
      </c>
      <c r="BL206" s="81">
        <v>0</v>
      </c>
      <c r="BM206" s="82"/>
      <c r="BN206" s="81">
        <v>0</v>
      </c>
      <c r="BO206" s="81">
        <v>1</v>
      </c>
      <c r="BP206" s="81">
        <v>18</v>
      </c>
      <c r="BQ206" s="81">
        <v>3</v>
      </c>
      <c r="BR206" s="81">
        <v>67</v>
      </c>
      <c r="BS206" s="81">
        <v>0</v>
      </c>
      <c r="BT206"/>
      <c r="BU206" s="80">
        <v>743.15</v>
      </c>
      <c r="BV206" s="80">
        <v>145.96899999999999</v>
      </c>
      <c r="BW206" s="80">
        <v>0</v>
      </c>
      <c r="BX206" s="80">
        <v>67.13</v>
      </c>
      <c r="BY206" s="80">
        <v>6.056</v>
      </c>
      <c r="BZ206" s="80">
        <v>0</v>
      </c>
      <c r="CA206" s="80">
        <v>0</v>
      </c>
      <c r="CB206" s="80">
        <v>0</v>
      </c>
      <c r="CC206" s="80">
        <v>0</v>
      </c>
    </row>
    <row r="207" spans="1:81">
      <c r="A207" s="80" t="s">
        <v>1874</v>
      </c>
      <c r="B207" s="80">
        <v>179</v>
      </c>
      <c r="C207" s="80">
        <v>9</v>
      </c>
      <c r="D207" s="80">
        <v>11</v>
      </c>
      <c r="E207" s="80">
        <v>2012</v>
      </c>
      <c r="F207" s="80" t="s">
        <v>88</v>
      </c>
      <c r="G207" s="80" t="s">
        <v>1865</v>
      </c>
      <c r="H207" s="80" t="s">
        <v>1866</v>
      </c>
      <c r="I207" s="177"/>
      <c r="J207" s="81">
        <v>1510.7817986114705</v>
      </c>
      <c r="K207" s="81">
        <v>110.51896530172391</v>
      </c>
      <c r="L207" s="81">
        <v>29.781106030355801</v>
      </c>
      <c r="M207" s="81">
        <v>2825.0029627620588</v>
      </c>
      <c r="N207" s="81">
        <v>2176.184489000666</v>
      </c>
      <c r="O207" s="81">
        <v>974.72994484964102</v>
      </c>
      <c r="P207" s="81">
        <v>506.89285091831209</v>
      </c>
      <c r="Q207" s="81">
        <v>79.184252038962228</v>
      </c>
      <c r="R207" s="81">
        <v>93.355534384861869</v>
      </c>
      <c r="S207" s="81">
        <v>94.248003145811211</v>
      </c>
      <c r="T207" s="82"/>
      <c r="U207" s="81">
        <v>94429460</v>
      </c>
      <c r="V207" s="81">
        <v>46360</v>
      </c>
      <c r="W207" s="81">
        <v>529</v>
      </c>
      <c r="X207" s="81">
        <v>512988</v>
      </c>
      <c r="Y207" s="81">
        <v>476044</v>
      </c>
      <c r="Z207" s="81">
        <v>509806</v>
      </c>
      <c r="AA207" s="81">
        <v>101855</v>
      </c>
      <c r="AB207" s="81">
        <v>1038522</v>
      </c>
      <c r="AC207" s="81">
        <v>15854030</v>
      </c>
      <c r="AD207" s="81">
        <v>94.248003145811211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5.0270000000000001</v>
      </c>
      <c r="BI207" s="81">
        <v>605.38099999999997</v>
      </c>
      <c r="BJ207" s="81">
        <v>1141.8699999999999</v>
      </c>
      <c r="BK207" s="81">
        <v>722.18299999999999</v>
      </c>
      <c r="BL207" s="81">
        <v>0</v>
      </c>
      <c r="BM207" s="82"/>
      <c r="BN207" s="81">
        <v>0</v>
      </c>
      <c r="BO207" s="81">
        <v>1</v>
      </c>
      <c r="BP207" s="81">
        <v>22</v>
      </c>
      <c r="BQ207" s="81">
        <v>3</v>
      </c>
      <c r="BR207" s="81">
        <v>70</v>
      </c>
      <c r="BS207" s="81">
        <v>0</v>
      </c>
      <c r="BT207"/>
      <c r="BU207" s="80">
        <v>2160.4749999999999</v>
      </c>
      <c r="BV207" s="80">
        <v>202.321</v>
      </c>
      <c r="BW207" s="80">
        <v>1.325</v>
      </c>
      <c r="BX207" s="80">
        <v>87.947999999999993</v>
      </c>
      <c r="BY207" s="80">
        <v>22.391999999999999</v>
      </c>
      <c r="BZ207" s="80">
        <v>0</v>
      </c>
      <c r="CA207" s="80">
        <v>0</v>
      </c>
      <c r="CB207" s="80">
        <v>0</v>
      </c>
      <c r="CC207" s="80">
        <v>0</v>
      </c>
    </row>
    <row r="208" spans="1:81">
      <c r="A208" s="80" t="s">
        <v>1875</v>
      </c>
      <c r="B208" s="80">
        <v>180</v>
      </c>
      <c r="C208" s="80">
        <v>10</v>
      </c>
      <c r="D208" s="80">
        <v>11</v>
      </c>
      <c r="E208" s="80">
        <v>2013</v>
      </c>
      <c r="F208" s="80" t="s">
        <v>89</v>
      </c>
      <c r="G208" s="80" t="s">
        <v>1865</v>
      </c>
      <c r="H208" s="80" t="s">
        <v>1866</v>
      </c>
      <c r="I208" s="177"/>
      <c r="J208" s="81">
        <v>1578.2329049417249</v>
      </c>
      <c r="K208" s="81">
        <v>99.734942842262029</v>
      </c>
      <c r="L208" s="81">
        <v>21.064182749603951</v>
      </c>
      <c r="M208" s="81">
        <v>2770.1687046824459</v>
      </c>
      <c r="N208" s="81">
        <v>2175.0988941795626</v>
      </c>
      <c r="O208" s="81">
        <v>953.59628374515364</v>
      </c>
      <c r="P208" s="81">
        <v>518.03420075989447</v>
      </c>
      <c r="Q208" s="81">
        <v>81.191382089377541</v>
      </c>
      <c r="R208" s="81">
        <v>97.508294845580636</v>
      </c>
      <c r="S208" s="81">
        <v>99.131617903790001</v>
      </c>
      <c r="T208" s="82"/>
      <c r="U208" s="81">
        <v>101521339</v>
      </c>
      <c r="V208" s="81">
        <v>46360</v>
      </c>
      <c r="W208" s="81">
        <v>529</v>
      </c>
      <c r="X208" s="81">
        <v>512988</v>
      </c>
      <c r="Y208" s="81">
        <v>484364</v>
      </c>
      <c r="Z208" s="81">
        <v>521021</v>
      </c>
      <c r="AA208" s="81">
        <v>103703</v>
      </c>
      <c r="AB208" s="81">
        <v>1049578</v>
      </c>
      <c r="AC208" s="81">
        <v>16164126.5</v>
      </c>
      <c r="AD208" s="81">
        <v>99.131617903790001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5.4809999999999999</v>
      </c>
      <c r="BI208" s="81">
        <v>670.221</v>
      </c>
      <c r="BJ208" s="81">
        <v>1054.683</v>
      </c>
      <c r="BK208" s="81">
        <v>644.86199999999997</v>
      </c>
      <c r="BL208" s="81">
        <v>0</v>
      </c>
      <c r="BM208" s="82"/>
      <c r="BN208" s="81">
        <v>0</v>
      </c>
      <c r="BO208" s="81">
        <v>1</v>
      </c>
      <c r="BP208" s="81">
        <v>23</v>
      </c>
      <c r="BQ208" s="81">
        <v>3</v>
      </c>
      <c r="BR208" s="81">
        <v>66</v>
      </c>
      <c r="BS208" s="81">
        <v>0</v>
      </c>
      <c r="BT208"/>
      <c r="BU208" s="80">
        <v>2173.623</v>
      </c>
      <c r="BV208" s="80">
        <v>186.75299999999999</v>
      </c>
      <c r="BW208" s="80">
        <v>0</v>
      </c>
      <c r="BX208" s="80">
        <v>0</v>
      </c>
      <c r="BY208" s="80">
        <v>14.871</v>
      </c>
      <c r="BZ208" s="80">
        <v>0</v>
      </c>
      <c r="CA208" s="80">
        <v>0</v>
      </c>
      <c r="CB208" s="80">
        <v>0</v>
      </c>
      <c r="CC208" s="80">
        <v>0</v>
      </c>
    </row>
    <row r="209" spans="1:81">
      <c r="A209" s="80" t="s">
        <v>1876</v>
      </c>
      <c r="B209" s="80">
        <v>181</v>
      </c>
      <c r="C209" s="80">
        <v>11</v>
      </c>
      <c r="D209" s="80">
        <v>11</v>
      </c>
      <c r="E209" s="80">
        <v>2014</v>
      </c>
      <c r="F209" s="80" t="s">
        <v>90</v>
      </c>
      <c r="G209" s="80" t="s">
        <v>1865</v>
      </c>
      <c r="H209" s="80" t="s">
        <v>1866</v>
      </c>
      <c r="I209" s="177"/>
      <c r="J209" s="81">
        <v>1531.5290909662062</v>
      </c>
      <c r="K209" s="81">
        <v>111.49711943997198</v>
      </c>
      <c r="L209" s="81">
        <v>30.005239607463871</v>
      </c>
      <c r="M209" s="81">
        <v>2768.9170706656241</v>
      </c>
      <c r="N209" s="81">
        <v>1901.4299977804142</v>
      </c>
      <c r="O209" s="81">
        <v>918.70492905194828</v>
      </c>
      <c r="P209" s="81">
        <v>521.07501340807721</v>
      </c>
      <c r="Q209" s="81">
        <v>78.191222872968353</v>
      </c>
      <c r="R209" s="81">
        <v>96.355970298880948</v>
      </c>
      <c r="S209" s="81">
        <v>105.14940539062</v>
      </c>
      <c r="T209" s="82"/>
      <c r="U209" s="81">
        <v>108836279</v>
      </c>
      <c r="V209" s="81">
        <v>52438</v>
      </c>
      <c r="W209" s="81">
        <v>604</v>
      </c>
      <c r="X209" s="81">
        <v>524708</v>
      </c>
      <c r="Y209" s="81">
        <v>490085</v>
      </c>
      <c r="Z209" s="81">
        <v>528667</v>
      </c>
      <c r="AA209" s="81">
        <v>103772</v>
      </c>
      <c r="AB209" s="81">
        <v>1053509</v>
      </c>
      <c r="AC209" s="81">
        <v>16023329</v>
      </c>
      <c r="AD209" s="81">
        <v>105.14940539062</v>
      </c>
      <c r="AE209" s="82"/>
      <c r="AF209" s="81">
        <v>860820720.50052178</v>
      </c>
      <c r="AG209" s="81">
        <v>92111288.567388535</v>
      </c>
      <c r="AH209" s="81">
        <v>5206564.9951193128</v>
      </c>
      <c r="AI209" s="81">
        <v>3074374884.2631683</v>
      </c>
      <c r="AJ209" s="81">
        <v>2226503412.1208777</v>
      </c>
      <c r="AK209" s="81">
        <v>0</v>
      </c>
      <c r="AL209" s="81">
        <v>0</v>
      </c>
      <c r="AM209" s="81">
        <v>144631042.88854277</v>
      </c>
      <c r="AN209" s="81">
        <v>0</v>
      </c>
      <c r="AO209" s="81">
        <v>0</v>
      </c>
      <c r="AP209" s="82"/>
      <c r="AQ209" s="81">
        <v>12171</v>
      </c>
      <c r="AR209" s="81">
        <v>944</v>
      </c>
      <c r="AS209" s="81">
        <v>0</v>
      </c>
      <c r="AT209" s="81">
        <v>2</v>
      </c>
      <c r="AU209" s="81">
        <v>0</v>
      </c>
      <c r="AV209" s="81">
        <v>2</v>
      </c>
      <c r="AW209" s="81" t="s">
        <v>564</v>
      </c>
      <c r="AX209" s="82"/>
      <c r="AY209" s="81">
        <v>48355.3</v>
      </c>
      <c r="AZ209" s="81">
        <v>32643.899999999998</v>
      </c>
      <c r="BA209" s="81">
        <v>0</v>
      </c>
      <c r="BB209" s="81">
        <v>273.5</v>
      </c>
      <c r="BC209" s="81">
        <v>0</v>
      </c>
      <c r="BD209" s="81">
        <v>11944</v>
      </c>
      <c r="BE209" s="81" t="s">
        <v>564</v>
      </c>
      <c r="BF209" s="82"/>
      <c r="BG209" s="81">
        <v>0</v>
      </c>
      <c r="BH209" s="81">
        <v>5.7309999999999999</v>
      </c>
      <c r="BI209" s="81">
        <v>617.48400000000004</v>
      </c>
      <c r="BJ209" s="81">
        <v>1133.116</v>
      </c>
      <c r="BK209" s="81">
        <v>589.41399999999999</v>
      </c>
      <c r="BL209" s="81">
        <v>0</v>
      </c>
      <c r="BM209" s="82"/>
      <c r="BN209" s="81">
        <v>0</v>
      </c>
      <c r="BO209" s="81">
        <v>1</v>
      </c>
      <c r="BP209" s="81">
        <v>22</v>
      </c>
      <c r="BQ209" s="81">
        <v>3</v>
      </c>
      <c r="BR209" s="81">
        <v>64</v>
      </c>
      <c r="BS209" s="81">
        <v>0</v>
      </c>
      <c r="BT209"/>
      <c r="BU209" s="80">
        <v>2177.9279999999999</v>
      </c>
      <c r="BV209" s="80">
        <v>139.09399999999999</v>
      </c>
      <c r="BW209" s="80">
        <v>1.385</v>
      </c>
      <c r="BX209" s="80">
        <v>0.54100000000000004</v>
      </c>
      <c r="BY209" s="80">
        <v>26.797000000000001</v>
      </c>
      <c r="BZ209" s="80">
        <v>0</v>
      </c>
      <c r="CA209" s="80">
        <v>0</v>
      </c>
      <c r="CB209" s="80">
        <v>0</v>
      </c>
      <c r="CC209" s="80">
        <v>0</v>
      </c>
    </row>
    <row r="210" spans="1:81">
      <c r="A210" s="80" t="s">
        <v>1877</v>
      </c>
      <c r="B210" s="80">
        <v>182</v>
      </c>
      <c r="C210" s="80">
        <v>12</v>
      </c>
      <c r="D210" s="80">
        <v>11</v>
      </c>
      <c r="E210" s="80">
        <v>2015</v>
      </c>
      <c r="F210" s="80" t="s">
        <v>91</v>
      </c>
      <c r="G210" s="80" t="s">
        <v>1865</v>
      </c>
      <c r="H210" s="80" t="s">
        <v>1866</v>
      </c>
      <c r="I210" s="177"/>
      <c r="J210" s="81">
        <v>1143.9977833343869</v>
      </c>
      <c r="K210" s="81">
        <v>124.70713317229668</v>
      </c>
      <c r="L210" s="81">
        <v>38.80278327107365</v>
      </c>
      <c r="M210" s="81">
        <v>2650.4372210982006</v>
      </c>
      <c r="N210" s="81">
        <v>1653.4483748860223</v>
      </c>
      <c r="O210" s="81">
        <v>918.87604997121275</v>
      </c>
      <c r="P210" s="81">
        <v>522.14834302931752</v>
      </c>
      <c r="Q210" s="81">
        <v>76.762862051916898</v>
      </c>
      <c r="R210" s="81">
        <v>101.05472901959206</v>
      </c>
      <c r="S210" s="81">
        <v>92.140541740576012</v>
      </c>
      <c r="T210" s="82"/>
      <c r="U210" s="81">
        <v>88229723</v>
      </c>
      <c r="V210" s="81">
        <v>52438</v>
      </c>
      <c r="W210" s="81">
        <v>604</v>
      </c>
      <c r="X210" s="81">
        <v>524708</v>
      </c>
      <c r="Y210" s="81">
        <v>495783</v>
      </c>
      <c r="Z210" s="81">
        <v>533860</v>
      </c>
      <c r="AA210" s="81">
        <v>103904</v>
      </c>
      <c r="AB210" s="81">
        <v>1056503</v>
      </c>
      <c r="AC210" s="81">
        <v>17310957.5</v>
      </c>
      <c r="AD210" s="81">
        <v>92.140541740576012</v>
      </c>
      <c r="AE210" s="82"/>
      <c r="AF210" s="81">
        <v>645570382.85309613</v>
      </c>
      <c r="AG210" s="81">
        <v>94583344.673192069</v>
      </c>
      <c r="AH210" s="81">
        <v>5770661.1270211097</v>
      </c>
      <c r="AI210" s="81">
        <v>3239319453.4622054</v>
      </c>
      <c r="AJ210" s="81">
        <v>2121223655.9713492</v>
      </c>
      <c r="AK210" s="81">
        <v>0</v>
      </c>
      <c r="AL210" s="81">
        <v>0</v>
      </c>
      <c r="AM210" s="81">
        <v>144789304.28660059</v>
      </c>
      <c r="AN210" s="81">
        <v>0</v>
      </c>
      <c r="AO210" s="81">
        <v>0</v>
      </c>
      <c r="AP210" s="82"/>
      <c r="AQ210" s="81">
        <v>13707</v>
      </c>
      <c r="AR210" s="81">
        <v>1285</v>
      </c>
      <c r="AS210" s="81">
        <v>2</v>
      </c>
      <c r="AT210" s="81">
        <v>2</v>
      </c>
      <c r="AU210" s="81">
        <v>0</v>
      </c>
      <c r="AV210" s="81">
        <v>2</v>
      </c>
      <c r="AW210" s="81" t="s">
        <v>564</v>
      </c>
      <c r="AX210" s="82"/>
      <c r="AY210" s="81">
        <v>55066.8</v>
      </c>
      <c r="AZ210" s="81">
        <v>45999.7</v>
      </c>
      <c r="BA210" s="81">
        <v>6.4</v>
      </c>
      <c r="BB210" s="81">
        <v>273.5</v>
      </c>
      <c r="BC210" s="81">
        <v>0</v>
      </c>
      <c r="BD210" s="81">
        <v>11944</v>
      </c>
      <c r="BE210" s="81" t="s">
        <v>564</v>
      </c>
      <c r="BF210" s="82"/>
      <c r="BG210" s="81">
        <v>0</v>
      </c>
      <c r="BH210" s="81">
        <v>5.0679999999999996</v>
      </c>
      <c r="BI210" s="81">
        <v>626.06299999999999</v>
      </c>
      <c r="BJ210" s="81">
        <v>1004.621</v>
      </c>
      <c r="BK210" s="81">
        <v>555.1629999999999</v>
      </c>
      <c r="BL210" s="81">
        <v>0</v>
      </c>
      <c r="BM210" s="82"/>
      <c r="BN210" s="81">
        <v>0</v>
      </c>
      <c r="BO210" s="81">
        <v>1</v>
      </c>
      <c r="BP210" s="81">
        <v>23</v>
      </c>
      <c r="BQ210" s="81">
        <v>3</v>
      </c>
      <c r="BR210" s="81">
        <v>61</v>
      </c>
      <c r="BS210" s="81">
        <v>0</v>
      </c>
      <c r="BT210"/>
      <c r="BU210" s="80">
        <v>2039.0730000000001</v>
      </c>
      <c r="BV210" s="80">
        <v>126.509</v>
      </c>
      <c r="BW210" s="80">
        <v>1.639</v>
      </c>
      <c r="BX210" s="80">
        <v>0.53100000000000003</v>
      </c>
      <c r="BY210" s="80">
        <v>23.163</v>
      </c>
      <c r="BZ210" s="80">
        <v>0</v>
      </c>
      <c r="CA210" s="80">
        <v>0</v>
      </c>
      <c r="CB210" s="80">
        <v>0</v>
      </c>
      <c r="CC210" s="80">
        <v>0</v>
      </c>
    </row>
    <row r="211" spans="1:81">
      <c r="A211" s="80" t="s">
        <v>1878</v>
      </c>
      <c r="B211" s="80">
        <v>183</v>
      </c>
      <c r="C211" s="80">
        <v>13</v>
      </c>
      <c r="D211" s="80">
        <v>11</v>
      </c>
      <c r="E211" s="80">
        <v>2016</v>
      </c>
      <c r="F211" s="80" t="s">
        <v>92</v>
      </c>
      <c r="G211" s="80" t="s">
        <v>1865</v>
      </c>
      <c r="H211" s="80" t="s">
        <v>1866</v>
      </c>
      <c r="I211" s="177"/>
      <c r="J211" s="81">
        <v>1149.4150329378012</v>
      </c>
      <c r="K211" s="81">
        <v>126.03456619650798</v>
      </c>
      <c r="L211" s="81">
        <v>33.87173525586195</v>
      </c>
      <c r="M211" s="81">
        <v>2181.9509392943705</v>
      </c>
      <c r="N211" s="81">
        <v>1660.6936024582219</v>
      </c>
      <c r="O211" s="81">
        <v>918.29524223155761</v>
      </c>
      <c r="P211" s="81">
        <v>508.85880687611308</v>
      </c>
      <c r="Q211" s="81">
        <v>74.765202225080955</v>
      </c>
      <c r="R211" s="81">
        <v>52.66965555138438</v>
      </c>
      <c r="S211" s="81">
        <v>145.28159720126999</v>
      </c>
      <c r="T211" s="82"/>
      <c r="U211" s="81">
        <v>87505718</v>
      </c>
      <c r="V211" s="81">
        <v>52438</v>
      </c>
      <c r="W211" s="81">
        <v>604</v>
      </c>
      <c r="X211" s="81">
        <v>524708</v>
      </c>
      <c r="Y211" s="81">
        <v>500534</v>
      </c>
      <c r="Z211" s="81">
        <v>540081</v>
      </c>
      <c r="AA211" s="81">
        <v>104731</v>
      </c>
      <c r="AB211" s="81">
        <v>1058517</v>
      </c>
      <c r="AC211" s="81">
        <v>8995458.7154729273</v>
      </c>
      <c r="AD211" s="81">
        <v>145.28159720126999</v>
      </c>
      <c r="AE211" s="82"/>
      <c r="AF211" s="81">
        <v>645688451.989205</v>
      </c>
      <c r="AG211" s="81">
        <v>91504927.12810348</v>
      </c>
      <c r="AH211" s="81">
        <v>3920110.2603130969</v>
      </c>
      <c r="AI211" s="81">
        <v>3047133066.5309539</v>
      </c>
      <c r="AJ211" s="81">
        <v>1998349806.589103</v>
      </c>
      <c r="AK211" s="81">
        <v>0</v>
      </c>
      <c r="AL211" s="81">
        <v>0</v>
      </c>
      <c r="AM211" s="81">
        <v>145178016.0539034</v>
      </c>
      <c r="AN211" s="81">
        <v>0</v>
      </c>
      <c r="AO211" s="81">
        <v>0</v>
      </c>
      <c r="AP211" s="82"/>
      <c r="AQ211" s="81">
        <v>15129</v>
      </c>
      <c r="AR211" s="81">
        <v>1478</v>
      </c>
      <c r="AS211" s="81">
        <v>2</v>
      </c>
      <c r="AT211" s="81">
        <v>2</v>
      </c>
      <c r="AU211" s="81">
        <v>0</v>
      </c>
      <c r="AV211" s="81">
        <v>3</v>
      </c>
      <c r="AW211" s="81" t="s">
        <v>564</v>
      </c>
      <c r="AX211" s="82"/>
      <c r="AY211" s="81">
        <v>61392.800000000003</v>
      </c>
      <c r="AZ211" s="81">
        <v>55881.9</v>
      </c>
      <c r="BA211" s="81">
        <v>6.4</v>
      </c>
      <c r="BB211" s="81">
        <v>273.5</v>
      </c>
      <c r="BC211" s="81">
        <v>0</v>
      </c>
      <c r="BD211" s="81">
        <v>11984</v>
      </c>
      <c r="BE211" s="81" t="s">
        <v>564</v>
      </c>
      <c r="BF211" s="82"/>
      <c r="BG211" s="81">
        <v>0</v>
      </c>
      <c r="BH211" s="81">
        <v>5.1280000000000001</v>
      </c>
      <c r="BI211" s="81">
        <v>643.41200000000003</v>
      </c>
      <c r="BJ211" s="81">
        <v>1294.403</v>
      </c>
      <c r="BK211" s="81">
        <v>572.57999999999993</v>
      </c>
      <c r="BL211" s="81">
        <v>0</v>
      </c>
      <c r="BM211" s="82"/>
      <c r="BN211" s="81">
        <v>0</v>
      </c>
      <c r="BO211" s="81">
        <v>1</v>
      </c>
      <c r="BP211" s="81">
        <v>22</v>
      </c>
      <c r="BQ211" s="81">
        <v>3</v>
      </c>
      <c r="BR211" s="81">
        <v>61</v>
      </c>
      <c r="BS211" s="81">
        <v>0</v>
      </c>
      <c r="BT211"/>
      <c r="BU211" s="80">
        <v>2345.9679999999998</v>
      </c>
      <c r="BV211" s="80">
        <v>141.929</v>
      </c>
      <c r="BW211" s="80">
        <v>1.149</v>
      </c>
      <c r="BX211" s="80">
        <v>0.64200000000000002</v>
      </c>
      <c r="BY211" s="80">
        <v>25.835000000000001</v>
      </c>
      <c r="BZ211" s="80">
        <v>0</v>
      </c>
      <c r="CA211" s="80">
        <v>0</v>
      </c>
      <c r="CB211" s="80">
        <v>0</v>
      </c>
      <c r="CC211" s="80">
        <v>0</v>
      </c>
    </row>
    <row r="212" spans="1:81">
      <c r="A212" s="80" t="s">
        <v>1879</v>
      </c>
      <c r="B212" s="80">
        <v>184</v>
      </c>
      <c r="C212" s="80">
        <v>14</v>
      </c>
      <c r="D212" s="80">
        <v>11</v>
      </c>
      <c r="E212" s="80">
        <v>2017</v>
      </c>
      <c r="F212" s="80" t="s">
        <v>71</v>
      </c>
      <c r="G212" s="80" t="s">
        <v>1865</v>
      </c>
      <c r="H212" s="80" t="s">
        <v>1866</v>
      </c>
      <c r="I212" s="177"/>
      <c r="J212" s="81">
        <v>1112.5850258342009</v>
      </c>
      <c r="K212" s="81">
        <v>128.92800182859503</v>
      </c>
      <c r="L212" s="81">
        <v>36.07434903942724</v>
      </c>
      <c r="M212" s="81">
        <v>2118.7586182918012</v>
      </c>
      <c r="N212" s="81">
        <v>1814.6053987608989</v>
      </c>
      <c r="O212" s="81">
        <v>909.46415232391109</v>
      </c>
      <c r="P212" s="81">
        <v>505.48087384416709</v>
      </c>
      <c r="Q212" s="81">
        <v>72.435922256458355</v>
      </c>
      <c r="R212" s="81">
        <v>51.531455142266168</v>
      </c>
      <c r="S212" s="81">
        <v>166.00875793410998</v>
      </c>
      <c r="T212" s="82"/>
      <c r="U212" s="81">
        <v>92243455</v>
      </c>
      <c r="V212" s="81">
        <v>52438</v>
      </c>
      <c r="W212" s="81">
        <v>604</v>
      </c>
      <c r="X212" s="81">
        <v>524708</v>
      </c>
      <c r="Y212" s="81">
        <v>505653</v>
      </c>
      <c r="Z212" s="81">
        <v>543760</v>
      </c>
      <c r="AA212" s="81">
        <v>104699</v>
      </c>
      <c r="AB212" s="81">
        <v>1060545</v>
      </c>
      <c r="AC212" s="81">
        <v>8975696.7499999981</v>
      </c>
      <c r="AD212" s="81">
        <v>166.00875793411001</v>
      </c>
      <c r="AE212" s="82"/>
      <c r="AF212" s="81">
        <v>659457333.2475431</v>
      </c>
      <c r="AG212" s="81">
        <v>92889356.846137583</v>
      </c>
      <c r="AH212" s="81">
        <v>5851033.8120465958</v>
      </c>
      <c r="AI212" s="81">
        <v>3113079400.32056</v>
      </c>
      <c r="AJ212" s="81">
        <v>2229235832.7945542</v>
      </c>
      <c r="AK212" s="81">
        <v>0</v>
      </c>
      <c r="AL212" s="81">
        <v>0</v>
      </c>
      <c r="AM212" s="81">
        <v>145683760.0567404</v>
      </c>
      <c r="AN212" s="81">
        <v>0</v>
      </c>
      <c r="AO212" s="81">
        <v>0</v>
      </c>
      <c r="AP212" s="82"/>
      <c r="AQ212" s="81">
        <v>16320</v>
      </c>
      <c r="AR212" s="81">
        <v>1605</v>
      </c>
      <c r="AS212" s="81">
        <v>2</v>
      </c>
      <c r="AT212" s="81">
        <v>2</v>
      </c>
      <c r="AU212" s="81">
        <v>0</v>
      </c>
      <c r="AV212" s="81">
        <v>3</v>
      </c>
      <c r="AW212" s="81" t="s">
        <v>564</v>
      </c>
      <c r="AX212" s="82"/>
      <c r="AY212" s="81">
        <v>66917.899999999994</v>
      </c>
      <c r="AZ212" s="81">
        <v>70205.200000000012</v>
      </c>
      <c r="BA212" s="81">
        <v>6.4</v>
      </c>
      <c r="BB212" s="81">
        <v>273.5</v>
      </c>
      <c r="BC212" s="81">
        <v>0</v>
      </c>
      <c r="BD212" s="81">
        <v>11984</v>
      </c>
      <c r="BE212" s="81" t="s">
        <v>564</v>
      </c>
      <c r="BF212" s="82"/>
      <c r="BG212" s="81">
        <v>0</v>
      </c>
      <c r="BH212" s="81">
        <v>5.2670000000000003</v>
      </c>
      <c r="BI212" s="81">
        <v>625.91099999999994</v>
      </c>
      <c r="BJ212" s="81">
        <v>1507.3979999999999</v>
      </c>
      <c r="BK212" s="81">
        <v>574.15499999999997</v>
      </c>
      <c r="BL212" s="81">
        <v>0</v>
      </c>
      <c r="BM212" s="82"/>
      <c r="BN212" s="81">
        <v>0</v>
      </c>
      <c r="BO212" s="81">
        <v>1</v>
      </c>
      <c r="BP212" s="81">
        <v>23</v>
      </c>
      <c r="BQ212" s="81">
        <v>4</v>
      </c>
      <c r="BR212" s="81">
        <v>59</v>
      </c>
      <c r="BS212" s="81">
        <v>0</v>
      </c>
      <c r="BT212"/>
      <c r="BU212" s="80">
        <v>2526.5540000000001</v>
      </c>
      <c r="BV212" s="80">
        <v>161.37700000000001</v>
      </c>
      <c r="BW212" s="80">
        <v>0</v>
      </c>
      <c r="BX212" s="80">
        <v>0.11799999999999999</v>
      </c>
      <c r="BY212" s="80">
        <v>24.681999999999999</v>
      </c>
      <c r="BZ212" s="80">
        <v>0</v>
      </c>
      <c r="CA212" s="80">
        <v>0</v>
      </c>
      <c r="CB212" s="80">
        <v>0</v>
      </c>
      <c r="CC212" s="80">
        <v>0</v>
      </c>
    </row>
    <row r="213" spans="1:81">
      <c r="A213" s="80" t="s">
        <v>1880</v>
      </c>
      <c r="B213" s="80">
        <v>185</v>
      </c>
      <c r="C213" s="80">
        <v>15</v>
      </c>
      <c r="D213" s="80">
        <v>11</v>
      </c>
      <c r="E213" s="80">
        <v>2018</v>
      </c>
      <c r="F213" s="80" t="s">
        <v>93</v>
      </c>
      <c r="G213" s="80" t="s">
        <v>1865</v>
      </c>
      <c r="H213" s="80" t="s">
        <v>1866</v>
      </c>
      <c r="I213" s="177"/>
      <c r="J213" s="81">
        <v>1166.5953209487209</v>
      </c>
      <c r="K213" s="81">
        <v>119.61411826501508</v>
      </c>
      <c r="L213" s="81">
        <v>33.416135723043105</v>
      </c>
      <c r="M213" s="81">
        <v>2259.2316511103513</v>
      </c>
      <c r="N213" s="81">
        <v>1711.1909462081817</v>
      </c>
      <c r="O213" s="81">
        <v>897.26128924475029</v>
      </c>
      <c r="P213" s="81">
        <v>498.83837594479894</v>
      </c>
      <c r="Q213" s="81">
        <v>67.346174623116653</v>
      </c>
      <c r="R213" s="81">
        <v>53.170613481641986</v>
      </c>
      <c r="S213" s="81">
        <v>143.70811129773901</v>
      </c>
      <c r="T213" s="82"/>
      <c r="U213" s="81">
        <v>102932909</v>
      </c>
      <c r="V213" s="81">
        <v>52438</v>
      </c>
      <c r="W213" s="81">
        <v>604</v>
      </c>
      <c r="X213" s="81">
        <v>524708</v>
      </c>
      <c r="Y213" s="81">
        <v>510960</v>
      </c>
      <c r="Z213" s="81">
        <v>546736</v>
      </c>
      <c r="AA213" s="81">
        <v>104362</v>
      </c>
      <c r="AB213" s="81">
        <v>1062585</v>
      </c>
      <c r="AC213" s="81">
        <v>9224907.7500000019</v>
      </c>
      <c r="AD213" s="81">
        <v>143.70811129773901</v>
      </c>
      <c r="AE213" s="82"/>
      <c r="AF213" s="81">
        <v>662241877.95194995</v>
      </c>
      <c r="AG213" s="81">
        <v>81989223.492030203</v>
      </c>
      <c r="AH213" s="81">
        <v>5496228.0641727792</v>
      </c>
      <c r="AI213" s="81">
        <v>2962503975.7397642</v>
      </c>
      <c r="AJ213" s="81">
        <v>2243778986.7957902</v>
      </c>
      <c r="AK213" s="81">
        <v>0</v>
      </c>
      <c r="AL213" s="81">
        <v>0</v>
      </c>
      <c r="AM213" s="81">
        <v>146266005.47553739</v>
      </c>
      <c r="AN213" s="81">
        <v>0</v>
      </c>
      <c r="AO213" s="81">
        <v>0</v>
      </c>
      <c r="AP213" s="82"/>
      <c r="AQ213" s="81">
        <v>17554</v>
      </c>
      <c r="AR213" s="81">
        <v>1721</v>
      </c>
      <c r="AS213" s="81">
        <v>2</v>
      </c>
      <c r="AT213" s="81">
        <v>3</v>
      </c>
      <c r="AU213" s="81">
        <v>0</v>
      </c>
      <c r="AV213" s="81">
        <v>3</v>
      </c>
      <c r="AW213" s="81" t="s">
        <v>564</v>
      </c>
      <c r="AX213" s="82"/>
      <c r="AY213" s="81">
        <v>72675.099999999933</v>
      </c>
      <c r="AZ213" s="81">
        <v>143798.6</v>
      </c>
      <c r="BA213" s="81">
        <v>6</v>
      </c>
      <c r="BB213" s="81">
        <v>281</v>
      </c>
      <c r="BC213" s="81">
        <v>0</v>
      </c>
      <c r="BD213" s="81">
        <v>11984</v>
      </c>
      <c r="BE213" s="81" t="s">
        <v>564</v>
      </c>
      <c r="BF213" s="82"/>
      <c r="BG213" s="81">
        <v>0</v>
      </c>
      <c r="BH213" s="81">
        <v>5.3250000000000002</v>
      </c>
      <c r="BI213" s="81">
        <v>612.15099999999995</v>
      </c>
      <c r="BJ213" s="81">
        <v>1217.7149999999999</v>
      </c>
      <c r="BK213" s="81">
        <v>566.39200000000005</v>
      </c>
      <c r="BL213" s="81">
        <v>0</v>
      </c>
      <c r="BM213" s="82"/>
      <c r="BN213" s="81">
        <v>0</v>
      </c>
      <c r="BO213" s="81">
        <v>1</v>
      </c>
      <c r="BP213" s="81">
        <v>23</v>
      </c>
      <c r="BQ213" s="81">
        <v>4</v>
      </c>
      <c r="BR213" s="81">
        <v>57</v>
      </c>
      <c r="BS213" s="81">
        <v>0</v>
      </c>
      <c r="BT213"/>
      <c r="BU213" s="80">
        <v>2211.3020000000001</v>
      </c>
      <c r="BV213" s="80">
        <v>163.31700000000001</v>
      </c>
      <c r="BW213" s="80">
        <v>0</v>
      </c>
      <c r="BX213" s="80">
        <v>0.73799999999999999</v>
      </c>
      <c r="BY213" s="80">
        <v>26.181000000000001</v>
      </c>
      <c r="BZ213" s="80">
        <v>0.02</v>
      </c>
      <c r="CA213" s="80">
        <v>0</v>
      </c>
      <c r="CB213" s="80">
        <v>2.5000000000000001E-2</v>
      </c>
      <c r="CC213" s="80">
        <v>0</v>
      </c>
    </row>
    <row r="214" spans="1:81">
      <c r="A214" s="80" t="s">
        <v>1881</v>
      </c>
      <c r="B214" s="80">
        <v>186</v>
      </c>
      <c r="C214" s="80">
        <v>16</v>
      </c>
      <c r="D214" s="80">
        <v>11</v>
      </c>
      <c r="E214" s="80">
        <v>2019</v>
      </c>
      <c r="F214" s="80" t="s">
        <v>73</v>
      </c>
      <c r="G214" s="80" t="s">
        <v>1865</v>
      </c>
      <c r="H214" s="80" t="s">
        <v>1866</v>
      </c>
      <c r="I214" s="177"/>
      <c r="J214" s="81">
        <v>1095.4978151125499</v>
      </c>
      <c r="K214" s="81">
        <v>111.3831404932527</v>
      </c>
      <c r="L214" s="81">
        <v>33.779343040747541</v>
      </c>
      <c r="M214" s="81">
        <v>2160.1538422677309</v>
      </c>
      <c r="N214" s="81">
        <v>1512.4939703972177</v>
      </c>
      <c r="O214" s="81">
        <v>875.13903126333105</v>
      </c>
      <c r="P214" s="81">
        <v>496.10337092920582</v>
      </c>
      <c r="Q214" s="81">
        <v>65.661855003117552</v>
      </c>
      <c r="R214" s="81">
        <v>51.685685669680893</v>
      </c>
      <c r="S214" s="81">
        <v>158.81776961215999</v>
      </c>
      <c r="T214" s="82"/>
      <c r="U214" s="81">
        <v>99436325</v>
      </c>
      <c r="V214" s="81">
        <v>52438</v>
      </c>
      <c r="W214" s="81">
        <v>604</v>
      </c>
      <c r="X214" s="81">
        <v>524708</v>
      </c>
      <c r="Y214" s="81">
        <v>517251</v>
      </c>
      <c r="Z214" s="81">
        <v>547897</v>
      </c>
      <c r="AA214" s="81">
        <v>103013</v>
      </c>
      <c r="AB214" s="81">
        <v>1064060</v>
      </c>
      <c r="AC214" s="81">
        <v>9114151.5</v>
      </c>
      <c r="AD214" s="81">
        <v>158.81776961215999</v>
      </c>
      <c r="AE214" s="82"/>
      <c r="AF214" s="81">
        <v>647399515.92456007</v>
      </c>
      <c r="AG214" s="81">
        <v>79971679.971296281</v>
      </c>
      <c r="AH214" s="81">
        <v>5963203.5752719752</v>
      </c>
      <c r="AI214" s="81">
        <v>2957846344.271533</v>
      </c>
      <c r="AJ214" s="81">
        <v>1972308419.6957507</v>
      </c>
      <c r="AK214" s="81">
        <v>0</v>
      </c>
      <c r="AL214" s="81">
        <v>0</v>
      </c>
      <c r="AM214" s="81">
        <v>144916961.76060864</v>
      </c>
      <c r="AN214" s="81">
        <v>0</v>
      </c>
      <c r="AO214" s="81">
        <v>0</v>
      </c>
      <c r="AP214" s="82"/>
      <c r="AQ214" s="81">
        <v>18746</v>
      </c>
      <c r="AR214" s="81">
        <v>1816</v>
      </c>
      <c r="AS214" s="81">
        <v>2</v>
      </c>
      <c r="AT214" s="81">
        <v>3</v>
      </c>
      <c r="AU214" s="81">
        <v>0</v>
      </c>
      <c r="AV214" s="81">
        <v>3</v>
      </c>
      <c r="AW214" s="81" t="s">
        <v>564</v>
      </c>
      <c r="AX214" s="82"/>
      <c r="AY214" s="81">
        <v>78301.600000000326</v>
      </c>
      <c r="AZ214" s="81">
        <v>185487.9</v>
      </c>
      <c r="BA214" s="81">
        <v>6.4</v>
      </c>
      <c r="BB214" s="81">
        <v>280.5</v>
      </c>
      <c r="BC214" s="81">
        <v>0</v>
      </c>
      <c r="BD214" s="81">
        <v>11984</v>
      </c>
      <c r="BE214" s="81" t="s">
        <v>564</v>
      </c>
      <c r="BF214" s="82"/>
      <c r="BG214" s="81">
        <v>0</v>
      </c>
      <c r="BH214" s="81">
        <v>8.2880000000000003</v>
      </c>
      <c r="BI214" s="81">
        <v>594.45000000000005</v>
      </c>
      <c r="BJ214" s="81">
        <v>1087.702</v>
      </c>
      <c r="BK214" s="81">
        <v>531.27700000000004</v>
      </c>
      <c r="BL214" s="81">
        <v>0</v>
      </c>
      <c r="BM214" s="82"/>
      <c r="BN214" s="81">
        <v>0</v>
      </c>
      <c r="BO214" s="81">
        <v>2</v>
      </c>
      <c r="BP214" s="81">
        <v>21</v>
      </c>
      <c r="BQ214" s="81">
        <v>6</v>
      </c>
      <c r="BR214" s="81">
        <v>54</v>
      </c>
      <c r="BS214" s="81">
        <v>0</v>
      </c>
      <c r="BT214"/>
      <c r="BU214" s="80">
        <v>2060.3240000000001</v>
      </c>
      <c r="BV214" s="80">
        <v>135.44300000000001</v>
      </c>
      <c r="BW214" s="80">
        <v>0</v>
      </c>
      <c r="BX214" s="80">
        <v>0.55200000000000005</v>
      </c>
      <c r="BY214" s="80">
        <v>25.364000000000001</v>
      </c>
      <c r="BZ214" s="80">
        <v>8.9999999999999993E-3</v>
      </c>
      <c r="CA214" s="80">
        <v>0</v>
      </c>
      <c r="CB214" s="80">
        <v>2.5000000000000001E-2</v>
      </c>
      <c r="CC214" s="80">
        <v>0</v>
      </c>
    </row>
    <row r="215" spans="1:81">
      <c r="A215" s="80" t="s">
        <v>1882</v>
      </c>
      <c r="B215" s="80">
        <v>187</v>
      </c>
      <c r="C215" s="80">
        <v>17</v>
      </c>
      <c r="D215" s="80">
        <v>11</v>
      </c>
      <c r="E215" s="80">
        <v>2020</v>
      </c>
      <c r="F215" s="80" t="s">
        <v>218</v>
      </c>
      <c r="G215" s="80" t="s">
        <v>1865</v>
      </c>
      <c r="H215" s="80" t="s">
        <v>1866</v>
      </c>
      <c r="I215" s="177"/>
      <c r="J215" s="81">
        <v>838.83716304880988</v>
      </c>
      <c r="K215" s="81">
        <v>113.90716439592207</v>
      </c>
      <c r="L215" s="81">
        <v>44.771326659208853</v>
      </c>
      <c r="M215" s="81">
        <v>1887.1980931239823</v>
      </c>
      <c r="N215" s="81">
        <v>1575.6187750309844</v>
      </c>
      <c r="O215" s="81">
        <v>770.31698014894857</v>
      </c>
      <c r="P215" s="81">
        <v>461.5917785344937</v>
      </c>
      <c r="Q215" s="81">
        <v>62.850730846011572</v>
      </c>
      <c r="R215" s="81">
        <v>49.767977045567505</v>
      </c>
      <c r="S215" s="81">
        <v>138.986087566528</v>
      </c>
      <c r="T215" s="82"/>
      <c r="U215" s="81">
        <v>81836594</v>
      </c>
      <c r="V215" s="81">
        <v>51494</v>
      </c>
      <c r="W215" s="81">
        <v>1101</v>
      </c>
      <c r="X215" s="81">
        <v>538022</v>
      </c>
      <c r="Y215" s="81">
        <v>523649</v>
      </c>
      <c r="Z215" s="81">
        <v>550449</v>
      </c>
      <c r="AA215" s="81">
        <v>104136</v>
      </c>
      <c r="AB215" s="81">
        <v>1065932</v>
      </c>
      <c r="AC215" s="81">
        <v>8821770.25</v>
      </c>
      <c r="AD215" s="81">
        <v>138.986087566528</v>
      </c>
      <c r="AE215" s="82"/>
      <c r="AF215" s="81">
        <v>514387681.52154702</v>
      </c>
      <c r="AG215" s="81">
        <v>79618175.993882015</v>
      </c>
      <c r="AH215" s="81">
        <v>8522427.1369457375</v>
      </c>
      <c r="AI215" s="81">
        <v>2728748769.0673852</v>
      </c>
      <c r="AJ215" s="81">
        <v>2058892509.0841548</v>
      </c>
      <c r="AK215" s="81"/>
      <c r="AL215" s="81"/>
      <c r="AM215" s="81">
        <v>139115968.75152481</v>
      </c>
      <c r="AN215" s="81"/>
      <c r="AO215" s="81"/>
      <c r="AP215" s="82"/>
      <c r="AQ215" s="81">
        <v>19813</v>
      </c>
      <c r="AR215" s="81">
        <v>1858</v>
      </c>
      <c r="AS215" s="81">
        <v>2</v>
      </c>
      <c r="AT215" s="81">
        <v>3</v>
      </c>
      <c r="AU215" s="81">
        <v>0</v>
      </c>
      <c r="AV215" s="81">
        <v>3</v>
      </c>
      <c r="AW215" s="81">
        <v>2</v>
      </c>
      <c r="AX215" s="82"/>
      <c r="AY215" s="81">
        <v>83405.20000000071</v>
      </c>
      <c r="AZ215" s="81">
        <v>262879.10000000021</v>
      </c>
      <c r="BA215" s="81">
        <v>6.4</v>
      </c>
      <c r="BB215" s="81">
        <v>280.5</v>
      </c>
      <c r="BC215" s="81">
        <v>0</v>
      </c>
      <c r="BD215" s="81">
        <v>11984</v>
      </c>
      <c r="BE215" s="81">
        <v>6.4</v>
      </c>
      <c r="BF215" s="82"/>
      <c r="BG215" s="81">
        <v>0</v>
      </c>
      <c r="BH215" s="81">
        <v>3.6890000000000001</v>
      </c>
      <c r="BI215" s="81">
        <v>504.47500000000002</v>
      </c>
      <c r="BJ215" s="81">
        <v>924.19</v>
      </c>
      <c r="BK215" s="81">
        <v>511.952</v>
      </c>
      <c r="BL215" s="81">
        <v>0</v>
      </c>
      <c r="BM215" s="82"/>
      <c r="BN215" s="81">
        <v>0</v>
      </c>
      <c r="BO215" s="81">
        <v>1</v>
      </c>
      <c r="BP215" s="81">
        <v>22</v>
      </c>
      <c r="BQ215" s="81">
        <v>4</v>
      </c>
      <c r="BR215" s="81">
        <v>54</v>
      </c>
      <c r="BS215" s="81">
        <v>0</v>
      </c>
      <c r="BT215"/>
      <c r="BU215" s="80">
        <v>1789.771</v>
      </c>
      <c r="BV215" s="80">
        <v>137.09100000000001</v>
      </c>
      <c r="BW215" s="80">
        <v>0.96299999999999997</v>
      </c>
      <c r="BX215" s="80">
        <v>0</v>
      </c>
      <c r="BY215" s="80">
        <v>16.481000000000002</v>
      </c>
      <c r="BZ215" s="80">
        <v>0</v>
      </c>
      <c r="CA215" s="80">
        <v>0</v>
      </c>
      <c r="CB215" s="80">
        <v>0</v>
      </c>
      <c r="CC215" s="80">
        <v>0</v>
      </c>
    </row>
    <row r="216" spans="1:81">
      <c r="A216" s="80" t="s">
        <v>1883</v>
      </c>
      <c r="B216" s="80">
        <v>187</v>
      </c>
      <c r="C216" s="80">
        <v>18</v>
      </c>
      <c r="D216" s="80">
        <v>11</v>
      </c>
      <c r="E216" s="80">
        <v>2021</v>
      </c>
      <c r="F216" s="80" t="s">
        <v>75</v>
      </c>
      <c r="G216" s="174" t="s">
        <v>1865</v>
      </c>
      <c r="H216" s="80" t="s">
        <v>1866</v>
      </c>
      <c r="I216" s="177"/>
      <c r="J216" s="81">
        <v>984.89245394595673</v>
      </c>
      <c r="K216" s="81">
        <v>121.86867249937742</v>
      </c>
      <c r="L216" s="81">
        <v>44.651029273274283</v>
      </c>
      <c r="M216" s="81">
        <v>2128.8619046781391</v>
      </c>
      <c r="N216" s="81">
        <v>1444.9624898610809</v>
      </c>
      <c r="O216" s="81">
        <v>750.54326644370326</v>
      </c>
      <c r="P216" s="81">
        <v>472.70126824136042</v>
      </c>
      <c r="Q216" s="81">
        <v>63.571157251165559</v>
      </c>
      <c r="R216" s="81">
        <v>48.947674804447693</v>
      </c>
      <c r="S216" s="81">
        <v>128.96876486556559</v>
      </c>
      <c r="T216" s="82"/>
      <c r="U216" s="81">
        <v>101283546</v>
      </c>
      <c r="V216" s="81">
        <v>51494</v>
      </c>
      <c r="W216" s="81">
        <v>1101</v>
      </c>
      <c r="X216" s="81">
        <v>538022</v>
      </c>
      <c r="Y216" s="81">
        <v>529151</v>
      </c>
      <c r="Z216" s="81">
        <v>552240</v>
      </c>
      <c r="AA216" s="81">
        <v>103998</v>
      </c>
      <c r="AB216" s="81">
        <v>1065365</v>
      </c>
      <c r="AC216" s="81">
        <v>8409686.4999999981</v>
      </c>
      <c r="AD216" s="81">
        <v>128.96876486556559</v>
      </c>
      <c r="AE216" s="82"/>
      <c r="AF216" s="81">
        <v>633152521.98064375</v>
      </c>
      <c r="AG216" s="81">
        <v>84684544.558449268</v>
      </c>
      <c r="AH216" s="81">
        <v>7143258.2104208255</v>
      </c>
      <c r="AI216" s="81">
        <v>3131517490.1461463</v>
      </c>
      <c r="AJ216" s="81">
        <v>1875453933.5450969</v>
      </c>
      <c r="AK216" s="81">
        <v>0</v>
      </c>
      <c r="AL216" s="81">
        <v>0</v>
      </c>
      <c r="AM216" s="81">
        <v>139843951.83435994</v>
      </c>
      <c r="AN216" s="81">
        <v>0</v>
      </c>
      <c r="AO216" s="81">
        <v>0</v>
      </c>
      <c r="AP216" s="82"/>
      <c r="AQ216" s="81">
        <v>20946</v>
      </c>
      <c r="AR216" s="81">
        <v>1888</v>
      </c>
      <c r="AS216" s="81">
        <v>2</v>
      </c>
      <c r="AT216" s="81">
        <v>4</v>
      </c>
      <c r="AU216" s="81">
        <v>0</v>
      </c>
      <c r="AV216" s="81">
        <v>4</v>
      </c>
      <c r="AW216" s="81"/>
      <c r="AX216" s="82"/>
      <c r="AY216" s="81">
        <v>89006.200000000783</v>
      </c>
      <c r="AZ216" s="81">
        <v>264249.80000000022</v>
      </c>
      <c r="BA216" s="81">
        <v>6.4</v>
      </c>
      <c r="BB216" s="81">
        <v>1280.5</v>
      </c>
      <c r="BC216" s="81">
        <v>0</v>
      </c>
      <c r="BD216" s="81">
        <v>12764</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1884</v>
      </c>
      <c r="B217" s="80">
        <v>187</v>
      </c>
      <c r="C217" s="80">
        <v>19</v>
      </c>
      <c r="D217" s="80">
        <v>11</v>
      </c>
      <c r="E217" s="80">
        <v>2022</v>
      </c>
      <c r="F217" s="80" t="s">
        <v>568</v>
      </c>
      <c r="G217" s="174" t="s">
        <v>1865</v>
      </c>
      <c r="H217" s="80" t="s">
        <v>1866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22479</v>
      </c>
      <c r="AR217" s="81">
        <v>1912</v>
      </c>
      <c r="AS217" s="81">
        <v>2</v>
      </c>
      <c r="AT217" s="81">
        <v>4</v>
      </c>
      <c r="AU217" s="81">
        <v>0</v>
      </c>
      <c r="AV217" s="81">
        <v>4</v>
      </c>
      <c r="AW217" s="81"/>
      <c r="AX217" s="82"/>
      <c r="AY217" s="81">
        <v>96837.999999999767</v>
      </c>
      <c r="AZ217" s="81">
        <v>265264.20000000019</v>
      </c>
      <c r="BA217" s="81">
        <v>6.4</v>
      </c>
      <c r="BB217" s="81">
        <v>1280.5</v>
      </c>
      <c r="BC217" s="81">
        <v>0</v>
      </c>
      <c r="BD217" s="81">
        <v>12764</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1885</v>
      </c>
      <c r="B218" s="80">
        <v>188</v>
      </c>
      <c r="C218" s="80">
        <v>1</v>
      </c>
      <c r="D218" s="80">
        <v>12</v>
      </c>
      <c r="E218" s="80">
        <v>1990</v>
      </c>
      <c r="F218" s="80" t="s">
        <v>562</v>
      </c>
      <c r="G218" s="80" t="s">
        <v>1886</v>
      </c>
      <c r="H218" s="80" t="s">
        <v>1887</v>
      </c>
      <c r="I218" s="177"/>
      <c r="J218" s="81">
        <v>5438.5285299502075</v>
      </c>
      <c r="K218" s="81">
        <v>107.72886533814172</v>
      </c>
      <c r="L218" s="81">
        <v>24.091862613864205</v>
      </c>
      <c r="M218" s="81">
        <v>852.22041150327323</v>
      </c>
      <c r="N218" s="81">
        <v>631.67753380072725</v>
      </c>
      <c r="O218" s="81">
        <v>620.20361657905607</v>
      </c>
      <c r="P218" s="81">
        <v>431.53712017789894</v>
      </c>
      <c r="Q218" s="81">
        <v>51.085500447206613</v>
      </c>
      <c r="R218" s="81">
        <v>43.564137350109405</v>
      </c>
      <c r="S218" s="81">
        <v>54.527097758489937</v>
      </c>
      <c r="T218" s="82"/>
      <c r="U218" s="81">
        <v>131547828</v>
      </c>
      <c r="V218" s="81">
        <v>36600</v>
      </c>
      <c r="W218" s="81">
        <v>233</v>
      </c>
      <c r="X218" s="81">
        <v>287099</v>
      </c>
      <c r="Y218" s="81">
        <v>284293</v>
      </c>
      <c r="Z218" s="81">
        <v>255097</v>
      </c>
      <c r="AA218" s="81">
        <v>104782</v>
      </c>
      <c r="AB218" s="81">
        <v>829455</v>
      </c>
      <c r="AC218" s="81">
        <v>7545387</v>
      </c>
      <c r="AD218" s="81">
        <v>54.527097758489937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1888</v>
      </c>
      <c r="B219" s="80">
        <v>189</v>
      </c>
      <c r="C219" s="80">
        <v>2</v>
      </c>
      <c r="D219" s="80">
        <v>12</v>
      </c>
      <c r="E219" s="80">
        <v>2005</v>
      </c>
      <c r="F219" s="80" t="s">
        <v>565</v>
      </c>
      <c r="G219" s="80" t="s">
        <v>1886</v>
      </c>
      <c r="H219" s="80" t="s">
        <v>1887</v>
      </c>
      <c r="I219" s="177"/>
      <c r="J219" s="81">
        <v>4138.5955730363467</v>
      </c>
      <c r="K219" s="81">
        <v>62.350921187866895</v>
      </c>
      <c r="L219" s="81">
        <v>28.233704477510145</v>
      </c>
      <c r="M219" s="81">
        <v>1448.329208120839</v>
      </c>
      <c r="N219" s="81">
        <v>998.09095781632016</v>
      </c>
      <c r="O219" s="81">
        <v>816.44898053260272</v>
      </c>
      <c r="P219" s="81">
        <v>407.11556894694246</v>
      </c>
      <c r="Q219" s="81">
        <v>53.329620664452577</v>
      </c>
      <c r="R219" s="81">
        <v>49.929005697531544</v>
      </c>
      <c r="S219" s="81">
        <v>154.35275786000003</v>
      </c>
      <c r="T219" s="82"/>
      <c r="U219" s="81">
        <v>105057594</v>
      </c>
      <c r="V219" s="81">
        <v>26354</v>
      </c>
      <c r="W219" s="81">
        <v>301</v>
      </c>
      <c r="X219" s="81">
        <v>271102</v>
      </c>
      <c r="Y219" s="81">
        <v>380140</v>
      </c>
      <c r="Z219" s="81">
        <v>388602</v>
      </c>
      <c r="AA219" s="81">
        <v>80959</v>
      </c>
      <c r="AB219" s="81">
        <v>905199</v>
      </c>
      <c r="AC219" s="81">
        <v>8828910.833333334</v>
      </c>
      <c r="AD219" s="81">
        <v>154.35275786000003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1889</v>
      </c>
      <c r="B220" s="80">
        <v>190</v>
      </c>
      <c r="C220" s="80">
        <v>3</v>
      </c>
      <c r="D220" s="80">
        <v>12</v>
      </c>
      <c r="E220" s="80">
        <v>2006</v>
      </c>
      <c r="F220" s="80" t="s">
        <v>566</v>
      </c>
      <c r="G220" s="80" t="s">
        <v>1886</v>
      </c>
      <c r="H220" s="80" t="s">
        <v>1887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1890</v>
      </c>
      <c r="B221" s="80">
        <v>191</v>
      </c>
      <c r="C221" s="80">
        <v>4</v>
      </c>
      <c r="D221" s="80">
        <v>12</v>
      </c>
      <c r="E221" s="80">
        <v>2007</v>
      </c>
      <c r="F221" s="80" t="s">
        <v>567</v>
      </c>
      <c r="G221" s="80" t="s">
        <v>1886</v>
      </c>
      <c r="H221" s="80" t="s">
        <v>1887</v>
      </c>
      <c r="I221" s="177"/>
      <c r="J221" s="81">
        <v>4373.6939748279274</v>
      </c>
      <c r="K221" s="81">
        <v>64.885903026456717</v>
      </c>
      <c r="L221" s="81">
        <v>36.996009758257379</v>
      </c>
      <c r="M221" s="81">
        <v>1403.8818064100333</v>
      </c>
      <c r="N221" s="81">
        <v>1228.7362891494436</v>
      </c>
      <c r="O221" s="81">
        <v>795.92550632727534</v>
      </c>
      <c r="P221" s="81">
        <v>407.86137414908274</v>
      </c>
      <c r="Q221" s="81">
        <v>57.094655245094202</v>
      </c>
      <c r="R221" s="81">
        <v>47.817872093274886</v>
      </c>
      <c r="S221" s="81">
        <v>152.39445104980001</v>
      </c>
      <c r="T221" s="82"/>
      <c r="U221" s="81">
        <v>124744885</v>
      </c>
      <c r="V221" s="81">
        <v>26748</v>
      </c>
      <c r="W221" s="81">
        <v>454</v>
      </c>
      <c r="X221" s="81">
        <v>314654</v>
      </c>
      <c r="Y221" s="81">
        <v>392211</v>
      </c>
      <c r="Z221" s="81">
        <v>393817</v>
      </c>
      <c r="AA221" s="81">
        <v>79871</v>
      </c>
      <c r="AB221" s="81">
        <v>917854</v>
      </c>
      <c r="AC221" s="81">
        <v>8698213.5</v>
      </c>
      <c r="AD221" s="81">
        <v>152.39445104980001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1891</v>
      </c>
      <c r="B222" s="80">
        <v>192</v>
      </c>
      <c r="C222" s="80">
        <v>5</v>
      </c>
      <c r="D222" s="80">
        <v>12</v>
      </c>
      <c r="E222" s="80">
        <v>2008</v>
      </c>
      <c r="F222" s="80" t="s">
        <v>84</v>
      </c>
      <c r="G222" s="80" t="s">
        <v>1886</v>
      </c>
      <c r="H222" s="80" t="s">
        <v>1887</v>
      </c>
      <c r="I222" s="177"/>
      <c r="J222" s="81">
        <v>4116.1743359258917</v>
      </c>
      <c r="K222" s="81">
        <v>51.061006401989864</v>
      </c>
      <c r="L222" s="81">
        <v>32.463201313830432</v>
      </c>
      <c r="M222" s="81">
        <v>1584.8230669222016</v>
      </c>
      <c r="N222" s="81">
        <v>1185.3099254964943</v>
      </c>
      <c r="O222" s="81">
        <v>770.70419383065325</v>
      </c>
      <c r="P222" s="81">
        <v>402.54070667127695</v>
      </c>
      <c r="Q222" s="81">
        <v>56.66716100643486</v>
      </c>
      <c r="R222" s="81">
        <v>46.499638033103508</v>
      </c>
      <c r="S222" s="81">
        <v>149.30548282894</v>
      </c>
      <c r="T222" s="82"/>
      <c r="U222" s="81">
        <v>135622841</v>
      </c>
      <c r="V222" s="81">
        <v>26748</v>
      </c>
      <c r="W222" s="81">
        <v>454</v>
      </c>
      <c r="X222" s="81">
        <v>314654</v>
      </c>
      <c r="Y222" s="81">
        <v>399152</v>
      </c>
      <c r="Z222" s="81">
        <v>394722</v>
      </c>
      <c r="AA222" s="81">
        <v>78919</v>
      </c>
      <c r="AB222" s="81">
        <v>925951</v>
      </c>
      <c r="AC222" s="81">
        <v>8783141.833333334</v>
      </c>
      <c r="AD222" s="81">
        <v>149.30548282894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1892</v>
      </c>
      <c r="B223" s="80">
        <v>193</v>
      </c>
      <c r="C223" s="80">
        <v>6</v>
      </c>
      <c r="D223" s="80">
        <v>12</v>
      </c>
      <c r="E223" s="80">
        <v>2009</v>
      </c>
      <c r="F223" s="80" t="s">
        <v>85</v>
      </c>
      <c r="G223" s="80" t="s">
        <v>1886</v>
      </c>
      <c r="H223" s="80" t="s">
        <v>1887</v>
      </c>
      <c r="I223" s="177"/>
      <c r="J223" s="81">
        <v>3775.3332639245909</v>
      </c>
      <c r="K223" s="81">
        <v>45.774355220999396</v>
      </c>
      <c r="L223" s="81">
        <v>35.707840869228988</v>
      </c>
      <c r="M223" s="81">
        <v>1625.7670131462112</v>
      </c>
      <c r="N223" s="81">
        <v>1108.9027694745218</v>
      </c>
      <c r="O223" s="81">
        <v>782.60313676000567</v>
      </c>
      <c r="P223" s="81">
        <v>386.36211223338404</v>
      </c>
      <c r="Q223" s="81">
        <v>54.358482406651618</v>
      </c>
      <c r="R223" s="81">
        <v>42.188528122538621</v>
      </c>
      <c r="S223" s="81">
        <v>144.73621781703997</v>
      </c>
      <c r="T223" s="82"/>
      <c r="U223" s="81">
        <v>107489664</v>
      </c>
      <c r="V223" s="81">
        <v>30821</v>
      </c>
      <c r="W223" s="81">
        <v>644</v>
      </c>
      <c r="X223" s="81">
        <v>367392</v>
      </c>
      <c r="Y223" s="81">
        <v>405271</v>
      </c>
      <c r="Z223" s="81">
        <v>395625</v>
      </c>
      <c r="AA223" s="81">
        <v>77763</v>
      </c>
      <c r="AB223" s="81">
        <v>932421</v>
      </c>
      <c r="AC223" s="81">
        <v>7774234.833333333</v>
      </c>
      <c r="AD223" s="81">
        <v>144.73621781703997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8666.6650000000009</v>
      </c>
      <c r="BJ223" s="81">
        <v>146.18899999999999</v>
      </c>
      <c r="BK223" s="81">
        <v>697.72399999999982</v>
      </c>
      <c r="BL223" s="81">
        <v>0</v>
      </c>
      <c r="BM223" s="82"/>
      <c r="BN223" s="81">
        <v>0</v>
      </c>
      <c r="BO223" s="81">
        <v>0</v>
      </c>
      <c r="BP223" s="81">
        <v>30</v>
      </c>
      <c r="BQ223" s="81">
        <v>7</v>
      </c>
      <c r="BR223" s="81">
        <v>64</v>
      </c>
      <c r="BS223" s="81">
        <v>0</v>
      </c>
      <c r="BT223"/>
      <c r="BU223" s="80"/>
      <c r="BV223" s="80"/>
      <c r="BW223" s="80"/>
      <c r="BX223" s="80"/>
      <c r="BY223" s="80"/>
      <c r="BZ223" s="80"/>
      <c r="CA223" s="80"/>
      <c r="CB223" s="80"/>
      <c r="CC223" s="80"/>
    </row>
    <row r="224" spans="1:81">
      <c r="A224" s="80" t="s">
        <v>1893</v>
      </c>
      <c r="B224" s="80">
        <v>194</v>
      </c>
      <c r="C224" s="80">
        <v>7</v>
      </c>
      <c r="D224" s="80">
        <v>12</v>
      </c>
      <c r="E224" s="80">
        <v>2010</v>
      </c>
      <c r="F224" s="80" t="s">
        <v>86</v>
      </c>
      <c r="G224" s="80" t="s">
        <v>1886</v>
      </c>
      <c r="H224" s="80" t="s">
        <v>1887</v>
      </c>
      <c r="I224" s="177"/>
      <c r="J224" s="81">
        <v>4114.9745118895471</v>
      </c>
      <c r="K224" s="81">
        <v>48.782884972821066</v>
      </c>
      <c r="L224" s="81">
        <v>33.806636354373687</v>
      </c>
      <c r="M224" s="81">
        <v>1622.8458553447895</v>
      </c>
      <c r="N224" s="81">
        <v>1145.7136583177453</v>
      </c>
      <c r="O224" s="81">
        <v>782.28339165240493</v>
      </c>
      <c r="P224" s="81">
        <v>394.95363676630677</v>
      </c>
      <c r="Q224" s="81">
        <v>56.996652661677409</v>
      </c>
      <c r="R224" s="81">
        <v>47.331816100257349</v>
      </c>
      <c r="S224" s="81">
        <v>151.1198636558</v>
      </c>
      <c r="T224" s="82"/>
      <c r="U224" s="81">
        <v>106317331</v>
      </c>
      <c r="V224" s="81">
        <v>30821</v>
      </c>
      <c r="W224" s="81">
        <v>644</v>
      </c>
      <c r="X224" s="81">
        <v>367392</v>
      </c>
      <c r="Y224" s="81">
        <v>409902</v>
      </c>
      <c r="Z224" s="81">
        <v>397301</v>
      </c>
      <c r="AA224" s="81">
        <v>77507</v>
      </c>
      <c r="AB224" s="81">
        <v>936809</v>
      </c>
      <c r="AC224" s="81">
        <v>8265487.166666667</v>
      </c>
      <c r="AD224" s="81">
        <v>151.1198636558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9380.9009999999998</v>
      </c>
      <c r="BJ224" s="81">
        <v>153.81399999999999</v>
      </c>
      <c r="BK224" s="81">
        <v>660.97699999999998</v>
      </c>
      <c r="BL224" s="81">
        <v>0</v>
      </c>
      <c r="BM224" s="82"/>
      <c r="BN224" s="81">
        <v>0</v>
      </c>
      <c r="BO224" s="81">
        <v>0</v>
      </c>
      <c r="BP224" s="81">
        <v>32</v>
      </c>
      <c r="BQ224" s="81">
        <v>7</v>
      </c>
      <c r="BR224" s="81">
        <v>66</v>
      </c>
      <c r="BS224" s="81">
        <v>0</v>
      </c>
      <c r="BT224"/>
      <c r="BU224" s="80">
        <v>9713.18</v>
      </c>
      <c r="BV224" s="80">
        <v>299.75900000000001</v>
      </c>
      <c r="BW224" s="80">
        <v>118.49</v>
      </c>
      <c r="BX224" s="80">
        <v>8.2349999999999994</v>
      </c>
      <c r="BY224" s="80">
        <v>56.027999999999999</v>
      </c>
      <c r="BZ224" s="80">
        <v>0</v>
      </c>
      <c r="CA224" s="80">
        <v>0</v>
      </c>
      <c r="CB224" s="80">
        <v>0</v>
      </c>
      <c r="CC224" s="80">
        <v>0</v>
      </c>
    </row>
    <row r="225" spans="1:81">
      <c r="A225" s="80" t="s">
        <v>1894</v>
      </c>
      <c r="B225" s="80">
        <v>195</v>
      </c>
      <c r="C225" s="80">
        <v>8</v>
      </c>
      <c r="D225" s="80">
        <v>12</v>
      </c>
      <c r="E225" s="80">
        <v>2011</v>
      </c>
      <c r="F225" s="80" t="s">
        <v>87</v>
      </c>
      <c r="G225" s="80" t="s">
        <v>1886</v>
      </c>
      <c r="H225" s="80" t="s">
        <v>1887</v>
      </c>
      <c r="I225" s="177"/>
      <c r="J225" s="81">
        <v>4228.6786159437324</v>
      </c>
      <c r="K225" s="81">
        <v>77.008483380627894</v>
      </c>
      <c r="L225" s="81">
        <v>32.959504133121399</v>
      </c>
      <c r="M225" s="81">
        <v>1880.1475750871828</v>
      </c>
      <c r="N225" s="81">
        <v>1213.2445945837524</v>
      </c>
      <c r="O225" s="81">
        <v>775.28721427444509</v>
      </c>
      <c r="P225" s="81">
        <v>387.61267468075113</v>
      </c>
      <c r="Q225" s="81">
        <v>65.767327911616732</v>
      </c>
      <c r="R225" s="81">
        <v>45.395209137479718</v>
      </c>
      <c r="S225" s="81">
        <v>127.59869587690001</v>
      </c>
      <c r="T225" s="82"/>
      <c r="U225" s="81">
        <v>114383262</v>
      </c>
      <c r="V225" s="81">
        <v>30821</v>
      </c>
      <c r="W225" s="81">
        <v>644</v>
      </c>
      <c r="X225" s="81">
        <v>367392</v>
      </c>
      <c r="Y225" s="81">
        <v>413084</v>
      </c>
      <c r="Z225" s="81">
        <v>402302</v>
      </c>
      <c r="AA225" s="81">
        <v>78330</v>
      </c>
      <c r="AB225" s="81">
        <v>937146</v>
      </c>
      <c r="AC225" s="81">
        <v>7914189.5</v>
      </c>
      <c r="AD225" s="81">
        <v>127.59869587690001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9009.3320000000003</v>
      </c>
      <c r="BJ225" s="81">
        <v>167.03399999999999</v>
      </c>
      <c r="BK225" s="81">
        <v>566.03300000000002</v>
      </c>
      <c r="BL225" s="81">
        <v>0</v>
      </c>
      <c r="BM225" s="82"/>
      <c r="BN225" s="81">
        <v>0</v>
      </c>
      <c r="BO225" s="81">
        <v>0</v>
      </c>
      <c r="BP225" s="81">
        <v>32</v>
      </c>
      <c r="BQ225" s="81">
        <v>7</v>
      </c>
      <c r="BR225" s="81">
        <v>63</v>
      </c>
      <c r="BS225" s="81">
        <v>0</v>
      </c>
      <c r="BT225"/>
      <c r="BU225" s="80">
        <v>9260.902</v>
      </c>
      <c r="BV225" s="80">
        <v>312.02600000000001</v>
      </c>
      <c r="BW225" s="80">
        <v>105.797</v>
      </c>
      <c r="BX225" s="80">
        <v>7.532</v>
      </c>
      <c r="BY225" s="80">
        <v>56.142000000000003</v>
      </c>
      <c r="BZ225" s="80">
        <v>0</v>
      </c>
      <c r="CA225" s="80">
        <v>0</v>
      </c>
      <c r="CB225" s="80">
        <v>0</v>
      </c>
      <c r="CC225" s="80">
        <v>0</v>
      </c>
    </row>
    <row r="226" spans="1:81">
      <c r="A226" s="80" t="s">
        <v>1895</v>
      </c>
      <c r="B226" s="80">
        <v>196</v>
      </c>
      <c r="C226" s="80">
        <v>9</v>
      </c>
      <c r="D226" s="80">
        <v>12</v>
      </c>
      <c r="E226" s="80">
        <v>2012</v>
      </c>
      <c r="F226" s="80" t="s">
        <v>88</v>
      </c>
      <c r="G226" s="80" t="s">
        <v>1886</v>
      </c>
      <c r="H226" s="80" t="s">
        <v>1887</v>
      </c>
      <c r="I226" s="177"/>
      <c r="J226" s="81">
        <v>4127.1694100894356</v>
      </c>
      <c r="K226" s="81">
        <v>76.405822792602521</v>
      </c>
      <c r="L226" s="81">
        <v>33.091037025307109</v>
      </c>
      <c r="M226" s="81">
        <v>2101.0701966031897</v>
      </c>
      <c r="N226" s="81">
        <v>1375.8006549297231</v>
      </c>
      <c r="O226" s="81">
        <v>777.06552762349907</v>
      </c>
      <c r="P226" s="81">
        <v>391.9181757942066</v>
      </c>
      <c r="Q226" s="81">
        <v>73.056961834129737</v>
      </c>
      <c r="R226" s="81">
        <v>48.377190168754943</v>
      </c>
      <c r="S226" s="81">
        <v>130.54980669009001</v>
      </c>
      <c r="T226" s="82"/>
      <c r="U226" s="81">
        <v>112174530</v>
      </c>
      <c r="V226" s="81">
        <v>30821</v>
      </c>
      <c r="W226" s="81">
        <v>644</v>
      </c>
      <c r="X226" s="81">
        <v>367392</v>
      </c>
      <c r="Y226" s="81">
        <v>426105</v>
      </c>
      <c r="Z226" s="81">
        <v>406423</v>
      </c>
      <c r="AA226" s="81">
        <v>78752</v>
      </c>
      <c r="AB226" s="81">
        <v>958161</v>
      </c>
      <c r="AC226" s="81">
        <v>8215618.166666667</v>
      </c>
      <c r="AD226" s="81">
        <v>130.54980669009001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9458.8649999999998</v>
      </c>
      <c r="BJ226" s="81">
        <v>168.65100000000001</v>
      </c>
      <c r="BK226" s="81">
        <v>656.91499999999996</v>
      </c>
      <c r="BL226" s="81">
        <v>0</v>
      </c>
      <c r="BM226" s="82"/>
      <c r="BN226" s="81">
        <v>0</v>
      </c>
      <c r="BO226" s="81">
        <v>0</v>
      </c>
      <c r="BP226" s="81">
        <v>33</v>
      </c>
      <c r="BQ226" s="81">
        <v>7</v>
      </c>
      <c r="BR226" s="81">
        <v>67</v>
      </c>
      <c r="BS226" s="81">
        <v>0</v>
      </c>
      <c r="BT226"/>
      <c r="BU226" s="80">
        <v>9794.5750000000007</v>
      </c>
      <c r="BV226" s="80">
        <v>318.15899999999999</v>
      </c>
      <c r="BW226" s="80">
        <v>105.797</v>
      </c>
      <c r="BX226" s="80">
        <v>10.365</v>
      </c>
      <c r="BY226" s="80">
        <v>55.534999999999997</v>
      </c>
      <c r="BZ226" s="80">
        <v>0</v>
      </c>
      <c r="CA226" s="80">
        <v>0</v>
      </c>
      <c r="CB226" s="80">
        <v>0</v>
      </c>
      <c r="CC226" s="80">
        <v>0</v>
      </c>
    </row>
    <row r="227" spans="1:81">
      <c r="A227" s="80" t="s">
        <v>1896</v>
      </c>
      <c r="B227" s="80">
        <v>197</v>
      </c>
      <c r="C227" s="80">
        <v>10</v>
      </c>
      <c r="D227" s="80">
        <v>12</v>
      </c>
      <c r="E227" s="80">
        <v>2013</v>
      </c>
      <c r="F227" s="80" t="s">
        <v>89</v>
      </c>
      <c r="G227" s="80" t="s">
        <v>1886</v>
      </c>
      <c r="H227" s="80" t="s">
        <v>1887</v>
      </c>
      <c r="I227" s="177"/>
      <c r="J227" s="81">
        <v>4308.8205070955946</v>
      </c>
      <c r="K227" s="81">
        <v>68.09952254964611</v>
      </c>
      <c r="L227" s="81">
        <v>33.099440037025573</v>
      </c>
      <c r="M227" s="81">
        <v>2083.1829153952208</v>
      </c>
      <c r="N227" s="81">
        <v>1457.4760163300591</v>
      </c>
      <c r="O227" s="81">
        <v>753.10754314926294</v>
      </c>
      <c r="P227" s="81">
        <v>395.39802216664827</v>
      </c>
      <c r="Q227" s="81">
        <v>74.265912172596032</v>
      </c>
      <c r="R227" s="81">
        <v>45.208233408221759</v>
      </c>
      <c r="S227" s="81">
        <v>130.51543888126</v>
      </c>
      <c r="T227" s="82"/>
      <c r="U227" s="81">
        <v>114079815</v>
      </c>
      <c r="V227" s="81">
        <v>30821</v>
      </c>
      <c r="W227" s="81">
        <v>644</v>
      </c>
      <c r="X227" s="81">
        <v>367392</v>
      </c>
      <c r="Y227" s="81">
        <v>429502</v>
      </c>
      <c r="Z227" s="81">
        <v>411479</v>
      </c>
      <c r="AA227" s="81">
        <v>79153</v>
      </c>
      <c r="AB227" s="81">
        <v>960051</v>
      </c>
      <c r="AC227" s="81">
        <v>7494250.666666667</v>
      </c>
      <c r="AD227" s="81">
        <v>130.51543888126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9515.8909999999996</v>
      </c>
      <c r="BJ227" s="81">
        <v>183.95699999999999</v>
      </c>
      <c r="BK227" s="81">
        <v>699.57550200000003</v>
      </c>
      <c r="BL227" s="81">
        <v>0</v>
      </c>
      <c r="BM227" s="82"/>
      <c r="BN227" s="81">
        <v>0</v>
      </c>
      <c r="BO227" s="81">
        <v>0</v>
      </c>
      <c r="BP227" s="81">
        <v>31</v>
      </c>
      <c r="BQ227" s="81">
        <v>7</v>
      </c>
      <c r="BR227" s="81">
        <v>63</v>
      </c>
      <c r="BS227" s="81">
        <v>0</v>
      </c>
      <c r="BT227"/>
      <c r="BU227" s="80">
        <v>9898.8520000000008</v>
      </c>
      <c r="BV227" s="80">
        <v>335.73500000000001</v>
      </c>
      <c r="BW227" s="80">
        <v>86.963999999999999</v>
      </c>
      <c r="BX227" s="80">
        <v>10.448722999999999</v>
      </c>
      <c r="BY227" s="80">
        <v>67.423778999999996</v>
      </c>
      <c r="BZ227" s="80">
        <v>0</v>
      </c>
      <c r="CA227" s="80">
        <v>0</v>
      </c>
      <c r="CB227" s="80">
        <v>0</v>
      </c>
      <c r="CC227" s="80">
        <v>0</v>
      </c>
    </row>
    <row r="228" spans="1:81">
      <c r="A228" s="80" t="s">
        <v>1897</v>
      </c>
      <c r="B228" s="80">
        <v>198</v>
      </c>
      <c r="C228" s="80">
        <v>11</v>
      </c>
      <c r="D228" s="80">
        <v>12</v>
      </c>
      <c r="E228" s="80">
        <v>2014</v>
      </c>
      <c r="F228" s="80" t="s">
        <v>90</v>
      </c>
      <c r="G228" s="80" t="s">
        <v>1886</v>
      </c>
      <c r="H228" s="80" t="s">
        <v>1887</v>
      </c>
      <c r="I228" s="177"/>
      <c r="J228" s="81">
        <v>4236.4463710843002</v>
      </c>
      <c r="K228" s="81">
        <v>71.024852623933128</v>
      </c>
      <c r="L228" s="81">
        <v>17.765045487109507</v>
      </c>
      <c r="M228" s="81">
        <v>1958.1813742535608</v>
      </c>
      <c r="N228" s="81">
        <v>1212.5249470681588</v>
      </c>
      <c r="O228" s="81">
        <v>719.27251928778901</v>
      </c>
      <c r="P228" s="81">
        <v>401.13014537740673</v>
      </c>
      <c r="Q228" s="81">
        <v>71.427350220639582</v>
      </c>
      <c r="R228" s="81">
        <v>47.523889897238845</v>
      </c>
      <c r="S228" s="81">
        <v>121.87803808895499</v>
      </c>
      <c r="T228" s="82"/>
      <c r="U228" s="81">
        <v>123474877</v>
      </c>
      <c r="V228" s="81">
        <v>29706</v>
      </c>
      <c r="W228" s="81">
        <v>310</v>
      </c>
      <c r="X228" s="81">
        <v>375518</v>
      </c>
      <c r="Y228" s="81">
        <v>434331</v>
      </c>
      <c r="Z228" s="81">
        <v>413904</v>
      </c>
      <c r="AA228" s="81">
        <v>79885</v>
      </c>
      <c r="AB228" s="81">
        <v>962376</v>
      </c>
      <c r="AC228" s="81">
        <v>7902893</v>
      </c>
      <c r="AD228" s="81">
        <v>121.87803808895499</v>
      </c>
      <c r="AE228" s="82"/>
      <c r="AF228" s="81">
        <v>1332548916.8169761</v>
      </c>
      <c r="AG228" s="81">
        <v>68453095.701369241</v>
      </c>
      <c r="AH228" s="81">
        <v>4415772.9783276133</v>
      </c>
      <c r="AI228" s="81">
        <v>2722574809.433856</v>
      </c>
      <c r="AJ228" s="81">
        <v>1669275164.370254</v>
      </c>
      <c r="AK228" s="81">
        <v>0</v>
      </c>
      <c r="AL228" s="81">
        <v>0</v>
      </c>
      <c r="AM228" s="81">
        <v>132119843.8085524</v>
      </c>
      <c r="AN228" s="81">
        <v>0</v>
      </c>
      <c r="AO228" s="81">
        <v>0</v>
      </c>
      <c r="AP228" s="82"/>
      <c r="AQ228" s="81">
        <v>4484</v>
      </c>
      <c r="AR228" s="81">
        <v>917</v>
      </c>
      <c r="AS228" s="81">
        <v>0</v>
      </c>
      <c r="AT228" s="81">
        <v>1</v>
      </c>
      <c r="AU228" s="81">
        <v>0</v>
      </c>
      <c r="AV228" s="81">
        <v>0</v>
      </c>
      <c r="AW228" s="81" t="s">
        <v>564</v>
      </c>
      <c r="AX228" s="82"/>
      <c r="AY228" s="81">
        <v>17862.7</v>
      </c>
      <c r="AZ228" s="81">
        <v>38228.5</v>
      </c>
      <c r="BA228" s="81">
        <v>0</v>
      </c>
      <c r="BB228" s="81">
        <v>350</v>
      </c>
      <c r="BC228" s="81">
        <v>0</v>
      </c>
      <c r="BD228" s="81">
        <v>0</v>
      </c>
      <c r="BE228" s="81" t="s">
        <v>564</v>
      </c>
      <c r="BF228" s="82"/>
      <c r="BG228" s="81">
        <v>0</v>
      </c>
      <c r="BH228" s="81">
        <v>0</v>
      </c>
      <c r="BI228" s="81">
        <v>10160.583000000001</v>
      </c>
      <c r="BJ228" s="81">
        <v>227.267</v>
      </c>
      <c r="BK228" s="81">
        <v>721.85800000000006</v>
      </c>
      <c r="BL228" s="81">
        <v>0</v>
      </c>
      <c r="BM228" s="82"/>
      <c r="BN228" s="81">
        <v>0</v>
      </c>
      <c r="BO228" s="81">
        <v>0</v>
      </c>
      <c r="BP228" s="81">
        <v>33</v>
      </c>
      <c r="BQ228" s="81">
        <v>7</v>
      </c>
      <c r="BR228" s="81">
        <v>68</v>
      </c>
      <c r="BS228" s="81">
        <v>0</v>
      </c>
      <c r="BT228"/>
      <c r="BU228" s="80">
        <v>10286.789000000001</v>
      </c>
      <c r="BV228" s="80">
        <v>590.52200000000005</v>
      </c>
      <c r="BW228" s="80">
        <v>143.59</v>
      </c>
      <c r="BX228" s="80">
        <v>9.9239999999999995</v>
      </c>
      <c r="BY228" s="80">
        <v>78.882999999999996</v>
      </c>
      <c r="BZ228" s="80">
        <v>0</v>
      </c>
      <c r="CA228" s="80">
        <v>0</v>
      </c>
      <c r="CB228" s="80">
        <v>0</v>
      </c>
      <c r="CC228" s="80">
        <v>0</v>
      </c>
    </row>
    <row r="229" spans="1:81">
      <c r="A229" s="80" t="s">
        <v>1898</v>
      </c>
      <c r="B229" s="80">
        <v>199</v>
      </c>
      <c r="C229" s="80">
        <v>12</v>
      </c>
      <c r="D229" s="80">
        <v>12</v>
      </c>
      <c r="E229" s="80">
        <v>2015</v>
      </c>
      <c r="F229" s="80" t="s">
        <v>91</v>
      </c>
      <c r="G229" s="80" t="s">
        <v>1886</v>
      </c>
      <c r="H229" s="80" t="s">
        <v>1887</v>
      </c>
      <c r="I229" s="177"/>
      <c r="J229" s="81">
        <v>4520.5120376304976</v>
      </c>
      <c r="K229" s="81">
        <v>70.53358127638775</v>
      </c>
      <c r="L229" s="81">
        <v>18.660708871194849</v>
      </c>
      <c r="M229" s="81">
        <v>1989.4418974081923</v>
      </c>
      <c r="N229" s="81">
        <v>1140.4149497952662</v>
      </c>
      <c r="O229" s="81">
        <v>718.86138481741818</v>
      </c>
      <c r="P229" s="81">
        <v>403.95338395123053</v>
      </c>
      <c r="Q229" s="81">
        <v>70.072632516479274</v>
      </c>
      <c r="R229" s="81">
        <v>46.365722442823774</v>
      </c>
      <c r="S229" s="81">
        <v>121.30286974252</v>
      </c>
      <c r="T229" s="82"/>
      <c r="U229" s="81">
        <v>130262931</v>
      </c>
      <c r="V229" s="81">
        <v>29706</v>
      </c>
      <c r="W229" s="81">
        <v>310</v>
      </c>
      <c r="X229" s="81">
        <v>375518</v>
      </c>
      <c r="Y229" s="81">
        <v>439517</v>
      </c>
      <c r="Z229" s="81">
        <v>417653</v>
      </c>
      <c r="AA229" s="81">
        <v>80384</v>
      </c>
      <c r="AB229" s="81">
        <v>964424</v>
      </c>
      <c r="AC229" s="81">
        <v>7942577.833333333</v>
      </c>
      <c r="AD229" s="81">
        <v>121.30286974252</v>
      </c>
      <c r="AE229" s="82"/>
      <c r="AF229" s="81">
        <v>1399023929.678961</v>
      </c>
      <c r="AG229" s="81">
        <v>60697292.950857148</v>
      </c>
      <c r="AH229" s="81">
        <v>3899578.6817855192</v>
      </c>
      <c r="AI229" s="81">
        <v>2822668751.7058167</v>
      </c>
      <c r="AJ229" s="81">
        <v>1530474899.7536416</v>
      </c>
      <c r="AK229" s="81">
        <v>0</v>
      </c>
      <c r="AL229" s="81">
        <v>0</v>
      </c>
      <c r="AM229" s="81">
        <v>132170263.59347816</v>
      </c>
      <c r="AN229" s="81">
        <v>0</v>
      </c>
      <c r="AO229" s="81">
        <v>0</v>
      </c>
      <c r="AP229" s="82"/>
      <c r="AQ229" s="81">
        <v>5548</v>
      </c>
      <c r="AR229" s="81">
        <v>1427</v>
      </c>
      <c r="AS229" s="81">
        <v>0</v>
      </c>
      <c r="AT229" s="81">
        <v>1</v>
      </c>
      <c r="AU229" s="81">
        <v>0</v>
      </c>
      <c r="AV229" s="81">
        <v>0</v>
      </c>
      <c r="AW229" s="81" t="s">
        <v>564</v>
      </c>
      <c r="AX229" s="82"/>
      <c r="AY229" s="81">
        <v>22399.100000000002</v>
      </c>
      <c r="AZ229" s="81">
        <v>62297.5</v>
      </c>
      <c r="BA229" s="81">
        <v>0</v>
      </c>
      <c r="BB229" s="81">
        <v>350</v>
      </c>
      <c r="BC229" s="81">
        <v>0</v>
      </c>
      <c r="BD229" s="81">
        <v>0</v>
      </c>
      <c r="BE229" s="81" t="s">
        <v>564</v>
      </c>
      <c r="BF229" s="82"/>
      <c r="BG229" s="81">
        <v>0</v>
      </c>
      <c r="BH229" s="81">
        <v>0</v>
      </c>
      <c r="BI229" s="81">
        <v>9366.0040000000008</v>
      </c>
      <c r="BJ229" s="81">
        <v>332.13099999999997</v>
      </c>
      <c r="BK229" s="81">
        <v>713.572</v>
      </c>
      <c r="BL229" s="81">
        <v>0</v>
      </c>
      <c r="BM229" s="82"/>
      <c r="BN229" s="81">
        <v>0</v>
      </c>
      <c r="BO229" s="81">
        <v>0</v>
      </c>
      <c r="BP229" s="81">
        <v>31</v>
      </c>
      <c r="BQ229" s="81">
        <v>8</v>
      </c>
      <c r="BR229" s="81">
        <v>72</v>
      </c>
      <c r="BS229" s="81">
        <v>0</v>
      </c>
      <c r="BT229"/>
      <c r="BU229" s="80">
        <v>9915.768</v>
      </c>
      <c r="BV229" s="80">
        <v>305.29199999999997</v>
      </c>
      <c r="BW229" s="80">
        <v>100.498</v>
      </c>
      <c r="BX229" s="80">
        <v>10.965</v>
      </c>
      <c r="BY229" s="80">
        <v>79.183999999999997</v>
      </c>
      <c r="BZ229" s="80">
        <v>0</v>
      </c>
      <c r="CA229" s="80">
        <v>0</v>
      </c>
      <c r="CB229" s="80">
        <v>0</v>
      </c>
      <c r="CC229" s="80">
        <v>0</v>
      </c>
    </row>
    <row r="230" spans="1:81">
      <c r="A230" s="80" t="s">
        <v>1899</v>
      </c>
      <c r="B230" s="80">
        <v>200</v>
      </c>
      <c r="C230" s="80">
        <v>13</v>
      </c>
      <c r="D230" s="80">
        <v>12</v>
      </c>
      <c r="E230" s="80">
        <v>2016</v>
      </c>
      <c r="F230" s="80" t="s">
        <v>92</v>
      </c>
      <c r="G230" s="80" t="s">
        <v>1886</v>
      </c>
      <c r="H230" s="80" t="s">
        <v>1887</v>
      </c>
      <c r="I230" s="177"/>
      <c r="J230" s="81">
        <v>4057.7194221038999</v>
      </c>
      <c r="K230" s="81">
        <v>67.973569191163037</v>
      </c>
      <c r="L230" s="81">
        <v>21.705697849724277</v>
      </c>
      <c r="M230" s="81">
        <v>1710.968650329773</v>
      </c>
      <c r="N230" s="81">
        <v>1208.002545670744</v>
      </c>
      <c r="O230" s="81">
        <v>717.60301158178527</v>
      </c>
      <c r="P230" s="81">
        <v>399.39666042365917</v>
      </c>
      <c r="Q230" s="81">
        <v>68.202780517416116</v>
      </c>
      <c r="R230" s="81">
        <v>47.81013841426293</v>
      </c>
      <c r="S230" s="81">
        <v>131.15829516236499</v>
      </c>
      <c r="T230" s="82"/>
      <c r="U230" s="81">
        <v>110469860</v>
      </c>
      <c r="V230" s="81">
        <v>29706</v>
      </c>
      <c r="W230" s="81">
        <v>310</v>
      </c>
      <c r="X230" s="81">
        <v>375518</v>
      </c>
      <c r="Y230" s="81">
        <v>444226</v>
      </c>
      <c r="Z230" s="81">
        <v>422047</v>
      </c>
      <c r="AA230" s="81">
        <v>82202</v>
      </c>
      <c r="AB230" s="81">
        <v>965607</v>
      </c>
      <c r="AC230" s="81">
        <v>8165501.0230125627</v>
      </c>
      <c r="AD230" s="81">
        <v>131.15829516236499</v>
      </c>
      <c r="AE230" s="82"/>
      <c r="AF230" s="81">
        <v>1303223446.1835649</v>
      </c>
      <c r="AG230" s="81">
        <v>57834941.801636226</v>
      </c>
      <c r="AH230" s="81">
        <v>3590832.709247808</v>
      </c>
      <c r="AI230" s="81">
        <v>2626644570.1265931</v>
      </c>
      <c r="AJ230" s="81">
        <v>1644160504.2275159</v>
      </c>
      <c r="AK230" s="81">
        <v>0</v>
      </c>
      <c r="AL230" s="81">
        <v>0</v>
      </c>
      <c r="AM230" s="81">
        <v>132435198.0627251</v>
      </c>
      <c r="AN230" s="81">
        <v>0</v>
      </c>
      <c r="AO230" s="81">
        <v>0</v>
      </c>
      <c r="AP230" s="82"/>
      <c r="AQ230" s="81">
        <v>6480</v>
      </c>
      <c r="AR230" s="81">
        <v>1738</v>
      </c>
      <c r="AS230" s="81">
        <v>0</v>
      </c>
      <c r="AT230" s="81">
        <v>1</v>
      </c>
      <c r="AU230" s="81">
        <v>0</v>
      </c>
      <c r="AV230" s="81">
        <v>0</v>
      </c>
      <c r="AW230" s="81" t="s">
        <v>564</v>
      </c>
      <c r="AX230" s="82"/>
      <c r="AY230" s="81">
        <v>26591.4</v>
      </c>
      <c r="AZ230" s="81">
        <v>78434</v>
      </c>
      <c r="BA230" s="81">
        <v>0</v>
      </c>
      <c r="BB230" s="81">
        <v>350</v>
      </c>
      <c r="BC230" s="81">
        <v>0</v>
      </c>
      <c r="BD230" s="81">
        <v>0</v>
      </c>
      <c r="BE230" s="81" t="s">
        <v>564</v>
      </c>
      <c r="BF230" s="82"/>
      <c r="BG230" s="81">
        <v>0</v>
      </c>
      <c r="BH230" s="81">
        <v>0</v>
      </c>
      <c r="BI230" s="81">
        <v>8597.7649999999994</v>
      </c>
      <c r="BJ230" s="81">
        <v>327.15100000000001</v>
      </c>
      <c r="BK230" s="81">
        <v>694.64800000000002</v>
      </c>
      <c r="BL230" s="81">
        <v>0</v>
      </c>
      <c r="BM230" s="82"/>
      <c r="BN230" s="81">
        <v>0</v>
      </c>
      <c r="BO230" s="81">
        <v>0</v>
      </c>
      <c r="BP230" s="81">
        <v>31</v>
      </c>
      <c r="BQ230" s="81">
        <v>7</v>
      </c>
      <c r="BR230" s="81">
        <v>67</v>
      </c>
      <c r="BS230" s="81">
        <v>0</v>
      </c>
      <c r="BT230"/>
      <c r="BU230" s="80">
        <v>9162.4959999999992</v>
      </c>
      <c r="BV230" s="80">
        <v>279.38099999999997</v>
      </c>
      <c r="BW230" s="80">
        <v>102.224</v>
      </c>
      <c r="BX230" s="80">
        <v>6.98</v>
      </c>
      <c r="BY230" s="80">
        <v>68.483000000000004</v>
      </c>
      <c r="BZ230" s="80">
        <v>0</v>
      </c>
      <c r="CA230" s="80">
        <v>0</v>
      </c>
      <c r="CB230" s="80">
        <v>0</v>
      </c>
      <c r="CC230" s="80">
        <v>0</v>
      </c>
    </row>
    <row r="231" spans="1:81">
      <c r="A231" s="80" t="s">
        <v>1900</v>
      </c>
      <c r="B231" s="80">
        <v>201</v>
      </c>
      <c r="C231" s="80">
        <v>14</v>
      </c>
      <c r="D231" s="80">
        <v>12</v>
      </c>
      <c r="E231" s="80">
        <v>2017</v>
      </c>
      <c r="F231" s="80" t="s">
        <v>71</v>
      </c>
      <c r="G231" s="80" t="s">
        <v>1886</v>
      </c>
      <c r="H231" s="80" t="s">
        <v>1887</v>
      </c>
      <c r="I231" s="177"/>
      <c r="J231" s="81">
        <v>4216.4835217316322</v>
      </c>
      <c r="K231" s="81">
        <v>68.039683466418197</v>
      </c>
      <c r="L231" s="81">
        <v>19.909986387305086</v>
      </c>
      <c r="M231" s="81">
        <v>1735.9749859722156</v>
      </c>
      <c r="N231" s="81">
        <v>1354.5273281676134</v>
      </c>
      <c r="O231" s="81">
        <v>709.26362248562293</v>
      </c>
      <c r="P231" s="81">
        <v>401.921482217147</v>
      </c>
      <c r="Q231" s="81">
        <v>66.103563271065909</v>
      </c>
      <c r="R231" s="81">
        <v>45.863751343685671</v>
      </c>
      <c r="S231" s="81">
        <v>125.2265284042</v>
      </c>
      <c r="T231" s="82"/>
      <c r="U231" s="81">
        <v>122292065</v>
      </c>
      <c r="V231" s="81">
        <v>29706</v>
      </c>
      <c r="W231" s="81">
        <v>310</v>
      </c>
      <c r="X231" s="81">
        <v>375518</v>
      </c>
      <c r="Y231" s="81">
        <v>450211</v>
      </c>
      <c r="Z231" s="81">
        <v>424062</v>
      </c>
      <c r="AA231" s="81">
        <v>83249</v>
      </c>
      <c r="AB231" s="81">
        <v>967832</v>
      </c>
      <c r="AC231" s="81">
        <v>7988501.8333333302</v>
      </c>
      <c r="AD231" s="81">
        <v>125.2265284042</v>
      </c>
      <c r="AE231" s="82"/>
      <c r="AF231" s="81">
        <v>1352650567.5754759</v>
      </c>
      <c r="AG231" s="81">
        <v>58442570.645653076</v>
      </c>
      <c r="AH231" s="81">
        <v>4415375.4852198726</v>
      </c>
      <c r="AI231" s="81">
        <v>2793637757.1918569</v>
      </c>
      <c r="AJ231" s="81">
        <v>1884097280.3199439</v>
      </c>
      <c r="AK231" s="81">
        <v>0</v>
      </c>
      <c r="AL231" s="81">
        <v>0</v>
      </c>
      <c r="AM231" s="81">
        <v>132948064.3096099</v>
      </c>
      <c r="AN231" s="81">
        <v>0</v>
      </c>
      <c r="AO231" s="81">
        <v>0</v>
      </c>
      <c r="AP231" s="82"/>
      <c r="AQ231" s="81">
        <v>7222</v>
      </c>
      <c r="AR231" s="81">
        <v>1991</v>
      </c>
      <c r="AS231" s="81">
        <v>0</v>
      </c>
      <c r="AT231" s="81">
        <v>1</v>
      </c>
      <c r="AU231" s="81">
        <v>0</v>
      </c>
      <c r="AV231" s="81">
        <v>0</v>
      </c>
      <c r="AW231" s="81" t="s">
        <v>564</v>
      </c>
      <c r="AX231" s="82"/>
      <c r="AY231" s="81">
        <v>30061.8</v>
      </c>
      <c r="AZ231" s="81">
        <v>92111.199999999895</v>
      </c>
      <c r="BA231" s="81">
        <v>0</v>
      </c>
      <c r="BB231" s="81">
        <v>350</v>
      </c>
      <c r="BC231" s="81">
        <v>0</v>
      </c>
      <c r="BD231" s="81">
        <v>0</v>
      </c>
      <c r="BE231" s="81" t="s">
        <v>564</v>
      </c>
      <c r="BF231" s="82"/>
      <c r="BG231" s="81">
        <v>0</v>
      </c>
      <c r="BH231" s="81">
        <v>0</v>
      </c>
      <c r="BI231" s="81">
        <v>8306.9740000000002</v>
      </c>
      <c r="BJ231" s="81">
        <v>316.423</v>
      </c>
      <c r="BK231" s="81">
        <v>668.41599999999994</v>
      </c>
      <c r="BL231" s="81">
        <v>0</v>
      </c>
      <c r="BM231" s="82"/>
      <c r="BN231" s="81">
        <v>0</v>
      </c>
      <c r="BO231" s="81">
        <v>0</v>
      </c>
      <c r="BP231" s="81">
        <v>30</v>
      </c>
      <c r="BQ231" s="81">
        <v>6</v>
      </c>
      <c r="BR231" s="81">
        <v>62</v>
      </c>
      <c r="BS231" s="81">
        <v>0</v>
      </c>
      <c r="BT231"/>
      <c r="BU231" s="80">
        <v>8840.2749999999996</v>
      </c>
      <c r="BV231" s="80">
        <v>272.14800000000002</v>
      </c>
      <c r="BW231" s="80">
        <v>108.462</v>
      </c>
      <c r="BX231" s="80">
        <v>7.4939999999999998</v>
      </c>
      <c r="BY231" s="80">
        <v>63.433999999999997</v>
      </c>
      <c r="BZ231" s="80">
        <v>0</v>
      </c>
      <c r="CA231" s="80">
        <v>0</v>
      </c>
      <c r="CB231" s="80">
        <v>0</v>
      </c>
      <c r="CC231" s="80">
        <v>0</v>
      </c>
    </row>
    <row r="232" spans="1:81">
      <c r="A232" s="80" t="s">
        <v>1901</v>
      </c>
      <c r="B232" s="80">
        <v>202</v>
      </c>
      <c r="C232" s="80">
        <v>15</v>
      </c>
      <c r="D232" s="80">
        <v>12</v>
      </c>
      <c r="E232" s="80">
        <v>2018</v>
      </c>
      <c r="F232" s="80" t="s">
        <v>93</v>
      </c>
      <c r="G232" s="80" t="s">
        <v>1886</v>
      </c>
      <c r="H232" s="80" t="s">
        <v>1887</v>
      </c>
      <c r="I232" s="177"/>
      <c r="J232" s="81">
        <v>4090.9160212251177</v>
      </c>
      <c r="K232" s="81">
        <v>64.24690689873195</v>
      </c>
      <c r="L232" s="81">
        <v>18.619733875382948</v>
      </c>
      <c r="M232" s="81">
        <v>1771.1405760758271</v>
      </c>
      <c r="N232" s="81">
        <v>1149.3096208399124</v>
      </c>
      <c r="O232" s="81">
        <v>699.33030918866905</v>
      </c>
      <c r="P232" s="81">
        <v>400.06204893976576</v>
      </c>
      <c r="Q232" s="81">
        <v>61.481283235674958</v>
      </c>
      <c r="R232" s="81">
        <v>46.497246183066231</v>
      </c>
      <c r="S232" s="81">
        <v>138.1953785124</v>
      </c>
      <c r="T232" s="82"/>
      <c r="U232" s="81">
        <v>131626520</v>
      </c>
      <c r="V232" s="81">
        <v>29706</v>
      </c>
      <c r="W232" s="81">
        <v>310</v>
      </c>
      <c r="X232" s="81">
        <v>375518</v>
      </c>
      <c r="Y232" s="81">
        <v>456174</v>
      </c>
      <c r="Z232" s="81">
        <v>426129</v>
      </c>
      <c r="AA232" s="81">
        <v>83697</v>
      </c>
      <c r="AB232" s="81">
        <v>970049</v>
      </c>
      <c r="AC232" s="81">
        <v>8067102.833333334</v>
      </c>
      <c r="AD232" s="81">
        <v>138.1953785124</v>
      </c>
      <c r="AE232" s="82"/>
      <c r="AF232" s="81">
        <v>1355062029.8272359</v>
      </c>
      <c r="AG232" s="81">
        <v>53290076.692201063</v>
      </c>
      <c r="AH232" s="81">
        <v>4169843.0516475532</v>
      </c>
      <c r="AI232" s="81">
        <v>2786245936.420125</v>
      </c>
      <c r="AJ232" s="81">
        <v>1682744879.470557</v>
      </c>
      <c r="AK232" s="81">
        <v>0</v>
      </c>
      <c r="AL232" s="81">
        <v>0</v>
      </c>
      <c r="AM232" s="81">
        <v>133528322.2947243</v>
      </c>
      <c r="AN232" s="81">
        <v>0</v>
      </c>
      <c r="AO232" s="81">
        <v>0</v>
      </c>
      <c r="AP232" s="82"/>
      <c r="AQ232" s="81">
        <v>8077</v>
      </c>
      <c r="AR232" s="81">
        <v>2171</v>
      </c>
      <c r="AS232" s="81">
        <v>0</v>
      </c>
      <c r="AT232" s="81">
        <v>1</v>
      </c>
      <c r="AU232" s="81">
        <v>0</v>
      </c>
      <c r="AV232" s="81">
        <v>0</v>
      </c>
      <c r="AW232" s="81" t="s">
        <v>564</v>
      </c>
      <c r="AX232" s="82"/>
      <c r="AY232" s="81">
        <v>34048.100000000013</v>
      </c>
      <c r="AZ232" s="81">
        <v>100799.4</v>
      </c>
      <c r="BA232" s="81">
        <v>0</v>
      </c>
      <c r="BB232" s="81">
        <v>350</v>
      </c>
      <c r="BC232" s="81">
        <v>0</v>
      </c>
      <c r="BD232" s="81">
        <v>0</v>
      </c>
      <c r="BE232" s="81" t="s">
        <v>564</v>
      </c>
      <c r="BF232" s="82"/>
      <c r="BG232" s="81">
        <v>0</v>
      </c>
      <c r="BH232" s="81">
        <v>0</v>
      </c>
      <c r="BI232" s="81">
        <v>8004.12</v>
      </c>
      <c r="BJ232" s="81">
        <v>208.142</v>
      </c>
      <c r="BK232" s="81">
        <v>650.005</v>
      </c>
      <c r="BL232" s="81">
        <v>0</v>
      </c>
      <c r="BM232" s="82"/>
      <c r="BN232" s="81">
        <v>0</v>
      </c>
      <c r="BO232" s="81">
        <v>0</v>
      </c>
      <c r="BP232" s="81">
        <v>33</v>
      </c>
      <c r="BQ232" s="81">
        <v>6</v>
      </c>
      <c r="BR232" s="81">
        <v>59</v>
      </c>
      <c r="BS232" s="81">
        <v>0</v>
      </c>
      <c r="BT232"/>
      <c r="BU232" s="80">
        <v>8437.8250000000007</v>
      </c>
      <c r="BV232" s="80">
        <v>300.11900000000003</v>
      </c>
      <c r="BW232" s="80">
        <v>55.707000000000001</v>
      </c>
      <c r="BX232" s="80">
        <v>11.333</v>
      </c>
      <c r="BY232" s="80">
        <v>57.283000000000001</v>
      </c>
      <c r="BZ232" s="80">
        <v>0</v>
      </c>
      <c r="CA232" s="80">
        <v>0</v>
      </c>
      <c r="CB232" s="80">
        <v>0</v>
      </c>
      <c r="CC232" s="80">
        <v>0</v>
      </c>
    </row>
    <row r="233" spans="1:81">
      <c r="A233" s="80" t="s">
        <v>1902</v>
      </c>
      <c r="B233" s="80">
        <v>203</v>
      </c>
      <c r="C233" s="80">
        <v>16</v>
      </c>
      <c r="D233" s="80">
        <v>12</v>
      </c>
      <c r="E233" s="80">
        <v>2019</v>
      </c>
      <c r="F233" s="80" t="s">
        <v>73</v>
      </c>
      <c r="G233" s="80" t="s">
        <v>1886</v>
      </c>
      <c r="H233" s="80" t="s">
        <v>1887</v>
      </c>
      <c r="I233" s="177"/>
      <c r="J233" s="81">
        <v>3950.3511436836752</v>
      </c>
      <c r="K233" s="81">
        <v>58.547350219885587</v>
      </c>
      <c r="L233" s="81">
        <v>18.774502606374831</v>
      </c>
      <c r="M233" s="81">
        <v>1616.8110748027771</v>
      </c>
      <c r="N233" s="81">
        <v>1108.8905174305587</v>
      </c>
      <c r="O233" s="81">
        <v>681.9109807938994</v>
      </c>
      <c r="P233" s="81">
        <v>397.42978636251524</v>
      </c>
      <c r="Q233" s="81">
        <v>60.012785538608611</v>
      </c>
      <c r="R233" s="81">
        <v>43.271847884391804</v>
      </c>
      <c r="S233" s="81">
        <v>135.23061053403998</v>
      </c>
      <c r="T233" s="82"/>
      <c r="U233" s="81">
        <v>127602223</v>
      </c>
      <c r="V233" s="81">
        <v>29706</v>
      </c>
      <c r="W233" s="81">
        <v>310</v>
      </c>
      <c r="X233" s="81">
        <v>375518</v>
      </c>
      <c r="Y233" s="81">
        <v>462768</v>
      </c>
      <c r="Z233" s="81">
        <v>426923</v>
      </c>
      <c r="AA233" s="81">
        <v>82524</v>
      </c>
      <c r="AB233" s="81">
        <v>972516</v>
      </c>
      <c r="AC233" s="81">
        <v>7630472.0000000019</v>
      </c>
      <c r="AD233" s="81">
        <v>135.23061053404001</v>
      </c>
      <c r="AE233" s="82"/>
      <c r="AF233" s="81">
        <v>1324203918.5133569</v>
      </c>
      <c r="AG233" s="81">
        <v>51470321.969314523</v>
      </c>
      <c r="AH233" s="81">
        <v>4345514.6242204718</v>
      </c>
      <c r="AI233" s="81">
        <v>2646770899.4850922</v>
      </c>
      <c r="AJ233" s="81">
        <v>1612535440.1265411</v>
      </c>
      <c r="AK233" s="81">
        <v>0</v>
      </c>
      <c r="AL233" s="81">
        <v>0</v>
      </c>
      <c r="AM233" s="81">
        <v>132449358.1034717</v>
      </c>
      <c r="AN233" s="81">
        <v>0</v>
      </c>
      <c r="AO233" s="81">
        <v>0</v>
      </c>
      <c r="AP233" s="82"/>
      <c r="AQ233" s="81">
        <v>9058</v>
      </c>
      <c r="AR233" s="81">
        <v>2371</v>
      </c>
      <c r="AS233" s="81">
        <v>0</v>
      </c>
      <c r="AT233" s="81">
        <v>1</v>
      </c>
      <c r="AU233" s="81">
        <v>0</v>
      </c>
      <c r="AV233" s="81">
        <v>0</v>
      </c>
      <c r="AW233" s="81" t="s">
        <v>564</v>
      </c>
      <c r="AX233" s="82"/>
      <c r="AY233" s="81">
        <v>38617.800000000367</v>
      </c>
      <c r="AZ233" s="81">
        <v>116169.9999999999</v>
      </c>
      <c r="BA233" s="81">
        <v>0</v>
      </c>
      <c r="BB233" s="81">
        <v>350</v>
      </c>
      <c r="BC233" s="81">
        <v>0</v>
      </c>
      <c r="BD233" s="81">
        <v>0</v>
      </c>
      <c r="BE233" s="81" t="s">
        <v>564</v>
      </c>
      <c r="BF233" s="82"/>
      <c r="BG233" s="81">
        <v>0</v>
      </c>
      <c r="BH233" s="81">
        <v>4.3600000000000003</v>
      </c>
      <c r="BI233" s="81">
        <v>8016.0813600000001</v>
      </c>
      <c r="BJ233" s="81">
        <v>196.27600000000001</v>
      </c>
      <c r="BK233" s="81">
        <v>660.47900000000004</v>
      </c>
      <c r="BL233" s="81">
        <v>0</v>
      </c>
      <c r="BM233" s="82"/>
      <c r="BN233" s="81">
        <v>0</v>
      </c>
      <c r="BO233" s="81">
        <v>1</v>
      </c>
      <c r="BP233" s="81">
        <v>31</v>
      </c>
      <c r="BQ233" s="81">
        <v>6</v>
      </c>
      <c r="BR233" s="81">
        <v>61</v>
      </c>
      <c r="BS233" s="81">
        <v>0</v>
      </c>
      <c r="BT233"/>
      <c r="BU233" s="80">
        <v>8659.2639999999992</v>
      </c>
      <c r="BV233" s="80">
        <v>138.28700000000001</v>
      </c>
      <c r="BW233" s="80">
        <v>0</v>
      </c>
      <c r="BX233" s="80">
        <v>3.4908199999999998</v>
      </c>
      <c r="BY233" s="80">
        <v>76.154539999999997</v>
      </c>
      <c r="BZ233" s="80">
        <v>0</v>
      </c>
      <c r="CA233" s="80">
        <v>0</v>
      </c>
      <c r="CB233" s="80">
        <v>0</v>
      </c>
      <c r="CC233" s="80">
        <v>0</v>
      </c>
    </row>
    <row r="234" spans="1:81">
      <c r="A234" s="80" t="s">
        <v>1903</v>
      </c>
      <c r="B234" s="80">
        <v>204</v>
      </c>
      <c r="C234" s="80">
        <v>17</v>
      </c>
      <c r="D234" s="80">
        <v>12</v>
      </c>
      <c r="E234" s="80">
        <v>2020</v>
      </c>
      <c r="F234" s="80" t="s">
        <v>218</v>
      </c>
      <c r="G234" s="80" t="s">
        <v>1886</v>
      </c>
      <c r="H234" s="80" t="s">
        <v>1887</v>
      </c>
      <c r="I234" s="177"/>
      <c r="J234" s="81">
        <v>3539.6852496943338</v>
      </c>
      <c r="K234" s="81">
        <v>60.194186129300114</v>
      </c>
      <c r="L234" s="81">
        <v>28.150392780277535</v>
      </c>
      <c r="M234" s="81">
        <v>1611.31270338686</v>
      </c>
      <c r="N234" s="81">
        <v>1099.683130646835</v>
      </c>
      <c r="O234" s="81">
        <v>599.99328197355294</v>
      </c>
      <c r="P234" s="81">
        <v>376.33985147224899</v>
      </c>
      <c r="Q234" s="81">
        <v>57.472935867024795</v>
      </c>
      <c r="R234" s="81">
        <v>43.091339066730797</v>
      </c>
      <c r="S234" s="81">
        <v>122.21781345405439</v>
      </c>
      <c r="T234" s="82"/>
      <c r="U234" s="81">
        <v>121453724</v>
      </c>
      <c r="V234" s="81">
        <v>28665</v>
      </c>
      <c r="W234" s="81">
        <v>494</v>
      </c>
      <c r="X234" s="81">
        <v>392693</v>
      </c>
      <c r="Y234" s="81">
        <v>469452</v>
      </c>
      <c r="Z234" s="81">
        <v>428740</v>
      </c>
      <c r="AA234" s="81">
        <v>84903</v>
      </c>
      <c r="AB234" s="81">
        <v>974726</v>
      </c>
      <c r="AC234" s="81">
        <v>7638282.9999999991</v>
      </c>
      <c r="AD234" s="81">
        <v>122.21781345405439</v>
      </c>
      <c r="AE234" s="82"/>
      <c r="AF234" s="81">
        <v>1233454521.7333369</v>
      </c>
      <c r="AG234" s="81">
        <v>48395237.237889923</v>
      </c>
      <c r="AH234" s="81">
        <v>6893336.3438984826</v>
      </c>
      <c r="AI234" s="81">
        <v>2697648267.3503556</v>
      </c>
      <c r="AJ234" s="81">
        <v>1604363309.000833</v>
      </c>
      <c r="AK234" s="81"/>
      <c r="AL234" s="81"/>
      <c r="AM234" s="81">
        <v>127212572.43172996</v>
      </c>
      <c r="AN234" s="81"/>
      <c r="AO234" s="81"/>
      <c r="AP234" s="82"/>
      <c r="AQ234" s="81">
        <v>10075</v>
      </c>
      <c r="AR234" s="81">
        <v>2445</v>
      </c>
      <c r="AS234" s="81">
        <v>0</v>
      </c>
      <c r="AT234" s="81">
        <v>1</v>
      </c>
      <c r="AU234" s="81">
        <v>0</v>
      </c>
      <c r="AV234" s="81">
        <v>1</v>
      </c>
      <c r="AW234" s="81">
        <v>0</v>
      </c>
      <c r="AX234" s="82"/>
      <c r="AY234" s="81">
        <v>43374.700000000543</v>
      </c>
      <c r="AZ234" s="81">
        <v>121397.6999999999</v>
      </c>
      <c r="BA234" s="81">
        <v>0</v>
      </c>
      <c r="BB234" s="81">
        <v>350</v>
      </c>
      <c r="BC234" s="81">
        <v>0</v>
      </c>
      <c r="BD234" s="81">
        <v>1160</v>
      </c>
      <c r="BE234" s="81">
        <v>0</v>
      </c>
      <c r="BF234" s="82"/>
      <c r="BG234" s="81">
        <v>0</v>
      </c>
      <c r="BH234" s="81">
        <v>0</v>
      </c>
      <c r="BI234" s="81">
        <v>7571.6585599999999</v>
      </c>
      <c r="BJ234" s="81">
        <v>187.58799999999999</v>
      </c>
      <c r="BK234" s="81">
        <v>602.55700000000002</v>
      </c>
      <c r="BL234" s="81">
        <v>0</v>
      </c>
      <c r="BM234" s="82"/>
      <c r="BN234" s="81">
        <v>0</v>
      </c>
      <c r="BO234" s="81">
        <v>0</v>
      </c>
      <c r="BP234" s="81">
        <v>31</v>
      </c>
      <c r="BQ234" s="81">
        <v>6</v>
      </c>
      <c r="BR234" s="81">
        <v>59</v>
      </c>
      <c r="BS234" s="81">
        <v>0</v>
      </c>
      <c r="BT234"/>
      <c r="BU234" s="80">
        <v>7925.152</v>
      </c>
      <c r="BV234" s="80">
        <v>306.99299999999999</v>
      </c>
      <c r="BW234" s="80">
        <v>46.697000000000003</v>
      </c>
      <c r="BX234" s="80">
        <v>8.4252599999999997</v>
      </c>
      <c r="BY234" s="80">
        <v>74.536299999999997</v>
      </c>
      <c r="BZ234" s="80">
        <v>0</v>
      </c>
      <c r="CA234" s="80">
        <v>0</v>
      </c>
      <c r="CB234" s="80">
        <v>0</v>
      </c>
      <c r="CC234" s="80">
        <v>0</v>
      </c>
    </row>
    <row r="235" spans="1:81">
      <c r="A235" s="80" t="s">
        <v>1904</v>
      </c>
      <c r="B235" s="80">
        <v>204</v>
      </c>
      <c r="C235" s="80">
        <v>18</v>
      </c>
      <c r="D235" s="80">
        <v>12</v>
      </c>
      <c r="E235" s="80">
        <v>2021</v>
      </c>
      <c r="F235" s="80" t="s">
        <v>75</v>
      </c>
      <c r="G235" s="174" t="s">
        <v>1886</v>
      </c>
      <c r="H235" s="80" t="s">
        <v>1887</v>
      </c>
      <c r="I235" s="177"/>
      <c r="J235" s="81">
        <v>3859.7791223288987</v>
      </c>
      <c r="K235" s="81">
        <v>65.496162071605681</v>
      </c>
      <c r="L235" s="81">
        <v>26.152367720391378</v>
      </c>
      <c r="M235" s="81">
        <v>1768.1994638095462</v>
      </c>
      <c r="N235" s="81">
        <v>1070.5132787507998</v>
      </c>
      <c r="O235" s="81">
        <v>585.00215844239517</v>
      </c>
      <c r="P235" s="81">
        <v>388.9133571395966</v>
      </c>
      <c r="Q235" s="81">
        <v>58.258250286724241</v>
      </c>
      <c r="R235" s="81">
        <v>44.021152136507901</v>
      </c>
      <c r="S235" s="81">
        <v>116.40879677496</v>
      </c>
      <c r="T235" s="82"/>
      <c r="U235" s="81">
        <v>128345791</v>
      </c>
      <c r="V235" s="81">
        <v>28665</v>
      </c>
      <c r="W235" s="81">
        <v>494</v>
      </c>
      <c r="X235" s="81">
        <v>392693</v>
      </c>
      <c r="Y235" s="81">
        <v>474619</v>
      </c>
      <c r="Z235" s="81">
        <v>430437</v>
      </c>
      <c r="AA235" s="81">
        <v>85564</v>
      </c>
      <c r="AB235" s="81">
        <v>976328</v>
      </c>
      <c r="AC235" s="81">
        <v>7563261.9999999981</v>
      </c>
      <c r="AD235" s="81">
        <v>116.40879677496</v>
      </c>
      <c r="AE235" s="82"/>
      <c r="AF235" s="81">
        <v>1283237024.0385535</v>
      </c>
      <c r="AG235" s="81">
        <v>52515890.437496312</v>
      </c>
      <c r="AH235" s="81">
        <v>5621075.7564787874</v>
      </c>
      <c r="AI235" s="81">
        <v>2934642640.6102343</v>
      </c>
      <c r="AJ235" s="81">
        <v>1555336934.7082405</v>
      </c>
      <c r="AK235" s="81">
        <v>0</v>
      </c>
      <c r="AL235" s="81">
        <v>0</v>
      </c>
      <c r="AM235" s="81">
        <v>128156609.0556166</v>
      </c>
      <c r="AN235" s="81">
        <v>0</v>
      </c>
      <c r="AO235" s="81">
        <v>0</v>
      </c>
      <c r="AP235" s="82"/>
      <c r="AQ235" s="81">
        <v>11296</v>
      </c>
      <c r="AR235" s="81">
        <v>2499</v>
      </c>
      <c r="AS235" s="81">
        <v>0</v>
      </c>
      <c r="AT235" s="81">
        <v>1</v>
      </c>
      <c r="AU235" s="81">
        <v>0</v>
      </c>
      <c r="AV235" s="81">
        <v>1</v>
      </c>
      <c r="AW235" s="81"/>
      <c r="AX235" s="82"/>
      <c r="AY235" s="81">
        <v>49324.300000000607</v>
      </c>
      <c r="AZ235" s="81">
        <v>127678.4999999999</v>
      </c>
      <c r="BA235" s="81">
        <v>0</v>
      </c>
      <c r="BB235" s="81">
        <v>350</v>
      </c>
      <c r="BC235" s="81">
        <v>0</v>
      </c>
      <c r="BD235" s="81">
        <v>1160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1905</v>
      </c>
      <c r="B236" s="80">
        <v>204</v>
      </c>
      <c r="C236" s="80">
        <v>19</v>
      </c>
      <c r="D236" s="80">
        <v>12</v>
      </c>
      <c r="E236" s="80">
        <v>2022</v>
      </c>
      <c r="F236" s="80" t="s">
        <v>568</v>
      </c>
      <c r="G236" s="174" t="s">
        <v>1886</v>
      </c>
      <c r="H236" s="80" t="s">
        <v>1887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12592</v>
      </c>
      <c r="AR236" s="81">
        <v>2544</v>
      </c>
      <c r="AS236" s="81">
        <v>0</v>
      </c>
      <c r="AT236" s="81">
        <v>1</v>
      </c>
      <c r="AU236" s="81">
        <v>0</v>
      </c>
      <c r="AV236" s="81">
        <v>1</v>
      </c>
      <c r="AW236" s="81"/>
      <c r="AX236" s="82"/>
      <c r="AY236" s="81">
        <v>55736.000000000873</v>
      </c>
      <c r="AZ236" s="81">
        <v>140557.59999999989</v>
      </c>
      <c r="BA236" s="81">
        <v>0</v>
      </c>
      <c r="BB236" s="81">
        <v>350</v>
      </c>
      <c r="BC236" s="81">
        <v>0</v>
      </c>
      <c r="BD236" s="81">
        <v>1160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1906</v>
      </c>
      <c r="B237" s="80">
        <v>205</v>
      </c>
      <c r="C237" s="80">
        <v>1</v>
      </c>
      <c r="D237" s="80">
        <v>13</v>
      </c>
      <c r="E237" s="80">
        <v>1990</v>
      </c>
      <c r="F237" s="80" t="s">
        <v>562</v>
      </c>
      <c r="G237" s="80" t="s">
        <v>1907</v>
      </c>
      <c r="H237" s="80" t="s">
        <v>1908</v>
      </c>
      <c r="I237" s="177"/>
      <c r="J237" s="81">
        <v>9497.2475374049991</v>
      </c>
      <c r="K237" s="81">
        <v>208.37127260101266</v>
      </c>
      <c r="L237" s="81">
        <v>135.9487043270498</v>
      </c>
      <c r="M237" s="81">
        <v>1011.7027486426988</v>
      </c>
      <c r="N237" s="81">
        <v>837.82222904456853</v>
      </c>
      <c r="O237" s="81">
        <v>695.81537397176794</v>
      </c>
      <c r="P237" s="81">
        <v>677.6173101699743</v>
      </c>
      <c r="Q237" s="81">
        <v>63.218580105656685</v>
      </c>
      <c r="R237" s="81">
        <v>272.52565520718804</v>
      </c>
      <c r="S237" s="81">
        <v>65.031149813876382</v>
      </c>
      <c r="T237" s="82"/>
      <c r="U237" s="81">
        <v>251007833</v>
      </c>
      <c r="V237" s="81">
        <v>50625</v>
      </c>
      <c r="W237" s="81">
        <v>1258</v>
      </c>
      <c r="X237" s="81">
        <v>363045</v>
      </c>
      <c r="Y237" s="81">
        <v>367341</v>
      </c>
      <c r="Z237" s="81">
        <v>286197</v>
      </c>
      <c r="AA237" s="81">
        <v>164533</v>
      </c>
      <c r="AB237" s="81">
        <v>1026455</v>
      </c>
      <c r="AC237" s="81">
        <v>47201934</v>
      </c>
      <c r="AD237" s="81">
        <v>65.031149813876382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1909</v>
      </c>
      <c r="B238" s="80">
        <v>206</v>
      </c>
      <c r="C238" s="80">
        <v>2</v>
      </c>
      <c r="D238" s="80">
        <v>13</v>
      </c>
      <c r="E238" s="80">
        <v>2005</v>
      </c>
      <c r="F238" s="80" t="s">
        <v>565</v>
      </c>
      <c r="G238" s="80" t="s">
        <v>1907</v>
      </c>
      <c r="H238" s="80" t="s">
        <v>1908</v>
      </c>
      <c r="I238" s="177"/>
      <c r="J238" s="81">
        <v>4865.9786527833567</v>
      </c>
      <c r="K238" s="81">
        <v>83.415183681640087</v>
      </c>
      <c r="L238" s="81">
        <v>28.021493320579502</v>
      </c>
      <c r="M238" s="81">
        <v>1434.8111336371946</v>
      </c>
      <c r="N238" s="81">
        <v>1216.4108529274026</v>
      </c>
      <c r="O238" s="81">
        <v>954.94835327306646</v>
      </c>
      <c r="P238" s="81">
        <v>626.87319291154597</v>
      </c>
      <c r="Q238" s="81">
        <v>58.315639348137914</v>
      </c>
      <c r="R238" s="81">
        <v>351.136910379764</v>
      </c>
      <c r="S238" s="81">
        <v>158.27896324700001</v>
      </c>
      <c r="T238" s="82"/>
      <c r="U238" s="81">
        <v>187698863</v>
      </c>
      <c r="V238" s="81">
        <v>40148</v>
      </c>
      <c r="W238" s="81">
        <v>391</v>
      </c>
      <c r="X238" s="81">
        <v>318290</v>
      </c>
      <c r="Y238" s="81">
        <v>442244</v>
      </c>
      <c r="Z238" s="81">
        <v>454523</v>
      </c>
      <c r="AA238" s="81">
        <v>124660</v>
      </c>
      <c r="AB238" s="81">
        <v>989830</v>
      </c>
      <c r="AC238" s="81">
        <v>62091292</v>
      </c>
      <c r="AD238" s="81">
        <v>158.27896324700001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1910</v>
      </c>
      <c r="B239" s="80">
        <v>207</v>
      </c>
      <c r="C239" s="80">
        <v>3</v>
      </c>
      <c r="D239" s="80">
        <v>13</v>
      </c>
      <c r="E239" s="80">
        <v>2006</v>
      </c>
      <c r="F239" s="80" t="s">
        <v>566</v>
      </c>
      <c r="G239" s="80" t="s">
        <v>1907</v>
      </c>
      <c r="H239" s="80" t="s">
        <v>1908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1911</v>
      </c>
      <c r="B240" s="80">
        <v>208</v>
      </c>
      <c r="C240" s="80">
        <v>4</v>
      </c>
      <c r="D240" s="80">
        <v>13</v>
      </c>
      <c r="E240" s="80">
        <v>2007</v>
      </c>
      <c r="F240" s="80" t="s">
        <v>567</v>
      </c>
      <c r="G240" s="80" t="s">
        <v>1907</v>
      </c>
      <c r="H240" s="80" t="s">
        <v>1908</v>
      </c>
      <c r="I240" s="177"/>
      <c r="J240" s="81">
        <v>5414.5660913130241</v>
      </c>
      <c r="K240" s="81">
        <v>80.913829008237144</v>
      </c>
      <c r="L240" s="81">
        <v>16.426144000842708</v>
      </c>
      <c r="M240" s="81">
        <v>1329.2255863421515</v>
      </c>
      <c r="N240" s="81">
        <v>1218.8386840017542</v>
      </c>
      <c r="O240" s="81">
        <v>930.49133782333217</v>
      </c>
      <c r="P240" s="81">
        <v>625.85791935853729</v>
      </c>
      <c r="Q240" s="81">
        <v>61.136828496108748</v>
      </c>
      <c r="R240" s="81">
        <v>362.62762422545819</v>
      </c>
      <c r="S240" s="81">
        <v>150.56314459199999</v>
      </c>
      <c r="T240" s="82"/>
      <c r="U240" s="81">
        <v>231326282</v>
      </c>
      <c r="V240" s="81">
        <v>36212</v>
      </c>
      <c r="W240" s="81">
        <v>231</v>
      </c>
      <c r="X240" s="81">
        <v>351249</v>
      </c>
      <c r="Y240" s="81">
        <v>448856</v>
      </c>
      <c r="Z240" s="81">
        <v>460399</v>
      </c>
      <c r="AA240" s="81">
        <v>122561</v>
      </c>
      <c r="AB240" s="81">
        <v>982836</v>
      </c>
      <c r="AC240" s="81">
        <v>65963046</v>
      </c>
      <c r="AD240" s="81">
        <v>150.56314459199999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1912</v>
      </c>
      <c r="B241" s="80">
        <v>209</v>
      </c>
      <c r="C241" s="80">
        <v>5</v>
      </c>
      <c r="D241" s="80">
        <v>13</v>
      </c>
      <c r="E241" s="80">
        <v>2008</v>
      </c>
      <c r="F241" s="80" t="s">
        <v>84</v>
      </c>
      <c r="G241" s="80" t="s">
        <v>1907</v>
      </c>
      <c r="H241" s="80" t="s">
        <v>1908</v>
      </c>
      <c r="I241" s="177"/>
      <c r="J241" s="81">
        <v>5576.5079396456376</v>
      </c>
      <c r="K241" s="81">
        <v>63.195303017147033</v>
      </c>
      <c r="L241" s="81">
        <v>14.262687690428457</v>
      </c>
      <c r="M241" s="81">
        <v>1391.0235186701468</v>
      </c>
      <c r="N241" s="81">
        <v>1138.7491948901206</v>
      </c>
      <c r="O241" s="81">
        <v>904.06353823716586</v>
      </c>
      <c r="P241" s="81">
        <v>614.71886802800702</v>
      </c>
      <c r="Q241" s="81">
        <v>60.037077147590644</v>
      </c>
      <c r="R241" s="81">
        <v>340.74805914028622</v>
      </c>
      <c r="S241" s="81">
        <v>137.70452254799997</v>
      </c>
      <c r="T241" s="82"/>
      <c r="U241" s="81">
        <v>246093029</v>
      </c>
      <c r="V241" s="81">
        <v>36212</v>
      </c>
      <c r="W241" s="81">
        <v>231</v>
      </c>
      <c r="X241" s="81">
        <v>351249</v>
      </c>
      <c r="Y241" s="81">
        <v>448024</v>
      </c>
      <c r="Z241" s="81">
        <v>463023</v>
      </c>
      <c r="AA241" s="81">
        <v>120517</v>
      </c>
      <c r="AB241" s="81">
        <v>981016</v>
      </c>
      <c r="AC241" s="81">
        <v>64362620</v>
      </c>
      <c r="AD241" s="81">
        <v>137.70452254799997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1913</v>
      </c>
      <c r="B242" s="80">
        <v>210</v>
      </c>
      <c r="C242" s="80">
        <v>6</v>
      </c>
      <c r="D242" s="80">
        <v>13</v>
      </c>
      <c r="E242" s="80">
        <v>2009</v>
      </c>
      <c r="F242" s="80" t="s">
        <v>85</v>
      </c>
      <c r="G242" s="80" t="s">
        <v>1907</v>
      </c>
      <c r="H242" s="80" t="s">
        <v>1908</v>
      </c>
      <c r="I242" s="177"/>
      <c r="J242" s="81">
        <v>4333.863359653672</v>
      </c>
      <c r="K242" s="81">
        <v>55.374802268161957</v>
      </c>
      <c r="L242" s="81">
        <v>18.792824576121443</v>
      </c>
      <c r="M242" s="81">
        <v>1446.8812673367199</v>
      </c>
      <c r="N242" s="81">
        <v>1128.1671037228136</v>
      </c>
      <c r="O242" s="81">
        <v>923.88810064451718</v>
      </c>
      <c r="P242" s="81">
        <v>587.83800710852984</v>
      </c>
      <c r="Q242" s="81">
        <v>57.087538571645943</v>
      </c>
      <c r="R242" s="81">
        <v>306.44252404532239</v>
      </c>
      <c r="S242" s="81">
        <v>127.31687491050999</v>
      </c>
      <c r="T242" s="82"/>
      <c r="U242" s="81">
        <v>195723262</v>
      </c>
      <c r="V242" s="81">
        <v>39913</v>
      </c>
      <c r="W242" s="81">
        <v>443</v>
      </c>
      <c r="X242" s="81">
        <v>385265</v>
      </c>
      <c r="Y242" s="81">
        <v>456311</v>
      </c>
      <c r="Z242" s="81">
        <v>467048</v>
      </c>
      <c r="AA242" s="81">
        <v>118314</v>
      </c>
      <c r="AB242" s="81">
        <v>979233</v>
      </c>
      <c r="AC242" s="81">
        <v>56469288</v>
      </c>
      <c r="AD242" s="81">
        <v>127.31687491050999</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3.2879999999999998</v>
      </c>
      <c r="BH242" s="81">
        <v>11.933999999999999</v>
      </c>
      <c r="BI242" s="81">
        <v>13845.783999999998</v>
      </c>
      <c r="BJ242" s="81">
        <v>534.22299999999996</v>
      </c>
      <c r="BK242" s="81">
        <v>772.82100000000014</v>
      </c>
      <c r="BL242" s="81">
        <v>11.164999999999999</v>
      </c>
      <c r="BM242" s="82"/>
      <c r="BN242" s="81">
        <v>1</v>
      </c>
      <c r="BO242" s="81">
        <v>1</v>
      </c>
      <c r="BP242" s="81">
        <v>83</v>
      </c>
      <c r="BQ242" s="81">
        <v>7</v>
      </c>
      <c r="BR242" s="81">
        <v>49</v>
      </c>
      <c r="BS242" s="81">
        <v>2</v>
      </c>
      <c r="BT242"/>
      <c r="BU242" s="80"/>
      <c r="BV242" s="80"/>
      <c r="BW242" s="80"/>
      <c r="BX242" s="80"/>
      <c r="BY242" s="80"/>
      <c r="BZ242" s="80"/>
      <c r="CA242" s="80"/>
      <c r="CB242" s="80"/>
      <c r="CC242" s="80"/>
    </row>
    <row r="243" spans="1:81">
      <c r="A243" s="80" t="s">
        <v>1914</v>
      </c>
      <c r="B243" s="80">
        <v>211</v>
      </c>
      <c r="C243" s="80">
        <v>7</v>
      </c>
      <c r="D243" s="80">
        <v>13</v>
      </c>
      <c r="E243" s="80">
        <v>2010</v>
      </c>
      <c r="F243" s="80" t="s">
        <v>86</v>
      </c>
      <c r="G243" s="80" t="s">
        <v>1907</v>
      </c>
      <c r="H243" s="80" t="s">
        <v>1908</v>
      </c>
      <c r="I243" s="177"/>
      <c r="J243" s="81">
        <v>5106.3883013923833</v>
      </c>
      <c r="K243" s="81">
        <v>62.047731321128481</v>
      </c>
      <c r="L243" s="81">
        <v>17.757404865585681</v>
      </c>
      <c r="M243" s="81">
        <v>1521.8739953490053</v>
      </c>
      <c r="N243" s="81">
        <v>1151.6869555027554</v>
      </c>
      <c r="O243" s="81">
        <v>927.16789687126652</v>
      </c>
      <c r="P243" s="81">
        <v>592.09668577110472</v>
      </c>
      <c r="Q243" s="81">
        <v>59.424341160086648</v>
      </c>
      <c r="R243" s="81">
        <v>292.39759107617709</v>
      </c>
      <c r="S243" s="81">
        <v>125.46250042877001</v>
      </c>
      <c r="T243" s="82"/>
      <c r="U243" s="81">
        <v>212886391</v>
      </c>
      <c r="V243" s="81">
        <v>39913</v>
      </c>
      <c r="W243" s="81">
        <v>443</v>
      </c>
      <c r="X243" s="81">
        <v>385265</v>
      </c>
      <c r="Y243" s="81">
        <v>459444</v>
      </c>
      <c r="Z243" s="81">
        <v>470884</v>
      </c>
      <c r="AA243" s="81">
        <v>116195</v>
      </c>
      <c r="AB243" s="81">
        <v>976711</v>
      </c>
      <c r="AC243" s="81">
        <v>51060972</v>
      </c>
      <c r="AD243" s="81">
        <v>125.46250042877001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3.7570000000000001</v>
      </c>
      <c r="BH243" s="81">
        <v>12.834</v>
      </c>
      <c r="BI243" s="81">
        <v>15935.897999999999</v>
      </c>
      <c r="BJ243" s="81">
        <v>671.73500000000001</v>
      </c>
      <c r="BK243" s="81">
        <v>693.81900000000007</v>
      </c>
      <c r="BL243" s="81">
        <v>8.3249999999999993</v>
      </c>
      <c r="BM243" s="82"/>
      <c r="BN243" s="81">
        <v>1</v>
      </c>
      <c r="BO243" s="81">
        <v>1</v>
      </c>
      <c r="BP243" s="81">
        <v>86</v>
      </c>
      <c r="BQ243" s="81">
        <v>6</v>
      </c>
      <c r="BR243" s="81">
        <v>47</v>
      </c>
      <c r="BS243" s="81">
        <v>2</v>
      </c>
      <c r="BT243"/>
      <c r="BU243" s="80">
        <v>15256.718999999999</v>
      </c>
      <c r="BV243" s="80">
        <v>1643.2249999999999</v>
      </c>
      <c r="BW243" s="80">
        <v>186.982</v>
      </c>
      <c r="BX243" s="80">
        <v>14.547000000000001</v>
      </c>
      <c r="BY243" s="80">
        <v>168.19900000000001</v>
      </c>
      <c r="BZ243" s="80">
        <v>2</v>
      </c>
      <c r="CA243" s="80">
        <v>47</v>
      </c>
      <c r="CB243" s="80">
        <v>7.6959999999999997</v>
      </c>
      <c r="CC243" s="80">
        <v>0</v>
      </c>
    </row>
    <row r="244" spans="1:81">
      <c r="A244" s="80" t="s">
        <v>1915</v>
      </c>
      <c r="B244" s="80">
        <v>212</v>
      </c>
      <c r="C244" s="80">
        <v>8</v>
      </c>
      <c r="D244" s="80">
        <v>13</v>
      </c>
      <c r="E244" s="80">
        <v>2011</v>
      </c>
      <c r="F244" s="80" t="s">
        <v>87</v>
      </c>
      <c r="G244" s="80" t="s">
        <v>1907</v>
      </c>
      <c r="H244" s="80" t="s">
        <v>1908</v>
      </c>
      <c r="I244" s="177"/>
      <c r="J244" s="81">
        <v>5392.5098424096132</v>
      </c>
      <c r="K244" s="81">
        <v>100.58078297896482</v>
      </c>
      <c r="L244" s="81">
        <v>19.969316989887233</v>
      </c>
      <c r="M244" s="81">
        <v>1841.6372792846371</v>
      </c>
      <c r="N244" s="81">
        <v>1410.562125647725</v>
      </c>
      <c r="O244" s="81">
        <v>919.03357546565258</v>
      </c>
      <c r="P244" s="81">
        <v>570.5670447598618</v>
      </c>
      <c r="Q244" s="81">
        <v>68.402172777242413</v>
      </c>
      <c r="R244" s="81">
        <v>286.57146431550302</v>
      </c>
      <c r="S244" s="81">
        <v>128.68444256396998</v>
      </c>
      <c r="T244" s="82"/>
      <c r="U244" s="81">
        <v>212286192</v>
      </c>
      <c r="V244" s="81">
        <v>39913</v>
      </c>
      <c r="W244" s="81">
        <v>443</v>
      </c>
      <c r="X244" s="81">
        <v>385265</v>
      </c>
      <c r="Y244" s="81">
        <v>461184</v>
      </c>
      <c r="Z244" s="81">
        <v>476893</v>
      </c>
      <c r="AA244" s="81">
        <v>115302</v>
      </c>
      <c r="AB244" s="81">
        <v>974691</v>
      </c>
      <c r="AC244" s="81">
        <v>49960798</v>
      </c>
      <c r="AD244" s="81">
        <v>128.68444256396998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3.98</v>
      </c>
      <c r="BH244" s="81">
        <v>14.345000000000001</v>
      </c>
      <c r="BI244" s="81">
        <v>12008.303</v>
      </c>
      <c r="BJ244" s="81">
        <v>686.98699999999997</v>
      </c>
      <c r="BK244" s="81">
        <v>697.67899999999997</v>
      </c>
      <c r="BL244" s="81">
        <v>5.5149999999999997</v>
      </c>
      <c r="BM244" s="82"/>
      <c r="BN244" s="81">
        <v>1</v>
      </c>
      <c r="BO244" s="81">
        <v>1</v>
      </c>
      <c r="BP244" s="81">
        <v>88</v>
      </c>
      <c r="BQ244" s="81">
        <v>6</v>
      </c>
      <c r="BR244" s="81">
        <v>46</v>
      </c>
      <c r="BS244" s="81">
        <v>2</v>
      </c>
      <c r="BT244"/>
      <c r="BU244" s="80">
        <v>11677.848</v>
      </c>
      <c r="BV244" s="80">
        <v>1388.9880000000001</v>
      </c>
      <c r="BW244" s="80">
        <v>184.42500000000001</v>
      </c>
      <c r="BX244" s="80">
        <v>13.599</v>
      </c>
      <c r="BY244" s="80">
        <v>134.09800000000001</v>
      </c>
      <c r="BZ244" s="80">
        <v>0</v>
      </c>
      <c r="CA244" s="80">
        <v>8.1</v>
      </c>
      <c r="CB244" s="80">
        <v>9.7509999999999994</v>
      </c>
      <c r="CC244" s="80">
        <v>0</v>
      </c>
    </row>
    <row r="245" spans="1:81">
      <c r="A245" s="80" t="s">
        <v>1916</v>
      </c>
      <c r="B245" s="80">
        <v>213</v>
      </c>
      <c r="C245" s="80">
        <v>9</v>
      </c>
      <c r="D245" s="80">
        <v>13</v>
      </c>
      <c r="E245" s="80">
        <v>2012</v>
      </c>
      <c r="F245" s="80" t="s">
        <v>88</v>
      </c>
      <c r="G245" s="80" t="s">
        <v>1907</v>
      </c>
      <c r="H245" s="80" t="s">
        <v>1908</v>
      </c>
      <c r="I245" s="177"/>
      <c r="J245" s="81">
        <v>5289.3312033858892</v>
      </c>
      <c r="K245" s="81">
        <v>93.957596721311418</v>
      </c>
      <c r="L245" s="81">
        <v>20.43967809956192</v>
      </c>
      <c r="M245" s="81">
        <v>2043.0945013856629</v>
      </c>
      <c r="N245" s="81">
        <v>1674.0809743631983</v>
      </c>
      <c r="O245" s="81">
        <v>923.84879929164697</v>
      </c>
      <c r="P245" s="81">
        <v>568.01560380210481</v>
      </c>
      <c r="Q245" s="81">
        <v>74.932792070429542</v>
      </c>
      <c r="R245" s="81">
        <v>271.29880150629532</v>
      </c>
      <c r="S245" s="81">
        <v>142.71664886010001</v>
      </c>
      <c r="T245" s="82"/>
      <c r="U245" s="81">
        <v>200311870</v>
      </c>
      <c r="V245" s="81">
        <v>39913</v>
      </c>
      <c r="W245" s="81">
        <v>443</v>
      </c>
      <c r="X245" s="81">
        <v>385265</v>
      </c>
      <c r="Y245" s="81">
        <v>473542</v>
      </c>
      <c r="Z245" s="81">
        <v>483194</v>
      </c>
      <c r="AA245" s="81">
        <v>114137</v>
      </c>
      <c r="AB245" s="81">
        <v>982763</v>
      </c>
      <c r="AC245" s="81">
        <v>46073105</v>
      </c>
      <c r="AD245" s="81">
        <v>142.71664886010001</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3.42</v>
      </c>
      <c r="BH245" s="81">
        <v>17.404</v>
      </c>
      <c r="BI245" s="81">
        <v>13489.989</v>
      </c>
      <c r="BJ245" s="81">
        <v>724.23400000000004</v>
      </c>
      <c r="BK245" s="81">
        <v>642.81299999999999</v>
      </c>
      <c r="BL245" s="81">
        <v>4.3920000000000003</v>
      </c>
      <c r="BM245" s="82"/>
      <c r="BN245" s="81">
        <v>1</v>
      </c>
      <c r="BO245" s="81">
        <v>1</v>
      </c>
      <c r="BP245" s="81">
        <v>83</v>
      </c>
      <c r="BQ245" s="81">
        <v>6</v>
      </c>
      <c r="BR245" s="81">
        <v>45</v>
      </c>
      <c r="BS245" s="81">
        <v>1</v>
      </c>
      <c r="BT245"/>
      <c r="BU245" s="80">
        <v>13182.001</v>
      </c>
      <c r="BV245" s="80">
        <v>1372.49</v>
      </c>
      <c r="BW245" s="80">
        <v>177.905</v>
      </c>
      <c r="BX245" s="80">
        <v>13.425000000000001</v>
      </c>
      <c r="BY245" s="80">
        <v>136.43100000000001</v>
      </c>
      <c r="BZ245" s="80">
        <v>0</v>
      </c>
      <c r="CA245" s="80">
        <v>0</v>
      </c>
      <c r="CB245" s="80">
        <v>0</v>
      </c>
      <c r="CC245" s="80">
        <v>0</v>
      </c>
    </row>
    <row r="246" spans="1:81">
      <c r="A246" s="80" t="s">
        <v>1917</v>
      </c>
      <c r="B246" s="80">
        <v>214</v>
      </c>
      <c r="C246" s="80">
        <v>10</v>
      </c>
      <c r="D246" s="80">
        <v>13</v>
      </c>
      <c r="E246" s="80">
        <v>2013</v>
      </c>
      <c r="F246" s="80" t="s">
        <v>89</v>
      </c>
      <c r="G246" s="80" t="s">
        <v>1907</v>
      </c>
      <c r="H246" s="80" t="s">
        <v>1908</v>
      </c>
      <c r="I246" s="177"/>
      <c r="J246" s="81">
        <v>5208.8985214963695</v>
      </c>
      <c r="K246" s="81">
        <v>78.250287135098631</v>
      </c>
      <c r="L246" s="81">
        <v>19.642366891385137</v>
      </c>
      <c r="M246" s="81">
        <v>2024.1885982742026</v>
      </c>
      <c r="N246" s="81">
        <v>1593.2864825928948</v>
      </c>
      <c r="O246" s="81">
        <v>895.9435539358517</v>
      </c>
      <c r="P246" s="81">
        <v>568.58228594054856</v>
      </c>
      <c r="Q246" s="81">
        <v>75.955371921973395</v>
      </c>
      <c r="R246" s="81">
        <v>278.2252246374149</v>
      </c>
      <c r="S246" s="81">
        <v>143.39863003309</v>
      </c>
      <c r="T246" s="82"/>
      <c r="U246" s="81">
        <v>198142261</v>
      </c>
      <c r="V246" s="81">
        <v>39913</v>
      </c>
      <c r="W246" s="81">
        <v>443</v>
      </c>
      <c r="X246" s="81">
        <v>385265</v>
      </c>
      <c r="Y246" s="81">
        <v>472941</v>
      </c>
      <c r="Z246" s="81">
        <v>489521</v>
      </c>
      <c r="AA246" s="81">
        <v>113822</v>
      </c>
      <c r="AB246" s="81">
        <v>981891</v>
      </c>
      <c r="AC246" s="81">
        <v>46121899</v>
      </c>
      <c r="AD246" s="81">
        <v>143.39863003309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3.56</v>
      </c>
      <c r="BH246" s="81">
        <v>25.486000000000001</v>
      </c>
      <c r="BI246" s="81">
        <v>15229.413</v>
      </c>
      <c r="BJ246" s="81">
        <v>741.03099999999995</v>
      </c>
      <c r="BK246" s="81">
        <v>593.96699999999998</v>
      </c>
      <c r="BL246" s="81">
        <v>6.0179999999999998</v>
      </c>
      <c r="BM246" s="82"/>
      <c r="BN246" s="81">
        <v>1</v>
      </c>
      <c r="BO246" s="81">
        <v>2</v>
      </c>
      <c r="BP246" s="81">
        <v>91</v>
      </c>
      <c r="BQ246" s="81">
        <v>4</v>
      </c>
      <c r="BR246" s="81">
        <v>45</v>
      </c>
      <c r="BS246" s="81">
        <v>1</v>
      </c>
      <c r="BT246"/>
      <c r="BU246" s="80">
        <v>14934.741</v>
      </c>
      <c r="BV246" s="80">
        <v>1328.2049999999999</v>
      </c>
      <c r="BW246" s="80">
        <v>163.49</v>
      </c>
      <c r="BX246" s="80">
        <v>12.226000000000001</v>
      </c>
      <c r="BY246" s="80">
        <v>160.81299999999999</v>
      </c>
      <c r="BZ246" s="80">
        <v>0</v>
      </c>
      <c r="CA246" s="80">
        <v>0</v>
      </c>
      <c r="CB246" s="80">
        <v>0</v>
      </c>
      <c r="CC246" s="80">
        <v>0</v>
      </c>
    </row>
    <row r="247" spans="1:81">
      <c r="A247" s="80" t="s">
        <v>1918</v>
      </c>
      <c r="B247" s="80">
        <v>215</v>
      </c>
      <c r="C247" s="80">
        <v>11</v>
      </c>
      <c r="D247" s="80">
        <v>13</v>
      </c>
      <c r="E247" s="80">
        <v>2014</v>
      </c>
      <c r="F247" s="80" t="s">
        <v>90</v>
      </c>
      <c r="G247" s="80" t="s">
        <v>1907</v>
      </c>
      <c r="H247" s="80" t="s">
        <v>1908</v>
      </c>
      <c r="I247" s="177"/>
      <c r="J247" s="81">
        <v>5484.3681170099744</v>
      </c>
      <c r="K247" s="81">
        <v>84.932240220465218</v>
      </c>
      <c r="L247" s="81">
        <v>20.352710370677983</v>
      </c>
      <c r="M247" s="81">
        <v>1922.9900006389892</v>
      </c>
      <c r="N247" s="81">
        <v>1407.8571883839645</v>
      </c>
      <c r="O247" s="81">
        <v>857.50914025377404</v>
      </c>
      <c r="P247" s="81">
        <v>567.14585378909624</v>
      </c>
      <c r="Q247" s="81">
        <v>72.507174030003171</v>
      </c>
      <c r="R247" s="81">
        <v>278.71730446639208</v>
      </c>
      <c r="S247" s="81">
        <v>143.60931052525999</v>
      </c>
      <c r="T247" s="82"/>
      <c r="U247" s="81">
        <v>212823909</v>
      </c>
      <c r="V247" s="81">
        <v>33224</v>
      </c>
      <c r="W247" s="81">
        <v>467</v>
      </c>
      <c r="X247" s="81">
        <v>374164</v>
      </c>
      <c r="Y247" s="81">
        <v>477939</v>
      </c>
      <c r="Z247" s="81">
        <v>493452</v>
      </c>
      <c r="AA247" s="81">
        <v>112947</v>
      </c>
      <c r="AB247" s="81">
        <v>976925</v>
      </c>
      <c r="AC247" s="81">
        <v>46348753</v>
      </c>
      <c r="AD247" s="81">
        <v>143.60931052525999</v>
      </c>
      <c r="AE247" s="82"/>
      <c r="AF247" s="81">
        <v>2739144177.6744723</v>
      </c>
      <c r="AG247" s="81">
        <v>70562297.767382249</v>
      </c>
      <c r="AH247" s="81">
        <v>4429084.2496718559</v>
      </c>
      <c r="AI247" s="81">
        <v>2372275512.9079814</v>
      </c>
      <c r="AJ247" s="81">
        <v>1914944877.4369338</v>
      </c>
      <c r="AK247" s="81">
        <v>0</v>
      </c>
      <c r="AL247" s="81">
        <v>0</v>
      </c>
      <c r="AM247" s="81">
        <v>134117204.09971783</v>
      </c>
      <c r="AN247" s="81">
        <v>0</v>
      </c>
      <c r="AO247" s="81">
        <v>0</v>
      </c>
      <c r="AP247" s="82"/>
      <c r="AQ247" s="81">
        <v>12782</v>
      </c>
      <c r="AR247" s="81">
        <v>1398</v>
      </c>
      <c r="AS247" s="81">
        <v>4</v>
      </c>
      <c r="AT247" s="81">
        <v>2</v>
      </c>
      <c r="AU247" s="81">
        <v>0</v>
      </c>
      <c r="AV247" s="81">
        <v>1</v>
      </c>
      <c r="AW247" s="81" t="s">
        <v>564</v>
      </c>
      <c r="AX247" s="82"/>
      <c r="AY247" s="81">
        <v>50791.615999999995</v>
      </c>
      <c r="AZ247" s="81">
        <v>132933.24</v>
      </c>
      <c r="BA247" s="81">
        <v>20851.7</v>
      </c>
      <c r="BB247" s="81">
        <v>529</v>
      </c>
      <c r="BC247" s="81">
        <v>0</v>
      </c>
      <c r="BD247" s="81">
        <v>15510</v>
      </c>
      <c r="BE247" s="81" t="s">
        <v>564</v>
      </c>
      <c r="BF247" s="82"/>
      <c r="BG247" s="81">
        <v>4.0620000000000003</v>
      </c>
      <c r="BH247" s="81">
        <v>25.988</v>
      </c>
      <c r="BI247" s="81">
        <v>16179.87</v>
      </c>
      <c r="BJ247" s="81">
        <v>810.38</v>
      </c>
      <c r="BK247" s="81">
        <v>614.76700000000005</v>
      </c>
      <c r="BL247" s="81">
        <v>5.9909999999999997</v>
      </c>
      <c r="BM247" s="82"/>
      <c r="BN247" s="81">
        <v>1</v>
      </c>
      <c r="BO247" s="81">
        <v>2</v>
      </c>
      <c r="BP247" s="81">
        <v>91</v>
      </c>
      <c r="BQ247" s="81">
        <v>7</v>
      </c>
      <c r="BR247" s="81">
        <v>47</v>
      </c>
      <c r="BS247" s="81">
        <v>1</v>
      </c>
      <c r="BT247"/>
      <c r="BU247" s="80">
        <v>15829.189</v>
      </c>
      <c r="BV247" s="80">
        <v>1466.595</v>
      </c>
      <c r="BW247" s="80">
        <v>176.298</v>
      </c>
      <c r="BX247" s="80">
        <v>8.4459999999999997</v>
      </c>
      <c r="BY247" s="80">
        <v>160.53</v>
      </c>
      <c r="BZ247" s="80">
        <v>0</v>
      </c>
      <c r="CA247" s="80">
        <v>0</v>
      </c>
      <c r="CB247" s="80">
        <v>0</v>
      </c>
      <c r="CC247" s="80">
        <v>0</v>
      </c>
    </row>
    <row r="248" spans="1:81">
      <c r="A248" s="80" t="s">
        <v>1919</v>
      </c>
      <c r="B248" s="80">
        <v>216</v>
      </c>
      <c r="C248" s="80">
        <v>12</v>
      </c>
      <c r="D248" s="80">
        <v>13</v>
      </c>
      <c r="E248" s="80">
        <v>2015</v>
      </c>
      <c r="F248" s="80" t="s">
        <v>91</v>
      </c>
      <c r="G248" s="80" t="s">
        <v>1907</v>
      </c>
      <c r="H248" s="80" t="s">
        <v>1908</v>
      </c>
      <c r="I248" s="177"/>
      <c r="J248" s="81">
        <v>4945.2249219628948</v>
      </c>
      <c r="K248" s="81">
        <v>76.259235848887428</v>
      </c>
      <c r="L248" s="81">
        <v>20.35734330840884</v>
      </c>
      <c r="M248" s="81">
        <v>1840.3331442614949</v>
      </c>
      <c r="N248" s="81">
        <v>1251.250915499922</v>
      </c>
      <c r="O248" s="81">
        <v>855.17986374020711</v>
      </c>
      <c r="P248" s="81">
        <v>565.14477457149917</v>
      </c>
      <c r="Q248" s="81">
        <v>70.594603964720278</v>
      </c>
      <c r="R248" s="81">
        <v>273.34224218878677</v>
      </c>
      <c r="S248" s="81">
        <v>125.29086600032002</v>
      </c>
      <c r="T248" s="82"/>
      <c r="U248" s="81">
        <v>219057787</v>
      </c>
      <c r="V248" s="81">
        <v>33224</v>
      </c>
      <c r="W248" s="81">
        <v>467</v>
      </c>
      <c r="X248" s="81">
        <v>374164</v>
      </c>
      <c r="Y248" s="81">
        <v>479228</v>
      </c>
      <c r="Z248" s="81">
        <v>496853</v>
      </c>
      <c r="AA248" s="81">
        <v>112460</v>
      </c>
      <c r="AB248" s="81">
        <v>971608</v>
      </c>
      <c r="AC248" s="81">
        <v>46824290</v>
      </c>
      <c r="AD248" s="81">
        <v>125.29086600032002</v>
      </c>
      <c r="AE248" s="82"/>
      <c r="AF248" s="81">
        <v>2513535679.5796485</v>
      </c>
      <c r="AG248" s="81">
        <v>61159208.719355687</v>
      </c>
      <c r="AH248" s="81">
        <v>3823640.2424019687</v>
      </c>
      <c r="AI248" s="81">
        <v>2312901199.488543</v>
      </c>
      <c r="AJ248" s="81">
        <v>1867411466.6363604</v>
      </c>
      <c r="AK248" s="81">
        <v>0</v>
      </c>
      <c r="AL248" s="81">
        <v>0</v>
      </c>
      <c r="AM248" s="81">
        <v>133154800.65773159</v>
      </c>
      <c r="AN248" s="81">
        <v>0</v>
      </c>
      <c r="AO248" s="81">
        <v>0</v>
      </c>
      <c r="AP248" s="82"/>
      <c r="AQ248" s="81">
        <v>14016</v>
      </c>
      <c r="AR248" s="81">
        <v>1621</v>
      </c>
      <c r="AS248" s="81">
        <v>4</v>
      </c>
      <c r="AT248" s="81">
        <v>2</v>
      </c>
      <c r="AU248" s="81">
        <v>0</v>
      </c>
      <c r="AV248" s="81">
        <v>1</v>
      </c>
      <c r="AW248" s="81" t="s">
        <v>564</v>
      </c>
      <c r="AX248" s="82"/>
      <c r="AY248" s="81">
        <v>56550.245999999999</v>
      </c>
      <c r="AZ248" s="81">
        <v>185552.94</v>
      </c>
      <c r="BA248" s="81">
        <v>20851.7</v>
      </c>
      <c r="BB248" s="81">
        <v>529</v>
      </c>
      <c r="BC248" s="81">
        <v>0</v>
      </c>
      <c r="BD248" s="81">
        <v>15510</v>
      </c>
      <c r="BE248" s="81" t="s">
        <v>564</v>
      </c>
      <c r="BF248" s="82"/>
      <c r="BG248" s="81">
        <v>4.2060000000000004</v>
      </c>
      <c r="BH248" s="81">
        <v>24.795999999999999</v>
      </c>
      <c r="BI248" s="81">
        <v>16746.131000000001</v>
      </c>
      <c r="BJ248" s="81">
        <v>796.80100000000004</v>
      </c>
      <c r="BK248" s="81">
        <v>520.92700000000002</v>
      </c>
      <c r="BL248" s="81">
        <v>6.633</v>
      </c>
      <c r="BM248" s="82"/>
      <c r="BN248" s="81">
        <v>1</v>
      </c>
      <c r="BO248" s="81">
        <v>2</v>
      </c>
      <c r="BP248" s="81">
        <v>91</v>
      </c>
      <c r="BQ248" s="81">
        <v>7</v>
      </c>
      <c r="BR248" s="81">
        <v>45</v>
      </c>
      <c r="BS248" s="81">
        <v>1</v>
      </c>
      <c r="BT248"/>
      <c r="BU248" s="80">
        <v>16229.478999999999</v>
      </c>
      <c r="BV248" s="80">
        <v>1523.4</v>
      </c>
      <c r="BW248" s="80">
        <v>173.685</v>
      </c>
      <c r="BX248" s="80">
        <v>10.641</v>
      </c>
      <c r="BY248" s="80">
        <v>162.28899999999999</v>
      </c>
      <c r="BZ248" s="80">
        <v>0</v>
      </c>
      <c r="CA248" s="80">
        <v>0</v>
      </c>
      <c r="CB248" s="80">
        <v>0</v>
      </c>
      <c r="CC248" s="80">
        <v>0</v>
      </c>
    </row>
    <row r="249" spans="1:81">
      <c r="A249" s="80" t="s">
        <v>1920</v>
      </c>
      <c r="B249" s="80">
        <v>217</v>
      </c>
      <c r="C249" s="80">
        <v>13</v>
      </c>
      <c r="D249" s="80">
        <v>13</v>
      </c>
      <c r="E249" s="80">
        <v>2016</v>
      </c>
      <c r="F249" s="80" t="s">
        <v>92</v>
      </c>
      <c r="G249" s="80" t="s">
        <v>1907</v>
      </c>
      <c r="H249" s="80" t="s">
        <v>1908</v>
      </c>
      <c r="I249" s="177"/>
      <c r="J249" s="81">
        <v>4393.0903937033172</v>
      </c>
      <c r="K249" s="81">
        <v>74.17877526785712</v>
      </c>
      <c r="L249" s="81">
        <v>19.218243457582226</v>
      </c>
      <c r="M249" s="81">
        <v>1496.6056806980241</v>
      </c>
      <c r="N249" s="81">
        <v>1247.8128633530985</v>
      </c>
      <c r="O249" s="81">
        <v>851.10481507847408</v>
      </c>
      <c r="P249" s="81">
        <v>556.68320687307278</v>
      </c>
      <c r="Q249" s="81">
        <v>68.274895817852297</v>
      </c>
      <c r="R249" s="81">
        <v>255.41347139376236</v>
      </c>
      <c r="S249" s="81">
        <v>125.79875387508001</v>
      </c>
      <c r="T249" s="82"/>
      <c r="U249" s="81">
        <v>205831633</v>
      </c>
      <c r="V249" s="81">
        <v>33224</v>
      </c>
      <c r="W249" s="81">
        <v>467</v>
      </c>
      <c r="X249" s="81">
        <v>374164</v>
      </c>
      <c r="Y249" s="81">
        <v>480615</v>
      </c>
      <c r="Z249" s="81">
        <v>500564</v>
      </c>
      <c r="AA249" s="81">
        <v>114574</v>
      </c>
      <c r="AB249" s="81">
        <v>966628</v>
      </c>
      <c r="AC249" s="81">
        <v>43622106.756645098</v>
      </c>
      <c r="AD249" s="81">
        <v>125.79875387508</v>
      </c>
      <c r="AE249" s="82"/>
      <c r="AF249" s="81">
        <v>2300999644.5210419</v>
      </c>
      <c r="AG249" s="81">
        <v>61626723.78098762</v>
      </c>
      <c r="AH249" s="81">
        <v>2835941.650940265</v>
      </c>
      <c r="AI249" s="81">
        <v>2404799375.6675558</v>
      </c>
      <c r="AJ249" s="81">
        <v>2023184740.5984199</v>
      </c>
      <c r="AK249" s="81">
        <v>0</v>
      </c>
      <c r="AL249" s="81">
        <v>0</v>
      </c>
      <c r="AM249" s="81">
        <v>132575230.53682891</v>
      </c>
      <c r="AN249" s="81">
        <v>0</v>
      </c>
      <c r="AO249" s="81">
        <v>0</v>
      </c>
      <c r="AP249" s="82"/>
      <c r="AQ249" s="81">
        <v>15190</v>
      </c>
      <c r="AR249" s="81">
        <v>1729</v>
      </c>
      <c r="AS249" s="81">
        <v>5</v>
      </c>
      <c r="AT249" s="81">
        <v>3</v>
      </c>
      <c r="AU249" s="81">
        <v>0</v>
      </c>
      <c r="AV249" s="81">
        <v>1</v>
      </c>
      <c r="AW249" s="81" t="s">
        <v>564</v>
      </c>
      <c r="AX249" s="82"/>
      <c r="AY249" s="81">
        <v>62023.182999999997</v>
      </c>
      <c r="AZ249" s="81">
        <v>193733.84</v>
      </c>
      <c r="BA249" s="81">
        <v>24851.7</v>
      </c>
      <c r="BB249" s="81">
        <v>1049</v>
      </c>
      <c r="BC249" s="81">
        <v>0</v>
      </c>
      <c r="BD249" s="81">
        <v>15510</v>
      </c>
      <c r="BE249" s="81" t="s">
        <v>564</v>
      </c>
      <c r="BF249" s="82"/>
      <c r="BG249" s="81">
        <v>4.2770000000000001</v>
      </c>
      <c r="BH249" s="81">
        <v>22.117999999999999</v>
      </c>
      <c r="BI249" s="81">
        <v>15086.085999999999</v>
      </c>
      <c r="BJ249" s="81">
        <v>795.13900000000001</v>
      </c>
      <c r="BK249" s="81">
        <v>499.97299999999996</v>
      </c>
      <c r="BL249" s="81">
        <v>4.5679999999999996</v>
      </c>
      <c r="BM249" s="82"/>
      <c r="BN249" s="81">
        <v>1</v>
      </c>
      <c r="BO249" s="81">
        <v>2</v>
      </c>
      <c r="BP249" s="81">
        <v>89</v>
      </c>
      <c r="BQ249" s="81">
        <v>7</v>
      </c>
      <c r="BR249" s="81">
        <v>46</v>
      </c>
      <c r="BS249" s="81">
        <v>1</v>
      </c>
      <c r="BT249"/>
      <c r="BU249" s="80">
        <v>14898.463</v>
      </c>
      <c r="BV249" s="80">
        <v>1327.0920000000001</v>
      </c>
      <c r="BW249" s="80">
        <v>165.57499999999999</v>
      </c>
      <c r="BX249" s="80">
        <v>10.093</v>
      </c>
      <c r="BY249" s="80">
        <v>10.938000000000001</v>
      </c>
      <c r="BZ249" s="80">
        <v>0</v>
      </c>
      <c r="CA249" s="80">
        <v>0</v>
      </c>
      <c r="CB249" s="80">
        <v>0</v>
      </c>
      <c r="CC249" s="80">
        <v>0</v>
      </c>
    </row>
    <row r="250" spans="1:81">
      <c r="A250" s="80" t="s">
        <v>1921</v>
      </c>
      <c r="B250" s="80">
        <v>218</v>
      </c>
      <c r="C250" s="80">
        <v>14</v>
      </c>
      <c r="D250" s="80">
        <v>13</v>
      </c>
      <c r="E250" s="80">
        <v>2017</v>
      </c>
      <c r="F250" s="80" t="s">
        <v>71</v>
      </c>
      <c r="G250" s="80" t="s">
        <v>1907</v>
      </c>
      <c r="H250" s="80" t="s">
        <v>1908</v>
      </c>
      <c r="I250" s="177"/>
      <c r="J250" s="81">
        <v>4228.6524108817848</v>
      </c>
      <c r="K250" s="81">
        <v>76.213084314453369</v>
      </c>
      <c r="L250" s="81">
        <v>19.06304350358937</v>
      </c>
      <c r="M250" s="81">
        <v>1393.4370188318542</v>
      </c>
      <c r="N250" s="81">
        <v>1157.5433335304408</v>
      </c>
      <c r="O250" s="81">
        <v>841.13559006319178</v>
      </c>
      <c r="P250" s="81">
        <v>554.030675345394</v>
      </c>
      <c r="Q250" s="81">
        <v>65.638572385509931</v>
      </c>
      <c r="R250" s="81">
        <v>250.68469102642547</v>
      </c>
      <c r="S250" s="81">
        <v>127.40384385719</v>
      </c>
      <c r="T250" s="82"/>
      <c r="U250" s="81">
        <v>213087315</v>
      </c>
      <c r="V250" s="81">
        <v>33224</v>
      </c>
      <c r="W250" s="81">
        <v>467</v>
      </c>
      <c r="X250" s="81">
        <v>374164</v>
      </c>
      <c r="Y250" s="81">
        <v>481717</v>
      </c>
      <c r="Z250" s="81">
        <v>502907</v>
      </c>
      <c r="AA250" s="81">
        <v>114755</v>
      </c>
      <c r="AB250" s="81">
        <v>961024</v>
      </c>
      <c r="AC250" s="81">
        <v>43664005.999999993</v>
      </c>
      <c r="AD250" s="81">
        <v>127.40384385719</v>
      </c>
      <c r="AE250" s="82"/>
      <c r="AF250" s="81">
        <v>2268522189.0500078</v>
      </c>
      <c r="AG250" s="81">
        <v>62387351.778751813</v>
      </c>
      <c r="AH250" s="81">
        <v>3805584.5021308758</v>
      </c>
      <c r="AI250" s="81">
        <v>2284909763.6067519</v>
      </c>
      <c r="AJ250" s="81">
        <v>2018914306.451457</v>
      </c>
      <c r="AK250" s="81">
        <v>0</v>
      </c>
      <c r="AL250" s="81">
        <v>0</v>
      </c>
      <c r="AM250" s="81">
        <v>132012870.5757596</v>
      </c>
      <c r="AN250" s="81">
        <v>0</v>
      </c>
      <c r="AO250" s="81">
        <v>0</v>
      </c>
      <c r="AP250" s="82"/>
      <c r="AQ250" s="81">
        <v>16159</v>
      </c>
      <c r="AR250" s="81">
        <v>1852</v>
      </c>
      <c r="AS250" s="81">
        <v>6</v>
      </c>
      <c r="AT250" s="81">
        <v>3</v>
      </c>
      <c r="AU250" s="81">
        <v>0</v>
      </c>
      <c r="AV250" s="81">
        <v>1</v>
      </c>
      <c r="AW250" s="81" t="s">
        <v>564</v>
      </c>
      <c r="AX250" s="82"/>
      <c r="AY250" s="81">
        <v>66701.532999999996</v>
      </c>
      <c r="AZ250" s="81">
        <v>200581.84</v>
      </c>
      <c r="BA250" s="81">
        <v>31451.7</v>
      </c>
      <c r="BB250" s="81">
        <v>1049</v>
      </c>
      <c r="BC250" s="81">
        <v>0</v>
      </c>
      <c r="BD250" s="81">
        <v>15510</v>
      </c>
      <c r="BE250" s="81" t="s">
        <v>564</v>
      </c>
      <c r="BF250" s="82"/>
      <c r="BG250" s="81">
        <v>4.9909999999999997</v>
      </c>
      <c r="BH250" s="81">
        <v>21.952000000000002</v>
      </c>
      <c r="BI250" s="81">
        <v>15442.427</v>
      </c>
      <c r="BJ250" s="81">
        <v>789.654</v>
      </c>
      <c r="BK250" s="81">
        <v>636.37099999999998</v>
      </c>
      <c r="BL250" s="81">
        <v>4.2809999999999997</v>
      </c>
      <c r="BM250" s="82"/>
      <c r="BN250" s="81">
        <v>1</v>
      </c>
      <c r="BO250" s="81">
        <v>2</v>
      </c>
      <c r="BP250" s="81">
        <v>92</v>
      </c>
      <c r="BQ250" s="81">
        <v>7</v>
      </c>
      <c r="BR250" s="81">
        <v>46</v>
      </c>
      <c r="BS250" s="81">
        <v>1</v>
      </c>
      <c r="BT250"/>
      <c r="BU250" s="80">
        <v>15121.208000000001</v>
      </c>
      <c r="BV250" s="80">
        <v>1480.646</v>
      </c>
      <c r="BW250" s="80">
        <v>106.504</v>
      </c>
      <c r="BX250" s="80">
        <v>16.785</v>
      </c>
      <c r="BY250" s="80">
        <v>174.53299999999999</v>
      </c>
      <c r="BZ250" s="80">
        <v>0</v>
      </c>
      <c r="CA250" s="80">
        <v>0</v>
      </c>
      <c r="CB250" s="80">
        <v>0</v>
      </c>
      <c r="CC250" s="80">
        <v>0</v>
      </c>
    </row>
    <row r="251" spans="1:81">
      <c r="A251" s="80" t="s">
        <v>1922</v>
      </c>
      <c r="B251" s="80">
        <v>219</v>
      </c>
      <c r="C251" s="80">
        <v>15</v>
      </c>
      <c r="D251" s="80">
        <v>13</v>
      </c>
      <c r="E251" s="80">
        <v>2018</v>
      </c>
      <c r="F251" s="80" t="s">
        <v>93</v>
      </c>
      <c r="G251" s="80" t="s">
        <v>1907</v>
      </c>
      <c r="H251" s="80" t="s">
        <v>1908</v>
      </c>
      <c r="I251" s="177"/>
      <c r="J251" s="81">
        <v>4186.5665838251007</v>
      </c>
      <c r="K251" s="81">
        <v>64.316181143391177</v>
      </c>
      <c r="L251" s="81">
        <v>17.21607664144231</v>
      </c>
      <c r="M251" s="81">
        <v>1271.3573368900552</v>
      </c>
      <c r="N251" s="81">
        <v>803.22149176597895</v>
      </c>
      <c r="O251" s="81">
        <v>829.96373852912257</v>
      </c>
      <c r="P251" s="81">
        <v>550.14088345726043</v>
      </c>
      <c r="Q251" s="81">
        <v>60.586744061274167</v>
      </c>
      <c r="R251" s="81">
        <v>251.33193399406707</v>
      </c>
      <c r="S251" s="81">
        <v>128.16280306579</v>
      </c>
      <c r="T251" s="82"/>
      <c r="U251" s="81">
        <v>232813660</v>
      </c>
      <c r="V251" s="81">
        <v>33224</v>
      </c>
      <c r="W251" s="81">
        <v>467</v>
      </c>
      <c r="X251" s="81">
        <v>374164</v>
      </c>
      <c r="Y251" s="81">
        <v>483555</v>
      </c>
      <c r="Z251" s="81">
        <v>505729</v>
      </c>
      <c r="AA251" s="81">
        <v>115095</v>
      </c>
      <c r="AB251" s="81">
        <v>955935</v>
      </c>
      <c r="AC251" s="81">
        <v>43605175</v>
      </c>
      <c r="AD251" s="81">
        <v>128.16280306579</v>
      </c>
      <c r="AE251" s="82"/>
      <c r="AF251" s="81">
        <v>2274435088.3147058</v>
      </c>
      <c r="AG251" s="81">
        <v>56436859.691940971</v>
      </c>
      <c r="AH251" s="81">
        <v>3614317.4117594059</v>
      </c>
      <c r="AI251" s="81">
        <v>2194587744.9771791</v>
      </c>
      <c r="AJ251" s="81">
        <v>1710918144.6019681</v>
      </c>
      <c r="AK251" s="81">
        <v>0</v>
      </c>
      <c r="AL251" s="81">
        <v>0</v>
      </c>
      <c r="AM251" s="81">
        <v>131585514.51814</v>
      </c>
      <c r="AN251" s="81">
        <v>0</v>
      </c>
      <c r="AO251" s="81">
        <v>0</v>
      </c>
      <c r="AP251" s="82"/>
      <c r="AQ251" s="81">
        <v>17148</v>
      </c>
      <c r="AR251" s="81">
        <v>1958</v>
      </c>
      <c r="AS251" s="81">
        <v>6</v>
      </c>
      <c r="AT251" s="81">
        <v>3</v>
      </c>
      <c r="AU251" s="81">
        <v>0</v>
      </c>
      <c r="AV251" s="81">
        <v>3</v>
      </c>
      <c r="AW251" s="81" t="s">
        <v>564</v>
      </c>
      <c r="AX251" s="82"/>
      <c r="AY251" s="81">
        <v>71291.320000000182</v>
      </c>
      <c r="AZ251" s="81">
        <v>208031.94</v>
      </c>
      <c r="BA251" s="81">
        <v>31452.2</v>
      </c>
      <c r="BB251" s="81">
        <v>1049</v>
      </c>
      <c r="BC251" s="81">
        <v>0</v>
      </c>
      <c r="BD251" s="81">
        <v>81960</v>
      </c>
      <c r="BE251" s="81" t="s">
        <v>564</v>
      </c>
      <c r="BF251" s="82"/>
      <c r="BG251" s="81">
        <v>3.9009999999999998</v>
      </c>
      <c r="BH251" s="81">
        <v>18.04</v>
      </c>
      <c r="BI251" s="81">
        <v>15438.001</v>
      </c>
      <c r="BJ251" s="81">
        <v>783.88099999999997</v>
      </c>
      <c r="BK251" s="81">
        <v>626.55999999999995</v>
      </c>
      <c r="BL251" s="81">
        <v>5.6219999999999999</v>
      </c>
      <c r="BM251" s="82"/>
      <c r="BN251" s="81">
        <v>1</v>
      </c>
      <c r="BO251" s="81">
        <v>1</v>
      </c>
      <c r="BP251" s="81">
        <v>88</v>
      </c>
      <c r="BQ251" s="81">
        <v>8</v>
      </c>
      <c r="BR251" s="81">
        <v>46</v>
      </c>
      <c r="BS251" s="81">
        <v>1</v>
      </c>
      <c r="BT251"/>
      <c r="BU251" s="80">
        <v>15103.300999999999</v>
      </c>
      <c r="BV251" s="80">
        <v>1467.788</v>
      </c>
      <c r="BW251" s="80">
        <v>129.58699999999999</v>
      </c>
      <c r="BX251" s="80">
        <v>16.076000000000001</v>
      </c>
      <c r="BY251" s="80">
        <v>158.89599999999999</v>
      </c>
      <c r="BZ251" s="80">
        <v>0.35699999999999998</v>
      </c>
      <c r="CA251" s="80">
        <v>0</v>
      </c>
      <c r="CB251" s="80">
        <v>0</v>
      </c>
      <c r="CC251" s="80">
        <v>0</v>
      </c>
    </row>
    <row r="252" spans="1:81">
      <c r="A252" s="80" t="s">
        <v>1923</v>
      </c>
      <c r="B252" s="80">
        <v>220</v>
      </c>
      <c r="C252" s="80">
        <v>16</v>
      </c>
      <c r="D252" s="80">
        <v>13</v>
      </c>
      <c r="E252" s="80">
        <v>2019</v>
      </c>
      <c r="F252" s="80" t="s">
        <v>73</v>
      </c>
      <c r="G252" s="80" t="s">
        <v>1907</v>
      </c>
      <c r="H252" s="80" t="s">
        <v>1908</v>
      </c>
      <c r="I252" s="177"/>
      <c r="J252" s="81">
        <v>4184.462738665502</v>
      </c>
      <c r="K252" s="81">
        <v>61.111979090149312</v>
      </c>
      <c r="L252" s="81">
        <v>17.507416354632575</v>
      </c>
      <c r="M252" s="81">
        <v>1335.1210330892702</v>
      </c>
      <c r="N252" s="81">
        <v>791.20461642199291</v>
      </c>
      <c r="O252" s="81">
        <v>808.87312181315735</v>
      </c>
      <c r="P252" s="81">
        <v>542.17255487986051</v>
      </c>
      <c r="Q252" s="81">
        <v>58.660499116284377</v>
      </c>
      <c r="R252" s="81">
        <v>253.27413719020299</v>
      </c>
      <c r="S252" s="81">
        <v>131.67141450816001</v>
      </c>
      <c r="T252" s="82"/>
      <c r="U252" s="81">
        <v>232209449</v>
      </c>
      <c r="V252" s="81">
        <v>33224</v>
      </c>
      <c r="W252" s="81">
        <v>467</v>
      </c>
      <c r="X252" s="81">
        <v>374164</v>
      </c>
      <c r="Y252" s="81">
        <v>485318</v>
      </c>
      <c r="Z252" s="81">
        <v>506410</v>
      </c>
      <c r="AA252" s="81">
        <v>112579</v>
      </c>
      <c r="AB252" s="81">
        <v>950602</v>
      </c>
      <c r="AC252" s="81">
        <v>44661860</v>
      </c>
      <c r="AD252" s="81">
        <v>131.67141450816001</v>
      </c>
      <c r="AE252" s="82"/>
      <c r="AF252" s="81">
        <v>2321994799.5291309</v>
      </c>
      <c r="AG252" s="81">
        <v>54694100.903576054</v>
      </c>
      <c r="AH252" s="81">
        <v>3840907.7204955388</v>
      </c>
      <c r="AI252" s="81">
        <v>2243786363.8330698</v>
      </c>
      <c r="AJ252" s="81">
        <v>1573346081.5785379</v>
      </c>
      <c r="AK252" s="81">
        <v>0</v>
      </c>
      <c r="AL252" s="81">
        <v>0</v>
      </c>
      <c r="AM252" s="81">
        <v>129464836.27197537</v>
      </c>
      <c r="AN252" s="81">
        <v>0</v>
      </c>
      <c r="AO252" s="81">
        <v>0</v>
      </c>
      <c r="AP252" s="82"/>
      <c r="AQ252" s="81">
        <v>18423</v>
      </c>
      <c r="AR252" s="81">
        <v>2008</v>
      </c>
      <c r="AS252" s="81">
        <v>6</v>
      </c>
      <c r="AT252" s="81">
        <v>3</v>
      </c>
      <c r="AU252" s="81">
        <v>0</v>
      </c>
      <c r="AV252" s="81">
        <v>3</v>
      </c>
      <c r="AW252" s="81" t="s">
        <v>564</v>
      </c>
      <c r="AX252" s="82"/>
      <c r="AY252" s="81">
        <v>77501.579999999987</v>
      </c>
      <c r="AZ252" s="81">
        <v>218624.1400000001</v>
      </c>
      <c r="BA252" s="81">
        <v>31451.7</v>
      </c>
      <c r="BB252" s="81">
        <v>1049</v>
      </c>
      <c r="BC252" s="81">
        <v>0</v>
      </c>
      <c r="BD252" s="81">
        <v>81959.600000000006</v>
      </c>
      <c r="BE252" s="81" t="s">
        <v>564</v>
      </c>
      <c r="BF252" s="82"/>
      <c r="BG252" s="81">
        <v>3.7810000000000001</v>
      </c>
      <c r="BH252" s="81">
        <v>10.993</v>
      </c>
      <c r="BI252" s="81">
        <v>14631.02752</v>
      </c>
      <c r="BJ252" s="81">
        <v>808.99</v>
      </c>
      <c r="BK252" s="81">
        <v>540.43000000000006</v>
      </c>
      <c r="BL252" s="81">
        <v>5.8010000000000002</v>
      </c>
      <c r="BM252" s="82"/>
      <c r="BN252" s="81">
        <v>1</v>
      </c>
      <c r="BO252" s="81">
        <v>1</v>
      </c>
      <c r="BP252" s="81">
        <v>89</v>
      </c>
      <c r="BQ252" s="81">
        <v>10</v>
      </c>
      <c r="BR252" s="81">
        <v>46</v>
      </c>
      <c r="BS252" s="81">
        <v>1</v>
      </c>
      <c r="BT252"/>
      <c r="BU252" s="80">
        <v>14439.33052</v>
      </c>
      <c r="BV252" s="80">
        <v>1385.51</v>
      </c>
      <c r="BW252" s="80">
        <v>140.03700000000001</v>
      </c>
      <c r="BX252" s="80">
        <v>20.207999999999998</v>
      </c>
      <c r="BY252" s="80">
        <v>15.936999999999999</v>
      </c>
      <c r="BZ252" s="80">
        <v>0</v>
      </c>
      <c r="CA252" s="80">
        <v>0</v>
      </c>
      <c r="CB252" s="80">
        <v>0</v>
      </c>
      <c r="CC252" s="80">
        <v>0</v>
      </c>
    </row>
    <row r="253" spans="1:81">
      <c r="A253" s="80" t="s">
        <v>1924</v>
      </c>
      <c r="B253" s="80">
        <v>221</v>
      </c>
      <c r="C253" s="80">
        <v>17</v>
      </c>
      <c r="D253" s="80">
        <v>13</v>
      </c>
      <c r="E253" s="80">
        <v>2020</v>
      </c>
      <c r="F253" s="80" t="s">
        <v>218</v>
      </c>
      <c r="G253" s="80" t="s">
        <v>1907</v>
      </c>
      <c r="H253" s="80" t="s">
        <v>1908</v>
      </c>
      <c r="I253" s="177"/>
      <c r="J253" s="81">
        <v>3734.410839299564</v>
      </c>
      <c r="K253" s="81">
        <v>60.860507467061751</v>
      </c>
      <c r="L253" s="81">
        <v>18.541356209950663</v>
      </c>
      <c r="M253" s="81">
        <v>1259.693600647262</v>
      </c>
      <c r="N253" s="81">
        <v>920.61049246902962</v>
      </c>
      <c r="O253" s="81">
        <v>710.66611098786575</v>
      </c>
      <c r="P253" s="81">
        <v>512.12325924522986</v>
      </c>
      <c r="Q253" s="81">
        <v>55.703215251064115</v>
      </c>
      <c r="R253" s="81">
        <v>246.30771549297438</v>
      </c>
      <c r="S253" s="81">
        <v>128.37706807668999</v>
      </c>
      <c r="T253" s="82"/>
      <c r="U253" s="81">
        <v>210813242</v>
      </c>
      <c r="V253" s="81">
        <v>32701</v>
      </c>
      <c r="W253" s="81">
        <v>654</v>
      </c>
      <c r="X253" s="81">
        <v>371743</v>
      </c>
      <c r="Y253" s="81">
        <v>486826</v>
      </c>
      <c r="Z253" s="81">
        <v>507824</v>
      </c>
      <c r="AA253" s="81">
        <v>115536</v>
      </c>
      <c r="AB253" s="81">
        <v>944712</v>
      </c>
      <c r="AC253" s="81">
        <v>43660004</v>
      </c>
      <c r="AD253" s="81">
        <v>128.37706807668999</v>
      </c>
      <c r="AE253" s="82"/>
      <c r="AF253" s="81">
        <v>2143578201.122067</v>
      </c>
      <c r="AG253" s="81">
        <v>49144719.576074548</v>
      </c>
      <c r="AH253" s="81">
        <v>4219131.1915710736</v>
      </c>
      <c r="AI253" s="81">
        <v>2097801620.304852</v>
      </c>
      <c r="AJ253" s="81">
        <v>1780902285.4429903</v>
      </c>
      <c r="AK253" s="81"/>
      <c r="AL253" s="81"/>
      <c r="AM253" s="81">
        <v>123295411.96923491</v>
      </c>
      <c r="AN253" s="81"/>
      <c r="AO253" s="81"/>
      <c r="AP253" s="82"/>
      <c r="AQ253" s="81">
        <v>19458</v>
      </c>
      <c r="AR253" s="81">
        <v>2028</v>
      </c>
      <c r="AS253" s="81">
        <v>7</v>
      </c>
      <c r="AT253" s="81">
        <v>3</v>
      </c>
      <c r="AU253" s="81">
        <v>0</v>
      </c>
      <c r="AV253" s="81">
        <v>3</v>
      </c>
      <c r="AW253" s="81">
        <v>7</v>
      </c>
      <c r="AX253" s="82"/>
      <c r="AY253" s="81">
        <v>82849.040000000168</v>
      </c>
      <c r="AZ253" s="81">
        <v>219780.73999999961</v>
      </c>
      <c r="BA253" s="81">
        <v>36450.699999999997</v>
      </c>
      <c r="BB253" s="81">
        <v>1049</v>
      </c>
      <c r="BC253" s="81">
        <v>0</v>
      </c>
      <c r="BD253" s="81">
        <v>93910</v>
      </c>
      <c r="BE253" s="81">
        <v>36450.699999999997</v>
      </c>
      <c r="BF253" s="82"/>
      <c r="BG253" s="81">
        <v>4.9260000000000002</v>
      </c>
      <c r="BH253" s="81">
        <v>17.477</v>
      </c>
      <c r="BI253" s="81">
        <v>12376.985000000001</v>
      </c>
      <c r="BJ253" s="81">
        <v>808.23299999999995</v>
      </c>
      <c r="BK253" s="81">
        <v>598.30999999999995</v>
      </c>
      <c r="BL253" s="81">
        <v>4.3559999999999999</v>
      </c>
      <c r="BM253" s="82"/>
      <c r="BN253" s="81">
        <v>1</v>
      </c>
      <c r="BO253" s="81">
        <v>1</v>
      </c>
      <c r="BP253" s="81">
        <v>87</v>
      </c>
      <c r="BQ253" s="81">
        <v>9</v>
      </c>
      <c r="BR253" s="81">
        <v>45</v>
      </c>
      <c r="BS253" s="81">
        <v>1</v>
      </c>
      <c r="BT253"/>
      <c r="BU253" s="80">
        <v>12281.866</v>
      </c>
      <c r="BV253" s="80">
        <v>1351.5609999999999</v>
      </c>
      <c r="BW253" s="80">
        <v>149.261</v>
      </c>
      <c r="BX253" s="80">
        <v>15.343999999999999</v>
      </c>
      <c r="BY253" s="80">
        <v>12.255000000000001</v>
      </c>
      <c r="BZ253" s="80">
        <v>0</v>
      </c>
      <c r="CA253" s="80">
        <v>0</v>
      </c>
      <c r="CB253" s="80">
        <v>0</v>
      </c>
      <c r="CC253" s="80">
        <v>0</v>
      </c>
    </row>
    <row r="254" spans="1:81">
      <c r="A254" s="80" t="s">
        <v>1925</v>
      </c>
      <c r="B254" s="80">
        <v>221</v>
      </c>
      <c r="C254" s="80">
        <v>18</v>
      </c>
      <c r="D254" s="80">
        <v>13</v>
      </c>
      <c r="E254" s="80">
        <v>2021</v>
      </c>
      <c r="F254" s="80" t="s">
        <v>75</v>
      </c>
      <c r="G254" s="174" t="s">
        <v>1907</v>
      </c>
      <c r="H254" s="80" t="s">
        <v>1908</v>
      </c>
      <c r="I254" s="177"/>
      <c r="J254" s="81">
        <v>4271.5820438348237</v>
      </c>
      <c r="K254" s="81">
        <v>65.780979283613533</v>
      </c>
      <c r="L254" s="81">
        <v>16.847807454903425</v>
      </c>
      <c r="M254" s="81">
        <v>1153.0818326257495</v>
      </c>
      <c r="N254" s="81">
        <v>832.07144412902767</v>
      </c>
      <c r="O254" s="81">
        <v>691.16331234006748</v>
      </c>
      <c r="P254" s="81">
        <v>525.75391543566377</v>
      </c>
      <c r="Q254" s="81">
        <v>55.886814270452049</v>
      </c>
      <c r="R254" s="81">
        <v>282.571771035979</v>
      </c>
      <c r="S254" s="81">
        <v>126.53280869547</v>
      </c>
      <c r="T254" s="82"/>
      <c r="U254" s="81">
        <v>262892210</v>
      </c>
      <c r="V254" s="81">
        <v>32701</v>
      </c>
      <c r="W254" s="81">
        <v>654</v>
      </c>
      <c r="X254" s="81">
        <v>371743</v>
      </c>
      <c r="Y254" s="81">
        <v>486858</v>
      </c>
      <c r="Z254" s="81">
        <v>508549</v>
      </c>
      <c r="AA254" s="81">
        <v>115670</v>
      </c>
      <c r="AB254" s="81">
        <v>936586</v>
      </c>
      <c r="AC254" s="81">
        <v>48548577.999999993</v>
      </c>
      <c r="AD254" s="81">
        <v>126.53280869547</v>
      </c>
      <c r="AE254" s="82"/>
      <c r="AF254" s="81">
        <v>2549665306.6485782</v>
      </c>
      <c r="AG254" s="81">
        <v>54797993.801797509</v>
      </c>
      <c r="AH254" s="81">
        <v>3776140.9657012853</v>
      </c>
      <c r="AI254" s="81">
        <v>2217751582.1281471</v>
      </c>
      <c r="AJ254" s="81">
        <v>1856886816.1780152</v>
      </c>
      <c r="AK254" s="81">
        <v>0</v>
      </c>
      <c r="AL254" s="81">
        <v>0</v>
      </c>
      <c r="AM254" s="81">
        <v>122939919.6263589</v>
      </c>
      <c r="AN254" s="81">
        <v>0</v>
      </c>
      <c r="AO254" s="81">
        <v>0</v>
      </c>
      <c r="AP254" s="82"/>
      <c r="AQ254" s="81">
        <v>20506</v>
      </c>
      <c r="AR254" s="81">
        <v>2035</v>
      </c>
      <c r="AS254" s="81">
        <v>7</v>
      </c>
      <c r="AT254" s="81">
        <v>3</v>
      </c>
      <c r="AU254" s="81">
        <v>0</v>
      </c>
      <c r="AV254" s="81">
        <v>4</v>
      </c>
      <c r="AW254" s="81"/>
      <c r="AX254" s="82"/>
      <c r="AY254" s="81">
        <v>88436.64000000029</v>
      </c>
      <c r="AZ254" s="81">
        <v>220061.23999999961</v>
      </c>
      <c r="BA254" s="81">
        <v>36450.699999999997</v>
      </c>
      <c r="BB254" s="81">
        <v>1049</v>
      </c>
      <c r="BC254" s="81">
        <v>0</v>
      </c>
      <c r="BD254" s="81">
        <v>94810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1926</v>
      </c>
      <c r="B255" s="80">
        <v>221</v>
      </c>
      <c r="C255" s="80">
        <v>19</v>
      </c>
      <c r="D255" s="80">
        <v>13</v>
      </c>
      <c r="E255" s="80">
        <v>2022</v>
      </c>
      <c r="F255" s="80" t="s">
        <v>568</v>
      </c>
      <c r="G255" s="174" t="s">
        <v>1907</v>
      </c>
      <c r="H255" s="80" t="s">
        <v>1908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21777</v>
      </c>
      <c r="AR255" s="81">
        <v>2043</v>
      </c>
      <c r="AS255" s="81">
        <v>7</v>
      </c>
      <c r="AT255" s="81">
        <v>3</v>
      </c>
      <c r="AU255" s="81">
        <v>0</v>
      </c>
      <c r="AV255" s="81">
        <v>4</v>
      </c>
      <c r="AW255" s="81"/>
      <c r="AX255" s="82"/>
      <c r="AY255" s="81">
        <v>95211.218000000677</v>
      </c>
      <c r="AZ255" s="81">
        <v>220332.73999999964</v>
      </c>
      <c r="BA255" s="81">
        <v>36450.699999999997</v>
      </c>
      <c r="BB255" s="81">
        <v>1049</v>
      </c>
      <c r="BC255" s="81">
        <v>0</v>
      </c>
      <c r="BD255" s="81">
        <v>94810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1927</v>
      </c>
      <c r="B256" s="80">
        <v>222</v>
      </c>
      <c r="C256" s="80">
        <v>1</v>
      </c>
      <c r="D256" s="80">
        <v>14</v>
      </c>
      <c r="E256" s="80">
        <v>1990</v>
      </c>
      <c r="F256" s="80" t="s">
        <v>562</v>
      </c>
      <c r="G256" s="80" t="s">
        <v>1928</v>
      </c>
      <c r="H256" s="80" t="s">
        <v>1929</v>
      </c>
      <c r="I256" s="177"/>
      <c r="J256" s="81">
        <v>67.123966679841999</v>
      </c>
      <c r="K256" s="81">
        <v>54.056131656906999</v>
      </c>
      <c r="L256" s="81">
        <v>43.570096050834245</v>
      </c>
      <c r="M256" s="81">
        <v>502.5194917895862</v>
      </c>
      <c r="N256" s="81">
        <v>802.15539169507872</v>
      </c>
      <c r="O256" s="81">
        <v>511.12089249742229</v>
      </c>
      <c r="P256" s="81">
        <v>241.90410402444363</v>
      </c>
      <c r="Q256" s="81">
        <v>48.597048921724294</v>
      </c>
      <c r="R256" s="81">
        <v>0</v>
      </c>
      <c r="S256" s="81">
        <v>61.113129770119727</v>
      </c>
      <c r="T256" s="82"/>
      <c r="U256" s="81">
        <v>16743780</v>
      </c>
      <c r="V256" s="81">
        <v>20755</v>
      </c>
      <c r="W256" s="81">
        <v>398</v>
      </c>
      <c r="X256" s="81">
        <v>209610</v>
      </c>
      <c r="Y256" s="81">
        <v>351152</v>
      </c>
      <c r="Z256" s="81">
        <v>210230</v>
      </c>
      <c r="AA256" s="81">
        <v>58737</v>
      </c>
      <c r="AB256" s="81">
        <v>789051</v>
      </c>
      <c r="AC256" s="81">
        <v>0</v>
      </c>
      <c r="AD256" s="81">
        <v>61.113129770119727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1930</v>
      </c>
      <c r="B257" s="80">
        <v>223</v>
      </c>
      <c r="C257" s="80">
        <v>2</v>
      </c>
      <c r="D257" s="80">
        <v>14</v>
      </c>
      <c r="E257" s="80">
        <v>2005</v>
      </c>
      <c r="F257" s="80" t="s">
        <v>565</v>
      </c>
      <c r="G257" s="80" t="s">
        <v>1928</v>
      </c>
      <c r="H257" s="80" t="s">
        <v>1929</v>
      </c>
      <c r="I257" s="177"/>
      <c r="J257" s="81">
        <v>49.413093647233779</v>
      </c>
      <c r="K257" s="81">
        <v>32.298131226203807</v>
      </c>
      <c r="L257" s="81">
        <v>34.383271353928919</v>
      </c>
      <c r="M257" s="81">
        <v>818.83830941431677</v>
      </c>
      <c r="N257" s="81">
        <v>1114.028442220105</v>
      </c>
      <c r="O257" s="81">
        <v>461.71149791525573</v>
      </c>
      <c r="P257" s="81">
        <v>182.64105861180289</v>
      </c>
      <c r="Q257" s="81">
        <v>48.007728689471023</v>
      </c>
      <c r="R257" s="81">
        <v>0</v>
      </c>
      <c r="S257" s="81">
        <v>50.341824127478219</v>
      </c>
      <c r="T257" s="82"/>
      <c r="U257" s="81">
        <v>6279243</v>
      </c>
      <c r="V257" s="81">
        <v>15136</v>
      </c>
      <c r="W257" s="81">
        <v>413</v>
      </c>
      <c r="X257" s="81">
        <v>195006</v>
      </c>
      <c r="Y257" s="81">
        <v>420902</v>
      </c>
      <c r="Z257" s="81">
        <v>219759</v>
      </c>
      <c r="AA257" s="81">
        <v>36320</v>
      </c>
      <c r="AB257" s="81">
        <v>814867</v>
      </c>
      <c r="AC257" s="81">
        <v>0</v>
      </c>
      <c r="AD257" s="81">
        <v>50.341824127478219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1931</v>
      </c>
      <c r="B258" s="80">
        <v>224</v>
      </c>
      <c r="C258" s="80">
        <v>3</v>
      </c>
      <c r="D258" s="80">
        <v>14</v>
      </c>
      <c r="E258" s="80">
        <v>2006</v>
      </c>
      <c r="F258" s="80" t="s">
        <v>566</v>
      </c>
      <c r="G258" s="80" t="s">
        <v>1928</v>
      </c>
      <c r="H258" s="80" t="s">
        <v>1929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1932</v>
      </c>
      <c r="B259" s="80">
        <v>225</v>
      </c>
      <c r="C259" s="80">
        <v>4</v>
      </c>
      <c r="D259" s="80">
        <v>14</v>
      </c>
      <c r="E259" s="80">
        <v>2007</v>
      </c>
      <c r="F259" s="80" t="s">
        <v>567</v>
      </c>
      <c r="G259" s="80" t="s">
        <v>1928</v>
      </c>
      <c r="H259" s="80" t="s">
        <v>1929</v>
      </c>
      <c r="I259" s="177"/>
      <c r="J259" s="81">
        <v>49.331547961990331</v>
      </c>
      <c r="K259" s="81">
        <v>33.824762503090071</v>
      </c>
      <c r="L259" s="81">
        <v>46.433437033597322</v>
      </c>
      <c r="M259" s="81">
        <v>854.92265355869267</v>
      </c>
      <c r="N259" s="81">
        <v>1197.6542368236321</v>
      </c>
      <c r="O259" s="81">
        <v>435.34720343695943</v>
      </c>
      <c r="P259" s="81">
        <v>176.86367634878093</v>
      </c>
      <c r="Q259" s="81">
        <v>51.456811989539538</v>
      </c>
      <c r="R259" s="81">
        <v>0</v>
      </c>
      <c r="S259" s="81">
        <v>55.706119409221181</v>
      </c>
      <c r="T259" s="82"/>
      <c r="U259" s="81">
        <v>5425884</v>
      </c>
      <c r="V259" s="81">
        <v>14271</v>
      </c>
      <c r="W259" s="81">
        <v>416</v>
      </c>
      <c r="X259" s="81">
        <v>218084</v>
      </c>
      <c r="Y259" s="81">
        <v>431116</v>
      </c>
      <c r="Z259" s="81">
        <v>215406</v>
      </c>
      <c r="AA259" s="81">
        <v>34635</v>
      </c>
      <c r="AB259" s="81">
        <v>827220</v>
      </c>
      <c r="AC259" s="81">
        <v>0</v>
      </c>
      <c r="AD259" s="81">
        <v>55.706119409221181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1933</v>
      </c>
      <c r="B260" s="80">
        <v>226</v>
      </c>
      <c r="C260" s="80">
        <v>5</v>
      </c>
      <c r="D260" s="80">
        <v>14</v>
      </c>
      <c r="E260" s="80">
        <v>2008</v>
      </c>
      <c r="F260" s="80" t="s">
        <v>84</v>
      </c>
      <c r="G260" s="80" t="s">
        <v>1928</v>
      </c>
      <c r="H260" s="80" t="s">
        <v>1929</v>
      </c>
      <c r="I260" s="177"/>
      <c r="J260" s="81">
        <v>35.990879692118185</v>
      </c>
      <c r="K260" s="81">
        <v>26.831845742149479</v>
      </c>
      <c r="L260" s="81">
        <v>41.552062325886908</v>
      </c>
      <c r="M260" s="81">
        <v>853.1249845092151</v>
      </c>
      <c r="N260" s="81">
        <v>1184.1140725358375</v>
      </c>
      <c r="O260" s="81">
        <v>413.61292985979105</v>
      </c>
      <c r="P260" s="81">
        <v>170.39337608257426</v>
      </c>
      <c r="Q260" s="81">
        <v>50.869975020722272</v>
      </c>
      <c r="R260" s="81">
        <v>0</v>
      </c>
      <c r="S260" s="81">
        <v>68.627053488446904</v>
      </c>
      <c r="T260" s="82"/>
      <c r="U260" s="81">
        <v>5048220</v>
      </c>
      <c r="V260" s="81">
        <v>14271</v>
      </c>
      <c r="W260" s="81">
        <v>416</v>
      </c>
      <c r="X260" s="81">
        <v>218084</v>
      </c>
      <c r="Y260" s="81">
        <v>433559</v>
      </c>
      <c r="Z260" s="81">
        <v>211835</v>
      </c>
      <c r="AA260" s="81">
        <v>33406</v>
      </c>
      <c r="AB260" s="81">
        <v>831224</v>
      </c>
      <c r="AC260" s="81">
        <v>0</v>
      </c>
      <c r="AD260" s="81">
        <v>68.627053488446904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1934</v>
      </c>
      <c r="B261" s="80">
        <v>227</v>
      </c>
      <c r="C261" s="80">
        <v>6</v>
      </c>
      <c r="D261" s="80">
        <v>14</v>
      </c>
      <c r="E261" s="80">
        <v>2009</v>
      </c>
      <c r="F261" s="80" t="s">
        <v>85</v>
      </c>
      <c r="G261" s="80" t="s">
        <v>1928</v>
      </c>
      <c r="H261" s="80" t="s">
        <v>1929</v>
      </c>
      <c r="I261" s="177"/>
      <c r="J261" s="81">
        <v>31.282943561458762</v>
      </c>
      <c r="K261" s="81">
        <v>23.580845479196874</v>
      </c>
      <c r="L261" s="81">
        <v>19.803325120472895</v>
      </c>
      <c r="M261" s="81">
        <v>823.79811623315891</v>
      </c>
      <c r="N261" s="81">
        <v>1081.2171498025514</v>
      </c>
      <c r="O261" s="81">
        <v>414.46068679673016</v>
      </c>
      <c r="P261" s="81">
        <v>161.66364990869502</v>
      </c>
      <c r="Q261" s="81">
        <v>48.563289782165882</v>
      </c>
      <c r="R261" s="81">
        <v>0</v>
      </c>
      <c r="S261" s="81">
        <v>76.521006358027819</v>
      </c>
      <c r="T261" s="82"/>
      <c r="U261" s="81">
        <v>3864490</v>
      </c>
      <c r="V261" s="81">
        <v>14460</v>
      </c>
      <c r="W261" s="81">
        <v>191</v>
      </c>
      <c r="X261" s="81">
        <v>240628</v>
      </c>
      <c r="Y261" s="81">
        <v>433809</v>
      </c>
      <c r="Z261" s="81">
        <v>209520</v>
      </c>
      <c r="AA261" s="81">
        <v>32538</v>
      </c>
      <c r="AB261" s="81">
        <v>833015</v>
      </c>
      <c r="AC261" s="81">
        <v>0</v>
      </c>
      <c r="AD261" s="81">
        <v>76.521006358027819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2.83</v>
      </c>
      <c r="BJ261" s="81">
        <v>0</v>
      </c>
      <c r="BK261" s="81">
        <v>237.86800000000002</v>
      </c>
      <c r="BL261" s="81">
        <v>0</v>
      </c>
      <c r="BM261" s="82"/>
      <c r="BN261" s="81">
        <v>0</v>
      </c>
      <c r="BO261" s="81">
        <v>0</v>
      </c>
      <c r="BP261" s="81">
        <v>1</v>
      </c>
      <c r="BQ261" s="81">
        <v>0</v>
      </c>
      <c r="BR261" s="81">
        <v>26</v>
      </c>
      <c r="BS261" s="81">
        <v>0</v>
      </c>
      <c r="BT261"/>
      <c r="BU261" s="80"/>
      <c r="BV261" s="80"/>
      <c r="BW261" s="80"/>
      <c r="BX261" s="80"/>
      <c r="BY261" s="80"/>
      <c r="BZ261" s="80"/>
      <c r="CA261" s="80"/>
      <c r="CB261" s="80"/>
      <c r="CC261" s="80"/>
    </row>
    <row r="262" spans="1:81">
      <c r="A262" s="80" t="s">
        <v>1935</v>
      </c>
      <c r="B262" s="80">
        <v>228</v>
      </c>
      <c r="C262" s="80">
        <v>7</v>
      </c>
      <c r="D262" s="80">
        <v>14</v>
      </c>
      <c r="E262" s="80">
        <v>2010</v>
      </c>
      <c r="F262" s="80" t="s">
        <v>86</v>
      </c>
      <c r="G262" s="80" t="s">
        <v>1928</v>
      </c>
      <c r="H262" s="80" t="s">
        <v>1929</v>
      </c>
      <c r="I262" s="177"/>
      <c r="J262" s="81">
        <v>29.663122732149915</v>
      </c>
      <c r="K262" s="81">
        <v>21.139305319300412</v>
      </c>
      <c r="L262" s="81">
        <v>18.497351786293589</v>
      </c>
      <c r="M262" s="81">
        <v>833.3811306789413</v>
      </c>
      <c r="N262" s="81">
        <v>1101.1226026652087</v>
      </c>
      <c r="O262" s="81">
        <v>408.15085280992338</v>
      </c>
      <c r="P262" s="81">
        <v>162.82340376474124</v>
      </c>
      <c r="Q262" s="81">
        <v>50.935401622493387</v>
      </c>
      <c r="R262" s="81">
        <v>0</v>
      </c>
      <c r="S262" s="81">
        <v>87.998728564188056</v>
      </c>
      <c r="T262" s="82"/>
      <c r="U262" s="81">
        <v>3916903</v>
      </c>
      <c r="V262" s="81">
        <v>14460</v>
      </c>
      <c r="W262" s="81">
        <v>191</v>
      </c>
      <c r="X262" s="81">
        <v>240628</v>
      </c>
      <c r="Y262" s="81">
        <v>435790</v>
      </c>
      <c r="Z262" s="81">
        <v>207289</v>
      </c>
      <c r="AA262" s="81">
        <v>31953</v>
      </c>
      <c r="AB262" s="81">
        <v>837185</v>
      </c>
      <c r="AC262" s="81">
        <v>0</v>
      </c>
      <c r="AD262" s="81">
        <v>87.998728564188056</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2.44</v>
      </c>
      <c r="BJ262" s="81">
        <v>0</v>
      </c>
      <c r="BK262" s="81">
        <v>245.00299999999999</v>
      </c>
      <c r="BL262" s="81">
        <v>0</v>
      </c>
      <c r="BM262" s="82"/>
      <c r="BN262" s="81">
        <v>0</v>
      </c>
      <c r="BO262" s="81">
        <v>0</v>
      </c>
      <c r="BP262" s="81">
        <v>1</v>
      </c>
      <c r="BQ262" s="81">
        <v>0</v>
      </c>
      <c r="BR262" s="81">
        <v>26</v>
      </c>
      <c r="BS262" s="81">
        <v>0</v>
      </c>
      <c r="BT262"/>
      <c r="BU262" s="80">
        <v>159.74299999999999</v>
      </c>
      <c r="BV262" s="80">
        <v>87.7</v>
      </c>
      <c r="BW262" s="80">
        <v>0</v>
      </c>
      <c r="BX262" s="80">
        <v>0</v>
      </c>
      <c r="BY262" s="80">
        <v>0</v>
      </c>
      <c r="BZ262" s="80">
        <v>0</v>
      </c>
      <c r="CA262" s="80">
        <v>0</v>
      </c>
      <c r="CB262" s="80">
        <v>0</v>
      </c>
      <c r="CC262" s="80">
        <v>0</v>
      </c>
    </row>
    <row r="263" spans="1:81">
      <c r="A263" s="80" t="s">
        <v>1936</v>
      </c>
      <c r="B263" s="80">
        <v>229</v>
      </c>
      <c r="C263" s="80">
        <v>8</v>
      </c>
      <c r="D263" s="80">
        <v>14</v>
      </c>
      <c r="E263" s="80">
        <v>2011</v>
      </c>
      <c r="F263" s="80" t="s">
        <v>87</v>
      </c>
      <c r="G263" s="80" t="s">
        <v>1928</v>
      </c>
      <c r="H263" s="80" t="s">
        <v>1929</v>
      </c>
      <c r="I263" s="177"/>
      <c r="J263" s="81">
        <v>31.653303864142273</v>
      </c>
      <c r="K263" s="81">
        <v>31.912979695111076</v>
      </c>
      <c r="L263" s="81">
        <v>8.1560090384526109</v>
      </c>
      <c r="M263" s="81">
        <v>1059.7449828889717</v>
      </c>
      <c r="N263" s="81">
        <v>1280.643916312406</v>
      </c>
      <c r="O263" s="81">
        <v>397.95373882030714</v>
      </c>
      <c r="P263" s="81">
        <v>157.33125722966685</v>
      </c>
      <c r="Q263" s="81">
        <v>59.112809475254373</v>
      </c>
      <c r="R263" s="81">
        <v>0</v>
      </c>
      <c r="S263" s="81">
        <v>86.707188325349478</v>
      </c>
      <c r="T263" s="82"/>
      <c r="U263" s="81">
        <v>3927091</v>
      </c>
      <c r="V263" s="81">
        <v>14460</v>
      </c>
      <c r="W263" s="81">
        <v>191</v>
      </c>
      <c r="X263" s="81">
        <v>240628</v>
      </c>
      <c r="Y263" s="81">
        <v>438786</v>
      </c>
      <c r="Z263" s="81">
        <v>206501</v>
      </c>
      <c r="AA263" s="81">
        <v>31794</v>
      </c>
      <c r="AB263" s="81">
        <v>842323</v>
      </c>
      <c r="AC263" s="81">
        <v>0</v>
      </c>
      <c r="AD263" s="81">
        <v>86.707188325349478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167.61099999999999</v>
      </c>
      <c r="BL263" s="81">
        <v>0</v>
      </c>
      <c r="BM263" s="82"/>
      <c r="BN263" s="81">
        <v>0</v>
      </c>
      <c r="BO263" s="81">
        <v>0</v>
      </c>
      <c r="BP263" s="81">
        <v>0</v>
      </c>
      <c r="BQ263" s="81">
        <v>0</v>
      </c>
      <c r="BR263" s="81">
        <v>26</v>
      </c>
      <c r="BS263" s="81">
        <v>0</v>
      </c>
      <c r="BT263"/>
      <c r="BU263" s="80">
        <v>140.31100000000001</v>
      </c>
      <c r="BV263" s="80">
        <v>27.3</v>
      </c>
      <c r="BW263" s="80">
        <v>0</v>
      </c>
      <c r="BX263" s="80">
        <v>0</v>
      </c>
      <c r="BY263" s="80">
        <v>0</v>
      </c>
      <c r="BZ263" s="80">
        <v>0</v>
      </c>
      <c r="CA263" s="80">
        <v>0</v>
      </c>
      <c r="CB263" s="80">
        <v>0</v>
      </c>
      <c r="CC263" s="80">
        <v>0</v>
      </c>
    </row>
    <row r="264" spans="1:81">
      <c r="A264" s="80" t="s">
        <v>1937</v>
      </c>
      <c r="B264" s="80">
        <v>230</v>
      </c>
      <c r="C264" s="80">
        <v>9</v>
      </c>
      <c r="D264" s="80">
        <v>14</v>
      </c>
      <c r="E264" s="80">
        <v>2012</v>
      </c>
      <c r="F264" s="80" t="s">
        <v>88</v>
      </c>
      <c r="G264" s="80" t="s">
        <v>1928</v>
      </c>
      <c r="H264" s="80" t="s">
        <v>1929</v>
      </c>
      <c r="I264" s="177"/>
      <c r="J264" s="81">
        <v>30.405126260469579</v>
      </c>
      <c r="K264" s="81">
        <v>31.479902740344365</v>
      </c>
      <c r="L264" s="81">
        <v>8.0748782221359257</v>
      </c>
      <c r="M264" s="81">
        <v>1115.8202684201722</v>
      </c>
      <c r="N264" s="81">
        <v>1385.9263973954678</v>
      </c>
      <c r="O264" s="81">
        <v>393.08419049898856</v>
      </c>
      <c r="P264" s="81">
        <v>156.04665684938976</v>
      </c>
      <c r="Q264" s="81">
        <v>65.789015571454598</v>
      </c>
      <c r="R264" s="81">
        <v>0</v>
      </c>
      <c r="S264" s="81">
        <v>90.608587361607235</v>
      </c>
      <c r="T264" s="82"/>
      <c r="U264" s="81">
        <v>4067633</v>
      </c>
      <c r="V264" s="81">
        <v>14460</v>
      </c>
      <c r="W264" s="81">
        <v>191</v>
      </c>
      <c r="X264" s="81">
        <v>240628</v>
      </c>
      <c r="Y264" s="81">
        <v>449771</v>
      </c>
      <c r="Z264" s="81">
        <v>205592</v>
      </c>
      <c r="AA264" s="81">
        <v>31356</v>
      </c>
      <c r="AB264" s="81">
        <v>862840</v>
      </c>
      <c r="AC264" s="81">
        <v>0</v>
      </c>
      <c r="AD264" s="81">
        <v>90.608587361607235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170.93700000000001</v>
      </c>
      <c r="BL264" s="81">
        <v>0</v>
      </c>
      <c r="BM264" s="82"/>
      <c r="BN264" s="81">
        <v>0</v>
      </c>
      <c r="BO264" s="81">
        <v>0</v>
      </c>
      <c r="BP264" s="81">
        <v>0</v>
      </c>
      <c r="BQ264" s="81">
        <v>0</v>
      </c>
      <c r="BR264" s="81">
        <v>27</v>
      </c>
      <c r="BS264" s="81">
        <v>0</v>
      </c>
      <c r="BT264"/>
      <c r="BU264" s="80">
        <v>170.93700000000001</v>
      </c>
      <c r="BV264" s="80">
        <v>0</v>
      </c>
      <c r="BW264" s="80">
        <v>0</v>
      </c>
      <c r="BX264" s="80">
        <v>0</v>
      </c>
      <c r="BY264" s="80">
        <v>0</v>
      </c>
      <c r="BZ264" s="80">
        <v>0</v>
      </c>
      <c r="CA264" s="80">
        <v>0</v>
      </c>
      <c r="CB264" s="80">
        <v>0</v>
      </c>
      <c r="CC264" s="80">
        <v>0</v>
      </c>
    </row>
    <row r="265" spans="1:81">
      <c r="A265" s="80" t="s">
        <v>1938</v>
      </c>
      <c r="B265" s="80">
        <v>231</v>
      </c>
      <c r="C265" s="80">
        <v>10</v>
      </c>
      <c r="D265" s="80">
        <v>14</v>
      </c>
      <c r="E265" s="80">
        <v>2013</v>
      </c>
      <c r="F265" s="80" t="s">
        <v>89</v>
      </c>
      <c r="G265" s="80" t="s">
        <v>1928</v>
      </c>
      <c r="H265" s="80" t="s">
        <v>1929</v>
      </c>
      <c r="I265" s="177"/>
      <c r="J265" s="81">
        <v>29.158638822506685</v>
      </c>
      <c r="K265" s="81">
        <v>27.146010201893827</v>
      </c>
      <c r="L265" s="81">
        <v>7.4008269433539224</v>
      </c>
      <c r="M265" s="81">
        <v>1187.2544013246547</v>
      </c>
      <c r="N265" s="81">
        <v>1338.9148562024257</v>
      </c>
      <c r="O265" s="81">
        <v>376.76882540804712</v>
      </c>
      <c r="P265" s="81">
        <v>155.35581076374569</v>
      </c>
      <c r="Q265" s="81">
        <v>67.110539582959689</v>
      </c>
      <c r="R265" s="81">
        <v>0</v>
      </c>
      <c r="S265" s="81">
        <v>99.029406908402166</v>
      </c>
      <c r="T265" s="82"/>
      <c r="U265" s="81">
        <v>3774557</v>
      </c>
      <c r="V265" s="81">
        <v>14460</v>
      </c>
      <c r="W265" s="81">
        <v>191</v>
      </c>
      <c r="X265" s="81">
        <v>240628</v>
      </c>
      <c r="Y265" s="81">
        <v>451965</v>
      </c>
      <c r="Z265" s="81">
        <v>205857</v>
      </c>
      <c r="AA265" s="81">
        <v>31100</v>
      </c>
      <c r="AB265" s="81">
        <v>867552</v>
      </c>
      <c r="AC265" s="81">
        <v>0</v>
      </c>
      <c r="AD265" s="81">
        <v>99.029406908402166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280.90000000000003</v>
      </c>
      <c r="BL265" s="81">
        <v>0</v>
      </c>
      <c r="BM265" s="82"/>
      <c r="BN265" s="81">
        <v>0</v>
      </c>
      <c r="BO265" s="81">
        <v>0</v>
      </c>
      <c r="BP265" s="81">
        <v>0</v>
      </c>
      <c r="BQ265" s="81">
        <v>0</v>
      </c>
      <c r="BR265" s="81">
        <v>28</v>
      </c>
      <c r="BS265" s="81">
        <v>0</v>
      </c>
      <c r="BT265"/>
      <c r="BU265" s="80">
        <v>180.648</v>
      </c>
      <c r="BV265" s="80">
        <v>100.252</v>
      </c>
      <c r="BW265" s="80">
        <v>0</v>
      </c>
      <c r="BX265" s="80">
        <v>0</v>
      </c>
      <c r="BY265" s="80">
        <v>0</v>
      </c>
      <c r="BZ265" s="80">
        <v>0</v>
      </c>
      <c r="CA265" s="80">
        <v>0</v>
      </c>
      <c r="CB265" s="80">
        <v>0</v>
      </c>
      <c r="CC265" s="80">
        <v>0</v>
      </c>
    </row>
    <row r="266" spans="1:81">
      <c r="A266" s="80" t="s">
        <v>1939</v>
      </c>
      <c r="B266" s="80">
        <v>232</v>
      </c>
      <c r="C266" s="80">
        <v>11</v>
      </c>
      <c r="D266" s="80">
        <v>14</v>
      </c>
      <c r="E266" s="80">
        <v>2014</v>
      </c>
      <c r="F266" s="80" t="s">
        <v>90</v>
      </c>
      <c r="G266" s="80" t="s">
        <v>1928</v>
      </c>
      <c r="H266" s="80" t="s">
        <v>1929</v>
      </c>
      <c r="I266" s="177"/>
      <c r="J266" s="81">
        <v>26.69238561303758</v>
      </c>
      <c r="K266" s="81">
        <v>28.887513801440985</v>
      </c>
      <c r="L266" s="81">
        <v>25.751554020147069</v>
      </c>
      <c r="M266" s="81">
        <v>1191.6079784926242</v>
      </c>
      <c r="N266" s="81">
        <v>1210.5213681112693</v>
      </c>
      <c r="O266" s="81">
        <v>355.16496148749241</v>
      </c>
      <c r="P266" s="81">
        <v>154.58712719019644</v>
      </c>
      <c r="Q266" s="81">
        <v>64.892742517594215</v>
      </c>
      <c r="R266" s="81">
        <v>0</v>
      </c>
      <c r="S266" s="81">
        <v>94.100258703969615</v>
      </c>
      <c r="T266" s="82"/>
      <c r="U266" s="81">
        <v>3963337</v>
      </c>
      <c r="V266" s="81">
        <v>14713</v>
      </c>
      <c r="W266" s="81">
        <v>291</v>
      </c>
      <c r="X266" s="81">
        <v>266710</v>
      </c>
      <c r="Y266" s="81">
        <v>455473</v>
      </c>
      <c r="Z266" s="81">
        <v>204379</v>
      </c>
      <c r="AA266" s="81">
        <v>30786</v>
      </c>
      <c r="AB266" s="81">
        <v>874332</v>
      </c>
      <c r="AC266" s="81">
        <v>0</v>
      </c>
      <c r="AD266" s="81">
        <v>94.100258703969615</v>
      </c>
      <c r="AE266" s="82"/>
      <c r="AF266" s="81">
        <v>37093597.240485162</v>
      </c>
      <c r="AG266" s="81">
        <v>27216360.617432542</v>
      </c>
      <c r="AH266" s="81">
        <v>6481404.510699451</v>
      </c>
      <c r="AI266" s="81">
        <v>1636393422.0225286</v>
      </c>
      <c r="AJ266" s="81">
        <v>1682165044.460784</v>
      </c>
      <c r="AK266" s="81">
        <v>0</v>
      </c>
      <c r="AL266" s="81">
        <v>0</v>
      </c>
      <c r="AM266" s="81">
        <v>120032718.26897103</v>
      </c>
      <c r="AN266" s="81">
        <v>0</v>
      </c>
      <c r="AO266" s="81">
        <v>0</v>
      </c>
      <c r="AP266" s="82"/>
      <c r="AQ266" s="81">
        <v>5319</v>
      </c>
      <c r="AR266" s="81">
        <v>192</v>
      </c>
      <c r="AS266" s="81">
        <v>0</v>
      </c>
      <c r="AT266" s="81">
        <v>0</v>
      </c>
      <c r="AU266" s="81">
        <v>0</v>
      </c>
      <c r="AV266" s="81">
        <v>2</v>
      </c>
      <c r="AW266" s="81" t="s">
        <v>564</v>
      </c>
      <c r="AX266" s="82"/>
      <c r="AY266" s="81">
        <v>19752.599999999999</v>
      </c>
      <c r="AZ266" s="81">
        <v>3310.1</v>
      </c>
      <c r="BA266" s="81">
        <v>0</v>
      </c>
      <c r="BB266" s="81">
        <v>0</v>
      </c>
      <c r="BC266" s="81">
        <v>0</v>
      </c>
      <c r="BD266" s="81">
        <v>10162.5</v>
      </c>
      <c r="BE266" s="81" t="s">
        <v>564</v>
      </c>
      <c r="BF266" s="82"/>
      <c r="BG266" s="81">
        <v>0</v>
      </c>
      <c r="BH266" s="81">
        <v>0</v>
      </c>
      <c r="BI266" s="81">
        <v>3.0329999999999999</v>
      </c>
      <c r="BJ266" s="81">
        <v>0</v>
      </c>
      <c r="BK266" s="81">
        <v>265.40699999999998</v>
      </c>
      <c r="BL266" s="81">
        <v>0</v>
      </c>
      <c r="BM266" s="82"/>
      <c r="BN266" s="81">
        <v>0</v>
      </c>
      <c r="BO266" s="81">
        <v>0</v>
      </c>
      <c r="BP266" s="81">
        <v>1</v>
      </c>
      <c r="BQ266" s="81">
        <v>0</v>
      </c>
      <c r="BR266" s="81">
        <v>28</v>
      </c>
      <c r="BS266" s="81">
        <v>0</v>
      </c>
      <c r="BT266"/>
      <c r="BU266" s="80">
        <v>181.55699999999999</v>
      </c>
      <c r="BV266" s="80">
        <v>86.882999999999996</v>
      </c>
      <c r="BW266" s="80">
        <v>0</v>
      </c>
      <c r="BX266" s="80">
        <v>0</v>
      </c>
      <c r="BY266" s="80">
        <v>0</v>
      </c>
      <c r="BZ266" s="80">
        <v>0</v>
      </c>
      <c r="CA266" s="80">
        <v>0</v>
      </c>
      <c r="CB266" s="80">
        <v>0</v>
      </c>
      <c r="CC266" s="80">
        <v>0</v>
      </c>
    </row>
    <row r="267" spans="1:81">
      <c r="A267" s="80" t="s">
        <v>1940</v>
      </c>
      <c r="B267" s="80">
        <v>233</v>
      </c>
      <c r="C267" s="80">
        <v>12</v>
      </c>
      <c r="D267" s="80">
        <v>14</v>
      </c>
      <c r="E267" s="80">
        <v>2015</v>
      </c>
      <c r="F267" s="80" t="s">
        <v>91</v>
      </c>
      <c r="G267" s="80" t="s">
        <v>1928</v>
      </c>
      <c r="H267" s="80" t="s">
        <v>1929</v>
      </c>
      <c r="I267" s="177"/>
      <c r="J267" s="81">
        <v>31.685700024973343</v>
      </c>
      <c r="K267" s="81">
        <v>30.72226460428389</v>
      </c>
      <c r="L267" s="81">
        <v>32.098628724288446</v>
      </c>
      <c r="M267" s="81">
        <v>1267.7986889639549</v>
      </c>
      <c r="N267" s="81">
        <v>1221.1280217760343</v>
      </c>
      <c r="O267" s="81">
        <v>350.46585910732853</v>
      </c>
      <c r="P267" s="81">
        <v>152.90467771551667</v>
      </c>
      <c r="Q267" s="81">
        <v>64.17756661266047</v>
      </c>
      <c r="R267" s="81">
        <v>0</v>
      </c>
      <c r="S267" s="81">
        <v>101.59401452574336</v>
      </c>
      <c r="T267" s="82"/>
      <c r="U267" s="81">
        <v>4268049</v>
      </c>
      <c r="V267" s="81">
        <v>14713</v>
      </c>
      <c r="W267" s="81">
        <v>291</v>
      </c>
      <c r="X267" s="81">
        <v>266710</v>
      </c>
      <c r="Y267" s="81">
        <v>461518</v>
      </c>
      <c r="Z267" s="81">
        <v>203618</v>
      </c>
      <c r="AA267" s="81">
        <v>30427</v>
      </c>
      <c r="AB267" s="81">
        <v>883289</v>
      </c>
      <c r="AC267" s="81">
        <v>0</v>
      </c>
      <c r="AD267" s="81">
        <v>101.59401452574336</v>
      </c>
      <c r="AE267" s="82"/>
      <c r="AF267" s="81">
        <v>42919380.663400479</v>
      </c>
      <c r="AG267" s="81">
        <v>25464745.266023688</v>
      </c>
      <c r="AH267" s="81">
        <v>6542009.7074642535</v>
      </c>
      <c r="AI267" s="81">
        <v>1560520563.8714538</v>
      </c>
      <c r="AJ267" s="81">
        <v>1742310121.4272797</v>
      </c>
      <c r="AK267" s="81">
        <v>0</v>
      </c>
      <c r="AL267" s="81">
        <v>0</v>
      </c>
      <c r="AM267" s="81">
        <v>121051052.19200242</v>
      </c>
      <c r="AN267" s="81">
        <v>0</v>
      </c>
      <c r="AO267" s="81">
        <v>0</v>
      </c>
      <c r="AP267" s="82"/>
      <c r="AQ267" s="81">
        <v>5822</v>
      </c>
      <c r="AR267" s="81">
        <v>286</v>
      </c>
      <c r="AS267" s="81">
        <v>0</v>
      </c>
      <c r="AT267" s="81">
        <v>0</v>
      </c>
      <c r="AU267" s="81">
        <v>0</v>
      </c>
      <c r="AV267" s="81">
        <v>2</v>
      </c>
      <c r="AW267" s="81" t="s">
        <v>564</v>
      </c>
      <c r="AX267" s="82"/>
      <c r="AY267" s="81">
        <v>21706.1</v>
      </c>
      <c r="AZ267" s="81">
        <v>4531.5</v>
      </c>
      <c r="BA267" s="81">
        <v>0</v>
      </c>
      <c r="BB267" s="81">
        <v>0</v>
      </c>
      <c r="BC267" s="81">
        <v>0</v>
      </c>
      <c r="BD267" s="81">
        <v>10162.5</v>
      </c>
      <c r="BE267" s="81" t="s">
        <v>564</v>
      </c>
      <c r="BF267" s="82"/>
      <c r="BG267" s="81">
        <v>0</v>
      </c>
      <c r="BH267" s="81">
        <v>0</v>
      </c>
      <c r="BI267" s="81">
        <v>0</v>
      </c>
      <c r="BJ267" s="81">
        <v>0</v>
      </c>
      <c r="BK267" s="81">
        <v>259.09699999999998</v>
      </c>
      <c r="BL267" s="81">
        <v>0</v>
      </c>
      <c r="BM267" s="82"/>
      <c r="BN267" s="81">
        <v>0</v>
      </c>
      <c r="BO267" s="81">
        <v>0</v>
      </c>
      <c r="BP267" s="81">
        <v>0</v>
      </c>
      <c r="BQ267" s="81">
        <v>0</v>
      </c>
      <c r="BR267" s="81">
        <v>29</v>
      </c>
      <c r="BS267" s="81">
        <v>0</v>
      </c>
      <c r="BT267"/>
      <c r="BU267" s="80">
        <v>172.21199999999999</v>
      </c>
      <c r="BV267" s="80">
        <v>86.885000000000005</v>
      </c>
      <c r="BW267" s="80">
        <v>0</v>
      </c>
      <c r="BX267" s="80">
        <v>0</v>
      </c>
      <c r="BY267" s="80">
        <v>0</v>
      </c>
      <c r="BZ267" s="80">
        <v>0</v>
      </c>
      <c r="CA267" s="80">
        <v>0</v>
      </c>
      <c r="CB267" s="80">
        <v>0</v>
      </c>
      <c r="CC267" s="80">
        <v>0</v>
      </c>
    </row>
    <row r="268" spans="1:81">
      <c r="A268" s="80" t="s">
        <v>1941</v>
      </c>
      <c r="B268" s="80">
        <v>234</v>
      </c>
      <c r="C268" s="80">
        <v>13</v>
      </c>
      <c r="D268" s="80">
        <v>14</v>
      </c>
      <c r="E268" s="80">
        <v>2016</v>
      </c>
      <c r="F268" s="80" t="s">
        <v>92</v>
      </c>
      <c r="G268" s="80" t="s">
        <v>1928</v>
      </c>
      <c r="H268" s="80" t="s">
        <v>1929</v>
      </c>
      <c r="I268" s="177"/>
      <c r="J268" s="81">
        <v>25.167734854945348</v>
      </c>
      <c r="K268" s="81">
        <v>31.643574393200701</v>
      </c>
      <c r="L268" s="81">
        <v>36.272836273143135</v>
      </c>
      <c r="M268" s="81">
        <v>976.53185377221234</v>
      </c>
      <c r="N268" s="81">
        <v>1173.5708554000564</v>
      </c>
      <c r="O268" s="81">
        <v>345.26293312073983</v>
      </c>
      <c r="P268" s="81">
        <v>147.92864800441265</v>
      </c>
      <c r="Q268" s="81">
        <v>63.041556978265476</v>
      </c>
      <c r="R268" s="81">
        <v>0</v>
      </c>
      <c r="S268" s="81">
        <v>126.89619301377277</v>
      </c>
      <c r="T268" s="82"/>
      <c r="U268" s="81">
        <v>3964027</v>
      </c>
      <c r="V268" s="81">
        <v>14713</v>
      </c>
      <c r="W268" s="81">
        <v>291</v>
      </c>
      <c r="X268" s="81">
        <v>266710</v>
      </c>
      <c r="Y268" s="81">
        <v>467605</v>
      </c>
      <c r="Z268" s="81">
        <v>203061</v>
      </c>
      <c r="AA268" s="81">
        <v>30446</v>
      </c>
      <c r="AB268" s="81">
        <v>892535</v>
      </c>
      <c r="AC268" s="81">
        <v>0</v>
      </c>
      <c r="AD268" s="81">
        <v>126.8961930137728</v>
      </c>
      <c r="AE268" s="82"/>
      <c r="AF268" s="81">
        <v>36213642.444349058</v>
      </c>
      <c r="AG268" s="81">
        <v>25032520.004168741</v>
      </c>
      <c r="AH268" s="81">
        <v>5626232.3521245271</v>
      </c>
      <c r="AI268" s="81">
        <v>1508811958.7882531</v>
      </c>
      <c r="AJ268" s="81">
        <v>1693892520.3773489</v>
      </c>
      <c r="AK268" s="81">
        <v>0</v>
      </c>
      <c r="AL268" s="81">
        <v>0</v>
      </c>
      <c r="AM268" s="81">
        <v>122413206.92881709</v>
      </c>
      <c r="AN268" s="81">
        <v>0</v>
      </c>
      <c r="AO268" s="81">
        <v>0</v>
      </c>
      <c r="AP268" s="82"/>
      <c r="AQ268" s="81">
        <v>6190</v>
      </c>
      <c r="AR268" s="81">
        <v>358</v>
      </c>
      <c r="AS268" s="81">
        <v>0</v>
      </c>
      <c r="AT268" s="81">
        <v>0</v>
      </c>
      <c r="AU268" s="81">
        <v>0</v>
      </c>
      <c r="AV268" s="81">
        <v>2</v>
      </c>
      <c r="AW268" s="81" t="s">
        <v>564</v>
      </c>
      <c r="AX268" s="82"/>
      <c r="AY268" s="81">
        <v>23272.1</v>
      </c>
      <c r="AZ268" s="81">
        <v>5553.1</v>
      </c>
      <c r="BA268" s="81">
        <v>0</v>
      </c>
      <c r="BB268" s="81">
        <v>0</v>
      </c>
      <c r="BC268" s="81">
        <v>0</v>
      </c>
      <c r="BD268" s="81">
        <v>10162.5</v>
      </c>
      <c r="BE268" s="81" t="s">
        <v>564</v>
      </c>
      <c r="BF268" s="82"/>
      <c r="BG268" s="81">
        <v>0</v>
      </c>
      <c r="BH268" s="81">
        <v>0</v>
      </c>
      <c r="BI268" s="81">
        <v>0</v>
      </c>
      <c r="BJ268" s="81">
        <v>0</v>
      </c>
      <c r="BK268" s="81">
        <v>279.43200000000002</v>
      </c>
      <c r="BL268" s="81">
        <v>0</v>
      </c>
      <c r="BM268" s="82"/>
      <c r="BN268" s="81">
        <v>0</v>
      </c>
      <c r="BO268" s="81">
        <v>0</v>
      </c>
      <c r="BP268" s="81">
        <v>0</v>
      </c>
      <c r="BQ268" s="81">
        <v>0</v>
      </c>
      <c r="BR268" s="81">
        <v>29</v>
      </c>
      <c r="BS268" s="81">
        <v>0</v>
      </c>
      <c r="BT268"/>
      <c r="BU268" s="80">
        <v>168.523</v>
      </c>
      <c r="BV268" s="80">
        <v>110.90900000000001</v>
      </c>
      <c r="BW268" s="80">
        <v>0</v>
      </c>
      <c r="BX268" s="80">
        <v>0</v>
      </c>
      <c r="BY268" s="80">
        <v>0</v>
      </c>
      <c r="BZ268" s="80">
        <v>0</v>
      </c>
      <c r="CA268" s="80">
        <v>0</v>
      </c>
      <c r="CB268" s="80">
        <v>0</v>
      </c>
      <c r="CC268" s="80">
        <v>0</v>
      </c>
    </row>
    <row r="269" spans="1:81">
      <c r="A269" s="80" t="s">
        <v>1942</v>
      </c>
      <c r="B269" s="80">
        <v>235</v>
      </c>
      <c r="C269" s="80">
        <v>14</v>
      </c>
      <c r="D269" s="80">
        <v>14</v>
      </c>
      <c r="E269" s="80">
        <v>2017</v>
      </c>
      <c r="F269" s="80" t="s">
        <v>71</v>
      </c>
      <c r="G269" s="80" t="s">
        <v>1928</v>
      </c>
      <c r="H269" s="80" t="s">
        <v>1929</v>
      </c>
      <c r="I269" s="177"/>
      <c r="J269" s="81">
        <v>22.891474656316277</v>
      </c>
      <c r="K269" s="81">
        <v>32.371932201245414</v>
      </c>
      <c r="L269" s="81">
        <v>29.874242169831579</v>
      </c>
      <c r="M269" s="81">
        <v>979.70829358046319</v>
      </c>
      <c r="N269" s="81">
        <v>1211.4999581938514</v>
      </c>
      <c r="O269" s="81">
        <v>339.12228298678014</v>
      </c>
      <c r="P269" s="81">
        <v>145.49973825004696</v>
      </c>
      <c r="Q269" s="81">
        <v>61.477901149403323</v>
      </c>
      <c r="R269" s="81">
        <v>0</v>
      </c>
      <c r="S269" s="81">
        <v>133.59589008608398</v>
      </c>
      <c r="T269" s="82"/>
      <c r="U269" s="81">
        <v>3894650</v>
      </c>
      <c r="V269" s="81">
        <v>14713</v>
      </c>
      <c r="W269" s="81">
        <v>291</v>
      </c>
      <c r="X269" s="81">
        <v>266710</v>
      </c>
      <c r="Y269" s="81">
        <v>473163</v>
      </c>
      <c r="Z269" s="81">
        <v>202758</v>
      </c>
      <c r="AA269" s="81">
        <v>30137</v>
      </c>
      <c r="AB269" s="81">
        <v>900107</v>
      </c>
      <c r="AC269" s="81">
        <v>0</v>
      </c>
      <c r="AD269" s="81">
        <v>133.59589008608401</v>
      </c>
      <c r="AE269" s="82"/>
      <c r="AF269" s="81">
        <v>33847557.426412247</v>
      </c>
      <c r="AG269" s="81">
        <v>26179708.546096891</v>
      </c>
      <c r="AH269" s="81">
        <v>6296360.5033113556</v>
      </c>
      <c r="AI269" s="81">
        <v>1579133725.979995</v>
      </c>
      <c r="AJ269" s="81">
        <v>1749546444.4672861</v>
      </c>
      <c r="AK269" s="81">
        <v>0</v>
      </c>
      <c r="AL269" s="81">
        <v>0</v>
      </c>
      <c r="AM269" s="81">
        <v>123644892.214279</v>
      </c>
      <c r="AN269" s="81">
        <v>0</v>
      </c>
      <c r="AO269" s="81">
        <v>0</v>
      </c>
      <c r="AP269" s="82"/>
      <c r="AQ269" s="81">
        <v>6454</v>
      </c>
      <c r="AR269" s="81">
        <v>401</v>
      </c>
      <c r="AS269" s="81">
        <v>0</v>
      </c>
      <c r="AT269" s="81">
        <v>0</v>
      </c>
      <c r="AU269" s="81">
        <v>0</v>
      </c>
      <c r="AV269" s="81">
        <v>2</v>
      </c>
      <c r="AW269" s="81" t="s">
        <v>564</v>
      </c>
      <c r="AX269" s="82"/>
      <c r="AY269" s="81">
        <v>24442.7</v>
      </c>
      <c r="AZ269" s="81">
        <v>6239.1000000000049</v>
      </c>
      <c r="BA269" s="81">
        <v>0</v>
      </c>
      <c r="BB269" s="81">
        <v>0</v>
      </c>
      <c r="BC269" s="81">
        <v>0</v>
      </c>
      <c r="BD269" s="81">
        <v>10162.5</v>
      </c>
      <c r="BE269" s="81" t="s">
        <v>564</v>
      </c>
      <c r="BF269" s="82"/>
      <c r="BG269" s="81">
        <v>0</v>
      </c>
      <c r="BH269" s="81">
        <v>0</v>
      </c>
      <c r="BI269" s="81">
        <v>0</v>
      </c>
      <c r="BJ269" s="81">
        <v>0</v>
      </c>
      <c r="BK269" s="81">
        <v>265.387</v>
      </c>
      <c r="BL269" s="81">
        <v>0</v>
      </c>
      <c r="BM269" s="82"/>
      <c r="BN269" s="81">
        <v>0</v>
      </c>
      <c r="BO269" s="81">
        <v>0</v>
      </c>
      <c r="BP269" s="81">
        <v>0</v>
      </c>
      <c r="BQ269" s="81">
        <v>0</v>
      </c>
      <c r="BR269" s="81">
        <v>28</v>
      </c>
      <c r="BS269" s="81">
        <v>0</v>
      </c>
      <c r="BT269"/>
      <c r="BU269" s="80">
        <v>159.33199999999999</v>
      </c>
      <c r="BV269" s="80">
        <v>106.05500000000001</v>
      </c>
      <c r="BW269" s="80">
        <v>0</v>
      </c>
      <c r="BX269" s="80">
        <v>0</v>
      </c>
      <c r="BY269" s="80">
        <v>0</v>
      </c>
      <c r="BZ269" s="80">
        <v>0</v>
      </c>
      <c r="CA269" s="80">
        <v>0</v>
      </c>
      <c r="CB269" s="80">
        <v>0</v>
      </c>
      <c r="CC269" s="80">
        <v>0</v>
      </c>
    </row>
    <row r="270" spans="1:81">
      <c r="A270" s="80" t="s">
        <v>1943</v>
      </c>
      <c r="B270" s="80">
        <v>236</v>
      </c>
      <c r="C270" s="80">
        <v>15</v>
      </c>
      <c r="D270" s="80">
        <v>14</v>
      </c>
      <c r="E270" s="80">
        <v>2018</v>
      </c>
      <c r="F270" s="80" t="s">
        <v>93</v>
      </c>
      <c r="G270" s="80" t="s">
        <v>1928</v>
      </c>
      <c r="H270" s="80" t="s">
        <v>1929</v>
      </c>
      <c r="I270" s="177"/>
      <c r="J270" s="81">
        <v>22.334835683466437</v>
      </c>
      <c r="K270" s="81">
        <v>30.433575081099494</v>
      </c>
      <c r="L270" s="81">
        <v>27.918376709215416</v>
      </c>
      <c r="M270" s="81">
        <v>972.23803341321332</v>
      </c>
      <c r="N270" s="81">
        <v>1168.7662047762797</v>
      </c>
      <c r="O270" s="81">
        <v>331.19348921818539</v>
      </c>
      <c r="P270" s="81">
        <v>144.3668717412541</v>
      </c>
      <c r="Q270" s="81">
        <v>57.606129898476908</v>
      </c>
      <c r="R270" s="81">
        <v>0</v>
      </c>
      <c r="S270" s="81">
        <v>137.08972730926027</v>
      </c>
      <c r="T270" s="82"/>
      <c r="U270" s="81">
        <v>3839134</v>
      </c>
      <c r="V270" s="81">
        <v>14713</v>
      </c>
      <c r="W270" s="81">
        <v>291</v>
      </c>
      <c r="X270" s="81">
        <v>266710</v>
      </c>
      <c r="Y270" s="81">
        <v>479792</v>
      </c>
      <c r="Z270" s="81">
        <v>201809</v>
      </c>
      <c r="AA270" s="81">
        <v>30203</v>
      </c>
      <c r="AB270" s="81">
        <v>908907</v>
      </c>
      <c r="AC270" s="81">
        <v>0</v>
      </c>
      <c r="AD270" s="81">
        <v>137.0897273092603</v>
      </c>
      <c r="AE270" s="82"/>
      <c r="AF270" s="81">
        <v>32452010.37101746</v>
      </c>
      <c r="AG270" s="81">
        <v>23219519.260430809</v>
      </c>
      <c r="AH270" s="81">
        <v>5997391.7663083402</v>
      </c>
      <c r="AI270" s="81">
        <v>1512188342.366986</v>
      </c>
      <c r="AJ270" s="81">
        <v>1735360457.963376</v>
      </c>
      <c r="AK270" s="81">
        <v>0</v>
      </c>
      <c r="AL270" s="81">
        <v>0</v>
      </c>
      <c r="AM270" s="81">
        <v>125112058.08359259</v>
      </c>
      <c r="AN270" s="81">
        <v>0</v>
      </c>
      <c r="AO270" s="81">
        <v>0</v>
      </c>
      <c r="AP270" s="82"/>
      <c r="AQ270" s="81">
        <v>6758</v>
      </c>
      <c r="AR270" s="81">
        <v>446</v>
      </c>
      <c r="AS270" s="81">
        <v>0</v>
      </c>
      <c r="AT270" s="81">
        <v>0</v>
      </c>
      <c r="AU270" s="81">
        <v>0</v>
      </c>
      <c r="AV270" s="81">
        <v>2</v>
      </c>
      <c r="AW270" s="81" t="s">
        <v>564</v>
      </c>
      <c r="AX270" s="82"/>
      <c r="AY270" s="81">
        <v>25714.09999999998</v>
      </c>
      <c r="AZ270" s="81">
        <v>6844.1</v>
      </c>
      <c r="BA270" s="81">
        <v>0</v>
      </c>
      <c r="BB270" s="81">
        <v>0</v>
      </c>
      <c r="BC270" s="81">
        <v>0</v>
      </c>
      <c r="BD270" s="81">
        <v>10162.5</v>
      </c>
      <c r="BE270" s="81" t="s">
        <v>564</v>
      </c>
      <c r="BF270" s="82"/>
      <c r="BG270" s="81">
        <v>0</v>
      </c>
      <c r="BH270" s="81">
        <v>0</v>
      </c>
      <c r="BI270" s="81">
        <v>0</v>
      </c>
      <c r="BJ270" s="81">
        <v>0</v>
      </c>
      <c r="BK270" s="81">
        <v>265.56599999999997</v>
      </c>
      <c r="BL270" s="81">
        <v>0</v>
      </c>
      <c r="BM270" s="82"/>
      <c r="BN270" s="81">
        <v>0</v>
      </c>
      <c r="BO270" s="81">
        <v>0</v>
      </c>
      <c r="BP270" s="81">
        <v>0</v>
      </c>
      <c r="BQ270" s="81">
        <v>0</v>
      </c>
      <c r="BR270" s="81">
        <v>28</v>
      </c>
      <c r="BS270" s="81">
        <v>0</v>
      </c>
      <c r="BT270"/>
      <c r="BU270" s="80">
        <v>157.92099999999999</v>
      </c>
      <c r="BV270" s="80">
        <v>107.645</v>
      </c>
      <c r="BW270" s="80">
        <v>0</v>
      </c>
      <c r="BX270" s="80">
        <v>0</v>
      </c>
      <c r="BY270" s="80">
        <v>0</v>
      </c>
      <c r="BZ270" s="80">
        <v>0</v>
      </c>
      <c r="CA270" s="80">
        <v>0</v>
      </c>
      <c r="CB270" s="80">
        <v>0</v>
      </c>
      <c r="CC270" s="80">
        <v>0</v>
      </c>
    </row>
    <row r="271" spans="1:81">
      <c r="A271" s="80" t="s">
        <v>1944</v>
      </c>
      <c r="B271" s="80">
        <v>237</v>
      </c>
      <c r="C271" s="80">
        <v>16</v>
      </c>
      <c r="D271" s="80">
        <v>14</v>
      </c>
      <c r="E271" s="80">
        <v>2019</v>
      </c>
      <c r="F271" s="80" t="s">
        <v>73</v>
      </c>
      <c r="G271" s="80" t="s">
        <v>1928</v>
      </c>
      <c r="H271" s="80" t="s">
        <v>1929</v>
      </c>
      <c r="I271" s="177"/>
      <c r="J271" s="81">
        <v>20.730661059395782</v>
      </c>
      <c r="K271" s="81">
        <v>27.559471797970556</v>
      </c>
      <c r="L271" s="81">
        <v>28.307489673355406</v>
      </c>
      <c r="M271" s="81">
        <v>940.68363679267657</v>
      </c>
      <c r="N271" s="81">
        <v>1111.5389097074276</v>
      </c>
      <c r="O271" s="81">
        <v>319.83080590703059</v>
      </c>
      <c r="P271" s="81">
        <v>143.0909046144522</v>
      </c>
      <c r="Q271" s="81">
        <v>56.616950829267445</v>
      </c>
      <c r="R271" s="81">
        <v>0</v>
      </c>
      <c r="S271" s="81">
        <v>142.60508269231323</v>
      </c>
      <c r="T271" s="82"/>
      <c r="U271" s="81">
        <v>3726011</v>
      </c>
      <c r="V271" s="81">
        <v>14713</v>
      </c>
      <c r="W271" s="81">
        <v>291</v>
      </c>
      <c r="X271" s="81">
        <v>266710</v>
      </c>
      <c r="Y271" s="81">
        <v>487174</v>
      </c>
      <c r="Z271" s="81">
        <v>200236</v>
      </c>
      <c r="AA271" s="81">
        <v>29712</v>
      </c>
      <c r="AB271" s="81">
        <v>917486</v>
      </c>
      <c r="AC271" s="81">
        <v>0</v>
      </c>
      <c r="AD271" s="81">
        <v>142.6050826923132</v>
      </c>
      <c r="AE271" s="82"/>
      <c r="AF271" s="81">
        <v>31688033.326755159</v>
      </c>
      <c r="AG271" s="81">
        <v>22395984.44228461</v>
      </c>
      <c r="AH271" s="81">
        <v>6375081.1233728966</v>
      </c>
      <c r="AI271" s="81">
        <v>1526817778.4214971</v>
      </c>
      <c r="AJ271" s="81">
        <v>1655394612.7004673</v>
      </c>
      <c r="AK271" s="81">
        <v>0</v>
      </c>
      <c r="AL271" s="81">
        <v>0</v>
      </c>
      <c r="AM271" s="81">
        <v>124954686.3690899</v>
      </c>
      <c r="AN271" s="81">
        <v>0</v>
      </c>
      <c r="AO271" s="81">
        <v>0</v>
      </c>
      <c r="AP271" s="82"/>
      <c r="AQ271" s="81">
        <v>7102</v>
      </c>
      <c r="AR271" s="81">
        <v>489</v>
      </c>
      <c r="AS271" s="81">
        <v>0</v>
      </c>
      <c r="AT271" s="81">
        <v>0</v>
      </c>
      <c r="AU271" s="81">
        <v>0</v>
      </c>
      <c r="AV271" s="81">
        <v>2</v>
      </c>
      <c r="AW271" s="81" t="s">
        <v>564</v>
      </c>
      <c r="AX271" s="82"/>
      <c r="AY271" s="81">
        <v>27185.89999999994</v>
      </c>
      <c r="AZ271" s="81">
        <v>7461.8000000000029</v>
      </c>
      <c r="BA271" s="81">
        <v>0</v>
      </c>
      <c r="BB271" s="81">
        <v>0</v>
      </c>
      <c r="BC271" s="81">
        <v>0</v>
      </c>
      <c r="BD271" s="81">
        <v>10162.5</v>
      </c>
      <c r="BE271" s="81" t="s">
        <v>564</v>
      </c>
      <c r="BF271" s="82"/>
      <c r="BG271" s="81">
        <v>0</v>
      </c>
      <c r="BH271" s="81">
        <v>0</v>
      </c>
      <c r="BI271" s="81">
        <v>0</v>
      </c>
      <c r="BJ271" s="81">
        <v>0</v>
      </c>
      <c r="BK271" s="81">
        <v>267.07300000000004</v>
      </c>
      <c r="BL271" s="81">
        <v>0</v>
      </c>
      <c r="BM271" s="82"/>
      <c r="BN271" s="81">
        <v>0</v>
      </c>
      <c r="BO271" s="81">
        <v>0</v>
      </c>
      <c r="BP271" s="81">
        <v>0</v>
      </c>
      <c r="BQ271" s="81">
        <v>0</v>
      </c>
      <c r="BR271" s="81">
        <v>28</v>
      </c>
      <c r="BS271" s="81">
        <v>0</v>
      </c>
      <c r="BT271"/>
      <c r="BU271" s="80">
        <v>153.68600000000001</v>
      </c>
      <c r="BV271" s="80">
        <v>113.387</v>
      </c>
      <c r="BW271" s="80">
        <v>0</v>
      </c>
      <c r="BX271" s="80">
        <v>0</v>
      </c>
      <c r="BY271" s="80">
        <v>0</v>
      </c>
      <c r="BZ271" s="80">
        <v>0</v>
      </c>
      <c r="CA271" s="80">
        <v>0</v>
      </c>
      <c r="CB271" s="80">
        <v>0</v>
      </c>
      <c r="CC271" s="80">
        <v>0</v>
      </c>
    </row>
    <row r="272" spans="1:81">
      <c r="A272" s="80" t="s">
        <v>1945</v>
      </c>
      <c r="B272" s="80">
        <v>238</v>
      </c>
      <c r="C272" s="80">
        <v>17</v>
      </c>
      <c r="D272" s="80">
        <v>14</v>
      </c>
      <c r="E272" s="80">
        <v>2020</v>
      </c>
      <c r="F272" s="80" t="s">
        <v>218</v>
      </c>
      <c r="G272" s="80" t="s">
        <v>1928</v>
      </c>
      <c r="H272" s="80" t="s">
        <v>1929</v>
      </c>
      <c r="I272" s="177"/>
      <c r="J272" s="81">
        <v>17.0499186883963</v>
      </c>
      <c r="K272" s="81">
        <v>29.361791382123261</v>
      </c>
      <c r="L272" s="81">
        <v>18.383048691697923</v>
      </c>
      <c r="M272" s="81">
        <v>836.97978315545322</v>
      </c>
      <c r="N272" s="81">
        <v>1124.3703303235659</v>
      </c>
      <c r="O272" s="81">
        <v>279.3074104958099</v>
      </c>
      <c r="P272" s="81">
        <v>133.10169322649014</v>
      </c>
      <c r="Q272" s="81">
        <v>54.268051667653623</v>
      </c>
      <c r="R272" s="81">
        <v>0</v>
      </c>
      <c r="S272" s="81">
        <v>134.45270378868631</v>
      </c>
      <c r="T272" s="82"/>
      <c r="U272" s="81">
        <v>3365674</v>
      </c>
      <c r="V272" s="81">
        <v>15538</v>
      </c>
      <c r="W272" s="81">
        <v>232</v>
      </c>
      <c r="X272" s="81">
        <v>271913</v>
      </c>
      <c r="Y272" s="81">
        <v>490342</v>
      </c>
      <c r="Z272" s="81">
        <v>199586</v>
      </c>
      <c r="AA272" s="81">
        <v>30028</v>
      </c>
      <c r="AB272" s="81">
        <v>920372</v>
      </c>
      <c r="AC272" s="81">
        <v>0</v>
      </c>
      <c r="AD272" s="81">
        <v>134.45270378868631</v>
      </c>
      <c r="AE272" s="82"/>
      <c r="AF272" s="81">
        <v>26813979.697458521</v>
      </c>
      <c r="AG272" s="81">
        <v>22463684.097220756</v>
      </c>
      <c r="AH272" s="81">
        <v>4300333.7360900668</v>
      </c>
      <c r="AI272" s="81">
        <v>1379576813.4078701</v>
      </c>
      <c r="AJ272" s="81">
        <v>1669952724.8300202</v>
      </c>
      <c r="AK272" s="81"/>
      <c r="AL272" s="81"/>
      <c r="AM272" s="81">
        <v>120118771.54619469</v>
      </c>
      <c r="AN272" s="81"/>
      <c r="AO272" s="81"/>
      <c r="AP272" s="82"/>
      <c r="AQ272" s="81">
        <v>7499</v>
      </c>
      <c r="AR272" s="81">
        <v>500</v>
      </c>
      <c r="AS272" s="81">
        <v>0</v>
      </c>
      <c r="AT272" s="81">
        <v>0</v>
      </c>
      <c r="AU272" s="81">
        <v>0</v>
      </c>
      <c r="AV272" s="81">
        <v>2</v>
      </c>
      <c r="AW272" s="81">
        <v>0</v>
      </c>
      <c r="AX272" s="82"/>
      <c r="AY272" s="81">
        <v>28897.999999999931</v>
      </c>
      <c r="AZ272" s="81">
        <v>7598.6000000000022</v>
      </c>
      <c r="BA272" s="81">
        <v>0</v>
      </c>
      <c r="BB272" s="81">
        <v>0</v>
      </c>
      <c r="BC272" s="81">
        <v>0</v>
      </c>
      <c r="BD272" s="81">
        <v>10162.5</v>
      </c>
      <c r="BE272" s="81">
        <v>0</v>
      </c>
      <c r="BF272" s="82"/>
      <c r="BG272" s="81">
        <v>0</v>
      </c>
      <c r="BH272" s="81">
        <v>0</v>
      </c>
      <c r="BI272" s="81">
        <v>0</v>
      </c>
      <c r="BJ272" s="81">
        <v>0</v>
      </c>
      <c r="BK272" s="81">
        <v>247.52700000000002</v>
      </c>
      <c r="BL272" s="81">
        <v>0</v>
      </c>
      <c r="BM272" s="82"/>
      <c r="BN272" s="81">
        <v>0</v>
      </c>
      <c r="BO272" s="81">
        <v>0</v>
      </c>
      <c r="BP272" s="81">
        <v>0</v>
      </c>
      <c r="BQ272" s="81">
        <v>0</v>
      </c>
      <c r="BR272" s="81">
        <v>28</v>
      </c>
      <c r="BS272" s="81">
        <v>0</v>
      </c>
      <c r="BT272"/>
      <c r="BU272" s="80">
        <v>141.93199999999999</v>
      </c>
      <c r="BV272" s="80">
        <v>105.595</v>
      </c>
      <c r="BW272" s="80">
        <v>0</v>
      </c>
      <c r="BX272" s="80">
        <v>0</v>
      </c>
      <c r="BY272" s="80">
        <v>0</v>
      </c>
      <c r="BZ272" s="80">
        <v>0</v>
      </c>
      <c r="CA272" s="80">
        <v>0</v>
      </c>
      <c r="CB272" s="80">
        <v>0</v>
      </c>
      <c r="CC272" s="80">
        <v>0</v>
      </c>
    </row>
    <row r="273" spans="1:81">
      <c r="A273" s="80" t="s">
        <v>1946</v>
      </c>
      <c r="B273" s="80">
        <v>238</v>
      </c>
      <c r="C273" s="80">
        <v>18</v>
      </c>
      <c r="D273" s="80">
        <v>14</v>
      </c>
      <c r="E273" s="80">
        <v>2021</v>
      </c>
      <c r="F273" s="80" t="s">
        <v>75</v>
      </c>
      <c r="G273" s="174" t="s">
        <v>1928</v>
      </c>
      <c r="H273" s="80" t="s">
        <v>1929</v>
      </c>
      <c r="I273" s="177"/>
      <c r="J273" s="81">
        <v>24.107635344804205</v>
      </c>
      <c r="K273" s="81">
        <v>33.629413827970964</v>
      </c>
      <c r="L273" s="81">
        <v>19.759230263140775</v>
      </c>
      <c r="M273" s="81">
        <v>912.3851087023462</v>
      </c>
      <c r="N273" s="81">
        <v>1075.2101726543265</v>
      </c>
      <c r="O273" s="81">
        <v>272.0583431966196</v>
      </c>
      <c r="P273" s="81">
        <v>135.60423889606287</v>
      </c>
      <c r="Q273" s="81">
        <v>54.670843178418565</v>
      </c>
      <c r="R273" s="81">
        <v>0</v>
      </c>
      <c r="S273" s="81">
        <v>129.01698482321211</v>
      </c>
      <c r="T273" s="82"/>
      <c r="U273" s="81">
        <v>4694715</v>
      </c>
      <c r="V273" s="81">
        <v>15538</v>
      </c>
      <c r="W273" s="81">
        <v>232</v>
      </c>
      <c r="X273" s="81">
        <v>271913</v>
      </c>
      <c r="Y273" s="81">
        <v>489372</v>
      </c>
      <c r="Z273" s="81">
        <v>200177</v>
      </c>
      <c r="AA273" s="81">
        <v>29834</v>
      </c>
      <c r="AB273" s="81">
        <v>916208</v>
      </c>
      <c r="AC273" s="81">
        <v>0</v>
      </c>
      <c r="AD273" s="81">
        <v>129.01698482321211</v>
      </c>
      <c r="AE273" s="82"/>
      <c r="AF273" s="81">
        <v>37295674.542939857</v>
      </c>
      <c r="AG273" s="81">
        <v>25783568.344944511</v>
      </c>
      <c r="AH273" s="81">
        <v>4397991.3802691577</v>
      </c>
      <c r="AI273" s="81">
        <v>1486431049.0494077</v>
      </c>
      <c r="AJ273" s="81">
        <v>1552256321.0909352</v>
      </c>
      <c r="AK273" s="81">
        <v>0</v>
      </c>
      <c r="AL273" s="81">
        <v>0</v>
      </c>
      <c r="AM273" s="81">
        <v>120265024.1206115</v>
      </c>
      <c r="AN273" s="81">
        <v>0</v>
      </c>
      <c r="AO273" s="81">
        <v>0</v>
      </c>
      <c r="AP273" s="82"/>
      <c r="AQ273" s="81">
        <v>7934</v>
      </c>
      <c r="AR273" s="81">
        <v>500</v>
      </c>
      <c r="AS273" s="81">
        <v>0</v>
      </c>
      <c r="AT273" s="81">
        <v>0</v>
      </c>
      <c r="AU273" s="81">
        <v>0</v>
      </c>
      <c r="AV273" s="81">
        <v>2</v>
      </c>
      <c r="AW273" s="81"/>
      <c r="AX273" s="82"/>
      <c r="AY273" s="81">
        <v>30845.999999999862</v>
      </c>
      <c r="AZ273" s="81">
        <v>7598.6000000000022</v>
      </c>
      <c r="BA273" s="81">
        <v>0</v>
      </c>
      <c r="BB273" s="81">
        <v>0</v>
      </c>
      <c r="BC273" s="81">
        <v>0</v>
      </c>
      <c r="BD273" s="81">
        <v>10162.5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1947</v>
      </c>
      <c r="B274" s="80">
        <v>238</v>
      </c>
      <c r="C274" s="80">
        <v>19</v>
      </c>
      <c r="D274" s="80">
        <v>14</v>
      </c>
      <c r="E274" s="80">
        <v>2022</v>
      </c>
      <c r="F274" s="80" t="s">
        <v>568</v>
      </c>
      <c r="G274" s="174" t="s">
        <v>1928</v>
      </c>
      <c r="H274" s="80" t="s">
        <v>1929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8755</v>
      </c>
      <c r="AR274" s="81">
        <v>502</v>
      </c>
      <c r="AS274" s="81">
        <v>0</v>
      </c>
      <c r="AT274" s="81">
        <v>0</v>
      </c>
      <c r="AU274" s="81">
        <v>0</v>
      </c>
      <c r="AV274" s="81">
        <v>2</v>
      </c>
      <c r="AW274" s="81"/>
      <c r="AX274" s="82"/>
      <c r="AY274" s="81">
        <v>34067.699999999873</v>
      </c>
      <c r="AZ274" s="81">
        <v>7623.1000000000022</v>
      </c>
      <c r="BA274" s="81">
        <v>0</v>
      </c>
      <c r="BB274" s="81">
        <v>0</v>
      </c>
      <c r="BC274" s="81">
        <v>0</v>
      </c>
      <c r="BD274" s="81">
        <v>10162.5</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1948</v>
      </c>
      <c r="B275" s="80">
        <v>239</v>
      </c>
      <c r="C275" s="80">
        <v>1</v>
      </c>
      <c r="D275" s="80">
        <v>15</v>
      </c>
      <c r="E275" s="80">
        <v>1990</v>
      </c>
      <c r="F275" s="80" t="s">
        <v>562</v>
      </c>
      <c r="G275" s="80" t="s">
        <v>1949</v>
      </c>
      <c r="H275" s="80" t="s">
        <v>1950</v>
      </c>
      <c r="I275" s="177"/>
      <c r="J275" s="81">
        <v>2067.4895610942258</v>
      </c>
      <c r="K275" s="81">
        <v>50.62531403271057</v>
      </c>
      <c r="L275" s="81">
        <v>2.6972651358288395</v>
      </c>
      <c r="M275" s="81">
        <v>466.91299582343311</v>
      </c>
      <c r="N275" s="81">
        <v>687.49737837564919</v>
      </c>
      <c r="O275" s="81">
        <v>508.60455266136262</v>
      </c>
      <c r="P275" s="81">
        <v>448.13438492105075</v>
      </c>
      <c r="Q275" s="81">
        <v>52.036684621039626</v>
      </c>
      <c r="R275" s="81">
        <v>49.39554903636504</v>
      </c>
      <c r="S275" s="81">
        <v>89.700381475945548</v>
      </c>
      <c r="T275" s="82"/>
      <c r="U275" s="81">
        <v>301964110</v>
      </c>
      <c r="V275" s="81">
        <v>24692</v>
      </c>
      <c r="W275" s="81">
        <v>34</v>
      </c>
      <c r="X275" s="81">
        <v>210281</v>
      </c>
      <c r="Y275" s="81">
        <v>278415</v>
      </c>
      <c r="Z275" s="81">
        <v>209195</v>
      </c>
      <c r="AA275" s="81">
        <v>108812</v>
      </c>
      <c r="AB275" s="81">
        <v>844899</v>
      </c>
      <c r="AC275" s="81">
        <v>8555398</v>
      </c>
      <c r="AD275" s="81">
        <v>89.700381475945548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1951</v>
      </c>
      <c r="B276" s="80">
        <v>240</v>
      </c>
      <c r="C276" s="80">
        <v>2</v>
      </c>
      <c r="D276" s="80">
        <v>15</v>
      </c>
      <c r="E276" s="80">
        <v>2005</v>
      </c>
      <c r="F276" s="80" t="s">
        <v>565</v>
      </c>
      <c r="G276" s="80" t="s">
        <v>1949</v>
      </c>
      <c r="H276" s="80" t="s">
        <v>1950</v>
      </c>
      <c r="I276" s="177"/>
      <c r="J276" s="81">
        <v>2563.6386873883621</v>
      </c>
      <c r="K276" s="81">
        <v>36.2181724473079</v>
      </c>
      <c r="L276" s="81">
        <v>4.2350374542164486</v>
      </c>
      <c r="M276" s="81">
        <v>796.49286131602275</v>
      </c>
      <c r="N276" s="81">
        <v>942.43286380544032</v>
      </c>
      <c r="O276" s="81">
        <v>650.04425640580007</v>
      </c>
      <c r="P276" s="81">
        <v>403.42452993204535</v>
      </c>
      <c r="Q276" s="81">
        <v>48.909596492165726</v>
      </c>
      <c r="R276" s="81">
        <v>59.631565682996353</v>
      </c>
      <c r="S276" s="81">
        <v>140.14917478047511</v>
      </c>
      <c r="T276" s="82"/>
      <c r="U276" s="81">
        <v>269849201</v>
      </c>
      <c r="V276" s="81">
        <v>19921</v>
      </c>
      <c r="W276" s="81">
        <v>47</v>
      </c>
      <c r="X276" s="81">
        <v>189484</v>
      </c>
      <c r="Y276" s="81">
        <v>342773</v>
      </c>
      <c r="Z276" s="81">
        <v>309399</v>
      </c>
      <c r="AA276" s="81">
        <v>80225</v>
      </c>
      <c r="AB276" s="81">
        <v>830175</v>
      </c>
      <c r="AC276" s="81">
        <v>10544607.666666666</v>
      </c>
      <c r="AD276" s="81">
        <v>140.14917478047511</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1952</v>
      </c>
      <c r="B277" s="80">
        <v>241</v>
      </c>
      <c r="C277" s="80">
        <v>3</v>
      </c>
      <c r="D277" s="80">
        <v>15</v>
      </c>
      <c r="E277" s="80">
        <v>2006</v>
      </c>
      <c r="F277" s="80" t="s">
        <v>566</v>
      </c>
      <c r="G277" s="80" t="s">
        <v>1949</v>
      </c>
      <c r="H277" s="80" t="s">
        <v>1950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1953</v>
      </c>
      <c r="B278" s="80">
        <v>242</v>
      </c>
      <c r="C278" s="80">
        <v>4</v>
      </c>
      <c r="D278" s="80">
        <v>15</v>
      </c>
      <c r="E278" s="80">
        <v>2007</v>
      </c>
      <c r="F278" s="80" t="s">
        <v>567</v>
      </c>
      <c r="G278" s="80" t="s">
        <v>1949</v>
      </c>
      <c r="H278" s="80" t="s">
        <v>1950</v>
      </c>
      <c r="I278" s="177"/>
      <c r="J278" s="81">
        <v>2657.9582252664022</v>
      </c>
      <c r="K278" s="81">
        <v>34.710470411665035</v>
      </c>
      <c r="L278" s="81">
        <v>2.8561086269168361</v>
      </c>
      <c r="M278" s="81">
        <v>814.37321340452706</v>
      </c>
      <c r="N278" s="81">
        <v>1007.7210959906581</v>
      </c>
      <c r="O278" s="81">
        <v>626.44192122277502</v>
      </c>
      <c r="P278" s="81">
        <v>395.61087726556241</v>
      </c>
      <c r="Q278" s="81">
        <v>51.859523965580109</v>
      </c>
      <c r="R278" s="81">
        <v>60.441426410295605</v>
      </c>
      <c r="S278" s="81">
        <v>132.48729885856127</v>
      </c>
      <c r="T278" s="82"/>
      <c r="U278" s="81">
        <v>315422841</v>
      </c>
      <c r="V278" s="81">
        <v>18587</v>
      </c>
      <c r="W278" s="81">
        <v>32</v>
      </c>
      <c r="X278" s="81">
        <v>223855</v>
      </c>
      <c r="Y278" s="81">
        <v>352857</v>
      </c>
      <c r="Z278" s="81">
        <v>309958</v>
      </c>
      <c r="AA278" s="81">
        <v>77472</v>
      </c>
      <c r="AB278" s="81">
        <v>833694</v>
      </c>
      <c r="AC278" s="81">
        <v>10994475.666666666</v>
      </c>
      <c r="AD278" s="81">
        <v>132.48729885856127</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1954</v>
      </c>
      <c r="B279" s="80">
        <v>243</v>
      </c>
      <c r="C279" s="80">
        <v>5</v>
      </c>
      <c r="D279" s="80">
        <v>15</v>
      </c>
      <c r="E279" s="80">
        <v>2008</v>
      </c>
      <c r="F279" s="80" t="s">
        <v>84</v>
      </c>
      <c r="G279" s="80" t="s">
        <v>1949</v>
      </c>
      <c r="H279" s="80" t="s">
        <v>1950</v>
      </c>
      <c r="I279" s="177"/>
      <c r="J279" s="81">
        <v>2619.5290703464907</v>
      </c>
      <c r="K279" s="81">
        <v>26.041496743250349</v>
      </c>
      <c r="L279" s="81">
        <v>2.5300253930149288</v>
      </c>
      <c r="M279" s="81">
        <v>854.79280746737038</v>
      </c>
      <c r="N279" s="81">
        <v>979.84086966253824</v>
      </c>
      <c r="O279" s="81">
        <v>605.55775806474594</v>
      </c>
      <c r="P279" s="81">
        <v>387.40698378206548</v>
      </c>
      <c r="Q279" s="81">
        <v>51.131171826142285</v>
      </c>
      <c r="R279" s="81">
        <v>60.883040549635353</v>
      </c>
      <c r="S279" s="81">
        <v>108.85740431032224</v>
      </c>
      <c r="T279" s="82"/>
      <c r="U279" s="81">
        <v>330098752</v>
      </c>
      <c r="V279" s="81">
        <v>18587</v>
      </c>
      <c r="W279" s="81">
        <v>32</v>
      </c>
      <c r="X279" s="81">
        <v>223855</v>
      </c>
      <c r="Y279" s="81">
        <v>357292</v>
      </c>
      <c r="Z279" s="81">
        <v>310141</v>
      </c>
      <c r="AA279" s="81">
        <v>75952</v>
      </c>
      <c r="AB279" s="81">
        <v>835492</v>
      </c>
      <c r="AC279" s="81">
        <v>11499968.666666666</v>
      </c>
      <c r="AD279" s="81">
        <v>108.85740431032224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1955</v>
      </c>
      <c r="B280" s="80">
        <v>244</v>
      </c>
      <c r="C280" s="80">
        <v>6</v>
      </c>
      <c r="D280" s="80">
        <v>15</v>
      </c>
      <c r="E280" s="80">
        <v>2009</v>
      </c>
      <c r="F280" s="80" t="s">
        <v>85</v>
      </c>
      <c r="G280" s="80" t="s">
        <v>1949</v>
      </c>
      <c r="H280" s="80" t="s">
        <v>1950</v>
      </c>
      <c r="I280" s="177"/>
      <c r="J280" s="81">
        <v>2019.5010283032309</v>
      </c>
      <c r="K280" s="81">
        <v>26.896344534007117</v>
      </c>
      <c r="L280" s="81">
        <v>19.928372051035865</v>
      </c>
      <c r="M280" s="81">
        <v>774.21474469980308</v>
      </c>
      <c r="N280" s="81">
        <v>807.29114681240731</v>
      </c>
      <c r="O280" s="81">
        <v>612.40760139050838</v>
      </c>
      <c r="P280" s="81">
        <v>372.25169469878773</v>
      </c>
      <c r="Q280" s="81">
        <v>48.83525096753926</v>
      </c>
      <c r="R280" s="81">
        <v>55.987856361323324</v>
      </c>
      <c r="S280" s="81">
        <v>104.98552065961515</v>
      </c>
      <c r="T280" s="82"/>
      <c r="U280" s="81">
        <v>264525929</v>
      </c>
      <c r="V280" s="81">
        <v>23215</v>
      </c>
      <c r="W280" s="81">
        <v>425</v>
      </c>
      <c r="X280" s="81">
        <v>252406</v>
      </c>
      <c r="Y280" s="81">
        <v>361890</v>
      </c>
      <c r="Z280" s="81">
        <v>309587</v>
      </c>
      <c r="AA280" s="81">
        <v>74923</v>
      </c>
      <c r="AB280" s="81">
        <v>837680</v>
      </c>
      <c r="AC280" s="81">
        <v>10317087.666666666</v>
      </c>
      <c r="AD280" s="81">
        <v>104.98552065961515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2010.6320000000001</v>
      </c>
      <c r="BJ280" s="81">
        <v>1465.973</v>
      </c>
      <c r="BK280" s="81">
        <v>223.47579999999999</v>
      </c>
      <c r="BL280" s="81">
        <v>0</v>
      </c>
      <c r="BM280" s="82"/>
      <c r="BN280" s="81">
        <v>0</v>
      </c>
      <c r="BO280" s="81">
        <v>0</v>
      </c>
      <c r="BP280" s="81">
        <v>77</v>
      </c>
      <c r="BQ280" s="81">
        <v>10</v>
      </c>
      <c r="BR280" s="81">
        <v>31</v>
      </c>
      <c r="BS280" s="81">
        <v>0</v>
      </c>
      <c r="BT280"/>
      <c r="BU280" s="80"/>
      <c r="BV280" s="80"/>
      <c r="BW280" s="80"/>
      <c r="BX280" s="80"/>
      <c r="BY280" s="80"/>
      <c r="BZ280" s="80"/>
      <c r="CA280" s="80"/>
      <c r="CB280" s="80"/>
      <c r="CC280" s="80"/>
    </row>
    <row r="281" spans="1:81">
      <c r="A281" s="80" t="s">
        <v>1956</v>
      </c>
      <c r="B281" s="80">
        <v>245</v>
      </c>
      <c r="C281" s="80">
        <v>7</v>
      </c>
      <c r="D281" s="80">
        <v>15</v>
      </c>
      <c r="E281" s="80">
        <v>2010</v>
      </c>
      <c r="F281" s="80" t="s">
        <v>86</v>
      </c>
      <c r="G281" s="80" t="s">
        <v>1949</v>
      </c>
      <c r="H281" s="80" t="s">
        <v>1950</v>
      </c>
      <c r="I281" s="177"/>
      <c r="J281" s="81">
        <v>2442.4797262721995</v>
      </c>
      <c r="K281" s="81">
        <v>29.307333552806067</v>
      </c>
      <c r="L281" s="81">
        <v>18.903791835236277</v>
      </c>
      <c r="M281" s="81">
        <v>835.74308638578407</v>
      </c>
      <c r="N281" s="81">
        <v>941.70206044856184</v>
      </c>
      <c r="O281" s="81">
        <v>610.81746381616404</v>
      </c>
      <c r="P281" s="81">
        <v>377.75559627852778</v>
      </c>
      <c r="Q281" s="81">
        <v>50.983587911169145</v>
      </c>
      <c r="R281" s="81">
        <v>51.120353387686642</v>
      </c>
      <c r="S281" s="81">
        <v>95.125110276869989</v>
      </c>
      <c r="T281" s="82"/>
      <c r="U281" s="81">
        <v>322558663</v>
      </c>
      <c r="V281" s="81">
        <v>23215</v>
      </c>
      <c r="W281" s="81">
        <v>425</v>
      </c>
      <c r="X281" s="81">
        <v>252406</v>
      </c>
      <c r="Y281" s="81">
        <v>365521</v>
      </c>
      <c r="Z281" s="81">
        <v>310218</v>
      </c>
      <c r="AA281" s="81">
        <v>74132</v>
      </c>
      <c r="AB281" s="81">
        <v>837977</v>
      </c>
      <c r="AC281" s="81">
        <v>8927074</v>
      </c>
      <c r="AD281" s="81">
        <v>95.125110276869989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2247.915</v>
      </c>
      <c r="BJ281" s="81">
        <v>1832.2049999999999</v>
      </c>
      <c r="BK281" s="81">
        <v>354.16300000000001</v>
      </c>
      <c r="BL281" s="81">
        <v>0</v>
      </c>
      <c r="BM281" s="82"/>
      <c r="BN281" s="81">
        <v>0</v>
      </c>
      <c r="BO281" s="81">
        <v>0</v>
      </c>
      <c r="BP281" s="81">
        <v>83</v>
      </c>
      <c r="BQ281" s="81">
        <v>10</v>
      </c>
      <c r="BR281" s="81">
        <v>30</v>
      </c>
      <c r="BS281" s="81">
        <v>0</v>
      </c>
      <c r="BT281"/>
      <c r="BU281" s="80">
        <v>3975.1669999999999</v>
      </c>
      <c r="BV281" s="80">
        <v>388.49</v>
      </c>
      <c r="BW281" s="80">
        <v>0</v>
      </c>
      <c r="BX281" s="80">
        <v>0</v>
      </c>
      <c r="BY281" s="80">
        <v>14.635999999999999</v>
      </c>
      <c r="BZ281" s="80">
        <v>3.8</v>
      </c>
      <c r="CA281" s="80">
        <v>21.239000000000001</v>
      </c>
      <c r="CB281" s="80">
        <v>30.951000000000001</v>
      </c>
      <c r="CC281" s="80">
        <v>0</v>
      </c>
    </row>
    <row r="282" spans="1:81">
      <c r="A282" s="80" t="s">
        <v>1957</v>
      </c>
      <c r="B282" s="80">
        <v>246</v>
      </c>
      <c r="C282" s="80">
        <v>8</v>
      </c>
      <c r="D282" s="80">
        <v>15</v>
      </c>
      <c r="E282" s="80">
        <v>2011</v>
      </c>
      <c r="F282" s="80" t="s">
        <v>87</v>
      </c>
      <c r="G282" s="80" t="s">
        <v>1949</v>
      </c>
      <c r="H282" s="80" t="s">
        <v>1950</v>
      </c>
      <c r="I282" s="177"/>
      <c r="J282" s="81">
        <v>2954.7425183029586</v>
      </c>
      <c r="K282" s="81">
        <v>46.641394462188977</v>
      </c>
      <c r="L282" s="81">
        <v>16.63148597842649</v>
      </c>
      <c r="M282" s="81">
        <v>1065.8681407219792</v>
      </c>
      <c r="N282" s="81">
        <v>1165.8307181230775</v>
      </c>
      <c r="O282" s="81">
        <v>604.23538470611152</v>
      </c>
      <c r="P282" s="81">
        <v>372.76730223032024</v>
      </c>
      <c r="Q282" s="81">
        <v>58.856798979321425</v>
      </c>
      <c r="R282" s="81">
        <v>50.269883390336886</v>
      </c>
      <c r="S282" s="81">
        <v>124.43749481080999</v>
      </c>
      <c r="T282" s="82"/>
      <c r="U282" s="81">
        <v>353237088</v>
      </c>
      <c r="V282" s="81">
        <v>23215</v>
      </c>
      <c r="W282" s="81">
        <v>425</v>
      </c>
      <c r="X282" s="81">
        <v>252406</v>
      </c>
      <c r="Y282" s="81">
        <v>368946</v>
      </c>
      <c r="Z282" s="81">
        <v>313542</v>
      </c>
      <c r="AA282" s="81">
        <v>75330</v>
      </c>
      <c r="AB282" s="81">
        <v>838675</v>
      </c>
      <c r="AC282" s="81">
        <v>8764039</v>
      </c>
      <c r="AD282" s="81">
        <v>124.43749481080999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2251.002</v>
      </c>
      <c r="BJ282" s="81">
        <v>1718.6510000000001</v>
      </c>
      <c r="BK282" s="81">
        <v>350.72800000000001</v>
      </c>
      <c r="BL282" s="81">
        <v>0</v>
      </c>
      <c r="BM282" s="82"/>
      <c r="BN282" s="81">
        <v>0</v>
      </c>
      <c r="BO282" s="81">
        <v>0</v>
      </c>
      <c r="BP282" s="81">
        <v>83</v>
      </c>
      <c r="BQ282" s="81">
        <v>10</v>
      </c>
      <c r="BR282" s="81">
        <v>31</v>
      </c>
      <c r="BS282" s="81">
        <v>0</v>
      </c>
      <c r="BT282"/>
      <c r="BU282" s="80">
        <v>3865.857</v>
      </c>
      <c r="BV282" s="80">
        <v>388.83600000000001</v>
      </c>
      <c r="BW282" s="80">
        <v>0</v>
      </c>
      <c r="BX282" s="80">
        <v>0</v>
      </c>
      <c r="BY282" s="80">
        <v>14.313000000000001</v>
      </c>
      <c r="BZ282" s="80">
        <v>6.5</v>
      </c>
      <c r="CA282" s="80">
        <v>21.548999999999999</v>
      </c>
      <c r="CB282" s="80">
        <v>23.326000000000001</v>
      </c>
      <c r="CC282" s="80">
        <v>0</v>
      </c>
    </row>
    <row r="283" spans="1:81">
      <c r="A283" s="80" t="s">
        <v>1958</v>
      </c>
      <c r="B283" s="80">
        <v>247</v>
      </c>
      <c r="C283" s="80">
        <v>9</v>
      </c>
      <c r="D283" s="80">
        <v>15</v>
      </c>
      <c r="E283" s="80">
        <v>2012</v>
      </c>
      <c r="F283" s="80" t="s">
        <v>88</v>
      </c>
      <c r="G283" s="80" t="s">
        <v>1949</v>
      </c>
      <c r="H283" s="80" t="s">
        <v>1950</v>
      </c>
      <c r="I283" s="177"/>
      <c r="J283" s="81">
        <v>2974.5874054623241</v>
      </c>
      <c r="K283" s="81">
        <v>45.356059578339718</v>
      </c>
      <c r="L283" s="81">
        <v>16.564738322005521</v>
      </c>
      <c r="M283" s="81">
        <v>1192.1669519891575</v>
      </c>
      <c r="N283" s="81">
        <v>1250.9987073831105</v>
      </c>
      <c r="O283" s="81">
        <v>604.627543378425</v>
      </c>
      <c r="P283" s="81">
        <v>373.05183837501932</v>
      </c>
      <c r="Q283" s="81">
        <v>64.760290201640871</v>
      </c>
      <c r="R283" s="81">
        <v>56.672849676417989</v>
      </c>
      <c r="S283" s="81">
        <v>114.47276563412002</v>
      </c>
      <c r="T283" s="82"/>
      <c r="U283" s="81">
        <v>345750898</v>
      </c>
      <c r="V283" s="81">
        <v>23215</v>
      </c>
      <c r="W283" s="81">
        <v>425</v>
      </c>
      <c r="X283" s="81">
        <v>252406</v>
      </c>
      <c r="Y283" s="81">
        <v>377086</v>
      </c>
      <c r="Z283" s="81">
        <v>316234</v>
      </c>
      <c r="AA283" s="81">
        <v>74961</v>
      </c>
      <c r="AB283" s="81">
        <v>849348</v>
      </c>
      <c r="AC283" s="81">
        <v>9624422</v>
      </c>
      <c r="AD283" s="81">
        <v>114.47276563412002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2502.6799999999998</v>
      </c>
      <c r="BJ283" s="81">
        <v>1950.442</v>
      </c>
      <c r="BK283" s="81">
        <v>328.41300000000001</v>
      </c>
      <c r="BL283" s="81">
        <v>0</v>
      </c>
      <c r="BM283" s="82"/>
      <c r="BN283" s="81">
        <v>0</v>
      </c>
      <c r="BO283" s="81">
        <v>0</v>
      </c>
      <c r="BP283" s="81">
        <v>80</v>
      </c>
      <c r="BQ283" s="81">
        <v>10</v>
      </c>
      <c r="BR283" s="81">
        <v>27</v>
      </c>
      <c r="BS283" s="81">
        <v>0</v>
      </c>
      <c r="BT283"/>
      <c r="BU283" s="80">
        <v>4396.9189999999999</v>
      </c>
      <c r="BV283" s="80">
        <v>328.661</v>
      </c>
      <c r="BW283" s="80">
        <v>0</v>
      </c>
      <c r="BX283" s="80">
        <v>0</v>
      </c>
      <c r="BY283" s="80">
        <v>15.109</v>
      </c>
      <c r="BZ283" s="80">
        <v>3.3</v>
      </c>
      <c r="CA283" s="80">
        <v>24.535</v>
      </c>
      <c r="CB283" s="80">
        <v>13.010999999999999</v>
      </c>
      <c r="CC283" s="80">
        <v>0</v>
      </c>
    </row>
    <row r="284" spans="1:81">
      <c r="A284" s="80" t="s">
        <v>1959</v>
      </c>
      <c r="B284" s="80">
        <v>248</v>
      </c>
      <c r="C284" s="80">
        <v>10</v>
      </c>
      <c r="D284" s="80">
        <v>15</v>
      </c>
      <c r="E284" s="80">
        <v>2013</v>
      </c>
      <c r="F284" s="80" t="s">
        <v>89</v>
      </c>
      <c r="G284" s="80" t="s">
        <v>1949</v>
      </c>
      <c r="H284" s="80" t="s">
        <v>1950</v>
      </c>
      <c r="I284" s="177"/>
      <c r="J284" s="81">
        <v>3068.0592371624866</v>
      </c>
      <c r="K284" s="81">
        <v>38.457598613771793</v>
      </c>
      <c r="L284" s="81">
        <v>14.696422092498473</v>
      </c>
      <c r="M284" s="81">
        <v>1200.7799306993124</v>
      </c>
      <c r="N284" s="81">
        <v>1254.2992386040301</v>
      </c>
      <c r="O284" s="81">
        <v>583.69819953406284</v>
      </c>
      <c r="P284" s="81">
        <v>374.72720721679684</v>
      </c>
      <c r="Q284" s="81">
        <v>65.683704185648992</v>
      </c>
      <c r="R284" s="81">
        <v>57.473684351549522</v>
      </c>
      <c r="S284" s="81">
        <v>101.91085927747</v>
      </c>
      <c r="T284" s="82"/>
      <c r="U284" s="81">
        <v>352652280</v>
      </c>
      <c r="V284" s="81">
        <v>23215</v>
      </c>
      <c r="W284" s="81">
        <v>425</v>
      </c>
      <c r="X284" s="81">
        <v>252406</v>
      </c>
      <c r="Y284" s="81">
        <v>378794</v>
      </c>
      <c r="Z284" s="81">
        <v>318918</v>
      </c>
      <c r="AA284" s="81">
        <v>75015</v>
      </c>
      <c r="AB284" s="81">
        <v>849107</v>
      </c>
      <c r="AC284" s="81">
        <v>9527516.666666666</v>
      </c>
      <c r="AD284" s="81">
        <v>101.91085927747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2399.9270000000001</v>
      </c>
      <c r="BJ284" s="81">
        <v>1803.38</v>
      </c>
      <c r="BK284" s="81">
        <v>384.42800000000005</v>
      </c>
      <c r="BL284" s="81">
        <v>0</v>
      </c>
      <c r="BM284" s="82"/>
      <c r="BN284" s="81">
        <v>0</v>
      </c>
      <c r="BO284" s="81">
        <v>0</v>
      </c>
      <c r="BP284" s="81">
        <v>78</v>
      </c>
      <c r="BQ284" s="81">
        <v>9</v>
      </c>
      <c r="BR284" s="81">
        <v>29</v>
      </c>
      <c r="BS284" s="81">
        <v>0</v>
      </c>
      <c r="BT284"/>
      <c r="BU284" s="80">
        <v>4181.201</v>
      </c>
      <c r="BV284" s="80">
        <v>331.71300000000002</v>
      </c>
      <c r="BW284" s="80">
        <v>0</v>
      </c>
      <c r="BX284" s="80">
        <v>0</v>
      </c>
      <c r="BY284" s="80">
        <v>14.928000000000001</v>
      </c>
      <c r="BZ284" s="80">
        <v>7.51</v>
      </c>
      <c r="CA284" s="80">
        <v>41.557000000000002</v>
      </c>
      <c r="CB284" s="80">
        <v>10.826000000000001</v>
      </c>
      <c r="CC284" s="80">
        <v>0</v>
      </c>
    </row>
    <row r="285" spans="1:81">
      <c r="A285" s="80" t="s">
        <v>1960</v>
      </c>
      <c r="B285" s="80">
        <v>249</v>
      </c>
      <c r="C285" s="80">
        <v>11</v>
      </c>
      <c r="D285" s="80">
        <v>15</v>
      </c>
      <c r="E285" s="80">
        <v>2014</v>
      </c>
      <c r="F285" s="80" t="s">
        <v>90</v>
      </c>
      <c r="G285" s="80" t="s">
        <v>1949</v>
      </c>
      <c r="H285" s="80" t="s">
        <v>1950</v>
      </c>
      <c r="I285" s="177"/>
      <c r="J285" s="81">
        <v>3124.4189320193846</v>
      </c>
      <c r="K285" s="81">
        <v>39.279746045168842</v>
      </c>
      <c r="L285" s="81">
        <v>16.420659816602054</v>
      </c>
      <c r="M285" s="81">
        <v>1215.8954915382956</v>
      </c>
      <c r="N285" s="81">
        <v>1217.6023351963413</v>
      </c>
      <c r="O285" s="81">
        <v>556.06405436241846</v>
      </c>
      <c r="P285" s="81">
        <v>376.42010662917841</v>
      </c>
      <c r="Q285" s="81">
        <v>62.917531091476071</v>
      </c>
      <c r="R285" s="81">
        <v>59.935853166723234</v>
      </c>
      <c r="S285" s="81">
        <v>132.94138007255998</v>
      </c>
      <c r="T285" s="82"/>
      <c r="U285" s="81">
        <v>382127862</v>
      </c>
      <c r="V285" s="81">
        <v>19752</v>
      </c>
      <c r="W285" s="81">
        <v>179</v>
      </c>
      <c r="X285" s="81">
        <v>256721</v>
      </c>
      <c r="Y285" s="81">
        <v>381699</v>
      </c>
      <c r="Z285" s="81">
        <v>319986</v>
      </c>
      <c r="AA285" s="81">
        <v>74964</v>
      </c>
      <c r="AB285" s="81">
        <v>847719</v>
      </c>
      <c r="AC285" s="81">
        <v>9966916.333333334</v>
      </c>
      <c r="AD285" s="81">
        <v>132.94138007255998</v>
      </c>
      <c r="AE285" s="82"/>
      <c r="AF285" s="81">
        <v>3211382055.1274023</v>
      </c>
      <c r="AG285" s="81">
        <v>35895788.630406745</v>
      </c>
      <c r="AH285" s="81">
        <v>4037658.0694722151</v>
      </c>
      <c r="AI285" s="81">
        <v>1671044663.7074494</v>
      </c>
      <c r="AJ285" s="81">
        <v>1728663577.7511454</v>
      </c>
      <c r="AK285" s="81">
        <v>0</v>
      </c>
      <c r="AL285" s="81">
        <v>0</v>
      </c>
      <c r="AM285" s="81">
        <v>116379151.05275095</v>
      </c>
      <c r="AN285" s="81">
        <v>0</v>
      </c>
      <c r="AO285" s="81">
        <v>0</v>
      </c>
      <c r="AP285" s="82"/>
      <c r="AQ285" s="81">
        <v>11469</v>
      </c>
      <c r="AR285" s="81">
        <v>870</v>
      </c>
      <c r="AS285" s="81">
        <v>0</v>
      </c>
      <c r="AT285" s="81">
        <v>1</v>
      </c>
      <c r="AU285" s="81">
        <v>0</v>
      </c>
      <c r="AV285" s="81">
        <v>5</v>
      </c>
      <c r="AW285" s="81" t="s">
        <v>564</v>
      </c>
      <c r="AX285" s="82"/>
      <c r="AY285" s="81">
        <v>42959.8</v>
      </c>
      <c r="AZ285" s="81">
        <v>34323.1</v>
      </c>
      <c r="BA285" s="81">
        <v>0</v>
      </c>
      <c r="BB285" s="81">
        <v>94</v>
      </c>
      <c r="BC285" s="81">
        <v>0</v>
      </c>
      <c r="BD285" s="81">
        <v>22460</v>
      </c>
      <c r="BE285" s="81" t="s">
        <v>564</v>
      </c>
      <c r="BF285" s="82"/>
      <c r="BG285" s="81">
        <v>0</v>
      </c>
      <c r="BH285" s="81">
        <v>0</v>
      </c>
      <c r="BI285" s="81">
        <v>2431.0320000000002</v>
      </c>
      <c r="BJ285" s="81">
        <v>1889.21</v>
      </c>
      <c r="BK285" s="81">
        <v>208.79399999999998</v>
      </c>
      <c r="BL285" s="81">
        <v>0</v>
      </c>
      <c r="BM285" s="82"/>
      <c r="BN285" s="81">
        <v>0</v>
      </c>
      <c r="BO285" s="81">
        <v>0</v>
      </c>
      <c r="BP285" s="81">
        <v>79</v>
      </c>
      <c r="BQ285" s="81">
        <v>9</v>
      </c>
      <c r="BR285" s="81">
        <v>23</v>
      </c>
      <c r="BS285" s="81">
        <v>0</v>
      </c>
      <c r="BT285"/>
      <c r="BU285" s="80">
        <v>4255.0339999999997</v>
      </c>
      <c r="BV285" s="80">
        <v>105.342</v>
      </c>
      <c r="BW285" s="80">
        <v>0</v>
      </c>
      <c r="BX285" s="80">
        <v>0</v>
      </c>
      <c r="BY285" s="80">
        <v>22.103000000000002</v>
      </c>
      <c r="BZ285" s="80">
        <v>7.5940000000000003</v>
      </c>
      <c r="CA285" s="80">
        <v>114.629</v>
      </c>
      <c r="CB285" s="80">
        <v>24.334</v>
      </c>
      <c r="CC285" s="80">
        <v>0</v>
      </c>
    </row>
    <row r="286" spans="1:81">
      <c r="A286" s="80" t="s">
        <v>1961</v>
      </c>
      <c r="B286" s="80">
        <v>250</v>
      </c>
      <c r="C286" s="80">
        <v>12</v>
      </c>
      <c r="D286" s="80">
        <v>15</v>
      </c>
      <c r="E286" s="80">
        <v>2015</v>
      </c>
      <c r="F286" s="80" t="s">
        <v>91</v>
      </c>
      <c r="G286" s="80" t="s">
        <v>1949</v>
      </c>
      <c r="H286" s="80" t="s">
        <v>1950</v>
      </c>
      <c r="I286" s="177"/>
      <c r="J286" s="81">
        <v>2901.74884502037</v>
      </c>
      <c r="K286" s="81">
        <v>37.528297480642301</v>
      </c>
      <c r="L286" s="81">
        <v>18.453902981897411</v>
      </c>
      <c r="M286" s="81">
        <v>1114.5585652206921</v>
      </c>
      <c r="N286" s="81">
        <v>1141.4328086516925</v>
      </c>
      <c r="O286" s="81">
        <v>553.34631046574975</v>
      </c>
      <c r="P286" s="81">
        <v>375.22376741001358</v>
      </c>
      <c r="Q286" s="81">
        <v>61.465334960184322</v>
      </c>
      <c r="R286" s="81">
        <v>60.957448772746545</v>
      </c>
      <c r="S286" s="81">
        <v>115.29061700176</v>
      </c>
      <c r="T286" s="82"/>
      <c r="U286" s="81">
        <v>374164177</v>
      </c>
      <c r="V286" s="81">
        <v>19752</v>
      </c>
      <c r="W286" s="81">
        <v>179</v>
      </c>
      <c r="X286" s="81">
        <v>256721</v>
      </c>
      <c r="Y286" s="81">
        <v>384543</v>
      </c>
      <c r="Z286" s="81">
        <v>321490</v>
      </c>
      <c r="AA286" s="81">
        <v>74667</v>
      </c>
      <c r="AB286" s="81">
        <v>845960</v>
      </c>
      <c r="AC286" s="81">
        <v>10442181.333333334</v>
      </c>
      <c r="AD286" s="81">
        <v>115.29061700176</v>
      </c>
      <c r="AE286" s="82"/>
      <c r="AF286" s="81">
        <v>3041882458.8227091</v>
      </c>
      <c r="AG286" s="81">
        <v>31588003.355672911</v>
      </c>
      <c r="AH286" s="81">
        <v>3753870.6639421149</v>
      </c>
      <c r="AI286" s="81">
        <v>1602788040.7369633</v>
      </c>
      <c r="AJ286" s="81">
        <v>1691288671.0365944</v>
      </c>
      <c r="AK286" s="81">
        <v>0</v>
      </c>
      <c r="AL286" s="81">
        <v>0</v>
      </c>
      <c r="AM286" s="81">
        <v>115935269.33126797</v>
      </c>
      <c r="AN286" s="81">
        <v>0</v>
      </c>
      <c r="AO286" s="81">
        <v>0</v>
      </c>
      <c r="AP286" s="82"/>
      <c r="AQ286" s="81">
        <v>12431</v>
      </c>
      <c r="AR286" s="81">
        <v>1146</v>
      </c>
      <c r="AS286" s="81">
        <v>0</v>
      </c>
      <c r="AT286" s="81">
        <v>1</v>
      </c>
      <c r="AU286" s="81">
        <v>0</v>
      </c>
      <c r="AV286" s="81">
        <v>5</v>
      </c>
      <c r="AW286" s="81" t="s">
        <v>564</v>
      </c>
      <c r="AX286" s="82"/>
      <c r="AY286" s="81">
        <v>47259.199999999997</v>
      </c>
      <c r="AZ286" s="81">
        <v>40222.1</v>
      </c>
      <c r="BA286" s="81">
        <v>0</v>
      </c>
      <c r="BB286" s="81">
        <v>94</v>
      </c>
      <c r="BC286" s="81">
        <v>0</v>
      </c>
      <c r="BD286" s="81">
        <v>22460</v>
      </c>
      <c r="BE286" s="81" t="s">
        <v>564</v>
      </c>
      <c r="BF286" s="82"/>
      <c r="BG286" s="81">
        <v>0</v>
      </c>
      <c r="BH286" s="81">
        <v>0</v>
      </c>
      <c r="BI286" s="81">
        <v>2594.761</v>
      </c>
      <c r="BJ286" s="81">
        <v>1749.2339999999999</v>
      </c>
      <c r="BK286" s="81">
        <v>355.43299999999999</v>
      </c>
      <c r="BL286" s="81">
        <v>0</v>
      </c>
      <c r="BM286" s="82"/>
      <c r="BN286" s="81">
        <v>0</v>
      </c>
      <c r="BO286" s="81">
        <v>0</v>
      </c>
      <c r="BP286" s="81">
        <v>80</v>
      </c>
      <c r="BQ286" s="81">
        <v>9</v>
      </c>
      <c r="BR286" s="81">
        <v>25</v>
      </c>
      <c r="BS286" s="81">
        <v>0</v>
      </c>
      <c r="BT286"/>
      <c r="BU286" s="80">
        <v>4140.5410000000002</v>
      </c>
      <c r="BV286" s="80">
        <v>242.89</v>
      </c>
      <c r="BW286" s="80">
        <v>0</v>
      </c>
      <c r="BX286" s="80">
        <v>0</v>
      </c>
      <c r="BY286" s="80">
        <v>25.344999999999999</v>
      </c>
      <c r="BZ286" s="80">
        <v>7.056</v>
      </c>
      <c r="CA286" s="80">
        <v>234.501</v>
      </c>
      <c r="CB286" s="80">
        <v>39.902999999999999</v>
      </c>
      <c r="CC286" s="80">
        <v>9.1920000000000002</v>
      </c>
    </row>
    <row r="287" spans="1:81">
      <c r="A287" s="80" t="s">
        <v>1962</v>
      </c>
      <c r="B287" s="80">
        <v>251</v>
      </c>
      <c r="C287" s="80">
        <v>13</v>
      </c>
      <c r="D287" s="80">
        <v>15</v>
      </c>
      <c r="E287" s="80">
        <v>2016</v>
      </c>
      <c r="F287" s="80" t="s">
        <v>92</v>
      </c>
      <c r="G287" s="80" t="s">
        <v>1949</v>
      </c>
      <c r="H287" s="80" t="s">
        <v>1950</v>
      </c>
      <c r="I287" s="177"/>
      <c r="J287" s="81">
        <v>2653.0769678757042</v>
      </c>
      <c r="K287" s="81">
        <v>36.552175975612222</v>
      </c>
      <c r="L287" s="81">
        <v>17.641241095128528</v>
      </c>
      <c r="M287" s="81">
        <v>1016.4211130332785</v>
      </c>
      <c r="N287" s="81">
        <v>1147.8673650463747</v>
      </c>
      <c r="O287" s="81">
        <v>549.87943701669269</v>
      </c>
      <c r="P287" s="81">
        <v>367.97044695415445</v>
      </c>
      <c r="Q287" s="81">
        <v>59.615550467337862</v>
      </c>
      <c r="R287" s="81">
        <v>63.552317233301324</v>
      </c>
      <c r="S287" s="81">
        <v>102.916012849922</v>
      </c>
      <c r="T287" s="82"/>
      <c r="U287" s="81">
        <v>324707007</v>
      </c>
      <c r="V287" s="81">
        <v>19752</v>
      </c>
      <c r="W287" s="81">
        <v>179</v>
      </c>
      <c r="X287" s="81">
        <v>256721</v>
      </c>
      <c r="Y287" s="81">
        <v>386768</v>
      </c>
      <c r="Z287" s="81">
        <v>323403</v>
      </c>
      <c r="AA287" s="81">
        <v>75734</v>
      </c>
      <c r="AB287" s="81">
        <v>844030</v>
      </c>
      <c r="AC287" s="81">
        <v>10854110.207481209</v>
      </c>
      <c r="AD287" s="81">
        <v>102.916012849922</v>
      </c>
      <c r="AE287" s="82"/>
      <c r="AF287" s="81">
        <v>2770062679.67699</v>
      </c>
      <c r="AG287" s="81">
        <v>28669991.620705198</v>
      </c>
      <c r="AH287" s="81">
        <v>2668765.8255499098</v>
      </c>
      <c r="AI287" s="81">
        <v>1559981118.135685</v>
      </c>
      <c r="AJ287" s="81">
        <v>1683911906.907469</v>
      </c>
      <c r="AK287" s="81">
        <v>0</v>
      </c>
      <c r="AL287" s="81">
        <v>0</v>
      </c>
      <c r="AM287" s="81">
        <v>115760635.7668097</v>
      </c>
      <c r="AN287" s="81">
        <v>0</v>
      </c>
      <c r="AO287" s="81">
        <v>0</v>
      </c>
      <c r="AP287" s="82"/>
      <c r="AQ287" s="81">
        <v>13182</v>
      </c>
      <c r="AR287" s="81">
        <v>1321</v>
      </c>
      <c r="AS287" s="81">
        <v>0</v>
      </c>
      <c r="AT287" s="81">
        <v>1</v>
      </c>
      <c r="AU287" s="81">
        <v>0</v>
      </c>
      <c r="AV287" s="81">
        <v>5</v>
      </c>
      <c r="AW287" s="81" t="s">
        <v>564</v>
      </c>
      <c r="AX287" s="82"/>
      <c r="AY287" s="81">
        <v>50716</v>
      </c>
      <c r="AZ287" s="81">
        <v>45350.2</v>
      </c>
      <c r="BA287" s="81">
        <v>0</v>
      </c>
      <c r="BB287" s="81">
        <v>94</v>
      </c>
      <c r="BC287" s="81">
        <v>0</v>
      </c>
      <c r="BD287" s="81">
        <v>22460</v>
      </c>
      <c r="BE287" s="81" t="s">
        <v>564</v>
      </c>
      <c r="BF287" s="82"/>
      <c r="BG287" s="81">
        <v>0</v>
      </c>
      <c r="BH287" s="81">
        <v>0</v>
      </c>
      <c r="BI287" s="81">
        <v>2362.8119999999999</v>
      </c>
      <c r="BJ287" s="81">
        <v>1061.6469999999999</v>
      </c>
      <c r="BK287" s="81">
        <v>373.98699999999991</v>
      </c>
      <c r="BL287" s="81">
        <v>0</v>
      </c>
      <c r="BM287" s="82"/>
      <c r="BN287" s="81">
        <v>0</v>
      </c>
      <c r="BO287" s="81">
        <v>0</v>
      </c>
      <c r="BP287" s="81">
        <v>78</v>
      </c>
      <c r="BQ287" s="81">
        <v>8</v>
      </c>
      <c r="BR287" s="81">
        <v>29</v>
      </c>
      <c r="BS287" s="81">
        <v>0</v>
      </c>
      <c r="BT287"/>
      <c r="BU287" s="80">
        <v>3468.1419999999998</v>
      </c>
      <c r="BV287" s="80">
        <v>247.57</v>
      </c>
      <c r="BW287" s="80">
        <v>0</v>
      </c>
      <c r="BX287" s="80">
        <v>0</v>
      </c>
      <c r="BY287" s="80">
        <v>7.5380000000000003</v>
      </c>
      <c r="BZ287" s="80">
        <v>6.2869999999999999</v>
      </c>
      <c r="CA287" s="80">
        <v>49.973999999999997</v>
      </c>
      <c r="CB287" s="80">
        <v>8.5169999999999995</v>
      </c>
      <c r="CC287" s="80">
        <v>10.417999999999999</v>
      </c>
    </row>
    <row r="288" spans="1:81">
      <c r="A288" s="80" t="s">
        <v>1963</v>
      </c>
      <c r="B288" s="80">
        <v>252</v>
      </c>
      <c r="C288" s="80">
        <v>14</v>
      </c>
      <c r="D288" s="80">
        <v>15</v>
      </c>
      <c r="E288" s="80">
        <v>2017</v>
      </c>
      <c r="F288" s="80" t="s">
        <v>71</v>
      </c>
      <c r="G288" s="80" t="s">
        <v>1949</v>
      </c>
      <c r="H288" s="80" t="s">
        <v>1950</v>
      </c>
      <c r="I288" s="177"/>
      <c r="J288" s="81">
        <v>2408.8025050268493</v>
      </c>
      <c r="K288" s="81">
        <v>35.962582446032954</v>
      </c>
      <c r="L288" s="81">
        <v>14.943056514600249</v>
      </c>
      <c r="M288" s="81">
        <v>912.86606041427126</v>
      </c>
      <c r="N288" s="81">
        <v>1076.2814304659232</v>
      </c>
      <c r="O288" s="81">
        <v>542.50734229767511</v>
      </c>
      <c r="P288" s="81">
        <v>365.5043031475613</v>
      </c>
      <c r="Q288" s="81">
        <v>57.415036456792059</v>
      </c>
      <c r="R288" s="81">
        <v>61.713494100223109</v>
      </c>
      <c r="S288" s="81">
        <v>114.35571743818448</v>
      </c>
      <c r="T288" s="82"/>
      <c r="U288" s="81">
        <v>351866692</v>
      </c>
      <c r="V288" s="81">
        <v>19752</v>
      </c>
      <c r="W288" s="81">
        <v>179</v>
      </c>
      <c r="X288" s="81">
        <v>256721</v>
      </c>
      <c r="Y288" s="81">
        <v>388822</v>
      </c>
      <c r="Z288" s="81">
        <v>324360</v>
      </c>
      <c r="AA288" s="81">
        <v>75706</v>
      </c>
      <c r="AB288" s="81">
        <v>840622</v>
      </c>
      <c r="AC288" s="81">
        <v>10749194</v>
      </c>
      <c r="AD288" s="81">
        <v>114.3557174381845</v>
      </c>
      <c r="AE288" s="82"/>
      <c r="AF288" s="81">
        <v>2826028504.3316879</v>
      </c>
      <c r="AG288" s="81">
        <v>30207817.058450609</v>
      </c>
      <c r="AH288" s="81">
        <v>3130144.7733866861</v>
      </c>
      <c r="AI288" s="81">
        <v>1595993521.380229</v>
      </c>
      <c r="AJ288" s="81">
        <v>1751340817.463516</v>
      </c>
      <c r="AK288" s="81">
        <v>0</v>
      </c>
      <c r="AL288" s="81">
        <v>0</v>
      </c>
      <c r="AM288" s="81">
        <v>115473623.2280736</v>
      </c>
      <c r="AN288" s="81">
        <v>0</v>
      </c>
      <c r="AO288" s="81">
        <v>0</v>
      </c>
      <c r="AP288" s="82"/>
      <c r="AQ288" s="81">
        <v>13776</v>
      </c>
      <c r="AR288" s="81">
        <v>1463</v>
      </c>
      <c r="AS288" s="81">
        <v>0</v>
      </c>
      <c r="AT288" s="81">
        <v>1</v>
      </c>
      <c r="AU288" s="81">
        <v>0</v>
      </c>
      <c r="AV288" s="81">
        <v>5</v>
      </c>
      <c r="AW288" s="81" t="s">
        <v>564</v>
      </c>
      <c r="AX288" s="82"/>
      <c r="AY288" s="81">
        <v>53492.6</v>
      </c>
      <c r="AZ288" s="81">
        <v>51921.4</v>
      </c>
      <c r="BA288" s="81">
        <v>0</v>
      </c>
      <c r="BB288" s="81">
        <v>94</v>
      </c>
      <c r="BC288" s="81">
        <v>0</v>
      </c>
      <c r="BD288" s="81">
        <v>22460</v>
      </c>
      <c r="BE288" s="81" t="s">
        <v>564</v>
      </c>
      <c r="BF288" s="82"/>
      <c r="BG288" s="81">
        <v>0</v>
      </c>
      <c r="BH288" s="81">
        <v>0</v>
      </c>
      <c r="BI288" s="81">
        <v>2408.2669999999998</v>
      </c>
      <c r="BJ288" s="81">
        <v>1814.2560000000001</v>
      </c>
      <c r="BK288" s="81">
        <v>351.64099999999996</v>
      </c>
      <c r="BL288" s="81">
        <v>0</v>
      </c>
      <c r="BM288" s="82"/>
      <c r="BN288" s="81">
        <v>0</v>
      </c>
      <c r="BO288" s="81">
        <v>0</v>
      </c>
      <c r="BP288" s="81">
        <v>78</v>
      </c>
      <c r="BQ288" s="81">
        <v>9</v>
      </c>
      <c r="BR288" s="81">
        <v>28</v>
      </c>
      <c r="BS288" s="81">
        <v>0</v>
      </c>
      <c r="BT288"/>
      <c r="BU288" s="80">
        <v>4219.8339999999998</v>
      </c>
      <c r="BV288" s="80">
        <v>232.51599999999999</v>
      </c>
      <c r="BW288" s="80">
        <v>0</v>
      </c>
      <c r="BX288" s="80">
        <v>0</v>
      </c>
      <c r="BY288" s="80">
        <v>21.986000000000001</v>
      </c>
      <c r="BZ288" s="80">
        <v>11.581</v>
      </c>
      <c r="CA288" s="80">
        <v>61.904000000000003</v>
      </c>
      <c r="CB288" s="80">
        <v>10.458</v>
      </c>
      <c r="CC288" s="80">
        <v>15.885</v>
      </c>
    </row>
    <row r="289" spans="1:81">
      <c r="A289" s="80" t="s">
        <v>1964</v>
      </c>
      <c r="B289" s="80">
        <v>253</v>
      </c>
      <c r="C289" s="80">
        <v>15</v>
      </c>
      <c r="D289" s="80">
        <v>15</v>
      </c>
      <c r="E289" s="80">
        <v>2018</v>
      </c>
      <c r="F289" s="80" t="s">
        <v>93</v>
      </c>
      <c r="G289" s="80" t="s">
        <v>1949</v>
      </c>
      <c r="H289" s="80" t="s">
        <v>1950</v>
      </c>
      <c r="I289" s="177"/>
      <c r="J289" s="81">
        <v>2169.0299196011547</v>
      </c>
      <c r="K289" s="81">
        <v>32.317091778865041</v>
      </c>
      <c r="L289" s="81">
        <v>13.837903693513224</v>
      </c>
      <c r="M289" s="81">
        <v>796.38902596729349</v>
      </c>
      <c r="N289" s="81">
        <v>870.05884530742628</v>
      </c>
      <c r="O289" s="81">
        <v>534.96522775445089</v>
      </c>
      <c r="P289" s="81">
        <v>365.78549239715301</v>
      </c>
      <c r="Q289" s="81">
        <v>53.097687952053064</v>
      </c>
      <c r="R289" s="81">
        <v>63.040812549869479</v>
      </c>
      <c r="S289" s="81">
        <v>109.99134057059936</v>
      </c>
      <c r="T289" s="82"/>
      <c r="U289" s="81">
        <v>363163952</v>
      </c>
      <c r="V289" s="81">
        <v>19752</v>
      </c>
      <c r="W289" s="81">
        <v>179</v>
      </c>
      <c r="X289" s="81">
        <v>256721</v>
      </c>
      <c r="Y289" s="81">
        <v>391183</v>
      </c>
      <c r="Z289" s="81">
        <v>325975</v>
      </c>
      <c r="AA289" s="81">
        <v>76526</v>
      </c>
      <c r="AB289" s="81">
        <v>837773</v>
      </c>
      <c r="AC289" s="81">
        <v>10937351.33333333</v>
      </c>
      <c r="AD289" s="81">
        <v>109.99134057059941</v>
      </c>
      <c r="AE289" s="82"/>
      <c r="AF289" s="81">
        <v>2792649585.771163</v>
      </c>
      <c r="AG289" s="81">
        <v>27633009.975109618</v>
      </c>
      <c r="AH289" s="81">
        <v>3005615.4192348709</v>
      </c>
      <c r="AI289" s="81">
        <v>1541281411.1169159</v>
      </c>
      <c r="AJ289" s="81">
        <v>1641487561.4775441</v>
      </c>
      <c r="AK289" s="81">
        <v>0</v>
      </c>
      <c r="AL289" s="81">
        <v>0</v>
      </c>
      <c r="AM289" s="81">
        <v>115320383.9742302</v>
      </c>
      <c r="AN289" s="81">
        <v>0</v>
      </c>
      <c r="AO289" s="81">
        <v>0</v>
      </c>
      <c r="AP289" s="82"/>
      <c r="AQ289" s="81">
        <v>14323</v>
      </c>
      <c r="AR289" s="81">
        <v>1564</v>
      </c>
      <c r="AS289" s="81">
        <v>0</v>
      </c>
      <c r="AT289" s="81">
        <v>2</v>
      </c>
      <c r="AU289" s="81">
        <v>0</v>
      </c>
      <c r="AV289" s="81">
        <v>5</v>
      </c>
      <c r="AW289" s="81" t="s">
        <v>564</v>
      </c>
      <c r="AX289" s="82"/>
      <c r="AY289" s="81">
        <v>56057.100000000108</v>
      </c>
      <c r="AZ289" s="81">
        <v>53652.6</v>
      </c>
      <c r="BA289" s="81">
        <v>0</v>
      </c>
      <c r="BB289" s="81">
        <v>184</v>
      </c>
      <c r="BC289" s="81">
        <v>0</v>
      </c>
      <c r="BD289" s="81">
        <v>22430.302</v>
      </c>
      <c r="BE289" s="81" t="s">
        <v>564</v>
      </c>
      <c r="BF289" s="82"/>
      <c r="BG289" s="81">
        <v>0</v>
      </c>
      <c r="BH289" s="81">
        <v>0</v>
      </c>
      <c r="BI289" s="81">
        <v>2030.55</v>
      </c>
      <c r="BJ289" s="81">
        <v>1895.7239999999999</v>
      </c>
      <c r="BK289" s="81">
        <v>312.94900000000001</v>
      </c>
      <c r="BL289" s="81">
        <v>0</v>
      </c>
      <c r="BM289" s="82"/>
      <c r="BN289" s="81">
        <v>0</v>
      </c>
      <c r="BO289" s="81">
        <v>0</v>
      </c>
      <c r="BP289" s="81">
        <v>78</v>
      </c>
      <c r="BQ289" s="81">
        <v>9</v>
      </c>
      <c r="BR289" s="81">
        <v>26</v>
      </c>
      <c r="BS289" s="81">
        <v>0</v>
      </c>
      <c r="BT289"/>
      <c r="BU289" s="80">
        <v>3864.1860000000001</v>
      </c>
      <c r="BV289" s="80">
        <v>230.43</v>
      </c>
      <c r="BW289" s="80">
        <v>0</v>
      </c>
      <c r="BX289" s="80">
        <v>0.98899999999999999</v>
      </c>
      <c r="BY289" s="80">
        <v>20.462</v>
      </c>
      <c r="BZ289" s="80">
        <v>6.2789999999999999</v>
      </c>
      <c r="CA289" s="80">
        <v>86.415000000000006</v>
      </c>
      <c r="CB289" s="80">
        <v>15.069000000000001</v>
      </c>
      <c r="CC289" s="80">
        <v>15.393000000000001</v>
      </c>
    </row>
    <row r="290" spans="1:81">
      <c r="A290" s="80" t="s">
        <v>1965</v>
      </c>
      <c r="B290" s="80">
        <v>254</v>
      </c>
      <c r="C290" s="80">
        <v>16</v>
      </c>
      <c r="D290" s="80">
        <v>15</v>
      </c>
      <c r="E290" s="80">
        <v>2019</v>
      </c>
      <c r="F290" s="80" t="s">
        <v>73</v>
      </c>
      <c r="G290" s="80" t="s">
        <v>1949</v>
      </c>
      <c r="H290" s="80" t="s">
        <v>1950</v>
      </c>
      <c r="I290" s="177"/>
      <c r="J290" s="81">
        <v>2023.2750910581685</v>
      </c>
      <c r="K290" s="81">
        <v>29.014807932094136</v>
      </c>
      <c r="L290" s="81">
        <v>13.95600276850079</v>
      </c>
      <c r="M290" s="81">
        <v>758.73448995524711</v>
      </c>
      <c r="N290" s="81">
        <v>761.87467973702485</v>
      </c>
      <c r="O290" s="81">
        <v>521.34708652414599</v>
      </c>
      <c r="P290" s="81">
        <v>368.28859546920444</v>
      </c>
      <c r="Q290" s="81">
        <v>51.513695611607901</v>
      </c>
      <c r="R290" s="81">
        <v>62.103797210752241</v>
      </c>
      <c r="S290" s="81">
        <v>113.07532906840169</v>
      </c>
      <c r="T290" s="82"/>
      <c r="U290" s="81">
        <v>347816896</v>
      </c>
      <c r="V290" s="81">
        <v>19752</v>
      </c>
      <c r="W290" s="81">
        <v>179</v>
      </c>
      <c r="X290" s="81">
        <v>256721</v>
      </c>
      <c r="Y290" s="81">
        <v>393895</v>
      </c>
      <c r="Z290" s="81">
        <v>326399</v>
      </c>
      <c r="AA290" s="81">
        <v>76473</v>
      </c>
      <c r="AB290" s="81">
        <v>834787</v>
      </c>
      <c r="AC290" s="81">
        <v>10951260.66666667</v>
      </c>
      <c r="AD290" s="81">
        <v>113.0753290684017</v>
      </c>
      <c r="AE290" s="82"/>
      <c r="AF290" s="81">
        <v>2652359233.9629192</v>
      </c>
      <c r="AG290" s="81">
        <v>26107576.184395101</v>
      </c>
      <c r="AH290" s="81">
        <v>3189503.088571413</v>
      </c>
      <c r="AI290" s="81">
        <v>1553034973.436069</v>
      </c>
      <c r="AJ290" s="81">
        <v>1440341246.997555</v>
      </c>
      <c r="AK290" s="81">
        <v>0</v>
      </c>
      <c r="AL290" s="81">
        <v>0</v>
      </c>
      <c r="AM290" s="81">
        <v>113691705.12682858</v>
      </c>
      <c r="AN290" s="81">
        <v>0</v>
      </c>
      <c r="AO290" s="81">
        <v>0</v>
      </c>
      <c r="AP290" s="82"/>
      <c r="AQ290" s="81">
        <v>14934</v>
      </c>
      <c r="AR290" s="81">
        <v>1645</v>
      </c>
      <c r="AS290" s="81">
        <v>0</v>
      </c>
      <c r="AT290" s="81">
        <v>2</v>
      </c>
      <c r="AU290" s="81">
        <v>0</v>
      </c>
      <c r="AV290" s="81">
        <v>5</v>
      </c>
      <c r="AW290" s="81" t="s">
        <v>564</v>
      </c>
      <c r="AX290" s="82"/>
      <c r="AY290" s="81">
        <v>58915.600000000122</v>
      </c>
      <c r="AZ290" s="81">
        <v>56036.000000000036</v>
      </c>
      <c r="BA290" s="81">
        <v>0</v>
      </c>
      <c r="BB290" s="81">
        <v>184</v>
      </c>
      <c r="BC290" s="81">
        <v>0</v>
      </c>
      <c r="BD290" s="81">
        <v>22430.302</v>
      </c>
      <c r="BE290" s="81" t="s">
        <v>564</v>
      </c>
      <c r="BF290" s="82"/>
      <c r="BG290" s="81">
        <v>0</v>
      </c>
      <c r="BH290" s="81">
        <v>0</v>
      </c>
      <c r="BI290" s="81">
        <v>1825.8219999999999</v>
      </c>
      <c r="BJ290" s="81">
        <v>1607.105</v>
      </c>
      <c r="BK290" s="81">
        <v>303.11900000000003</v>
      </c>
      <c r="BL290" s="81">
        <v>0</v>
      </c>
      <c r="BM290" s="82"/>
      <c r="BN290" s="81">
        <v>0</v>
      </c>
      <c r="BO290" s="81">
        <v>0</v>
      </c>
      <c r="BP290" s="81">
        <v>76</v>
      </c>
      <c r="BQ290" s="81">
        <v>8</v>
      </c>
      <c r="BR290" s="81">
        <v>27</v>
      </c>
      <c r="BS290" s="81">
        <v>0</v>
      </c>
      <c r="BT290"/>
      <c r="BU290" s="80">
        <v>3348.2089999999998</v>
      </c>
      <c r="BV290" s="80">
        <v>217.65700000000001</v>
      </c>
      <c r="BW290" s="80">
        <v>0</v>
      </c>
      <c r="BX290" s="80">
        <v>0.48199999999999998</v>
      </c>
      <c r="BY290" s="80">
        <v>19.28</v>
      </c>
      <c r="BZ290" s="80">
        <v>5.383</v>
      </c>
      <c r="CA290" s="80">
        <v>111.45399999999999</v>
      </c>
      <c r="CB290" s="80">
        <v>20.568999999999999</v>
      </c>
      <c r="CC290" s="80">
        <v>13.012</v>
      </c>
    </row>
    <row r="291" spans="1:81">
      <c r="A291" s="80" t="s">
        <v>1966</v>
      </c>
      <c r="B291" s="80">
        <v>255</v>
      </c>
      <c r="C291" s="80">
        <v>17</v>
      </c>
      <c r="D291" s="80">
        <v>15</v>
      </c>
      <c r="E291" s="80">
        <v>2020</v>
      </c>
      <c r="F291" s="80" t="s">
        <v>218</v>
      </c>
      <c r="G291" s="80" t="s">
        <v>1949</v>
      </c>
      <c r="H291" s="80" t="s">
        <v>1950</v>
      </c>
      <c r="I291" s="177"/>
      <c r="J291" s="81">
        <v>2016.2061382235261</v>
      </c>
      <c r="K291" s="81">
        <v>30.702978438334132</v>
      </c>
      <c r="L291" s="81">
        <v>13.8207047060428</v>
      </c>
      <c r="M291" s="81">
        <v>726.44788414668915</v>
      </c>
      <c r="N291" s="81">
        <v>934.32713479888696</v>
      </c>
      <c r="O291" s="81">
        <v>456.94594956516409</v>
      </c>
      <c r="P291" s="81">
        <v>346.50411492277829</v>
      </c>
      <c r="Q291" s="81">
        <v>49.026756429652686</v>
      </c>
      <c r="R291" s="81">
        <v>61.508427954551799</v>
      </c>
      <c r="S291" s="81">
        <v>106.9088833179333</v>
      </c>
      <c r="T291" s="82"/>
      <c r="U291" s="81">
        <v>354978804</v>
      </c>
      <c r="V291" s="81">
        <v>20061</v>
      </c>
      <c r="W291" s="81">
        <v>200</v>
      </c>
      <c r="X291" s="81">
        <v>260336</v>
      </c>
      <c r="Y291" s="81">
        <v>396151</v>
      </c>
      <c r="Z291" s="81">
        <v>326522</v>
      </c>
      <c r="AA291" s="81">
        <v>78172</v>
      </c>
      <c r="AB291" s="81">
        <v>831481</v>
      </c>
      <c r="AC291" s="81">
        <v>10902858.666666666</v>
      </c>
      <c r="AD291" s="81">
        <v>106.9088833179333</v>
      </c>
      <c r="AE291" s="82"/>
      <c r="AF291" s="81">
        <v>2576112368.6345139</v>
      </c>
      <c r="AG291" s="81">
        <v>24953494.860518862</v>
      </c>
      <c r="AH291" s="81">
        <v>3191802.1171982582</v>
      </c>
      <c r="AI291" s="81">
        <v>1423029358.1148794</v>
      </c>
      <c r="AJ291" s="81">
        <v>1696565013.2526634</v>
      </c>
      <c r="AK291" s="81"/>
      <c r="AL291" s="81"/>
      <c r="AM291" s="81">
        <v>108517508.44658628</v>
      </c>
      <c r="AN291" s="81"/>
      <c r="AO291" s="81"/>
      <c r="AP291" s="82"/>
      <c r="AQ291" s="81">
        <v>15586</v>
      </c>
      <c r="AR291" s="81">
        <v>1673</v>
      </c>
      <c r="AS291" s="81">
        <v>0</v>
      </c>
      <c r="AT291" s="81">
        <v>2</v>
      </c>
      <c r="AU291" s="81">
        <v>0</v>
      </c>
      <c r="AV291" s="81">
        <v>5</v>
      </c>
      <c r="AW291" s="81">
        <v>0</v>
      </c>
      <c r="AX291" s="82"/>
      <c r="AY291" s="81">
        <v>62434.200000000557</v>
      </c>
      <c r="AZ291" s="81">
        <v>58054.400000000067</v>
      </c>
      <c r="BA291" s="81">
        <v>0</v>
      </c>
      <c r="BB291" s="81">
        <v>184</v>
      </c>
      <c r="BC291" s="81">
        <v>0</v>
      </c>
      <c r="BD291" s="81">
        <v>22430.302</v>
      </c>
      <c r="BE291" s="81">
        <v>0</v>
      </c>
      <c r="BF291" s="82"/>
      <c r="BG291" s="81">
        <v>0</v>
      </c>
      <c r="BH291" s="81">
        <v>0</v>
      </c>
      <c r="BI291" s="81">
        <v>1643.4380000000001</v>
      </c>
      <c r="BJ291" s="81">
        <v>1798.3779999999999</v>
      </c>
      <c r="BK291" s="81">
        <v>289.18400000000003</v>
      </c>
      <c r="BL291" s="81">
        <v>0</v>
      </c>
      <c r="BM291" s="82"/>
      <c r="BN291" s="81">
        <v>0</v>
      </c>
      <c r="BO291" s="81">
        <v>0</v>
      </c>
      <c r="BP291" s="81">
        <v>76</v>
      </c>
      <c r="BQ291" s="81">
        <v>9</v>
      </c>
      <c r="BR291" s="81">
        <v>26</v>
      </c>
      <c r="BS291" s="81">
        <v>0</v>
      </c>
      <c r="BT291"/>
      <c r="BU291" s="80">
        <v>3458.3429999999998</v>
      </c>
      <c r="BV291" s="80">
        <v>190.01400000000001</v>
      </c>
      <c r="BW291" s="80">
        <v>0</v>
      </c>
      <c r="BX291" s="80">
        <v>0</v>
      </c>
      <c r="BY291" s="80">
        <v>4.125</v>
      </c>
      <c r="BZ291" s="80">
        <v>1.5369999999999999</v>
      </c>
      <c r="CA291" s="80">
        <v>52.125999999999998</v>
      </c>
      <c r="CB291" s="80">
        <v>9.5269999999999992</v>
      </c>
      <c r="CC291" s="80">
        <v>15.327999999999999</v>
      </c>
    </row>
    <row r="292" spans="1:81">
      <c r="A292" s="80" t="s">
        <v>1967</v>
      </c>
      <c r="B292" s="80">
        <v>255</v>
      </c>
      <c r="C292" s="80">
        <v>18</v>
      </c>
      <c r="D292" s="80">
        <v>15</v>
      </c>
      <c r="E292" s="80">
        <v>2021</v>
      </c>
      <c r="F292" s="80" t="s">
        <v>75</v>
      </c>
      <c r="G292" s="174" t="s">
        <v>1949</v>
      </c>
      <c r="H292" s="80" t="s">
        <v>1950</v>
      </c>
      <c r="I292" s="177"/>
      <c r="J292" s="81">
        <v>2024.087189900064</v>
      </c>
      <c r="K292" s="81">
        <v>33.077678674469681</v>
      </c>
      <c r="L292" s="81">
        <v>13.221403582322816</v>
      </c>
      <c r="M292" s="81">
        <v>731.42889347844789</v>
      </c>
      <c r="N292" s="81">
        <v>740.00907471151925</v>
      </c>
      <c r="O292" s="81">
        <v>442.89174346131279</v>
      </c>
      <c r="P292" s="81">
        <v>358.14173089684181</v>
      </c>
      <c r="Q292" s="81">
        <v>49.29748971695939</v>
      </c>
      <c r="R292" s="81">
        <v>60.434908784696766</v>
      </c>
      <c r="S292" s="81">
        <v>115.3721920416864</v>
      </c>
      <c r="T292" s="82"/>
      <c r="U292" s="81">
        <v>423061451</v>
      </c>
      <c r="V292" s="81">
        <v>20061</v>
      </c>
      <c r="W292" s="81">
        <v>200</v>
      </c>
      <c r="X292" s="81">
        <v>260336</v>
      </c>
      <c r="Y292" s="81">
        <v>397237</v>
      </c>
      <c r="Z292" s="81">
        <v>325874</v>
      </c>
      <c r="AA292" s="81">
        <v>78794</v>
      </c>
      <c r="AB292" s="81">
        <v>826158</v>
      </c>
      <c r="AC292" s="81">
        <v>10383305</v>
      </c>
      <c r="AD292" s="81">
        <v>115.3721920416864</v>
      </c>
      <c r="AE292" s="82"/>
      <c r="AF292" s="81">
        <v>2875068480.448103</v>
      </c>
      <c r="AG292" s="81">
        <v>29133770.713625759</v>
      </c>
      <c r="AH292" s="81">
        <v>2827704.096020272</v>
      </c>
      <c r="AI292" s="81">
        <v>1618641439.6427741</v>
      </c>
      <c r="AJ292" s="81">
        <v>1496438719.6188807</v>
      </c>
      <c r="AK292" s="81">
        <v>0</v>
      </c>
      <c r="AL292" s="81">
        <v>0</v>
      </c>
      <c r="AM292" s="81">
        <v>108444711.02351885</v>
      </c>
      <c r="AN292" s="81">
        <v>0</v>
      </c>
      <c r="AO292" s="81">
        <v>0</v>
      </c>
      <c r="AP292" s="82"/>
      <c r="AQ292" s="81">
        <v>16232</v>
      </c>
      <c r="AR292" s="81">
        <v>1687</v>
      </c>
      <c r="AS292" s="81">
        <v>0</v>
      </c>
      <c r="AT292" s="81">
        <v>2</v>
      </c>
      <c r="AU292" s="81">
        <v>0</v>
      </c>
      <c r="AV292" s="81">
        <v>5</v>
      </c>
      <c r="AW292" s="81"/>
      <c r="AX292" s="82"/>
      <c r="AY292" s="81">
        <v>66184.100000000821</v>
      </c>
      <c r="AZ292" s="81">
        <v>61728.200000000063</v>
      </c>
      <c r="BA292" s="81">
        <v>0</v>
      </c>
      <c r="BB292" s="81">
        <v>184</v>
      </c>
      <c r="BC292" s="81">
        <v>0</v>
      </c>
      <c r="BD292" s="81">
        <v>22430.302</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1968</v>
      </c>
      <c r="B293" s="80">
        <v>255</v>
      </c>
      <c r="C293" s="80">
        <v>19</v>
      </c>
      <c r="D293" s="80">
        <v>15</v>
      </c>
      <c r="E293" s="80">
        <v>2022</v>
      </c>
      <c r="F293" s="80" t="s">
        <v>568</v>
      </c>
      <c r="G293" s="174" t="s">
        <v>1949</v>
      </c>
      <c r="H293" s="80" t="s">
        <v>1950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17050</v>
      </c>
      <c r="AR293" s="81">
        <v>1700</v>
      </c>
      <c r="AS293" s="81">
        <v>0</v>
      </c>
      <c r="AT293" s="81">
        <v>2</v>
      </c>
      <c r="AU293" s="81">
        <v>0</v>
      </c>
      <c r="AV293" s="81">
        <v>5</v>
      </c>
      <c r="AW293" s="81"/>
      <c r="AX293" s="82"/>
      <c r="AY293" s="81">
        <v>70863.100000000995</v>
      </c>
      <c r="AZ293" s="81">
        <v>62252.40000000006</v>
      </c>
      <c r="BA293" s="81">
        <v>0</v>
      </c>
      <c r="BB293" s="81">
        <v>184</v>
      </c>
      <c r="BC293" s="81">
        <v>0</v>
      </c>
      <c r="BD293" s="81">
        <v>22430.302</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1969</v>
      </c>
      <c r="B294" s="80">
        <v>256</v>
      </c>
      <c r="C294" s="80">
        <v>1</v>
      </c>
      <c r="D294" s="80">
        <v>16</v>
      </c>
      <c r="E294" s="80">
        <v>1990</v>
      </c>
      <c r="F294" s="80" t="s">
        <v>562</v>
      </c>
      <c r="G294" s="80" t="s">
        <v>1970</v>
      </c>
      <c r="H294" s="80" t="s">
        <v>1971</v>
      </c>
      <c r="I294" s="177"/>
      <c r="J294" s="81">
        <v>2223.6079253315502</v>
      </c>
      <c r="K294" s="81">
        <v>82.121220545272649</v>
      </c>
      <c r="L294" s="81">
        <v>134.19126082192798</v>
      </c>
      <c r="M294" s="81">
        <v>634.29175949261105</v>
      </c>
      <c r="N294" s="81">
        <v>719.8324757770979</v>
      </c>
      <c r="O294" s="81">
        <v>646.47566321525039</v>
      </c>
      <c r="P294" s="81">
        <v>686.52546988199344</v>
      </c>
      <c r="Q294" s="81">
        <v>46.284865792092155</v>
      </c>
      <c r="R294" s="81">
        <v>0.43625412694859345</v>
      </c>
      <c r="S294" s="81">
        <v>52.754378354387548</v>
      </c>
      <c r="T294" s="82"/>
      <c r="U294" s="81">
        <v>264702964</v>
      </c>
      <c r="V294" s="81">
        <v>29303</v>
      </c>
      <c r="W294" s="81">
        <v>1323</v>
      </c>
      <c r="X294" s="81">
        <v>221046</v>
      </c>
      <c r="Y294" s="81">
        <v>229081</v>
      </c>
      <c r="Z294" s="81">
        <v>265903</v>
      </c>
      <c r="AA294" s="81">
        <v>166696</v>
      </c>
      <c r="AB294" s="81">
        <v>751509</v>
      </c>
      <c r="AC294" s="81">
        <v>75560</v>
      </c>
      <c r="AD294" s="81">
        <v>52.754378354387548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1972</v>
      </c>
      <c r="B295" s="80">
        <v>257</v>
      </c>
      <c r="C295" s="80">
        <v>2</v>
      </c>
      <c r="D295" s="80">
        <v>16</v>
      </c>
      <c r="E295" s="80">
        <v>2005</v>
      </c>
      <c r="F295" s="80" t="s">
        <v>565</v>
      </c>
      <c r="G295" s="80" t="s">
        <v>1970</v>
      </c>
      <c r="H295" s="80" t="s">
        <v>1971</v>
      </c>
      <c r="I295" s="177"/>
      <c r="J295" s="81">
        <v>2056.8063045141398</v>
      </c>
      <c r="K295" s="81">
        <v>61.556828729094306</v>
      </c>
      <c r="L295" s="81">
        <v>141.3759652700428</v>
      </c>
      <c r="M295" s="81">
        <v>1142.7530334194478</v>
      </c>
      <c r="N295" s="81">
        <v>1007.2003934604617</v>
      </c>
      <c r="O295" s="81">
        <v>964.46373773540097</v>
      </c>
      <c r="P295" s="81">
        <v>637.95133861974534</v>
      </c>
      <c r="Q295" s="81">
        <v>46.352752961387878</v>
      </c>
      <c r="R295" s="81">
        <v>0.28292823454695698</v>
      </c>
      <c r="S295" s="81">
        <v>89.953135378999988</v>
      </c>
      <c r="T295" s="82"/>
      <c r="U295" s="81">
        <v>275330205</v>
      </c>
      <c r="V295" s="81">
        <v>26350</v>
      </c>
      <c r="W295" s="81">
        <v>1234</v>
      </c>
      <c r="X295" s="81">
        <v>213428</v>
      </c>
      <c r="Y295" s="81">
        <v>287298</v>
      </c>
      <c r="Z295" s="81">
        <v>459052</v>
      </c>
      <c r="AA295" s="81">
        <v>126863</v>
      </c>
      <c r="AB295" s="81">
        <v>786776</v>
      </c>
      <c r="AC295" s="81">
        <v>50030</v>
      </c>
      <c r="AD295" s="81">
        <v>89.953135378999988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1973</v>
      </c>
      <c r="B296" s="80">
        <v>258</v>
      </c>
      <c r="C296" s="80">
        <v>3</v>
      </c>
      <c r="D296" s="80">
        <v>16</v>
      </c>
      <c r="E296" s="80">
        <v>2006</v>
      </c>
      <c r="F296" s="80" t="s">
        <v>566</v>
      </c>
      <c r="G296" s="80" t="s">
        <v>1970</v>
      </c>
      <c r="H296" s="80" t="s">
        <v>1971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1974</v>
      </c>
      <c r="B297" s="80">
        <v>259</v>
      </c>
      <c r="C297" s="80">
        <v>4</v>
      </c>
      <c r="D297" s="80">
        <v>16</v>
      </c>
      <c r="E297" s="80">
        <v>2007</v>
      </c>
      <c r="F297" s="80" t="s">
        <v>567</v>
      </c>
      <c r="G297" s="80" t="s">
        <v>1970</v>
      </c>
      <c r="H297" s="80" t="s">
        <v>1971</v>
      </c>
      <c r="I297" s="177"/>
      <c r="J297" s="81">
        <v>2045.8716298067518</v>
      </c>
      <c r="K297" s="81">
        <v>58.31743940476953</v>
      </c>
      <c r="L297" s="81">
        <v>110.6751645696597</v>
      </c>
      <c r="M297" s="81">
        <v>1103.0322848999963</v>
      </c>
      <c r="N297" s="81">
        <v>1059.9953716833695</v>
      </c>
      <c r="O297" s="81">
        <v>951.08385918215765</v>
      </c>
      <c r="P297" s="81">
        <v>631.06655079713278</v>
      </c>
      <c r="Q297" s="81">
        <v>49.1603460131006</v>
      </c>
      <c r="R297" s="81">
        <v>0.32296062183339902</v>
      </c>
      <c r="S297" s="81">
        <v>69.608367148679989</v>
      </c>
      <c r="T297" s="82"/>
      <c r="U297" s="81">
        <v>322566513</v>
      </c>
      <c r="V297" s="81">
        <v>24620</v>
      </c>
      <c r="W297" s="81">
        <v>1081</v>
      </c>
      <c r="X297" s="81">
        <v>247553</v>
      </c>
      <c r="Y297" s="81">
        <v>294396</v>
      </c>
      <c r="Z297" s="81">
        <v>470588</v>
      </c>
      <c r="AA297" s="81">
        <v>123581</v>
      </c>
      <c r="AB297" s="81">
        <v>790302</v>
      </c>
      <c r="AC297" s="81">
        <v>58747.5</v>
      </c>
      <c r="AD297" s="81">
        <v>69.608367148679989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1975</v>
      </c>
      <c r="B298" s="80">
        <v>260</v>
      </c>
      <c r="C298" s="80">
        <v>5</v>
      </c>
      <c r="D298" s="80">
        <v>16</v>
      </c>
      <c r="E298" s="80">
        <v>2008</v>
      </c>
      <c r="F298" s="80" t="s">
        <v>84</v>
      </c>
      <c r="G298" s="80" t="s">
        <v>1970</v>
      </c>
      <c r="H298" s="80" t="s">
        <v>1971</v>
      </c>
      <c r="I298" s="177"/>
      <c r="J298" s="81">
        <v>1755.9828812409753</v>
      </c>
      <c r="K298" s="81">
        <v>43.4008457387243</v>
      </c>
      <c r="L298" s="81">
        <v>90.28005645803124</v>
      </c>
      <c r="M298" s="81">
        <v>1209.5741047590111</v>
      </c>
      <c r="N298" s="81">
        <v>1109.4392224644885</v>
      </c>
      <c r="O298" s="81">
        <v>924.52403764472717</v>
      </c>
      <c r="P298" s="81">
        <v>614.66276052824912</v>
      </c>
      <c r="Q298" s="81">
        <v>48.475874967294253</v>
      </c>
      <c r="R298" s="81">
        <v>0.22803407905582429</v>
      </c>
      <c r="S298" s="81">
        <v>77.670638558049987</v>
      </c>
      <c r="T298" s="82"/>
      <c r="U298" s="81">
        <v>286934985</v>
      </c>
      <c r="V298" s="81">
        <v>24620</v>
      </c>
      <c r="W298" s="81">
        <v>1081</v>
      </c>
      <c r="X298" s="81">
        <v>247553</v>
      </c>
      <c r="Y298" s="81">
        <v>298454</v>
      </c>
      <c r="Z298" s="81">
        <v>473502</v>
      </c>
      <c r="AA298" s="81">
        <v>120506</v>
      </c>
      <c r="AB298" s="81">
        <v>792104</v>
      </c>
      <c r="AC298" s="81">
        <v>43072.5</v>
      </c>
      <c r="AD298" s="81">
        <v>77.670638558049987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1976</v>
      </c>
      <c r="B299" s="80">
        <v>261</v>
      </c>
      <c r="C299" s="80">
        <v>6</v>
      </c>
      <c r="D299" s="80">
        <v>16</v>
      </c>
      <c r="E299" s="80">
        <v>2009</v>
      </c>
      <c r="F299" s="80" t="s">
        <v>85</v>
      </c>
      <c r="G299" s="80" t="s">
        <v>1970</v>
      </c>
      <c r="H299" s="80" t="s">
        <v>1971</v>
      </c>
      <c r="I299" s="177"/>
      <c r="J299" s="81">
        <v>1494.185293513855</v>
      </c>
      <c r="K299" s="81">
        <v>45.2454730419798</v>
      </c>
      <c r="L299" s="81">
        <v>118.39171548309093</v>
      </c>
      <c r="M299" s="81">
        <v>1269.7820477404896</v>
      </c>
      <c r="N299" s="81">
        <v>998.8445951024255</v>
      </c>
      <c r="O299" s="81">
        <v>940.72408243779216</v>
      </c>
      <c r="P299" s="81">
        <v>583.93280000212383</v>
      </c>
      <c r="Q299" s="81">
        <v>46.198189390008856</v>
      </c>
      <c r="R299" s="81">
        <v>0.42824892329148223</v>
      </c>
      <c r="S299" s="81">
        <v>86.435466365231903</v>
      </c>
      <c r="T299" s="82"/>
      <c r="U299" s="81">
        <v>209810124</v>
      </c>
      <c r="V299" s="81">
        <v>27268</v>
      </c>
      <c r="W299" s="81">
        <v>1908</v>
      </c>
      <c r="X299" s="81">
        <v>278683</v>
      </c>
      <c r="Y299" s="81">
        <v>301239</v>
      </c>
      <c r="Z299" s="81">
        <v>475559</v>
      </c>
      <c r="AA299" s="81">
        <v>117528</v>
      </c>
      <c r="AB299" s="81">
        <v>792446</v>
      </c>
      <c r="AC299" s="81">
        <v>78915</v>
      </c>
      <c r="AD299" s="81">
        <v>86.435466365231903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4.782</v>
      </c>
      <c r="BH299" s="81">
        <v>0</v>
      </c>
      <c r="BI299" s="81">
        <v>557.94600000000003</v>
      </c>
      <c r="BJ299" s="81">
        <v>0.72199999999999998</v>
      </c>
      <c r="BK299" s="81">
        <v>192.48899999999998</v>
      </c>
      <c r="BL299" s="81">
        <v>0</v>
      </c>
      <c r="BM299" s="82"/>
      <c r="BN299" s="81">
        <v>1</v>
      </c>
      <c r="BO299" s="81">
        <v>0</v>
      </c>
      <c r="BP299" s="81">
        <v>56</v>
      </c>
      <c r="BQ299" s="81">
        <v>1</v>
      </c>
      <c r="BR299" s="81">
        <v>33</v>
      </c>
      <c r="BS299" s="81">
        <v>0</v>
      </c>
      <c r="BT299"/>
      <c r="BU299" s="80"/>
      <c r="BV299" s="80"/>
      <c r="BW299" s="80"/>
      <c r="BX299" s="80"/>
      <c r="BY299" s="80"/>
      <c r="BZ299" s="80"/>
      <c r="CA299" s="80"/>
      <c r="CB299" s="80"/>
      <c r="CC299" s="80"/>
    </row>
    <row r="300" spans="1:81">
      <c r="A300" s="80" t="s">
        <v>1977</v>
      </c>
      <c r="B300" s="80">
        <v>262</v>
      </c>
      <c r="C300" s="80">
        <v>7</v>
      </c>
      <c r="D300" s="80">
        <v>16</v>
      </c>
      <c r="E300" s="80">
        <v>2010</v>
      </c>
      <c r="F300" s="80" t="s">
        <v>86</v>
      </c>
      <c r="G300" s="80" t="s">
        <v>1970</v>
      </c>
      <c r="H300" s="80" t="s">
        <v>1971</v>
      </c>
      <c r="I300" s="177"/>
      <c r="J300" s="81">
        <v>1319.883479411699</v>
      </c>
      <c r="K300" s="81">
        <v>48.503409031726171</v>
      </c>
      <c r="L300" s="81">
        <v>110.68308291738954</v>
      </c>
      <c r="M300" s="81">
        <v>1275.2170452632663</v>
      </c>
      <c r="N300" s="81">
        <v>1101.708065751259</v>
      </c>
      <c r="O300" s="81">
        <v>941.13003522532858</v>
      </c>
      <c r="P300" s="81">
        <v>585.06459810499075</v>
      </c>
      <c r="Q300" s="81">
        <v>48.196814216087787</v>
      </c>
      <c r="R300" s="81">
        <v>0.51094160651254161</v>
      </c>
      <c r="S300" s="81">
        <v>98.189806169929994</v>
      </c>
      <c r="T300" s="82"/>
      <c r="U300" s="81">
        <v>201457688</v>
      </c>
      <c r="V300" s="81">
        <v>27268</v>
      </c>
      <c r="W300" s="81">
        <v>1908</v>
      </c>
      <c r="X300" s="81">
        <v>278683</v>
      </c>
      <c r="Y300" s="81">
        <v>303968</v>
      </c>
      <c r="Z300" s="81">
        <v>477975</v>
      </c>
      <c r="AA300" s="81">
        <v>114815</v>
      </c>
      <c r="AB300" s="81">
        <v>792173</v>
      </c>
      <c r="AC300" s="81">
        <v>89225</v>
      </c>
      <c r="AD300" s="81">
        <v>98.189806169929994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4.1878380000000002</v>
      </c>
      <c r="BH300" s="81">
        <v>0</v>
      </c>
      <c r="BI300" s="81">
        <v>603.375</v>
      </c>
      <c r="BJ300" s="81">
        <v>8.2000000000000003E-2</v>
      </c>
      <c r="BK300" s="81">
        <v>283.26600000000002</v>
      </c>
      <c r="BL300" s="81">
        <v>0</v>
      </c>
      <c r="BM300" s="82"/>
      <c r="BN300" s="81">
        <v>1</v>
      </c>
      <c r="BO300" s="81">
        <v>0</v>
      </c>
      <c r="BP300" s="81">
        <v>58</v>
      </c>
      <c r="BQ300" s="81">
        <v>1</v>
      </c>
      <c r="BR300" s="81">
        <v>37</v>
      </c>
      <c r="BS300" s="81">
        <v>0</v>
      </c>
      <c r="BT300"/>
      <c r="BU300" s="80">
        <v>820.08183799999995</v>
      </c>
      <c r="BV300" s="80">
        <v>63.46</v>
      </c>
      <c r="BW300" s="80">
        <v>0</v>
      </c>
      <c r="BX300" s="80">
        <v>0</v>
      </c>
      <c r="BY300" s="80">
        <v>7.3689999999999998</v>
      </c>
      <c r="BZ300" s="80">
        <v>0</v>
      </c>
      <c r="CA300" s="80">
        <v>0</v>
      </c>
      <c r="CB300" s="80">
        <v>0</v>
      </c>
      <c r="CC300" s="80">
        <v>0</v>
      </c>
    </row>
    <row r="301" spans="1:81">
      <c r="A301" s="80" t="s">
        <v>1978</v>
      </c>
      <c r="B301" s="80">
        <v>263</v>
      </c>
      <c r="C301" s="80">
        <v>8</v>
      </c>
      <c r="D301" s="80">
        <v>16</v>
      </c>
      <c r="E301" s="80">
        <v>2011</v>
      </c>
      <c r="F301" s="80" t="s">
        <v>87</v>
      </c>
      <c r="G301" s="80" t="s">
        <v>1970</v>
      </c>
      <c r="H301" s="80" t="s">
        <v>1971</v>
      </c>
      <c r="I301" s="177"/>
      <c r="J301" s="81">
        <v>1398.7169145807479</v>
      </c>
      <c r="K301" s="81">
        <v>68.250352299010515</v>
      </c>
      <c r="L301" s="81">
        <v>111.00018695000757</v>
      </c>
      <c r="M301" s="81">
        <v>1447.8959523731883</v>
      </c>
      <c r="N301" s="81">
        <v>1239.7334362512265</v>
      </c>
      <c r="O301" s="81">
        <v>932.22861689258343</v>
      </c>
      <c r="P301" s="81">
        <v>561.19466628615635</v>
      </c>
      <c r="Q301" s="81">
        <v>55.560874379132045</v>
      </c>
      <c r="R301" s="81">
        <v>0.47948043445570432</v>
      </c>
      <c r="S301" s="81">
        <v>78.977056112199989</v>
      </c>
      <c r="T301" s="82"/>
      <c r="U301" s="81">
        <v>197008806</v>
      </c>
      <c r="V301" s="81">
        <v>27268</v>
      </c>
      <c r="W301" s="81">
        <v>1908</v>
      </c>
      <c r="X301" s="81">
        <v>278683</v>
      </c>
      <c r="Y301" s="81">
        <v>306876</v>
      </c>
      <c r="Z301" s="81">
        <v>483740</v>
      </c>
      <c r="AA301" s="81">
        <v>113408</v>
      </c>
      <c r="AB301" s="81">
        <v>791710</v>
      </c>
      <c r="AC301" s="81">
        <v>83592.5</v>
      </c>
      <c r="AD301" s="81">
        <v>78.977056112199989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4.0289999999999999</v>
      </c>
      <c r="BH301" s="81">
        <v>0</v>
      </c>
      <c r="BI301" s="81">
        <v>558.18299999999999</v>
      </c>
      <c r="BJ301" s="81">
        <v>8.7999999999999995E-2</v>
      </c>
      <c r="BK301" s="81">
        <v>265.17099999999999</v>
      </c>
      <c r="BL301" s="81">
        <v>0</v>
      </c>
      <c r="BM301" s="82"/>
      <c r="BN301" s="81">
        <v>1</v>
      </c>
      <c r="BO301" s="81">
        <v>0</v>
      </c>
      <c r="BP301" s="81">
        <v>57</v>
      </c>
      <c r="BQ301" s="81">
        <v>1</v>
      </c>
      <c r="BR301" s="81">
        <v>34</v>
      </c>
      <c r="BS301" s="81">
        <v>0</v>
      </c>
      <c r="BT301"/>
      <c r="BU301" s="80">
        <v>754.14800000000002</v>
      </c>
      <c r="BV301" s="80">
        <v>66.25</v>
      </c>
      <c r="BW301" s="80">
        <v>0</v>
      </c>
      <c r="BX301" s="80">
        <v>0</v>
      </c>
      <c r="BY301" s="80">
        <v>7.0730000000000004</v>
      </c>
      <c r="BZ301" s="80">
        <v>0</v>
      </c>
      <c r="CA301" s="80">
        <v>0</v>
      </c>
      <c r="CB301" s="80">
        <v>0</v>
      </c>
      <c r="CC301" s="80">
        <v>0</v>
      </c>
    </row>
    <row r="302" spans="1:81">
      <c r="A302" s="80" t="s">
        <v>1979</v>
      </c>
      <c r="B302" s="80">
        <v>264</v>
      </c>
      <c r="C302" s="80">
        <v>9</v>
      </c>
      <c r="D302" s="80">
        <v>16</v>
      </c>
      <c r="E302" s="80">
        <v>2012</v>
      </c>
      <c r="F302" s="80" t="s">
        <v>88</v>
      </c>
      <c r="G302" s="80" t="s">
        <v>1970</v>
      </c>
      <c r="H302" s="80" t="s">
        <v>1971</v>
      </c>
      <c r="I302" s="177"/>
      <c r="J302" s="81">
        <v>1446.5787770595737</v>
      </c>
      <c r="K302" s="81">
        <v>62.924959382944301</v>
      </c>
      <c r="L302" s="81">
        <v>110.73737605389735</v>
      </c>
      <c r="M302" s="81">
        <v>1488.449500740039</v>
      </c>
      <c r="N302" s="81">
        <v>1287.6883930924716</v>
      </c>
      <c r="O302" s="81">
        <v>935.47353117923922</v>
      </c>
      <c r="P302" s="81">
        <v>555.00673911897229</v>
      </c>
      <c r="Q302" s="81">
        <v>61.970715166063904</v>
      </c>
      <c r="R302" s="81">
        <v>0.34450918124418389</v>
      </c>
      <c r="S302" s="81">
        <v>82.438883873026441</v>
      </c>
      <c r="T302" s="82"/>
      <c r="U302" s="81">
        <v>208528575</v>
      </c>
      <c r="V302" s="81">
        <v>27268</v>
      </c>
      <c r="W302" s="81">
        <v>1908</v>
      </c>
      <c r="X302" s="81">
        <v>278683</v>
      </c>
      <c r="Y302" s="81">
        <v>320053</v>
      </c>
      <c r="Z302" s="81">
        <v>489274</v>
      </c>
      <c r="AA302" s="81">
        <v>111523</v>
      </c>
      <c r="AB302" s="81">
        <v>812762</v>
      </c>
      <c r="AC302" s="81">
        <v>58506</v>
      </c>
      <c r="AD302" s="81">
        <v>82.438883873026441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3.88</v>
      </c>
      <c r="BH302" s="81">
        <v>0</v>
      </c>
      <c r="BI302" s="81">
        <v>633.08500000000004</v>
      </c>
      <c r="BJ302" s="81">
        <v>8.1000000000000003E-2</v>
      </c>
      <c r="BK302" s="81">
        <v>295.15199999999993</v>
      </c>
      <c r="BL302" s="81">
        <v>0</v>
      </c>
      <c r="BM302" s="82"/>
      <c r="BN302" s="81">
        <v>1</v>
      </c>
      <c r="BO302" s="81">
        <v>0</v>
      </c>
      <c r="BP302" s="81">
        <v>60</v>
      </c>
      <c r="BQ302" s="81">
        <v>1</v>
      </c>
      <c r="BR302" s="81">
        <v>37</v>
      </c>
      <c r="BS302" s="81">
        <v>0</v>
      </c>
      <c r="BT302"/>
      <c r="BU302" s="80">
        <v>848.64599999999996</v>
      </c>
      <c r="BV302" s="80">
        <v>76.981999999999999</v>
      </c>
      <c r="BW302" s="80">
        <v>0</v>
      </c>
      <c r="BX302" s="80">
        <v>0</v>
      </c>
      <c r="BY302" s="80">
        <v>6.57</v>
      </c>
      <c r="BZ302" s="80">
        <v>0</v>
      </c>
      <c r="CA302" s="80">
        <v>0</v>
      </c>
      <c r="CB302" s="80">
        <v>0</v>
      </c>
      <c r="CC302" s="80">
        <v>0</v>
      </c>
    </row>
    <row r="303" spans="1:81">
      <c r="A303" s="80" t="s">
        <v>1980</v>
      </c>
      <c r="B303" s="80">
        <v>265</v>
      </c>
      <c r="C303" s="80">
        <v>10</v>
      </c>
      <c r="D303" s="80">
        <v>16</v>
      </c>
      <c r="E303" s="80">
        <v>2013</v>
      </c>
      <c r="F303" s="80" t="s">
        <v>89</v>
      </c>
      <c r="G303" s="80" t="s">
        <v>1970</v>
      </c>
      <c r="H303" s="80" t="s">
        <v>1971</v>
      </c>
      <c r="I303" s="177"/>
      <c r="J303" s="81">
        <v>1442.7771382190438</v>
      </c>
      <c r="K303" s="81">
        <v>54.375414629406507</v>
      </c>
      <c r="L303" s="81">
        <v>109.09712927051194</v>
      </c>
      <c r="M303" s="81">
        <v>1430.2526689968049</v>
      </c>
      <c r="N303" s="81">
        <v>1246.6795585605321</v>
      </c>
      <c r="O303" s="81">
        <v>905.64568475233136</v>
      </c>
      <c r="P303" s="81">
        <v>547.2221108014561</v>
      </c>
      <c r="Q303" s="81">
        <v>62.835370969906123</v>
      </c>
      <c r="R303" s="81">
        <v>0.35626383096777448</v>
      </c>
      <c r="S303" s="81">
        <v>89.877915776292795</v>
      </c>
      <c r="T303" s="82"/>
      <c r="U303" s="81">
        <v>213027053</v>
      </c>
      <c r="V303" s="81">
        <v>27268</v>
      </c>
      <c r="W303" s="81">
        <v>1908</v>
      </c>
      <c r="X303" s="81">
        <v>278683</v>
      </c>
      <c r="Y303" s="81">
        <v>321993</v>
      </c>
      <c r="Z303" s="81">
        <v>494822</v>
      </c>
      <c r="AA303" s="81">
        <v>109546</v>
      </c>
      <c r="AB303" s="81">
        <v>812286</v>
      </c>
      <c r="AC303" s="81">
        <v>59058.5</v>
      </c>
      <c r="AD303" s="81">
        <v>89.877915776292795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3.9870000000000001</v>
      </c>
      <c r="BH303" s="81">
        <v>0</v>
      </c>
      <c r="BI303" s="81">
        <v>649.07299999999998</v>
      </c>
      <c r="BJ303" s="81">
        <v>8.5999999999999993E-2</v>
      </c>
      <c r="BK303" s="81">
        <v>291.03700000000003</v>
      </c>
      <c r="BL303" s="81">
        <v>0</v>
      </c>
      <c r="BM303" s="82"/>
      <c r="BN303" s="81">
        <v>1</v>
      </c>
      <c r="BO303" s="81">
        <v>0</v>
      </c>
      <c r="BP303" s="81">
        <v>63</v>
      </c>
      <c r="BQ303" s="81">
        <v>1</v>
      </c>
      <c r="BR303" s="81">
        <v>37</v>
      </c>
      <c r="BS303" s="81">
        <v>0</v>
      </c>
      <c r="BT303"/>
      <c r="BU303" s="80">
        <v>864.61500000000001</v>
      </c>
      <c r="BV303" s="80">
        <v>72.683999999999997</v>
      </c>
      <c r="BW303" s="80">
        <v>0</v>
      </c>
      <c r="BX303" s="80">
        <v>0</v>
      </c>
      <c r="BY303" s="80">
        <v>6.8840000000000003</v>
      </c>
      <c r="BZ303" s="80">
        <v>0</v>
      </c>
      <c r="CA303" s="80">
        <v>0</v>
      </c>
      <c r="CB303" s="80">
        <v>0</v>
      </c>
      <c r="CC303" s="80">
        <v>0</v>
      </c>
    </row>
    <row r="304" spans="1:81">
      <c r="A304" s="80" t="s">
        <v>1981</v>
      </c>
      <c r="B304" s="80">
        <v>266</v>
      </c>
      <c r="C304" s="80">
        <v>11</v>
      </c>
      <c r="D304" s="80">
        <v>16</v>
      </c>
      <c r="E304" s="80">
        <v>2014</v>
      </c>
      <c r="F304" s="80" t="s">
        <v>90</v>
      </c>
      <c r="G304" s="80" t="s">
        <v>1970</v>
      </c>
      <c r="H304" s="80" t="s">
        <v>1971</v>
      </c>
      <c r="I304" s="177"/>
      <c r="J304" s="81">
        <v>1287.99143706424</v>
      </c>
      <c r="K304" s="81">
        <v>54.525238199238927</v>
      </c>
      <c r="L304" s="81">
        <v>110.84021932347976</v>
      </c>
      <c r="M304" s="81">
        <v>1347.3761746441119</v>
      </c>
      <c r="N304" s="81">
        <v>1158.992075669272</v>
      </c>
      <c r="O304" s="81">
        <v>866.71587854861218</v>
      </c>
      <c r="P304" s="81">
        <v>542.23496124084181</v>
      </c>
      <c r="Q304" s="81">
        <v>60.141562288271949</v>
      </c>
      <c r="R304" s="81">
        <v>0.36608262888972548</v>
      </c>
      <c r="S304" s="81">
        <v>80.725367470688013</v>
      </c>
      <c r="T304" s="82"/>
      <c r="U304" s="81">
        <v>200577446</v>
      </c>
      <c r="V304" s="81">
        <v>23579</v>
      </c>
      <c r="W304" s="81">
        <v>2130</v>
      </c>
      <c r="X304" s="81">
        <v>279586</v>
      </c>
      <c r="Y304" s="81">
        <v>324835</v>
      </c>
      <c r="Z304" s="81">
        <v>498750</v>
      </c>
      <c r="AA304" s="81">
        <v>107986</v>
      </c>
      <c r="AB304" s="81">
        <v>810317</v>
      </c>
      <c r="AC304" s="81">
        <v>60877</v>
      </c>
      <c r="AD304" s="81">
        <v>80.725367470688013</v>
      </c>
      <c r="AE304" s="82"/>
      <c r="AF304" s="81">
        <v>1466849609.0454199</v>
      </c>
      <c r="AG304" s="81">
        <v>46573252.690516107</v>
      </c>
      <c r="AH304" s="81">
        <v>13456304.97027537</v>
      </c>
      <c r="AI304" s="81">
        <v>1756167561.159447</v>
      </c>
      <c r="AJ304" s="81">
        <v>1767660330.7437985</v>
      </c>
      <c r="AK304" s="81">
        <v>0</v>
      </c>
      <c r="AL304" s="81">
        <v>0</v>
      </c>
      <c r="AM304" s="81">
        <v>111244415.35887715</v>
      </c>
      <c r="AN304" s="81">
        <v>0</v>
      </c>
      <c r="AO304" s="81">
        <v>0</v>
      </c>
      <c r="AP304" s="82"/>
      <c r="AQ304" s="81">
        <v>19727</v>
      </c>
      <c r="AR304" s="81">
        <v>3628</v>
      </c>
      <c r="AS304" s="81">
        <v>1</v>
      </c>
      <c r="AT304" s="81">
        <v>0</v>
      </c>
      <c r="AU304" s="81">
        <v>0</v>
      </c>
      <c r="AV304" s="81">
        <v>1</v>
      </c>
      <c r="AW304" s="81" t="s">
        <v>564</v>
      </c>
      <c r="AX304" s="82"/>
      <c r="AY304" s="81">
        <v>82691.299999999988</v>
      </c>
      <c r="AZ304" s="81">
        <v>151874.30000000002</v>
      </c>
      <c r="BA304" s="81">
        <v>20000</v>
      </c>
      <c r="BB304" s="81">
        <v>0</v>
      </c>
      <c r="BC304" s="81">
        <v>0</v>
      </c>
      <c r="BD304" s="81">
        <v>5088</v>
      </c>
      <c r="BE304" s="81" t="s">
        <v>564</v>
      </c>
      <c r="BF304" s="82"/>
      <c r="BG304" s="81">
        <v>3.819</v>
      </c>
      <c r="BH304" s="81">
        <v>0</v>
      </c>
      <c r="BI304" s="81">
        <v>615.48500000000001</v>
      </c>
      <c r="BJ304" s="81">
        <v>6.9000000000000006E-2</v>
      </c>
      <c r="BK304" s="81">
        <v>290.005</v>
      </c>
      <c r="BL304" s="81">
        <v>0</v>
      </c>
      <c r="BM304" s="82"/>
      <c r="BN304" s="81">
        <v>1</v>
      </c>
      <c r="BO304" s="81">
        <v>0</v>
      </c>
      <c r="BP304" s="81">
        <v>60</v>
      </c>
      <c r="BQ304" s="81">
        <v>1</v>
      </c>
      <c r="BR304" s="81">
        <v>36</v>
      </c>
      <c r="BS304" s="81">
        <v>0</v>
      </c>
      <c r="BT304"/>
      <c r="BU304" s="80">
        <v>815.74</v>
      </c>
      <c r="BV304" s="80">
        <v>77.305999999999997</v>
      </c>
      <c r="BW304" s="80">
        <v>0</v>
      </c>
      <c r="BX304" s="80">
        <v>0</v>
      </c>
      <c r="BY304" s="80">
        <v>7.0910000000000002</v>
      </c>
      <c r="BZ304" s="80">
        <v>0</v>
      </c>
      <c r="CA304" s="80">
        <v>9.2409999999999997</v>
      </c>
      <c r="CB304" s="80">
        <v>0</v>
      </c>
      <c r="CC304" s="80">
        <v>0</v>
      </c>
    </row>
    <row r="305" spans="1:81">
      <c r="A305" s="80" t="s">
        <v>1982</v>
      </c>
      <c r="B305" s="80">
        <v>267</v>
      </c>
      <c r="C305" s="80">
        <v>12</v>
      </c>
      <c r="D305" s="80">
        <v>16</v>
      </c>
      <c r="E305" s="80">
        <v>2015</v>
      </c>
      <c r="F305" s="80" t="s">
        <v>91</v>
      </c>
      <c r="G305" s="80" t="s">
        <v>1970</v>
      </c>
      <c r="H305" s="80" t="s">
        <v>1971</v>
      </c>
      <c r="I305" s="177"/>
      <c r="J305" s="81">
        <v>1039.6200873496873</v>
      </c>
      <c r="K305" s="81">
        <v>50.481892310503291</v>
      </c>
      <c r="L305" s="81">
        <v>119.08605965024907</v>
      </c>
      <c r="M305" s="81">
        <v>1216.5749092536587</v>
      </c>
      <c r="N305" s="81">
        <v>1109.4683103203893</v>
      </c>
      <c r="O305" s="81">
        <v>865.85814458915888</v>
      </c>
      <c r="P305" s="81">
        <v>536.06841261461943</v>
      </c>
      <c r="Q305" s="81">
        <v>58.781875675957536</v>
      </c>
      <c r="R305" s="81">
        <v>0.34376847207153316</v>
      </c>
      <c r="S305" s="81">
        <v>96.974151355460492</v>
      </c>
      <c r="T305" s="82"/>
      <c r="U305" s="81">
        <v>181800014</v>
      </c>
      <c r="V305" s="81">
        <v>23579</v>
      </c>
      <c r="W305" s="81">
        <v>2130</v>
      </c>
      <c r="X305" s="81">
        <v>279586</v>
      </c>
      <c r="Y305" s="81">
        <v>327909</v>
      </c>
      <c r="Z305" s="81">
        <v>503057</v>
      </c>
      <c r="AA305" s="81">
        <v>106674</v>
      </c>
      <c r="AB305" s="81">
        <v>809027</v>
      </c>
      <c r="AC305" s="81">
        <v>58888.5</v>
      </c>
      <c r="AD305" s="81">
        <v>96.974151355460492</v>
      </c>
      <c r="AE305" s="82"/>
      <c r="AF305" s="81">
        <v>1207168986.8057871</v>
      </c>
      <c r="AG305" s="81">
        <v>40020903.834776595</v>
      </c>
      <c r="AH305" s="81">
        <v>16376551.860362303</v>
      </c>
      <c r="AI305" s="81">
        <v>1747140013.4112024</v>
      </c>
      <c r="AJ305" s="81">
        <v>1726656116.9896131</v>
      </c>
      <c r="AK305" s="81">
        <v>0</v>
      </c>
      <c r="AL305" s="81">
        <v>0</v>
      </c>
      <c r="AM305" s="81">
        <v>110873756.60937604</v>
      </c>
      <c r="AN305" s="81">
        <v>0</v>
      </c>
      <c r="AO305" s="81">
        <v>0</v>
      </c>
      <c r="AP305" s="82"/>
      <c r="AQ305" s="81">
        <v>21595</v>
      </c>
      <c r="AR305" s="81">
        <v>5379</v>
      </c>
      <c r="AS305" s="81">
        <v>1</v>
      </c>
      <c r="AT305" s="81">
        <v>0</v>
      </c>
      <c r="AU305" s="81">
        <v>0</v>
      </c>
      <c r="AV305" s="81">
        <v>1</v>
      </c>
      <c r="AW305" s="81" t="s">
        <v>564</v>
      </c>
      <c r="AX305" s="82"/>
      <c r="AY305" s="81">
        <v>91806.3</v>
      </c>
      <c r="AZ305" s="81">
        <v>237508.09999999998</v>
      </c>
      <c r="BA305" s="81">
        <v>20000</v>
      </c>
      <c r="BB305" s="81">
        <v>0</v>
      </c>
      <c r="BC305" s="81">
        <v>0</v>
      </c>
      <c r="BD305" s="81">
        <v>5088</v>
      </c>
      <c r="BE305" s="81" t="s">
        <v>564</v>
      </c>
      <c r="BF305" s="82"/>
      <c r="BG305" s="81">
        <v>3.782</v>
      </c>
      <c r="BH305" s="81">
        <v>0</v>
      </c>
      <c r="BI305" s="81">
        <v>580.39400000000001</v>
      </c>
      <c r="BJ305" s="81">
        <v>7.0000000000000007E-2</v>
      </c>
      <c r="BK305" s="81">
        <v>288.71199999999999</v>
      </c>
      <c r="BL305" s="81">
        <v>0</v>
      </c>
      <c r="BM305" s="82"/>
      <c r="BN305" s="81">
        <v>1</v>
      </c>
      <c r="BO305" s="81">
        <v>0</v>
      </c>
      <c r="BP305" s="81">
        <v>60</v>
      </c>
      <c r="BQ305" s="81">
        <v>1</v>
      </c>
      <c r="BR305" s="81">
        <v>35</v>
      </c>
      <c r="BS305" s="81">
        <v>0</v>
      </c>
      <c r="BT305"/>
      <c r="BU305" s="80">
        <v>775.77</v>
      </c>
      <c r="BV305" s="80">
        <v>82.44</v>
      </c>
      <c r="BW305" s="80">
        <v>0</v>
      </c>
      <c r="BX305" s="80">
        <v>0</v>
      </c>
      <c r="BY305" s="80">
        <v>6.97</v>
      </c>
      <c r="BZ305" s="80">
        <v>0</v>
      </c>
      <c r="CA305" s="80">
        <v>7.7779999999999996</v>
      </c>
      <c r="CB305" s="80">
        <v>0</v>
      </c>
      <c r="CC305" s="80">
        <v>0</v>
      </c>
    </row>
    <row r="306" spans="1:81">
      <c r="A306" s="80" t="s">
        <v>1983</v>
      </c>
      <c r="B306" s="80">
        <v>268</v>
      </c>
      <c r="C306" s="80">
        <v>13</v>
      </c>
      <c r="D306" s="80">
        <v>16</v>
      </c>
      <c r="E306" s="80">
        <v>2016</v>
      </c>
      <c r="F306" s="80" t="s">
        <v>92</v>
      </c>
      <c r="G306" s="80" t="s">
        <v>1970</v>
      </c>
      <c r="H306" s="80" t="s">
        <v>1971</v>
      </c>
      <c r="I306" s="177"/>
      <c r="J306" s="81">
        <v>1013.6750563775367</v>
      </c>
      <c r="K306" s="81">
        <v>49.579234075814661</v>
      </c>
      <c r="L306" s="81">
        <v>124.93921746471098</v>
      </c>
      <c r="M306" s="81">
        <v>1162.9238174363686</v>
      </c>
      <c r="N306" s="81">
        <v>1113.7222607013739</v>
      </c>
      <c r="O306" s="81">
        <v>862.98815377758831</v>
      </c>
      <c r="P306" s="81">
        <v>521.6129519530225</v>
      </c>
      <c r="Q306" s="81">
        <v>57.063120876875224</v>
      </c>
      <c r="R306" s="81">
        <v>0.34584770237367601</v>
      </c>
      <c r="S306" s="81">
        <v>120.22505792264002</v>
      </c>
      <c r="T306" s="82"/>
      <c r="U306" s="81">
        <v>180360215</v>
      </c>
      <c r="V306" s="81">
        <v>23579</v>
      </c>
      <c r="W306" s="81">
        <v>2130</v>
      </c>
      <c r="X306" s="81">
        <v>279586</v>
      </c>
      <c r="Y306" s="81">
        <v>331062</v>
      </c>
      <c r="Z306" s="81">
        <v>507553</v>
      </c>
      <c r="AA306" s="81">
        <v>107356</v>
      </c>
      <c r="AB306" s="81">
        <v>807893</v>
      </c>
      <c r="AC306" s="81">
        <v>59067.383220466108</v>
      </c>
      <c r="AD306" s="81">
        <v>120.22505792264</v>
      </c>
      <c r="AE306" s="82"/>
      <c r="AF306" s="81">
        <v>1188208410.056056</v>
      </c>
      <c r="AG306" s="81">
        <v>37549360.203320347</v>
      </c>
      <c r="AH306" s="81">
        <v>12496726.314345861</v>
      </c>
      <c r="AI306" s="81">
        <v>1801708386.084909</v>
      </c>
      <c r="AJ306" s="81">
        <v>1744949148.13888</v>
      </c>
      <c r="AK306" s="81">
        <v>0</v>
      </c>
      <c r="AL306" s="81">
        <v>0</v>
      </c>
      <c r="AM306" s="81">
        <v>110804363.9581001</v>
      </c>
      <c r="AN306" s="81">
        <v>0</v>
      </c>
      <c r="AO306" s="81">
        <v>0</v>
      </c>
      <c r="AP306" s="82"/>
      <c r="AQ306" s="81">
        <v>23621</v>
      </c>
      <c r="AR306" s="81">
        <v>6532</v>
      </c>
      <c r="AS306" s="81">
        <v>1</v>
      </c>
      <c r="AT306" s="81">
        <v>0</v>
      </c>
      <c r="AU306" s="81">
        <v>0</v>
      </c>
      <c r="AV306" s="81">
        <v>1</v>
      </c>
      <c r="AW306" s="81" t="s">
        <v>564</v>
      </c>
      <c r="AX306" s="82"/>
      <c r="AY306" s="81">
        <v>101692.3</v>
      </c>
      <c r="AZ306" s="81">
        <v>321537.2</v>
      </c>
      <c r="BA306" s="81">
        <v>20000</v>
      </c>
      <c r="BB306" s="81">
        <v>0</v>
      </c>
      <c r="BC306" s="81">
        <v>0</v>
      </c>
      <c r="BD306" s="81">
        <v>5088</v>
      </c>
      <c r="BE306" s="81" t="s">
        <v>564</v>
      </c>
      <c r="BF306" s="82"/>
      <c r="BG306" s="81">
        <v>3.8809999999999998</v>
      </c>
      <c r="BH306" s="81">
        <v>0</v>
      </c>
      <c r="BI306" s="81">
        <v>610.79200000000003</v>
      </c>
      <c r="BJ306" s="81">
        <v>7.2999999999999995E-2</v>
      </c>
      <c r="BK306" s="81">
        <v>302.23500000000001</v>
      </c>
      <c r="BL306" s="81">
        <v>0</v>
      </c>
      <c r="BM306" s="82"/>
      <c r="BN306" s="81">
        <v>1</v>
      </c>
      <c r="BO306" s="81">
        <v>0</v>
      </c>
      <c r="BP306" s="81">
        <v>64</v>
      </c>
      <c r="BQ306" s="81">
        <v>1</v>
      </c>
      <c r="BR306" s="81">
        <v>33</v>
      </c>
      <c r="BS306" s="81">
        <v>0</v>
      </c>
      <c r="BT306"/>
      <c r="BU306" s="80">
        <v>801.00900000000001</v>
      </c>
      <c r="BV306" s="80">
        <v>87.786000000000001</v>
      </c>
      <c r="BW306" s="80">
        <v>0</v>
      </c>
      <c r="BX306" s="80">
        <v>0</v>
      </c>
      <c r="BY306" s="80">
        <v>16.626999999999999</v>
      </c>
      <c r="BZ306" s="80">
        <v>0</v>
      </c>
      <c r="CA306" s="80">
        <v>8.3650000000000002</v>
      </c>
      <c r="CB306" s="80">
        <v>0</v>
      </c>
      <c r="CC306" s="80">
        <v>3.194</v>
      </c>
    </row>
    <row r="307" spans="1:81">
      <c r="A307" s="80" t="s">
        <v>1984</v>
      </c>
      <c r="B307" s="80">
        <v>269</v>
      </c>
      <c r="C307" s="80">
        <v>14</v>
      </c>
      <c r="D307" s="80">
        <v>16</v>
      </c>
      <c r="E307" s="80">
        <v>2017</v>
      </c>
      <c r="F307" s="80" t="s">
        <v>71</v>
      </c>
      <c r="G307" s="80" t="s">
        <v>1970</v>
      </c>
      <c r="H307" s="80" t="s">
        <v>1971</v>
      </c>
      <c r="I307" s="177"/>
      <c r="J307" s="81">
        <v>1072.7181626090608</v>
      </c>
      <c r="K307" s="81">
        <v>49.625576854432779</v>
      </c>
      <c r="L307" s="81">
        <v>113.05368194424202</v>
      </c>
      <c r="M307" s="81">
        <v>1116.1830851758064</v>
      </c>
      <c r="N307" s="81">
        <v>1077.3392370148326</v>
      </c>
      <c r="O307" s="81">
        <v>856.03463866717414</v>
      </c>
      <c r="P307" s="81">
        <v>515.45057751362162</v>
      </c>
      <c r="Q307" s="81">
        <v>55.119519612983154</v>
      </c>
      <c r="R307" s="81">
        <v>0.29742967476037346</v>
      </c>
      <c r="S307" s="81">
        <v>82.560802964907609</v>
      </c>
      <c r="T307" s="82"/>
      <c r="U307" s="81">
        <v>195009228</v>
      </c>
      <c r="V307" s="81">
        <v>23579</v>
      </c>
      <c r="W307" s="81">
        <v>2130</v>
      </c>
      <c r="X307" s="81">
        <v>279586</v>
      </c>
      <c r="Y307" s="81">
        <v>334256</v>
      </c>
      <c r="Z307" s="81">
        <v>511815</v>
      </c>
      <c r="AA307" s="81">
        <v>106764</v>
      </c>
      <c r="AB307" s="81">
        <v>807013</v>
      </c>
      <c r="AC307" s="81">
        <v>51805.999999999993</v>
      </c>
      <c r="AD307" s="81">
        <v>82.560802964907609</v>
      </c>
      <c r="AE307" s="82"/>
      <c r="AF307" s="81">
        <v>1316918063.563277</v>
      </c>
      <c r="AG307" s="81">
        <v>37959230.898793891</v>
      </c>
      <c r="AH307" s="81">
        <v>15550948.69921037</v>
      </c>
      <c r="AI307" s="81">
        <v>1797418057.448359</v>
      </c>
      <c r="AJ307" s="81">
        <v>1684743579.1283889</v>
      </c>
      <c r="AK307" s="81">
        <v>0</v>
      </c>
      <c r="AL307" s="81">
        <v>0</v>
      </c>
      <c r="AM307" s="81">
        <v>110856859.68503959</v>
      </c>
      <c r="AN307" s="81">
        <v>0</v>
      </c>
      <c r="AO307" s="81">
        <v>0</v>
      </c>
      <c r="AP307" s="82"/>
      <c r="AQ307" s="81">
        <v>25047</v>
      </c>
      <c r="AR307" s="81">
        <v>7338</v>
      </c>
      <c r="AS307" s="81">
        <v>1</v>
      </c>
      <c r="AT307" s="81">
        <v>0</v>
      </c>
      <c r="AU307" s="81">
        <v>0</v>
      </c>
      <c r="AV307" s="81">
        <v>1</v>
      </c>
      <c r="AW307" s="81" t="s">
        <v>564</v>
      </c>
      <c r="AX307" s="82"/>
      <c r="AY307" s="81">
        <v>108570.3</v>
      </c>
      <c r="AZ307" s="81">
        <v>360368.50000000122</v>
      </c>
      <c r="BA307" s="81">
        <v>20000</v>
      </c>
      <c r="BB307" s="81">
        <v>0</v>
      </c>
      <c r="BC307" s="81">
        <v>0</v>
      </c>
      <c r="BD307" s="81">
        <v>5088</v>
      </c>
      <c r="BE307" s="81" t="s">
        <v>564</v>
      </c>
      <c r="BF307" s="82"/>
      <c r="BG307" s="81">
        <v>3.9740000000000002</v>
      </c>
      <c r="BH307" s="81">
        <v>0</v>
      </c>
      <c r="BI307" s="81">
        <v>627.50300000000004</v>
      </c>
      <c r="BJ307" s="81">
        <v>0.371</v>
      </c>
      <c r="BK307" s="81">
        <v>290.21900000000005</v>
      </c>
      <c r="BL307" s="81">
        <v>0</v>
      </c>
      <c r="BM307" s="82"/>
      <c r="BN307" s="81">
        <v>1</v>
      </c>
      <c r="BO307" s="81">
        <v>0</v>
      </c>
      <c r="BP307" s="81">
        <v>68</v>
      </c>
      <c r="BQ307" s="81">
        <v>1</v>
      </c>
      <c r="BR307" s="81">
        <v>34</v>
      </c>
      <c r="BS307" s="81">
        <v>0</v>
      </c>
      <c r="BT307"/>
      <c r="BU307" s="80">
        <v>816.83199999999999</v>
      </c>
      <c r="BV307" s="80">
        <v>89.028000000000006</v>
      </c>
      <c r="BW307" s="80">
        <v>0</v>
      </c>
      <c r="BX307" s="80">
        <v>0</v>
      </c>
      <c r="BY307" s="80">
        <v>3.387</v>
      </c>
      <c r="BZ307" s="80">
        <v>0</v>
      </c>
      <c r="CA307" s="80">
        <v>9.1809999999999992</v>
      </c>
      <c r="CB307" s="80">
        <v>0</v>
      </c>
      <c r="CC307" s="80">
        <v>3.6389999999999998</v>
      </c>
    </row>
    <row r="308" spans="1:81">
      <c r="A308" s="80" t="s">
        <v>1985</v>
      </c>
      <c r="B308" s="80">
        <v>270</v>
      </c>
      <c r="C308" s="80">
        <v>15</v>
      </c>
      <c r="D308" s="80">
        <v>16</v>
      </c>
      <c r="E308" s="80">
        <v>2018</v>
      </c>
      <c r="F308" s="80" t="s">
        <v>93</v>
      </c>
      <c r="G308" s="80" t="s">
        <v>1970</v>
      </c>
      <c r="H308" s="80" t="s">
        <v>1971</v>
      </c>
      <c r="I308" s="177"/>
      <c r="J308" s="81">
        <v>1061.4068758981068</v>
      </c>
      <c r="K308" s="81">
        <v>46.613422699097676</v>
      </c>
      <c r="L308" s="81">
        <v>100.81854747673097</v>
      </c>
      <c r="M308" s="81">
        <v>1089.3321168115729</v>
      </c>
      <c r="N308" s="81">
        <v>1018.0890557119845</v>
      </c>
      <c r="O308" s="81">
        <v>845.27377951300559</v>
      </c>
      <c r="P308" s="81">
        <v>510.15714402357543</v>
      </c>
      <c r="Q308" s="81">
        <v>51.006605978055234</v>
      </c>
      <c r="R308" s="81">
        <v>0.2399214638737269</v>
      </c>
      <c r="S308" s="81">
        <v>94.324021981325004</v>
      </c>
      <c r="T308" s="82"/>
      <c r="U308" s="81">
        <v>201133759</v>
      </c>
      <c r="V308" s="81">
        <v>23579</v>
      </c>
      <c r="W308" s="81">
        <v>2130</v>
      </c>
      <c r="X308" s="81">
        <v>279586</v>
      </c>
      <c r="Y308" s="81">
        <v>337705</v>
      </c>
      <c r="Z308" s="81">
        <v>515058</v>
      </c>
      <c r="AA308" s="81">
        <v>106730</v>
      </c>
      <c r="AB308" s="81">
        <v>804780</v>
      </c>
      <c r="AC308" s="81">
        <v>41625.5</v>
      </c>
      <c r="AD308" s="81">
        <v>94.324021981325004</v>
      </c>
      <c r="AE308" s="82"/>
      <c r="AF308" s="81">
        <v>1320386668.487488</v>
      </c>
      <c r="AG308" s="81">
        <v>33707861.392473601</v>
      </c>
      <c r="AH308" s="81">
        <v>14064277.22864409</v>
      </c>
      <c r="AI308" s="81">
        <v>1728903641.728719</v>
      </c>
      <c r="AJ308" s="81">
        <v>1708624544.438019</v>
      </c>
      <c r="AK308" s="81">
        <v>0</v>
      </c>
      <c r="AL308" s="81">
        <v>0</v>
      </c>
      <c r="AM308" s="81">
        <v>110778860.8785208</v>
      </c>
      <c r="AN308" s="81">
        <v>0</v>
      </c>
      <c r="AO308" s="81">
        <v>0</v>
      </c>
      <c r="AP308" s="82"/>
      <c r="AQ308" s="81">
        <v>26607</v>
      </c>
      <c r="AR308" s="81">
        <v>8413</v>
      </c>
      <c r="AS308" s="81">
        <v>8</v>
      </c>
      <c r="AT308" s="81">
        <v>0</v>
      </c>
      <c r="AU308" s="81">
        <v>0</v>
      </c>
      <c r="AV308" s="81">
        <v>1</v>
      </c>
      <c r="AW308" s="81" t="s">
        <v>564</v>
      </c>
      <c r="AX308" s="82"/>
      <c r="AY308" s="81">
        <v>116311.2</v>
      </c>
      <c r="AZ308" s="81">
        <v>402600</v>
      </c>
      <c r="BA308" s="81">
        <v>20137</v>
      </c>
      <c r="BB308" s="81">
        <v>0</v>
      </c>
      <c r="BC308" s="81">
        <v>0</v>
      </c>
      <c r="BD308" s="81">
        <v>5088</v>
      </c>
      <c r="BE308" s="81" t="s">
        <v>564</v>
      </c>
      <c r="BF308" s="82"/>
      <c r="BG308" s="81">
        <v>3.867</v>
      </c>
      <c r="BH308" s="81">
        <v>0</v>
      </c>
      <c r="BI308" s="81">
        <v>641.51900000000001</v>
      </c>
      <c r="BJ308" s="81">
        <v>0.36299999999999999</v>
      </c>
      <c r="BK308" s="81">
        <v>291.59699999999998</v>
      </c>
      <c r="BL308" s="81">
        <v>0</v>
      </c>
      <c r="BM308" s="82"/>
      <c r="BN308" s="81">
        <v>1</v>
      </c>
      <c r="BO308" s="81">
        <v>0</v>
      </c>
      <c r="BP308" s="81">
        <v>71</v>
      </c>
      <c r="BQ308" s="81">
        <v>1</v>
      </c>
      <c r="BR308" s="81">
        <v>34</v>
      </c>
      <c r="BS308" s="81">
        <v>0</v>
      </c>
      <c r="BT308"/>
      <c r="BU308" s="80">
        <v>826.70100000000002</v>
      </c>
      <c r="BV308" s="80">
        <v>87.626000000000005</v>
      </c>
      <c r="BW308" s="80">
        <v>0</v>
      </c>
      <c r="BX308" s="80">
        <v>0</v>
      </c>
      <c r="BY308" s="80">
        <v>7.7880000000000003</v>
      </c>
      <c r="BZ308" s="80">
        <v>0</v>
      </c>
      <c r="CA308" s="80">
        <v>9.3000000000000007</v>
      </c>
      <c r="CB308" s="80">
        <v>2.8319999999999999</v>
      </c>
      <c r="CC308" s="80">
        <v>3.0990000000000002</v>
      </c>
    </row>
    <row r="309" spans="1:81">
      <c r="A309" s="80" t="s">
        <v>1986</v>
      </c>
      <c r="B309" s="80">
        <v>271</v>
      </c>
      <c r="C309" s="80">
        <v>16</v>
      </c>
      <c r="D309" s="80">
        <v>16</v>
      </c>
      <c r="E309" s="80">
        <v>2019</v>
      </c>
      <c r="F309" s="80" t="s">
        <v>73</v>
      </c>
      <c r="G309" s="80" t="s">
        <v>1970</v>
      </c>
      <c r="H309" s="80" t="s">
        <v>1971</v>
      </c>
      <c r="I309" s="177"/>
      <c r="J309" s="81">
        <v>1000.6935756784183</v>
      </c>
      <c r="K309" s="81">
        <v>42.28022744615015</v>
      </c>
      <c r="L309" s="81">
        <v>101.69601181183464</v>
      </c>
      <c r="M309" s="81">
        <v>1003.0571947724537</v>
      </c>
      <c r="N309" s="81">
        <v>900.8854445408432</v>
      </c>
      <c r="O309" s="81">
        <v>825.3761077229409</v>
      </c>
      <c r="P309" s="81">
        <v>505.02728874862498</v>
      </c>
      <c r="Q309" s="81">
        <v>49.522970048763156</v>
      </c>
      <c r="R309" s="81">
        <v>0.16514589374881603</v>
      </c>
      <c r="S309" s="81">
        <v>95.364494772257984</v>
      </c>
      <c r="T309" s="82"/>
      <c r="U309" s="81">
        <v>196561101</v>
      </c>
      <c r="V309" s="81">
        <v>23579</v>
      </c>
      <c r="W309" s="81">
        <v>2130</v>
      </c>
      <c r="X309" s="81">
        <v>279586</v>
      </c>
      <c r="Y309" s="81">
        <v>341385</v>
      </c>
      <c r="Z309" s="81">
        <v>516742</v>
      </c>
      <c r="AA309" s="81">
        <v>104866</v>
      </c>
      <c r="AB309" s="81">
        <v>802527</v>
      </c>
      <c r="AC309" s="81">
        <v>29121.5</v>
      </c>
      <c r="AD309" s="81">
        <v>95.364494772257984</v>
      </c>
      <c r="AE309" s="82"/>
      <c r="AF309" s="81">
        <v>1246686294.2655261</v>
      </c>
      <c r="AG309" s="81">
        <v>32538230.98887568</v>
      </c>
      <c r="AH309" s="81">
        <v>15295772.08855976</v>
      </c>
      <c r="AI309" s="81">
        <v>1687307993.7729101</v>
      </c>
      <c r="AJ309" s="81">
        <v>1546323766.0683906</v>
      </c>
      <c r="AK309" s="81">
        <v>0</v>
      </c>
      <c r="AL309" s="81">
        <v>0</v>
      </c>
      <c r="AM309" s="81">
        <v>109298135.97997855</v>
      </c>
      <c r="AN309" s="81">
        <v>0</v>
      </c>
      <c r="AO309" s="81">
        <v>0</v>
      </c>
      <c r="AP309" s="82"/>
      <c r="AQ309" s="81">
        <v>28147</v>
      </c>
      <c r="AR309" s="81">
        <v>9354</v>
      </c>
      <c r="AS309" s="81">
        <v>8</v>
      </c>
      <c r="AT309" s="81">
        <v>0</v>
      </c>
      <c r="AU309" s="81">
        <v>0</v>
      </c>
      <c r="AV309" s="81">
        <v>1</v>
      </c>
      <c r="AW309" s="81" t="s">
        <v>564</v>
      </c>
      <c r="AX309" s="82"/>
      <c r="AY309" s="81">
        <v>123894.90000000079</v>
      </c>
      <c r="AZ309" s="81">
        <v>438462.4</v>
      </c>
      <c r="BA309" s="81">
        <v>20136.5</v>
      </c>
      <c r="BB309" s="81">
        <v>0</v>
      </c>
      <c r="BC309" s="81">
        <v>0</v>
      </c>
      <c r="BD309" s="81">
        <v>5088</v>
      </c>
      <c r="BE309" s="81" t="s">
        <v>564</v>
      </c>
      <c r="BF309" s="82"/>
      <c r="BG309" s="81">
        <v>5.19</v>
      </c>
      <c r="BH309" s="81">
        <v>0</v>
      </c>
      <c r="BI309" s="81">
        <v>599.56600000000003</v>
      </c>
      <c r="BJ309" s="81">
        <v>0.35</v>
      </c>
      <c r="BK309" s="81">
        <v>269.96300000000002</v>
      </c>
      <c r="BL309" s="81">
        <v>0</v>
      </c>
      <c r="BM309" s="82"/>
      <c r="BN309" s="81">
        <v>1</v>
      </c>
      <c r="BO309" s="81">
        <v>0</v>
      </c>
      <c r="BP309" s="81">
        <v>69</v>
      </c>
      <c r="BQ309" s="81">
        <v>1</v>
      </c>
      <c r="BR309" s="81">
        <v>33</v>
      </c>
      <c r="BS309" s="81">
        <v>0</v>
      </c>
      <c r="BT309"/>
      <c r="BU309" s="80">
        <v>772.53200000000004</v>
      </c>
      <c r="BV309" s="80">
        <v>80.363</v>
      </c>
      <c r="BW309" s="80">
        <v>0</v>
      </c>
      <c r="BX309" s="80">
        <v>0</v>
      </c>
      <c r="BY309" s="80">
        <v>8.6059999999999999</v>
      </c>
      <c r="BZ309" s="80">
        <v>0</v>
      </c>
      <c r="CA309" s="80">
        <v>8.11</v>
      </c>
      <c r="CB309" s="80">
        <v>2.7050000000000001</v>
      </c>
      <c r="CC309" s="80">
        <v>2.7530000000000001</v>
      </c>
    </row>
    <row r="310" spans="1:81">
      <c r="A310" s="80" t="s">
        <v>1987</v>
      </c>
      <c r="B310" s="80">
        <v>272</v>
      </c>
      <c r="C310" s="80">
        <v>17</v>
      </c>
      <c r="D310" s="80">
        <v>16</v>
      </c>
      <c r="E310" s="80">
        <v>2020</v>
      </c>
      <c r="F310" s="80" t="s">
        <v>218</v>
      </c>
      <c r="G310" s="80" t="s">
        <v>1970</v>
      </c>
      <c r="H310" s="80" t="s">
        <v>1971</v>
      </c>
      <c r="I310" s="177"/>
      <c r="J310" s="81">
        <v>859.76296106968437</v>
      </c>
      <c r="K310" s="81">
        <v>47.118083389994183</v>
      </c>
      <c r="L310" s="81">
        <v>126.49599437603739</v>
      </c>
      <c r="M310" s="81">
        <v>959.94911846548587</v>
      </c>
      <c r="N310" s="81">
        <v>932.20105823667393</v>
      </c>
      <c r="O310" s="81">
        <v>724.71362828144811</v>
      </c>
      <c r="P310" s="81">
        <v>474.26454198642307</v>
      </c>
      <c r="Q310" s="81">
        <v>47.168532093942659</v>
      </c>
      <c r="R310" s="81">
        <v>0.17097398295217353</v>
      </c>
      <c r="S310" s="81">
        <v>98.648718497275979</v>
      </c>
      <c r="T310" s="82"/>
      <c r="U310" s="81">
        <v>182376148</v>
      </c>
      <c r="V310" s="81">
        <v>23105</v>
      </c>
      <c r="W310" s="81">
        <v>2564</v>
      </c>
      <c r="X310" s="81">
        <v>290283</v>
      </c>
      <c r="Y310" s="81">
        <v>345073</v>
      </c>
      <c r="Z310" s="81">
        <v>517862</v>
      </c>
      <c r="AA310" s="81">
        <v>106995</v>
      </c>
      <c r="AB310" s="81">
        <v>799966</v>
      </c>
      <c r="AC310" s="81">
        <v>30306.499999999996</v>
      </c>
      <c r="AD310" s="81">
        <v>98.648718497275979</v>
      </c>
      <c r="AE310" s="82"/>
      <c r="AF310" s="81">
        <v>1129623863.702785</v>
      </c>
      <c r="AG310" s="81">
        <v>34403538.910762824</v>
      </c>
      <c r="AH310" s="81">
        <v>18736680.367771871</v>
      </c>
      <c r="AI310" s="81">
        <v>1654654612.7978053</v>
      </c>
      <c r="AJ310" s="81">
        <v>1653274560.8640051</v>
      </c>
      <c r="AK310" s="81"/>
      <c r="AL310" s="81"/>
      <c r="AM310" s="81">
        <v>104404450.80763341</v>
      </c>
      <c r="AN310" s="81"/>
      <c r="AO310" s="81"/>
      <c r="AP310" s="82"/>
      <c r="AQ310" s="81">
        <v>29784</v>
      </c>
      <c r="AR310" s="81">
        <v>9793</v>
      </c>
      <c r="AS310" s="81">
        <v>8</v>
      </c>
      <c r="AT310" s="81">
        <v>0</v>
      </c>
      <c r="AU310" s="81">
        <v>0</v>
      </c>
      <c r="AV310" s="81">
        <v>2</v>
      </c>
      <c r="AW310" s="81">
        <v>8</v>
      </c>
      <c r="AX310" s="82"/>
      <c r="AY310" s="81">
        <v>132905.5999999998</v>
      </c>
      <c r="AZ310" s="81">
        <v>470165.5000000025</v>
      </c>
      <c r="BA310" s="81">
        <v>20136.5</v>
      </c>
      <c r="BB310" s="81">
        <v>0</v>
      </c>
      <c r="BC310" s="81">
        <v>0</v>
      </c>
      <c r="BD310" s="81">
        <v>5137.8999999999996</v>
      </c>
      <c r="BE310" s="81">
        <v>20136.5</v>
      </c>
      <c r="BF310" s="82"/>
      <c r="BG310" s="81">
        <v>3.4260000000000002</v>
      </c>
      <c r="BH310" s="81">
        <v>0</v>
      </c>
      <c r="BI310" s="81">
        <v>538.63699999999994</v>
      </c>
      <c r="BJ310" s="81">
        <v>0.35199999999999998</v>
      </c>
      <c r="BK310" s="81">
        <v>241.55300000000003</v>
      </c>
      <c r="BL310" s="81">
        <v>0</v>
      </c>
      <c r="BM310" s="82"/>
      <c r="BN310" s="81">
        <v>1</v>
      </c>
      <c r="BO310" s="81">
        <v>0</v>
      </c>
      <c r="BP310" s="81">
        <v>64</v>
      </c>
      <c r="BQ310" s="81">
        <v>1</v>
      </c>
      <c r="BR310" s="81">
        <v>31</v>
      </c>
      <c r="BS310" s="81">
        <v>0</v>
      </c>
      <c r="BT310"/>
      <c r="BU310" s="80">
        <v>680.18600000000004</v>
      </c>
      <c r="BV310" s="80">
        <v>79.322999999999993</v>
      </c>
      <c r="BW310" s="80">
        <v>0</v>
      </c>
      <c r="BX310" s="80">
        <v>0</v>
      </c>
      <c r="BY310" s="80">
        <v>8.4079999999999995</v>
      </c>
      <c r="BZ310" s="80">
        <v>0</v>
      </c>
      <c r="CA310" s="80">
        <v>9.35</v>
      </c>
      <c r="CB310" s="80">
        <v>3.2290000000000001</v>
      </c>
      <c r="CC310" s="80">
        <v>3.472</v>
      </c>
    </row>
    <row r="311" spans="1:81">
      <c r="A311" s="80" t="s">
        <v>1988</v>
      </c>
      <c r="B311" s="80">
        <v>272</v>
      </c>
      <c r="C311" s="80">
        <v>18</v>
      </c>
      <c r="D311" s="80">
        <v>16</v>
      </c>
      <c r="E311" s="80">
        <v>2021</v>
      </c>
      <c r="F311" s="80" t="s">
        <v>75</v>
      </c>
      <c r="G311" s="174" t="s">
        <v>1970</v>
      </c>
      <c r="H311" s="80" t="s">
        <v>1971</v>
      </c>
      <c r="I311" s="177"/>
      <c r="J311" s="81">
        <v>950.57340501325257</v>
      </c>
      <c r="K311" s="81">
        <v>51.141797942654094</v>
      </c>
      <c r="L311" s="81">
        <v>114.0325353546439</v>
      </c>
      <c r="M311" s="81">
        <v>1093.281413773994</v>
      </c>
      <c r="N311" s="81">
        <v>885.99169161089696</v>
      </c>
      <c r="O311" s="81">
        <v>704.53267006860347</v>
      </c>
      <c r="P311" s="81">
        <v>487.62800687964801</v>
      </c>
      <c r="Q311" s="81">
        <v>47.484273818754382</v>
      </c>
      <c r="R311" s="81">
        <v>0.18753595107697615</v>
      </c>
      <c r="S311" s="81">
        <v>101.70645455416</v>
      </c>
      <c r="T311" s="82"/>
      <c r="U311" s="81">
        <v>200335322</v>
      </c>
      <c r="V311" s="81">
        <v>23105</v>
      </c>
      <c r="W311" s="81">
        <v>2564</v>
      </c>
      <c r="X311" s="81">
        <v>290283</v>
      </c>
      <c r="Y311" s="81">
        <v>347566</v>
      </c>
      <c r="Z311" s="81">
        <v>518386</v>
      </c>
      <c r="AA311" s="81">
        <v>107282</v>
      </c>
      <c r="AB311" s="81">
        <v>795771</v>
      </c>
      <c r="AC311" s="81">
        <v>32220.499999999996</v>
      </c>
      <c r="AD311" s="81">
        <v>101.70645455416</v>
      </c>
      <c r="AE311" s="82"/>
      <c r="AF311" s="81">
        <v>1219532083.5447707</v>
      </c>
      <c r="AG311" s="81">
        <v>36529501.06803342</v>
      </c>
      <c r="AH311" s="81">
        <v>17607045.609326687</v>
      </c>
      <c r="AI311" s="81">
        <v>1804628690.4266024</v>
      </c>
      <c r="AJ311" s="81">
        <v>1541312312.5484402</v>
      </c>
      <c r="AK311" s="81">
        <v>0</v>
      </c>
      <c r="AL311" s="81">
        <v>0</v>
      </c>
      <c r="AM311" s="81">
        <v>104455995.26470314</v>
      </c>
      <c r="AN311" s="81">
        <v>0</v>
      </c>
      <c r="AO311" s="81">
        <v>0</v>
      </c>
      <c r="AP311" s="82"/>
      <c r="AQ311" s="81">
        <v>31463</v>
      </c>
      <c r="AR311" s="81">
        <v>9989</v>
      </c>
      <c r="AS311" s="81">
        <v>8</v>
      </c>
      <c r="AT311" s="81">
        <v>0</v>
      </c>
      <c r="AU311" s="81">
        <v>0</v>
      </c>
      <c r="AV311" s="81">
        <v>2</v>
      </c>
      <c r="AW311" s="81"/>
      <c r="AX311" s="82"/>
      <c r="AY311" s="81">
        <v>142668.79999999821</v>
      </c>
      <c r="AZ311" s="81">
        <v>483671.50000000198</v>
      </c>
      <c r="BA311" s="81">
        <v>20136.5</v>
      </c>
      <c r="BB311" s="81">
        <v>0</v>
      </c>
      <c r="BC311" s="81">
        <v>0</v>
      </c>
      <c r="BD311" s="81">
        <v>5137.8999999999996</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1989</v>
      </c>
      <c r="B312" s="80">
        <v>272</v>
      </c>
      <c r="C312" s="80">
        <v>19</v>
      </c>
      <c r="D312" s="80">
        <v>16</v>
      </c>
      <c r="E312" s="80">
        <v>2022</v>
      </c>
      <c r="F312" s="80" t="s">
        <v>568</v>
      </c>
      <c r="G312" s="174" t="s">
        <v>1970</v>
      </c>
      <c r="H312" s="80" t="s">
        <v>1971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33399</v>
      </c>
      <c r="AR312" s="81">
        <v>10155</v>
      </c>
      <c r="AS312" s="81">
        <v>8</v>
      </c>
      <c r="AT312" s="81">
        <v>0</v>
      </c>
      <c r="AU312" s="81">
        <v>0</v>
      </c>
      <c r="AV312" s="81">
        <v>2</v>
      </c>
      <c r="AW312" s="81"/>
      <c r="AX312" s="82"/>
      <c r="AY312" s="81">
        <v>154064.99999999572</v>
      </c>
      <c r="AZ312" s="81">
        <v>501877.10000000231</v>
      </c>
      <c r="BA312" s="81">
        <v>20136.5</v>
      </c>
      <c r="BB312" s="81">
        <v>0</v>
      </c>
      <c r="BC312" s="81">
        <v>0</v>
      </c>
      <c r="BD312" s="81">
        <v>5137.8999999999996</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1990</v>
      </c>
      <c r="B313" s="80">
        <v>273</v>
      </c>
      <c r="C313" s="80">
        <v>1</v>
      </c>
      <c r="D313" s="80">
        <v>17</v>
      </c>
      <c r="E313" s="80">
        <v>1990</v>
      </c>
      <c r="F313" s="80" t="s">
        <v>562</v>
      </c>
      <c r="G313" s="80" t="s">
        <v>1991</v>
      </c>
      <c r="H313" s="80" t="s">
        <v>1992</v>
      </c>
      <c r="I313" s="177"/>
      <c r="J313" s="81">
        <v>1469.3110706520731</v>
      </c>
      <c r="K313" s="81">
        <v>245.80241439715974</v>
      </c>
      <c r="L313" s="81">
        <v>101.9168765847612</v>
      </c>
      <c r="M313" s="81">
        <v>678.99330765270781</v>
      </c>
      <c r="N313" s="81">
        <v>938.37332338714009</v>
      </c>
      <c r="O313" s="81">
        <v>565.69750760840611</v>
      </c>
      <c r="P313" s="81">
        <v>663.54052334811513</v>
      </c>
      <c r="Q313" s="81">
        <v>47.840979450216004</v>
      </c>
      <c r="R313" s="81">
        <v>96.984263500652517</v>
      </c>
      <c r="S313" s="81">
        <v>57.535236820809807</v>
      </c>
      <c r="T313" s="82"/>
      <c r="U313" s="81">
        <v>111940566</v>
      </c>
      <c r="V313" s="81">
        <v>43468</v>
      </c>
      <c r="W313" s="81">
        <v>1107</v>
      </c>
      <c r="X313" s="81">
        <v>272945</v>
      </c>
      <c r="Y313" s="81">
        <v>240985</v>
      </c>
      <c r="Z313" s="81">
        <v>232678</v>
      </c>
      <c r="AA313" s="81">
        <v>161115</v>
      </c>
      <c r="AB313" s="81">
        <v>776775</v>
      </c>
      <c r="AC313" s="81">
        <v>16797849</v>
      </c>
      <c r="AD313" s="81">
        <v>57.535236820809807</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1993</v>
      </c>
      <c r="B314" s="80">
        <v>274</v>
      </c>
      <c r="C314" s="80">
        <v>2</v>
      </c>
      <c r="D314" s="80">
        <v>17</v>
      </c>
      <c r="E314" s="80">
        <v>2005</v>
      </c>
      <c r="F314" s="80" t="s">
        <v>565</v>
      </c>
      <c r="G314" s="80" t="s">
        <v>1991</v>
      </c>
      <c r="H314" s="80" t="s">
        <v>1992</v>
      </c>
      <c r="I314" s="177"/>
      <c r="J314" s="81">
        <v>1500.4248049397936</v>
      </c>
      <c r="K314" s="81">
        <v>194.48228106003577</v>
      </c>
      <c r="L314" s="81">
        <v>122.77874374156643</v>
      </c>
      <c r="M314" s="81">
        <v>1493.3660178061232</v>
      </c>
      <c r="N314" s="81">
        <v>1498.5470325642764</v>
      </c>
      <c r="O314" s="81">
        <v>908.22443296883591</v>
      </c>
      <c r="P314" s="81">
        <v>606.01932534372804</v>
      </c>
      <c r="Q314" s="81">
        <v>47.418934149352729</v>
      </c>
      <c r="R314" s="81">
        <v>117.57198152099191</v>
      </c>
      <c r="S314" s="81">
        <v>90.974206618770481</v>
      </c>
      <c r="T314" s="82"/>
      <c r="U314" s="81">
        <v>92721829</v>
      </c>
      <c r="V314" s="81">
        <v>40112</v>
      </c>
      <c r="W314" s="81">
        <v>1446</v>
      </c>
      <c r="X314" s="81">
        <v>251576</v>
      </c>
      <c r="Y314" s="81">
        <v>296708</v>
      </c>
      <c r="Z314" s="81">
        <v>432284</v>
      </c>
      <c r="AA314" s="81">
        <v>120513</v>
      </c>
      <c r="AB314" s="81">
        <v>804873</v>
      </c>
      <c r="AC314" s="81">
        <v>20790170.5</v>
      </c>
      <c r="AD314" s="81">
        <v>90.974206618770481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1994</v>
      </c>
      <c r="B315" s="80">
        <v>275</v>
      </c>
      <c r="C315" s="80">
        <v>3</v>
      </c>
      <c r="D315" s="80">
        <v>17</v>
      </c>
      <c r="E315" s="80">
        <v>2006</v>
      </c>
      <c r="F315" s="80" t="s">
        <v>566</v>
      </c>
      <c r="G315" s="80" t="s">
        <v>1991</v>
      </c>
      <c r="H315" s="80" t="s">
        <v>1992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1995</v>
      </c>
      <c r="B316" s="80">
        <v>276</v>
      </c>
      <c r="C316" s="80">
        <v>4</v>
      </c>
      <c r="D316" s="80">
        <v>17</v>
      </c>
      <c r="E316" s="80">
        <v>2007</v>
      </c>
      <c r="F316" s="80" t="s">
        <v>567</v>
      </c>
      <c r="G316" s="80" t="s">
        <v>1991</v>
      </c>
      <c r="H316" s="80" t="s">
        <v>1992</v>
      </c>
      <c r="I316" s="177"/>
      <c r="J316" s="81">
        <v>1413.6507228608434</v>
      </c>
      <c r="K316" s="81">
        <v>125.50204053315389</v>
      </c>
      <c r="L316" s="81">
        <v>90.732392983333526</v>
      </c>
      <c r="M316" s="81">
        <v>1400.9907822735258</v>
      </c>
      <c r="N316" s="81">
        <v>1386.5975422109129</v>
      </c>
      <c r="O316" s="81">
        <v>891.08482281161548</v>
      </c>
      <c r="P316" s="81">
        <v>599.20708849772336</v>
      </c>
      <c r="Q316" s="81">
        <v>49.979454956644339</v>
      </c>
      <c r="R316" s="81">
        <v>83.197993127939981</v>
      </c>
      <c r="S316" s="81">
        <v>101.08518040012977</v>
      </c>
      <c r="T316" s="82"/>
      <c r="U316" s="81">
        <v>107864676</v>
      </c>
      <c r="V316" s="81">
        <v>37830</v>
      </c>
      <c r="W316" s="81">
        <v>1337</v>
      </c>
      <c r="X316" s="81">
        <v>297299</v>
      </c>
      <c r="Y316" s="81">
        <v>303535</v>
      </c>
      <c r="Z316" s="81">
        <v>440901</v>
      </c>
      <c r="AA316" s="81">
        <v>117342</v>
      </c>
      <c r="AB316" s="81">
        <v>803470</v>
      </c>
      <c r="AC316" s="81">
        <v>15133963</v>
      </c>
      <c r="AD316" s="81">
        <v>101.08518040012977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1996</v>
      </c>
      <c r="B317" s="80">
        <v>277</v>
      </c>
      <c r="C317" s="80">
        <v>5</v>
      </c>
      <c r="D317" s="80">
        <v>17</v>
      </c>
      <c r="E317" s="80">
        <v>2008</v>
      </c>
      <c r="F317" s="80" t="s">
        <v>84</v>
      </c>
      <c r="G317" s="80" t="s">
        <v>1991</v>
      </c>
      <c r="H317" s="80" t="s">
        <v>1992</v>
      </c>
      <c r="I317" s="177"/>
      <c r="J317" s="81">
        <v>1348.5484156486045</v>
      </c>
      <c r="K317" s="81">
        <v>119.99665324925512</v>
      </c>
      <c r="L317" s="81">
        <v>80.939728460620557</v>
      </c>
      <c r="M317" s="81">
        <v>1439.8212997211106</v>
      </c>
      <c r="N317" s="81">
        <v>1360.2868438872413</v>
      </c>
      <c r="O317" s="81">
        <v>867.23698233240259</v>
      </c>
      <c r="P317" s="81">
        <v>582.99772793767806</v>
      </c>
      <c r="Q317" s="81">
        <v>49.159405220278344</v>
      </c>
      <c r="R317" s="81">
        <v>77.54135201587313</v>
      </c>
      <c r="S317" s="81">
        <v>88.200194014229936</v>
      </c>
      <c r="T317" s="82"/>
      <c r="U317" s="81">
        <v>111675127</v>
      </c>
      <c r="V317" s="81">
        <v>37830</v>
      </c>
      <c r="W317" s="81">
        <v>1337</v>
      </c>
      <c r="X317" s="81">
        <v>297299</v>
      </c>
      <c r="Y317" s="81">
        <v>307000</v>
      </c>
      <c r="Z317" s="81">
        <v>444162</v>
      </c>
      <c r="AA317" s="81">
        <v>114298</v>
      </c>
      <c r="AB317" s="81">
        <v>803273</v>
      </c>
      <c r="AC317" s="81">
        <v>14646494.5</v>
      </c>
      <c r="AD317" s="81">
        <v>88.200194014229936</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1997</v>
      </c>
      <c r="B318" s="80">
        <v>278</v>
      </c>
      <c r="C318" s="80">
        <v>6</v>
      </c>
      <c r="D318" s="80">
        <v>17</v>
      </c>
      <c r="E318" s="80">
        <v>2009</v>
      </c>
      <c r="F318" s="80" t="s">
        <v>85</v>
      </c>
      <c r="G318" s="80" t="s">
        <v>1991</v>
      </c>
      <c r="H318" s="80" t="s">
        <v>1992</v>
      </c>
      <c r="I318" s="177"/>
      <c r="J318" s="81">
        <v>1355.0142937045016</v>
      </c>
      <c r="K318" s="81">
        <v>97.806084300916041</v>
      </c>
      <c r="L318" s="81">
        <v>78.999544345686232</v>
      </c>
      <c r="M318" s="81">
        <v>1521.3314895765782</v>
      </c>
      <c r="N318" s="81">
        <v>1382.9883316734667</v>
      </c>
      <c r="O318" s="81">
        <v>887.28452796178181</v>
      </c>
      <c r="P318" s="81">
        <v>553.33207408818771</v>
      </c>
      <c r="Q318" s="81">
        <v>46.838012328802598</v>
      </c>
      <c r="R318" s="81">
        <v>75.905690358306316</v>
      </c>
      <c r="S318" s="81">
        <v>98.898753026462472</v>
      </c>
      <c r="T318" s="82"/>
      <c r="U318" s="81">
        <v>93755012</v>
      </c>
      <c r="V318" s="81">
        <v>36839</v>
      </c>
      <c r="W318" s="81">
        <v>1895</v>
      </c>
      <c r="X318" s="81">
        <v>324810</v>
      </c>
      <c r="Y318" s="81">
        <v>310162</v>
      </c>
      <c r="Z318" s="81">
        <v>448544</v>
      </c>
      <c r="AA318" s="81">
        <v>111369</v>
      </c>
      <c r="AB318" s="81">
        <v>803421</v>
      </c>
      <c r="AC318" s="81">
        <v>13987420</v>
      </c>
      <c r="AD318" s="81">
        <v>98.898753026462472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2.99</v>
      </c>
      <c r="BH318" s="81">
        <v>17.100000000000001</v>
      </c>
      <c r="BI318" s="81">
        <v>1194.6390000000001</v>
      </c>
      <c r="BJ318" s="81">
        <v>58.351999999999997</v>
      </c>
      <c r="BK318" s="81">
        <v>194.74400000000003</v>
      </c>
      <c r="BL318" s="81">
        <v>0</v>
      </c>
      <c r="BM318" s="82"/>
      <c r="BN318" s="81">
        <v>1</v>
      </c>
      <c r="BO318" s="81">
        <v>1</v>
      </c>
      <c r="BP318" s="81">
        <v>30</v>
      </c>
      <c r="BQ318" s="81">
        <v>3</v>
      </c>
      <c r="BR318" s="81">
        <v>25</v>
      </c>
      <c r="BS318" s="81">
        <v>0</v>
      </c>
      <c r="BT318"/>
      <c r="BU318" s="80"/>
      <c r="BV318" s="80"/>
      <c r="BW318" s="80"/>
      <c r="BX318" s="80"/>
      <c r="BY318" s="80"/>
      <c r="BZ318" s="80"/>
      <c r="CA318" s="80"/>
      <c r="CB318" s="80"/>
      <c r="CC318" s="80"/>
    </row>
    <row r="319" spans="1:81">
      <c r="A319" s="80" t="s">
        <v>1998</v>
      </c>
      <c r="B319" s="80">
        <v>279</v>
      </c>
      <c r="C319" s="80">
        <v>7</v>
      </c>
      <c r="D319" s="80">
        <v>17</v>
      </c>
      <c r="E319" s="80">
        <v>2010</v>
      </c>
      <c r="F319" s="80" t="s">
        <v>86</v>
      </c>
      <c r="G319" s="80" t="s">
        <v>1991</v>
      </c>
      <c r="H319" s="80" t="s">
        <v>1992</v>
      </c>
      <c r="I319" s="177"/>
      <c r="J319" s="81">
        <v>1389.6298892339146</v>
      </c>
      <c r="K319" s="81">
        <v>118.15654644498245</v>
      </c>
      <c r="L319" s="81">
        <v>74.765744118822468</v>
      </c>
      <c r="M319" s="81">
        <v>1483.881563416759</v>
      </c>
      <c r="N319" s="81">
        <v>1406.6484429380307</v>
      </c>
      <c r="O319" s="81">
        <v>888.61498910472653</v>
      </c>
      <c r="P319" s="81">
        <v>556.82923741083255</v>
      </c>
      <c r="Q319" s="81">
        <v>48.859923256841689</v>
      </c>
      <c r="R319" s="81">
        <v>78.57885924838817</v>
      </c>
      <c r="S319" s="81">
        <v>67.162393411749065</v>
      </c>
      <c r="T319" s="82"/>
      <c r="U319" s="81">
        <v>101906402</v>
      </c>
      <c r="V319" s="81">
        <v>36839</v>
      </c>
      <c r="W319" s="81">
        <v>1895</v>
      </c>
      <c r="X319" s="81">
        <v>324810</v>
      </c>
      <c r="Y319" s="81">
        <v>313308</v>
      </c>
      <c r="Z319" s="81">
        <v>451304</v>
      </c>
      <c r="AA319" s="81">
        <v>109274</v>
      </c>
      <c r="AB319" s="81">
        <v>803072</v>
      </c>
      <c r="AC319" s="81">
        <v>13722113.5</v>
      </c>
      <c r="AD319" s="81">
        <v>67.162393411749065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3.28</v>
      </c>
      <c r="BH319" s="81">
        <v>20.891999999999999</v>
      </c>
      <c r="BI319" s="81">
        <v>1366.675</v>
      </c>
      <c r="BJ319" s="81">
        <v>68.448999999999998</v>
      </c>
      <c r="BK319" s="81">
        <v>208.58600000000001</v>
      </c>
      <c r="BL319" s="81">
        <v>0</v>
      </c>
      <c r="BM319" s="82"/>
      <c r="BN319" s="81">
        <v>1</v>
      </c>
      <c r="BO319" s="81">
        <v>2</v>
      </c>
      <c r="BP319" s="81">
        <v>32</v>
      </c>
      <c r="BQ319" s="81">
        <v>3</v>
      </c>
      <c r="BR319" s="81">
        <v>29</v>
      </c>
      <c r="BS319" s="81">
        <v>0</v>
      </c>
      <c r="BT319"/>
      <c r="BU319" s="80">
        <v>1420.6189999999999</v>
      </c>
      <c r="BV319" s="80">
        <v>120.19</v>
      </c>
      <c r="BW319" s="80">
        <v>69.072000000000003</v>
      </c>
      <c r="BX319" s="80">
        <v>7.8849999999999998</v>
      </c>
      <c r="BY319" s="80">
        <v>50.116</v>
      </c>
      <c r="BZ319" s="80">
        <v>0</v>
      </c>
      <c r="CA319" s="80">
        <v>0</v>
      </c>
      <c r="CB319" s="80">
        <v>0</v>
      </c>
      <c r="CC319" s="80">
        <v>0</v>
      </c>
    </row>
    <row r="320" spans="1:81">
      <c r="A320" s="80" t="s">
        <v>1999</v>
      </c>
      <c r="B320" s="80">
        <v>280</v>
      </c>
      <c r="C320" s="80">
        <v>8</v>
      </c>
      <c r="D320" s="80">
        <v>17</v>
      </c>
      <c r="E320" s="80">
        <v>2011</v>
      </c>
      <c r="F320" s="80" t="s">
        <v>87</v>
      </c>
      <c r="G320" s="80" t="s">
        <v>1991</v>
      </c>
      <c r="H320" s="80" t="s">
        <v>1992</v>
      </c>
      <c r="I320" s="177"/>
      <c r="J320" s="81">
        <v>1586.6332386019556</v>
      </c>
      <c r="K320" s="81">
        <v>155.2523977917939</v>
      </c>
      <c r="L320" s="81">
        <v>75.517083057057377</v>
      </c>
      <c r="M320" s="81">
        <v>1732.1623562238892</v>
      </c>
      <c r="N320" s="81">
        <v>1540.0067279687255</v>
      </c>
      <c r="O320" s="81">
        <v>880.97859035427484</v>
      </c>
      <c r="P320" s="81">
        <v>538.08042138083545</v>
      </c>
      <c r="Q320" s="81">
        <v>56.337607978086503</v>
      </c>
      <c r="R320" s="81">
        <v>79.753104761209627</v>
      </c>
      <c r="S320" s="81">
        <v>82.380623411362322</v>
      </c>
      <c r="T320" s="82"/>
      <c r="U320" s="81">
        <v>100500769</v>
      </c>
      <c r="V320" s="81">
        <v>36839</v>
      </c>
      <c r="W320" s="81">
        <v>1895</v>
      </c>
      <c r="X320" s="81">
        <v>324810</v>
      </c>
      <c r="Y320" s="81">
        <v>316483</v>
      </c>
      <c r="Z320" s="81">
        <v>457146</v>
      </c>
      <c r="AA320" s="81">
        <v>108737</v>
      </c>
      <c r="AB320" s="81">
        <v>802778</v>
      </c>
      <c r="AC320" s="81">
        <v>13904136.5</v>
      </c>
      <c r="AD320" s="81">
        <v>82.380623411362322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5.665</v>
      </c>
      <c r="BH320" s="81">
        <v>18.402000000000001</v>
      </c>
      <c r="BI320" s="81">
        <v>1428.7339999999999</v>
      </c>
      <c r="BJ320" s="81">
        <v>81.316999999999993</v>
      </c>
      <c r="BK320" s="81">
        <v>240.93600000000001</v>
      </c>
      <c r="BL320" s="81">
        <v>0</v>
      </c>
      <c r="BM320" s="82"/>
      <c r="BN320" s="81">
        <v>2</v>
      </c>
      <c r="BO320" s="81">
        <v>1</v>
      </c>
      <c r="BP320" s="81">
        <v>35</v>
      </c>
      <c r="BQ320" s="81">
        <v>3</v>
      </c>
      <c r="BR320" s="81">
        <v>35</v>
      </c>
      <c r="BS320" s="81">
        <v>0</v>
      </c>
      <c r="BT320"/>
      <c r="BU320" s="80">
        <v>1467.2280000000001</v>
      </c>
      <c r="BV320" s="80">
        <v>169.07599999999999</v>
      </c>
      <c r="BW320" s="80">
        <v>71.846999999999994</v>
      </c>
      <c r="BX320" s="80">
        <v>4.7699999999999996</v>
      </c>
      <c r="BY320" s="80">
        <v>62.133000000000003</v>
      </c>
      <c r="BZ320" s="80">
        <v>0</v>
      </c>
      <c r="CA320" s="80">
        <v>0</v>
      </c>
      <c r="CB320" s="80">
        <v>0</v>
      </c>
      <c r="CC320" s="80">
        <v>0</v>
      </c>
    </row>
    <row r="321" spans="1:81">
      <c r="A321" s="80" t="s">
        <v>2000</v>
      </c>
      <c r="B321" s="80">
        <v>281</v>
      </c>
      <c r="C321" s="80">
        <v>9</v>
      </c>
      <c r="D321" s="80">
        <v>17</v>
      </c>
      <c r="E321" s="80">
        <v>2012</v>
      </c>
      <c r="F321" s="80" t="s">
        <v>88</v>
      </c>
      <c r="G321" s="80" t="s">
        <v>1991</v>
      </c>
      <c r="H321" s="80" t="s">
        <v>1992</v>
      </c>
      <c r="I321" s="177"/>
      <c r="J321" s="81">
        <v>1652.8050801671504</v>
      </c>
      <c r="K321" s="81">
        <v>156.20384061315801</v>
      </c>
      <c r="L321" s="81">
        <v>82.448901635817208</v>
      </c>
      <c r="M321" s="81">
        <v>1825.2220629550191</v>
      </c>
      <c r="N321" s="81">
        <v>1773.4205742538136</v>
      </c>
      <c r="O321" s="81">
        <v>887.16206319639718</v>
      </c>
      <c r="P321" s="81">
        <v>532.24869084201544</v>
      </c>
      <c r="Q321" s="81">
        <v>61.437366962547223</v>
      </c>
      <c r="R321" s="81">
        <v>79.519188662262721</v>
      </c>
      <c r="S321" s="81">
        <v>89.829327436098097</v>
      </c>
      <c r="T321" s="82"/>
      <c r="U321" s="81">
        <v>103712858</v>
      </c>
      <c r="V321" s="81">
        <v>36839</v>
      </c>
      <c r="W321" s="81">
        <v>1895</v>
      </c>
      <c r="X321" s="81">
        <v>324810</v>
      </c>
      <c r="Y321" s="81">
        <v>321225</v>
      </c>
      <c r="Z321" s="81">
        <v>464006</v>
      </c>
      <c r="AA321" s="81">
        <v>106950</v>
      </c>
      <c r="AB321" s="81">
        <v>805767</v>
      </c>
      <c r="AC321" s="81">
        <v>13504283.5</v>
      </c>
      <c r="AD321" s="81">
        <v>89.829327436098097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6.4989999999999997</v>
      </c>
      <c r="BH321" s="81">
        <v>19.574000000000002</v>
      </c>
      <c r="BI321" s="81">
        <v>1427.0609999999999</v>
      </c>
      <c r="BJ321" s="81">
        <v>84.546000000000006</v>
      </c>
      <c r="BK321" s="81">
        <v>268.66200000000003</v>
      </c>
      <c r="BL321" s="81">
        <v>0</v>
      </c>
      <c r="BM321" s="82"/>
      <c r="BN321" s="81">
        <v>2</v>
      </c>
      <c r="BO321" s="81">
        <v>1</v>
      </c>
      <c r="BP321" s="81">
        <v>36</v>
      </c>
      <c r="BQ321" s="81">
        <v>3</v>
      </c>
      <c r="BR321" s="81">
        <v>33</v>
      </c>
      <c r="BS321" s="81">
        <v>0</v>
      </c>
      <c r="BT321"/>
      <c r="BU321" s="80">
        <v>1477.826</v>
      </c>
      <c r="BV321" s="80">
        <v>196.23500000000001</v>
      </c>
      <c r="BW321" s="80">
        <v>71.498999999999995</v>
      </c>
      <c r="BX321" s="80">
        <v>4.3710000000000004</v>
      </c>
      <c r="BY321" s="80">
        <v>56.411000000000001</v>
      </c>
      <c r="BZ321" s="80">
        <v>0</v>
      </c>
      <c r="CA321" s="80">
        <v>0</v>
      </c>
      <c r="CB321" s="80">
        <v>0</v>
      </c>
      <c r="CC321" s="80">
        <v>0</v>
      </c>
    </row>
    <row r="322" spans="1:81">
      <c r="A322" s="80" t="s">
        <v>2001</v>
      </c>
      <c r="B322" s="80">
        <v>282</v>
      </c>
      <c r="C322" s="80">
        <v>10</v>
      </c>
      <c r="D322" s="80">
        <v>17</v>
      </c>
      <c r="E322" s="80">
        <v>2013</v>
      </c>
      <c r="F322" s="80" t="s">
        <v>89</v>
      </c>
      <c r="G322" s="80" t="s">
        <v>1991</v>
      </c>
      <c r="H322" s="80" t="s">
        <v>1992</v>
      </c>
      <c r="I322" s="177"/>
      <c r="J322" s="81">
        <v>1710.9775820710599</v>
      </c>
      <c r="K322" s="81">
        <v>134.54842080868576</v>
      </c>
      <c r="L322" s="81">
        <v>81.026745968951886</v>
      </c>
      <c r="M322" s="81">
        <v>1816.611419622838</v>
      </c>
      <c r="N322" s="81">
        <v>1794.7993124119894</v>
      </c>
      <c r="O322" s="81">
        <v>863.11078187080193</v>
      </c>
      <c r="P322" s="81">
        <v>529.29874588118855</v>
      </c>
      <c r="Q322" s="81">
        <v>62.389721811656891</v>
      </c>
      <c r="R322" s="81">
        <v>82.278778414836509</v>
      </c>
      <c r="S322" s="81">
        <v>79.556162908568197</v>
      </c>
      <c r="T322" s="82"/>
      <c r="U322" s="81">
        <v>107416579</v>
      </c>
      <c r="V322" s="81">
        <v>36839</v>
      </c>
      <c r="W322" s="81">
        <v>1895</v>
      </c>
      <c r="X322" s="81">
        <v>324810</v>
      </c>
      <c r="Y322" s="81">
        <v>324588</v>
      </c>
      <c r="Z322" s="81">
        <v>471582</v>
      </c>
      <c r="AA322" s="81">
        <v>105958</v>
      </c>
      <c r="AB322" s="81">
        <v>806525</v>
      </c>
      <c r="AC322" s="81">
        <v>13639502</v>
      </c>
      <c r="AD322" s="81">
        <v>79.556162908568197</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7.9169999999999998</v>
      </c>
      <c r="BH322" s="81">
        <v>23.65</v>
      </c>
      <c r="BI322" s="81">
        <v>1467.932</v>
      </c>
      <c r="BJ322" s="81">
        <v>77.468999999999994</v>
      </c>
      <c r="BK322" s="81">
        <v>290.12700000000001</v>
      </c>
      <c r="BL322" s="81">
        <v>0</v>
      </c>
      <c r="BM322" s="82"/>
      <c r="BN322" s="81">
        <v>2</v>
      </c>
      <c r="BO322" s="81">
        <v>2</v>
      </c>
      <c r="BP322" s="81">
        <v>37</v>
      </c>
      <c r="BQ322" s="81">
        <v>3</v>
      </c>
      <c r="BR322" s="81">
        <v>35</v>
      </c>
      <c r="BS322" s="81">
        <v>0</v>
      </c>
      <c r="BT322"/>
      <c r="BU322" s="80">
        <v>1519.5540000000001</v>
      </c>
      <c r="BV322" s="80">
        <v>210.166</v>
      </c>
      <c r="BW322" s="80">
        <v>76.159000000000006</v>
      </c>
      <c r="BX322" s="80">
        <v>4.1109999999999998</v>
      </c>
      <c r="BY322" s="80">
        <v>57.104999999999997</v>
      </c>
      <c r="BZ322" s="80">
        <v>0</v>
      </c>
      <c r="CA322" s="80">
        <v>0</v>
      </c>
      <c r="CB322" s="80">
        <v>0</v>
      </c>
      <c r="CC322" s="80">
        <v>0</v>
      </c>
    </row>
    <row r="323" spans="1:81">
      <c r="A323" s="80" t="s">
        <v>2002</v>
      </c>
      <c r="B323" s="80">
        <v>283</v>
      </c>
      <c r="C323" s="80">
        <v>11</v>
      </c>
      <c r="D323" s="80">
        <v>17</v>
      </c>
      <c r="E323" s="80">
        <v>2014</v>
      </c>
      <c r="F323" s="80" t="s">
        <v>90</v>
      </c>
      <c r="G323" s="80" t="s">
        <v>1991</v>
      </c>
      <c r="H323" s="80" t="s">
        <v>1992</v>
      </c>
      <c r="I323" s="177"/>
      <c r="J323" s="81">
        <v>1578.8276172170947</v>
      </c>
      <c r="K323" s="81">
        <v>131.69094861357968</v>
      </c>
      <c r="L323" s="81">
        <v>59.125451756804715</v>
      </c>
      <c r="M323" s="81">
        <v>1738.9400715914169</v>
      </c>
      <c r="N323" s="81">
        <v>1574.4064275772787</v>
      </c>
      <c r="O323" s="81">
        <v>827.20753669637622</v>
      </c>
      <c r="P323" s="81">
        <v>524.98664116358827</v>
      </c>
      <c r="Q323" s="81">
        <v>59.70336861375943</v>
      </c>
      <c r="R323" s="81">
        <v>79.929854707424411</v>
      </c>
      <c r="S323" s="81">
        <v>65.982568815092435</v>
      </c>
      <c r="T323" s="82"/>
      <c r="U323" s="81">
        <v>112210727</v>
      </c>
      <c r="V323" s="81">
        <v>33316</v>
      </c>
      <c r="W323" s="81">
        <v>1887</v>
      </c>
      <c r="X323" s="81">
        <v>321250</v>
      </c>
      <c r="Y323" s="81">
        <v>327780</v>
      </c>
      <c r="Z323" s="81">
        <v>476015</v>
      </c>
      <c r="AA323" s="81">
        <v>104551</v>
      </c>
      <c r="AB323" s="81">
        <v>804413</v>
      </c>
      <c r="AC323" s="81">
        <v>13291780</v>
      </c>
      <c r="AD323" s="81">
        <v>65.982568815092435</v>
      </c>
      <c r="AE323" s="82"/>
      <c r="AF323" s="81">
        <v>1325579378.8467448</v>
      </c>
      <c r="AG323" s="81">
        <v>93200278.44061321</v>
      </c>
      <c r="AH323" s="81">
        <v>14680987.725522526</v>
      </c>
      <c r="AI323" s="81">
        <v>1905274548.7042797</v>
      </c>
      <c r="AJ323" s="81">
        <v>1842046248.3399966</v>
      </c>
      <c r="AK323" s="81">
        <v>0</v>
      </c>
      <c r="AL323" s="81">
        <v>0</v>
      </c>
      <c r="AM323" s="81">
        <v>110433884.38361832</v>
      </c>
      <c r="AN323" s="81">
        <v>0</v>
      </c>
      <c r="AO323" s="81">
        <v>0</v>
      </c>
      <c r="AP323" s="82"/>
      <c r="AQ323" s="81">
        <v>5460</v>
      </c>
      <c r="AR323" s="81">
        <v>604</v>
      </c>
      <c r="AS323" s="81">
        <v>1</v>
      </c>
      <c r="AT323" s="81">
        <v>0</v>
      </c>
      <c r="AU323" s="81">
        <v>0</v>
      </c>
      <c r="AV323" s="81">
        <v>1</v>
      </c>
      <c r="AW323" s="81" t="s">
        <v>564</v>
      </c>
      <c r="AX323" s="82"/>
      <c r="AY323" s="81">
        <v>22080</v>
      </c>
      <c r="AZ323" s="81">
        <v>34801.300000000003</v>
      </c>
      <c r="BA323" s="81">
        <v>25</v>
      </c>
      <c r="BB323" s="81">
        <v>0</v>
      </c>
      <c r="BC323" s="81">
        <v>0</v>
      </c>
      <c r="BD323" s="81">
        <v>5226</v>
      </c>
      <c r="BE323" s="81" t="s">
        <v>564</v>
      </c>
      <c r="BF323" s="82"/>
      <c r="BG323" s="81">
        <v>6.5739999999999998</v>
      </c>
      <c r="BH323" s="81">
        <v>22.513000000000002</v>
      </c>
      <c r="BI323" s="81">
        <v>1412.2329999999999</v>
      </c>
      <c r="BJ323" s="81">
        <v>71.445999999999998</v>
      </c>
      <c r="BK323" s="81">
        <v>266.27199999999999</v>
      </c>
      <c r="BL323" s="81">
        <v>0</v>
      </c>
      <c r="BM323" s="82"/>
      <c r="BN323" s="81">
        <v>2</v>
      </c>
      <c r="BO323" s="81">
        <v>2</v>
      </c>
      <c r="BP323" s="81">
        <v>39</v>
      </c>
      <c r="BQ323" s="81">
        <v>3</v>
      </c>
      <c r="BR323" s="81">
        <v>35</v>
      </c>
      <c r="BS323" s="81">
        <v>0</v>
      </c>
      <c r="BT323"/>
      <c r="BU323" s="80">
        <v>1434.2909999999999</v>
      </c>
      <c r="BV323" s="80">
        <v>201.012</v>
      </c>
      <c r="BW323" s="80">
        <v>85.289000000000001</v>
      </c>
      <c r="BX323" s="80">
        <v>4.1509999999999998</v>
      </c>
      <c r="BY323" s="80">
        <v>54.295000000000002</v>
      </c>
      <c r="BZ323" s="80">
        <v>0</v>
      </c>
      <c r="CA323" s="80">
        <v>0</v>
      </c>
      <c r="CB323" s="80">
        <v>0</v>
      </c>
      <c r="CC323" s="80">
        <v>0</v>
      </c>
    </row>
    <row r="324" spans="1:81">
      <c r="A324" s="80" t="s">
        <v>2003</v>
      </c>
      <c r="B324" s="80">
        <v>284</v>
      </c>
      <c r="C324" s="80">
        <v>12</v>
      </c>
      <c r="D324" s="80">
        <v>17</v>
      </c>
      <c r="E324" s="80">
        <v>2015</v>
      </c>
      <c r="F324" s="80" t="s">
        <v>91</v>
      </c>
      <c r="G324" s="80" t="s">
        <v>1991</v>
      </c>
      <c r="H324" s="80" t="s">
        <v>1992</v>
      </c>
      <c r="I324" s="177"/>
      <c r="J324" s="81">
        <v>1384.9349015761886</v>
      </c>
      <c r="K324" s="81">
        <v>133.1303796201546</v>
      </c>
      <c r="L324" s="81">
        <v>62.817460734465335</v>
      </c>
      <c r="M324" s="81">
        <v>1454.1721685547866</v>
      </c>
      <c r="N324" s="81">
        <v>1485.8260069095509</v>
      </c>
      <c r="O324" s="81">
        <v>827.6975764553564</v>
      </c>
      <c r="P324" s="81">
        <v>518.70601535208584</v>
      </c>
      <c r="Q324" s="81">
        <v>58.339318870384602</v>
      </c>
      <c r="R324" s="81">
        <v>93.360730201827423</v>
      </c>
      <c r="S324" s="81">
        <v>76.800911910603133</v>
      </c>
      <c r="T324" s="82"/>
      <c r="U324" s="81">
        <v>109450085</v>
      </c>
      <c r="V324" s="81">
        <v>33316</v>
      </c>
      <c r="W324" s="81">
        <v>1887</v>
      </c>
      <c r="X324" s="81">
        <v>321250</v>
      </c>
      <c r="Y324" s="81">
        <v>331143</v>
      </c>
      <c r="Z324" s="81">
        <v>480886</v>
      </c>
      <c r="AA324" s="81">
        <v>103219</v>
      </c>
      <c r="AB324" s="81">
        <v>802936</v>
      </c>
      <c r="AC324" s="81">
        <v>15992954</v>
      </c>
      <c r="AD324" s="81">
        <v>76.800911910603133</v>
      </c>
      <c r="AE324" s="82"/>
      <c r="AF324" s="81">
        <v>1189176200.3995557</v>
      </c>
      <c r="AG324" s="81">
        <v>89702594.299669802</v>
      </c>
      <c r="AH324" s="81">
        <v>12774221.43671727</v>
      </c>
      <c r="AI324" s="81">
        <v>1935035205.7844372</v>
      </c>
      <c r="AJ324" s="81">
        <v>1771453079.4706593</v>
      </c>
      <c r="AK324" s="81">
        <v>0</v>
      </c>
      <c r="AL324" s="81">
        <v>0</v>
      </c>
      <c r="AM324" s="81">
        <v>110039010.61016004</v>
      </c>
      <c r="AN324" s="81">
        <v>0</v>
      </c>
      <c r="AO324" s="81">
        <v>0</v>
      </c>
      <c r="AP324" s="82"/>
      <c r="AQ324" s="81">
        <v>6033</v>
      </c>
      <c r="AR324" s="81">
        <v>855</v>
      </c>
      <c r="AS324" s="81">
        <v>1</v>
      </c>
      <c r="AT324" s="81">
        <v>0</v>
      </c>
      <c r="AU324" s="81">
        <v>0</v>
      </c>
      <c r="AV324" s="81">
        <v>1</v>
      </c>
      <c r="AW324" s="81" t="s">
        <v>564</v>
      </c>
      <c r="AX324" s="82"/>
      <c r="AY324" s="81">
        <v>25006.400000000001</v>
      </c>
      <c r="AZ324" s="81">
        <v>49503.5</v>
      </c>
      <c r="BA324" s="81">
        <v>25</v>
      </c>
      <c r="BB324" s="81">
        <v>0</v>
      </c>
      <c r="BC324" s="81">
        <v>0</v>
      </c>
      <c r="BD324" s="81">
        <v>5226</v>
      </c>
      <c r="BE324" s="81" t="s">
        <v>564</v>
      </c>
      <c r="BF324" s="82"/>
      <c r="BG324" s="81">
        <v>6.02</v>
      </c>
      <c r="BH324" s="81">
        <v>21.789000000000001</v>
      </c>
      <c r="BI324" s="81">
        <v>1263.0820000000001</v>
      </c>
      <c r="BJ324" s="81">
        <v>73.724000000000004</v>
      </c>
      <c r="BK324" s="81">
        <v>313.30199999999996</v>
      </c>
      <c r="BL324" s="81">
        <v>0</v>
      </c>
      <c r="BM324" s="82"/>
      <c r="BN324" s="81">
        <v>2</v>
      </c>
      <c r="BO324" s="81">
        <v>2</v>
      </c>
      <c r="BP324" s="81">
        <v>38</v>
      </c>
      <c r="BQ324" s="81">
        <v>3</v>
      </c>
      <c r="BR324" s="81">
        <v>36</v>
      </c>
      <c r="BS324" s="81">
        <v>0</v>
      </c>
      <c r="BT324"/>
      <c r="BU324" s="80">
        <v>1326.02</v>
      </c>
      <c r="BV324" s="80">
        <v>207.489</v>
      </c>
      <c r="BW324" s="80">
        <v>89.441999999999993</v>
      </c>
      <c r="BX324" s="80">
        <v>4.6520000000000001</v>
      </c>
      <c r="BY324" s="80">
        <v>50.286999999999999</v>
      </c>
      <c r="BZ324" s="80">
        <v>2.7E-2</v>
      </c>
      <c r="CA324" s="80">
        <v>0</v>
      </c>
      <c r="CB324" s="80">
        <v>0</v>
      </c>
      <c r="CC324" s="80">
        <v>0</v>
      </c>
    </row>
    <row r="325" spans="1:81">
      <c r="A325" s="80" t="s">
        <v>2004</v>
      </c>
      <c r="B325" s="80">
        <v>285</v>
      </c>
      <c r="C325" s="80">
        <v>13</v>
      </c>
      <c r="D325" s="80">
        <v>17</v>
      </c>
      <c r="E325" s="80">
        <v>2016</v>
      </c>
      <c r="F325" s="80" t="s">
        <v>92</v>
      </c>
      <c r="G325" s="80" t="s">
        <v>1991</v>
      </c>
      <c r="H325" s="80" t="s">
        <v>1992</v>
      </c>
      <c r="I325" s="177"/>
      <c r="J325" s="81">
        <v>1383.7158014396236</v>
      </c>
      <c r="K325" s="81">
        <v>113.53867323318303</v>
      </c>
      <c r="L325" s="81">
        <v>80.848486570177542</v>
      </c>
      <c r="M325" s="81">
        <v>1414.2883870813721</v>
      </c>
      <c r="N325" s="81">
        <v>1403.2615178606277</v>
      </c>
      <c r="O325" s="81">
        <v>823.90184815228577</v>
      </c>
      <c r="P325" s="81">
        <v>510.77800204006707</v>
      </c>
      <c r="Q325" s="81">
        <v>56.513533068164207</v>
      </c>
      <c r="R325" s="81">
        <v>96.373454968111474</v>
      </c>
      <c r="S325" s="81">
        <v>69.014715678299353</v>
      </c>
      <c r="T325" s="82"/>
      <c r="U325" s="81">
        <v>106656030</v>
      </c>
      <c r="V325" s="81">
        <v>33316</v>
      </c>
      <c r="W325" s="81">
        <v>1887</v>
      </c>
      <c r="X325" s="81">
        <v>321250</v>
      </c>
      <c r="Y325" s="81">
        <v>333780</v>
      </c>
      <c r="Z325" s="81">
        <v>484565</v>
      </c>
      <c r="AA325" s="81">
        <v>105126</v>
      </c>
      <c r="AB325" s="81">
        <v>800112</v>
      </c>
      <c r="AC325" s="81">
        <v>16459637.45837236</v>
      </c>
      <c r="AD325" s="81">
        <v>69.014715678299353</v>
      </c>
      <c r="AE325" s="82"/>
      <c r="AF325" s="81">
        <v>1195005163.9312871</v>
      </c>
      <c r="AG325" s="81">
        <v>73172865.134147093</v>
      </c>
      <c r="AH325" s="81">
        <v>12734044.109401571</v>
      </c>
      <c r="AI325" s="81">
        <v>1982913516.697928</v>
      </c>
      <c r="AJ325" s="81">
        <v>1651799583.201437</v>
      </c>
      <c r="AK325" s="81">
        <v>0</v>
      </c>
      <c r="AL325" s="81">
        <v>0</v>
      </c>
      <c r="AM325" s="81">
        <v>109737182.09619761</v>
      </c>
      <c r="AN325" s="81">
        <v>0</v>
      </c>
      <c r="AO325" s="81">
        <v>0</v>
      </c>
      <c r="AP325" s="82"/>
      <c r="AQ325" s="81">
        <v>6562</v>
      </c>
      <c r="AR325" s="81">
        <v>958</v>
      </c>
      <c r="AS325" s="81">
        <v>2</v>
      </c>
      <c r="AT325" s="81">
        <v>0</v>
      </c>
      <c r="AU325" s="81">
        <v>0</v>
      </c>
      <c r="AV325" s="81">
        <v>2</v>
      </c>
      <c r="AW325" s="81" t="s">
        <v>564</v>
      </c>
      <c r="AX325" s="82"/>
      <c r="AY325" s="81">
        <v>27737.599999999999</v>
      </c>
      <c r="AZ325" s="81">
        <v>64623.5</v>
      </c>
      <c r="BA325" s="81">
        <v>44.6</v>
      </c>
      <c r="BB325" s="81">
        <v>0</v>
      </c>
      <c r="BC325" s="81">
        <v>0</v>
      </c>
      <c r="BD325" s="81">
        <v>10976</v>
      </c>
      <c r="BE325" s="81" t="s">
        <v>564</v>
      </c>
      <c r="BF325" s="82"/>
      <c r="BG325" s="81">
        <v>5.6859999999999999</v>
      </c>
      <c r="BH325" s="81">
        <v>21.838999999999999</v>
      </c>
      <c r="BI325" s="81">
        <v>1049.3579999999999</v>
      </c>
      <c r="BJ325" s="81">
        <v>75.024000000000001</v>
      </c>
      <c r="BK325" s="81">
        <v>293.67900000000003</v>
      </c>
      <c r="BL325" s="81">
        <v>0</v>
      </c>
      <c r="BM325" s="82"/>
      <c r="BN325" s="81">
        <v>2</v>
      </c>
      <c r="BO325" s="81">
        <v>2</v>
      </c>
      <c r="BP325" s="81">
        <v>40</v>
      </c>
      <c r="BQ325" s="81">
        <v>3</v>
      </c>
      <c r="BR325" s="81">
        <v>34</v>
      </c>
      <c r="BS325" s="81">
        <v>0</v>
      </c>
      <c r="BT325"/>
      <c r="BU325" s="80">
        <v>1285.384</v>
      </c>
      <c r="BV325" s="80">
        <v>160.202</v>
      </c>
      <c r="BW325" s="80">
        <v>0</v>
      </c>
      <c r="BX325" s="80">
        <v>0</v>
      </c>
      <c r="BY325" s="80">
        <v>0</v>
      </c>
      <c r="BZ325" s="80">
        <v>0</v>
      </c>
      <c r="CA325" s="80">
        <v>0</v>
      </c>
      <c r="CB325" s="80">
        <v>0</v>
      </c>
      <c r="CC325" s="80">
        <v>0</v>
      </c>
    </row>
    <row r="326" spans="1:81">
      <c r="A326" s="80" t="s">
        <v>2005</v>
      </c>
      <c r="B326" s="80">
        <v>286</v>
      </c>
      <c r="C326" s="80">
        <v>14</v>
      </c>
      <c r="D326" s="80">
        <v>17</v>
      </c>
      <c r="E326" s="80">
        <v>2017</v>
      </c>
      <c r="F326" s="80" t="s">
        <v>71</v>
      </c>
      <c r="G326" s="80" t="s">
        <v>1991</v>
      </c>
      <c r="H326" s="80" t="s">
        <v>1992</v>
      </c>
      <c r="I326" s="177"/>
      <c r="J326" s="81">
        <v>1391.1557548336766</v>
      </c>
      <c r="K326" s="81">
        <v>116.16111056033115</v>
      </c>
      <c r="L326" s="81">
        <v>72.834607877380407</v>
      </c>
      <c r="M326" s="81">
        <v>1362.748119042639</v>
      </c>
      <c r="N326" s="81">
        <v>1498.8620330833653</v>
      </c>
      <c r="O326" s="81">
        <v>815.86340501535028</v>
      </c>
      <c r="P326" s="81">
        <v>502.81102099709301</v>
      </c>
      <c r="Q326" s="81">
        <v>54.420120866200953</v>
      </c>
      <c r="R326" s="81">
        <v>74.214961783174672</v>
      </c>
      <c r="S326" s="81">
        <v>75.679837440946756</v>
      </c>
      <c r="T326" s="82"/>
      <c r="U326" s="81">
        <v>114508301</v>
      </c>
      <c r="V326" s="81">
        <v>33316</v>
      </c>
      <c r="W326" s="81">
        <v>1887</v>
      </c>
      <c r="X326" s="81">
        <v>321250</v>
      </c>
      <c r="Y326" s="81">
        <v>336379</v>
      </c>
      <c r="Z326" s="81">
        <v>487797</v>
      </c>
      <c r="AA326" s="81">
        <v>104146</v>
      </c>
      <c r="AB326" s="81">
        <v>796773</v>
      </c>
      <c r="AC326" s="81">
        <v>12926687</v>
      </c>
      <c r="AD326" s="81">
        <v>75.679837440946756</v>
      </c>
      <c r="AE326" s="82"/>
      <c r="AF326" s="81">
        <v>1242830744.585284</v>
      </c>
      <c r="AG326" s="81">
        <v>83302544.948603719</v>
      </c>
      <c r="AH326" s="81">
        <v>15418597.924922161</v>
      </c>
      <c r="AI326" s="81">
        <v>2038392897.7875149</v>
      </c>
      <c r="AJ326" s="81">
        <v>1760638637.566951</v>
      </c>
      <c r="AK326" s="81">
        <v>0</v>
      </c>
      <c r="AL326" s="81">
        <v>0</v>
      </c>
      <c r="AM326" s="81">
        <v>109450222.81156319</v>
      </c>
      <c r="AN326" s="81">
        <v>0</v>
      </c>
      <c r="AO326" s="81">
        <v>0</v>
      </c>
      <c r="AP326" s="82"/>
      <c r="AQ326" s="81">
        <v>7045</v>
      </c>
      <c r="AR326" s="81">
        <v>1047</v>
      </c>
      <c r="AS326" s="81">
        <v>2</v>
      </c>
      <c r="AT326" s="81">
        <v>0</v>
      </c>
      <c r="AU326" s="81">
        <v>0</v>
      </c>
      <c r="AV326" s="81">
        <v>2</v>
      </c>
      <c r="AW326" s="81" t="s">
        <v>564</v>
      </c>
      <c r="AX326" s="82"/>
      <c r="AY326" s="81">
        <v>30264.5</v>
      </c>
      <c r="AZ326" s="81">
        <v>70964.700000000012</v>
      </c>
      <c r="BA326" s="81">
        <v>44.6</v>
      </c>
      <c r="BB326" s="81">
        <v>0</v>
      </c>
      <c r="BC326" s="81">
        <v>0</v>
      </c>
      <c r="BD326" s="81">
        <v>10976</v>
      </c>
      <c r="BE326" s="81" t="s">
        <v>564</v>
      </c>
      <c r="BF326" s="82"/>
      <c r="BG326" s="81">
        <v>6.81</v>
      </c>
      <c r="BH326" s="81">
        <v>22.126999999999999</v>
      </c>
      <c r="BI326" s="81">
        <v>1195.222</v>
      </c>
      <c r="BJ326" s="81">
        <v>78.296999999999997</v>
      </c>
      <c r="BK326" s="81">
        <v>276.39999999999998</v>
      </c>
      <c r="BL326" s="81">
        <v>0</v>
      </c>
      <c r="BM326" s="82"/>
      <c r="BN326" s="81">
        <v>2</v>
      </c>
      <c r="BO326" s="81">
        <v>2</v>
      </c>
      <c r="BP326" s="81">
        <v>41</v>
      </c>
      <c r="BQ326" s="81">
        <v>3</v>
      </c>
      <c r="BR326" s="81">
        <v>32</v>
      </c>
      <c r="BS326" s="81">
        <v>0</v>
      </c>
      <c r="BT326"/>
      <c r="BU326" s="80">
        <v>1308.8209999999999</v>
      </c>
      <c r="BV326" s="80">
        <v>152.15600000000001</v>
      </c>
      <c r="BW326" s="80">
        <v>63.793999999999997</v>
      </c>
      <c r="BX326" s="80">
        <v>4.1390000000000002</v>
      </c>
      <c r="BY326" s="80">
        <v>49.945999999999998</v>
      </c>
      <c r="BZ326" s="80">
        <v>0</v>
      </c>
      <c r="CA326" s="80">
        <v>0</v>
      </c>
      <c r="CB326" s="80">
        <v>0</v>
      </c>
      <c r="CC326" s="80">
        <v>0</v>
      </c>
    </row>
    <row r="327" spans="1:81">
      <c r="A327" s="80" t="s">
        <v>2006</v>
      </c>
      <c r="B327" s="80">
        <v>287</v>
      </c>
      <c r="C327" s="80">
        <v>15</v>
      </c>
      <c r="D327" s="80">
        <v>17</v>
      </c>
      <c r="E327" s="80">
        <v>2018</v>
      </c>
      <c r="F327" s="80" t="s">
        <v>93</v>
      </c>
      <c r="G327" s="80" t="s">
        <v>1991</v>
      </c>
      <c r="H327" s="80" t="s">
        <v>1992</v>
      </c>
      <c r="I327" s="177"/>
      <c r="J327" s="81">
        <v>1424.3933475120875</v>
      </c>
      <c r="K327" s="81">
        <v>106.36652716123623</v>
      </c>
      <c r="L327" s="81">
        <v>67.863427932637208</v>
      </c>
      <c r="M327" s="81">
        <v>1329.7753537011954</v>
      </c>
      <c r="N327" s="81">
        <v>1414.460464757092</v>
      </c>
      <c r="O327" s="81">
        <v>803.3430744922947</v>
      </c>
      <c r="P327" s="81">
        <v>497.31359257607852</v>
      </c>
      <c r="Q327" s="81">
        <v>50.251628604846907</v>
      </c>
      <c r="R327" s="81">
        <v>73.723141541712536</v>
      </c>
      <c r="S327" s="81">
        <v>79.724290591564582</v>
      </c>
      <c r="T327" s="82"/>
      <c r="U327" s="81">
        <v>117544299</v>
      </c>
      <c r="V327" s="81">
        <v>33316</v>
      </c>
      <c r="W327" s="81">
        <v>1887</v>
      </c>
      <c r="X327" s="81">
        <v>321250</v>
      </c>
      <c r="Y327" s="81">
        <v>338830</v>
      </c>
      <c r="Z327" s="81">
        <v>489508</v>
      </c>
      <c r="AA327" s="81">
        <v>104043</v>
      </c>
      <c r="AB327" s="81">
        <v>792868</v>
      </c>
      <c r="AC327" s="81">
        <v>12790696.5</v>
      </c>
      <c r="AD327" s="81">
        <v>79.724290591564582</v>
      </c>
      <c r="AE327" s="82"/>
      <c r="AF327" s="81">
        <v>1270734264.010505</v>
      </c>
      <c r="AG327" s="81">
        <v>73050911.06966649</v>
      </c>
      <c r="AH327" s="81">
        <v>14579741.049566509</v>
      </c>
      <c r="AI327" s="81">
        <v>1927405482.005754</v>
      </c>
      <c r="AJ327" s="81">
        <v>1805578144.4862821</v>
      </c>
      <c r="AK327" s="81">
        <v>0</v>
      </c>
      <c r="AL327" s="81">
        <v>0</v>
      </c>
      <c r="AM327" s="81">
        <v>109139160.8477236</v>
      </c>
      <c r="AN327" s="81">
        <v>0</v>
      </c>
      <c r="AO327" s="81">
        <v>0</v>
      </c>
      <c r="AP327" s="82"/>
      <c r="AQ327" s="81">
        <v>7631</v>
      </c>
      <c r="AR327" s="81">
        <v>1128</v>
      </c>
      <c r="AS327" s="81">
        <v>2</v>
      </c>
      <c r="AT327" s="81">
        <v>0</v>
      </c>
      <c r="AU327" s="81">
        <v>0</v>
      </c>
      <c r="AV327" s="81">
        <v>2</v>
      </c>
      <c r="AW327" s="81" t="s">
        <v>564</v>
      </c>
      <c r="AX327" s="82"/>
      <c r="AY327" s="81">
        <v>33304.699999999983</v>
      </c>
      <c r="AZ327" s="81">
        <v>118863</v>
      </c>
      <c r="BA327" s="81">
        <v>45</v>
      </c>
      <c r="BB327" s="81">
        <v>0</v>
      </c>
      <c r="BC327" s="81">
        <v>0</v>
      </c>
      <c r="BD327" s="81">
        <v>10976</v>
      </c>
      <c r="BE327" s="81" t="s">
        <v>564</v>
      </c>
      <c r="BF327" s="82"/>
      <c r="BG327" s="81">
        <v>5.391</v>
      </c>
      <c r="BH327" s="81">
        <v>56.454999999999998</v>
      </c>
      <c r="BI327" s="81">
        <v>1167.944</v>
      </c>
      <c r="BJ327" s="81">
        <v>62.133000000000003</v>
      </c>
      <c r="BK327" s="81">
        <v>268.84199999999998</v>
      </c>
      <c r="BL327" s="81">
        <v>0</v>
      </c>
      <c r="BM327" s="82"/>
      <c r="BN327" s="81">
        <v>2</v>
      </c>
      <c r="BO327" s="81">
        <v>2</v>
      </c>
      <c r="BP327" s="81">
        <v>42</v>
      </c>
      <c r="BQ327" s="81">
        <v>3</v>
      </c>
      <c r="BR327" s="81">
        <v>31</v>
      </c>
      <c r="BS327" s="81">
        <v>0</v>
      </c>
      <c r="BT327"/>
      <c r="BU327" s="80">
        <v>1261.3879999999999</v>
      </c>
      <c r="BV327" s="80">
        <v>149.29400000000001</v>
      </c>
      <c r="BW327" s="80">
        <v>61.936999999999998</v>
      </c>
      <c r="BX327" s="80">
        <v>38.912999999999997</v>
      </c>
      <c r="BY327" s="80">
        <v>49.232999999999997</v>
      </c>
      <c r="BZ327" s="80">
        <v>0</v>
      </c>
      <c r="CA327" s="80">
        <v>0</v>
      </c>
      <c r="CB327" s="80">
        <v>0</v>
      </c>
      <c r="CC327" s="80">
        <v>0</v>
      </c>
    </row>
    <row r="328" spans="1:81">
      <c r="A328" s="80" t="s">
        <v>2007</v>
      </c>
      <c r="B328" s="80">
        <v>288</v>
      </c>
      <c r="C328" s="80">
        <v>16</v>
      </c>
      <c r="D328" s="80">
        <v>17</v>
      </c>
      <c r="E328" s="80">
        <v>2019</v>
      </c>
      <c r="F328" s="80" t="s">
        <v>73</v>
      </c>
      <c r="G328" s="80" t="s">
        <v>1991</v>
      </c>
      <c r="H328" s="80" t="s">
        <v>1992</v>
      </c>
      <c r="I328" s="177"/>
      <c r="J328" s="81">
        <v>1307.8404745959563</v>
      </c>
      <c r="K328" s="81">
        <v>119.81188654659654</v>
      </c>
      <c r="L328" s="81">
        <v>68.501632532869877</v>
      </c>
      <c r="M328" s="81">
        <v>1349.1306196887813</v>
      </c>
      <c r="N328" s="81">
        <v>1371.0066572069059</v>
      </c>
      <c r="O328" s="81">
        <v>784.04996037065371</v>
      </c>
      <c r="P328" s="81">
        <v>479.91221512300666</v>
      </c>
      <c r="Q328" s="81">
        <v>48.655221044896983</v>
      </c>
      <c r="R328" s="81">
        <v>76.517315780922161</v>
      </c>
      <c r="S328" s="81">
        <v>82.423006947702888</v>
      </c>
      <c r="T328" s="82"/>
      <c r="U328" s="81">
        <v>114689766</v>
      </c>
      <c r="V328" s="81">
        <v>33316</v>
      </c>
      <c r="W328" s="81">
        <v>1887</v>
      </c>
      <c r="X328" s="81">
        <v>321250</v>
      </c>
      <c r="Y328" s="81">
        <v>340913</v>
      </c>
      <c r="Z328" s="81">
        <v>490869</v>
      </c>
      <c r="AA328" s="81">
        <v>99651</v>
      </c>
      <c r="AB328" s="81">
        <v>788465</v>
      </c>
      <c r="AC328" s="81">
        <v>13492912</v>
      </c>
      <c r="AD328" s="81">
        <v>82.423006947702888</v>
      </c>
      <c r="AE328" s="82"/>
      <c r="AF328" s="81">
        <v>1141235580.5852981</v>
      </c>
      <c r="AG328" s="81">
        <v>71184430.541416079</v>
      </c>
      <c r="AH328" s="81">
        <v>15419810.94744185</v>
      </c>
      <c r="AI328" s="81">
        <v>1990492765.889828</v>
      </c>
      <c r="AJ328" s="81">
        <v>1683553321.6862669</v>
      </c>
      <c r="AK328" s="81">
        <v>0</v>
      </c>
      <c r="AL328" s="81">
        <v>0</v>
      </c>
      <c r="AM328" s="81">
        <v>107382997.43865788</v>
      </c>
      <c r="AN328" s="81">
        <v>0</v>
      </c>
      <c r="AO328" s="81">
        <v>0</v>
      </c>
      <c r="AP328" s="82"/>
      <c r="AQ328" s="81">
        <v>8117</v>
      </c>
      <c r="AR328" s="81">
        <v>1217</v>
      </c>
      <c r="AS328" s="81">
        <v>3</v>
      </c>
      <c r="AT328" s="81">
        <v>0</v>
      </c>
      <c r="AU328" s="81">
        <v>0</v>
      </c>
      <c r="AV328" s="81">
        <v>2</v>
      </c>
      <c r="AW328" s="81" t="s">
        <v>564</v>
      </c>
      <c r="AX328" s="82"/>
      <c r="AY328" s="81">
        <v>35789.800000000017</v>
      </c>
      <c r="AZ328" s="81">
        <v>120997.1</v>
      </c>
      <c r="BA328" s="81">
        <v>64.400000000000006</v>
      </c>
      <c r="BB328" s="81">
        <v>0</v>
      </c>
      <c r="BC328" s="81">
        <v>0</v>
      </c>
      <c r="BD328" s="81">
        <v>10976</v>
      </c>
      <c r="BE328" s="81" t="s">
        <v>564</v>
      </c>
      <c r="BF328" s="82"/>
      <c r="BG328" s="81">
        <v>0</v>
      </c>
      <c r="BH328" s="81">
        <v>18.146999999999998</v>
      </c>
      <c r="BI328" s="81">
        <v>1172.1130000000001</v>
      </c>
      <c r="BJ328" s="81">
        <v>60.866999999999997</v>
      </c>
      <c r="BK328" s="81">
        <v>275.89400000000001</v>
      </c>
      <c r="BL328" s="81">
        <v>0</v>
      </c>
      <c r="BM328" s="82"/>
      <c r="BN328" s="81">
        <v>0</v>
      </c>
      <c r="BO328" s="81">
        <v>1</v>
      </c>
      <c r="BP328" s="81">
        <v>41</v>
      </c>
      <c r="BQ328" s="81">
        <v>3</v>
      </c>
      <c r="BR328" s="81">
        <v>33</v>
      </c>
      <c r="BS328" s="81">
        <v>0</v>
      </c>
      <c r="BT328"/>
      <c r="BU328" s="80">
        <v>1268.598</v>
      </c>
      <c r="BV328" s="80">
        <v>147.34</v>
      </c>
      <c r="BW328" s="80">
        <v>58.63</v>
      </c>
      <c r="BX328" s="80">
        <v>4.42</v>
      </c>
      <c r="BY328" s="80">
        <v>48.033000000000001</v>
      </c>
      <c r="BZ328" s="80">
        <v>0</v>
      </c>
      <c r="CA328" s="80">
        <v>0</v>
      </c>
      <c r="CB328" s="80">
        <v>0</v>
      </c>
      <c r="CC328" s="80">
        <v>0</v>
      </c>
    </row>
    <row r="329" spans="1:81">
      <c r="A329" s="80" t="s">
        <v>2008</v>
      </c>
      <c r="B329" s="80">
        <v>289</v>
      </c>
      <c r="C329" s="80">
        <v>17</v>
      </c>
      <c r="D329" s="80">
        <v>17</v>
      </c>
      <c r="E329" s="80">
        <v>2020</v>
      </c>
      <c r="F329" s="80" t="s">
        <v>218</v>
      </c>
      <c r="G329" s="174" t="s">
        <v>1991</v>
      </c>
      <c r="H329" s="80" t="s">
        <v>1992</v>
      </c>
      <c r="I329" s="177"/>
      <c r="J329" s="81">
        <v>1168.048158610902</v>
      </c>
      <c r="K329" s="81">
        <v>128.42606940793266</v>
      </c>
      <c r="L329" s="81">
        <v>86.362897216008406</v>
      </c>
      <c r="M329" s="81">
        <v>1180.0318804189053</v>
      </c>
      <c r="N329" s="81">
        <v>1291.1665225448887</v>
      </c>
      <c r="O329" s="81">
        <v>688.89651754106671</v>
      </c>
      <c r="P329" s="81">
        <v>455.48810757496005</v>
      </c>
      <c r="Q329" s="81">
        <v>46.27276359931767</v>
      </c>
      <c r="R329" s="81">
        <v>77.38925937390529</v>
      </c>
      <c r="S329" s="81">
        <v>83.438198808661937</v>
      </c>
      <c r="T329" s="82"/>
      <c r="U329" s="81">
        <v>108339119</v>
      </c>
      <c r="V329" s="81">
        <v>32308</v>
      </c>
      <c r="W329" s="81">
        <v>2514</v>
      </c>
      <c r="X329" s="81">
        <v>317836</v>
      </c>
      <c r="Y329" s="81">
        <v>343589</v>
      </c>
      <c r="Z329" s="81">
        <v>492268</v>
      </c>
      <c r="AA329" s="81">
        <v>102759</v>
      </c>
      <c r="AB329" s="81">
        <v>784774</v>
      </c>
      <c r="AC329" s="81">
        <v>13717862.499999998</v>
      </c>
      <c r="AD329" s="81">
        <v>83.438198808661937</v>
      </c>
      <c r="AE329" s="82"/>
      <c r="AF329" s="81">
        <v>1046540909.3071851</v>
      </c>
      <c r="AG329" s="81">
        <v>72929868.052463725</v>
      </c>
      <c r="AH329" s="81">
        <v>19956372.488139644</v>
      </c>
      <c r="AI329" s="81">
        <v>1848720519.0810113</v>
      </c>
      <c r="AJ329" s="81">
        <v>1627119684.2009141</v>
      </c>
      <c r="AK329" s="81"/>
      <c r="AL329" s="81"/>
      <c r="AM329" s="81">
        <v>102421726.02099302</v>
      </c>
      <c r="AN329" s="81"/>
      <c r="AO329" s="81"/>
      <c r="AP329" s="82"/>
      <c r="AQ329" s="81">
        <v>8594</v>
      </c>
      <c r="AR329" s="81">
        <v>1259</v>
      </c>
      <c r="AS329" s="81">
        <v>3</v>
      </c>
      <c r="AT329" s="81">
        <v>0</v>
      </c>
      <c r="AU329" s="81">
        <v>0</v>
      </c>
      <c r="AV329" s="81">
        <v>2</v>
      </c>
      <c r="AW329" s="81">
        <v>3</v>
      </c>
      <c r="AX329" s="82"/>
      <c r="AY329" s="81">
        <v>38243.700000000157</v>
      </c>
      <c r="AZ329" s="81">
        <v>122238.4999999998</v>
      </c>
      <c r="BA329" s="81">
        <v>64.400000000000006</v>
      </c>
      <c r="BB329" s="81">
        <v>0</v>
      </c>
      <c r="BC329" s="81">
        <v>0</v>
      </c>
      <c r="BD329" s="81">
        <v>10976</v>
      </c>
      <c r="BE329" s="81">
        <v>64.400000000000006</v>
      </c>
      <c r="BF329" s="82"/>
      <c r="BG329" s="81">
        <v>3.8959999999999999</v>
      </c>
      <c r="BH329" s="81">
        <v>58.530999999999999</v>
      </c>
      <c r="BI329" s="81">
        <v>1063.8989999999999</v>
      </c>
      <c r="BJ329" s="81">
        <v>11.286</v>
      </c>
      <c r="BK329" s="81">
        <v>256.36700000000002</v>
      </c>
      <c r="BL329" s="81">
        <v>0</v>
      </c>
      <c r="BM329" s="82"/>
      <c r="BN329" s="81">
        <v>1</v>
      </c>
      <c r="BO329" s="81">
        <v>2</v>
      </c>
      <c r="BP329" s="81">
        <v>41</v>
      </c>
      <c r="BQ329" s="81">
        <v>1</v>
      </c>
      <c r="BR329" s="81">
        <v>25</v>
      </c>
      <c r="BS329" s="81">
        <v>0</v>
      </c>
      <c r="BT329"/>
      <c r="BU329" s="80">
        <v>1135.2360000000001</v>
      </c>
      <c r="BV329" s="80">
        <v>150.166</v>
      </c>
      <c r="BW329" s="80">
        <v>48.884999999999998</v>
      </c>
      <c r="BX329" s="80">
        <v>18.047999999999998</v>
      </c>
      <c r="BY329" s="80">
        <v>41.643999999999998</v>
      </c>
      <c r="BZ329" s="80">
        <v>0</v>
      </c>
      <c r="CA329" s="80">
        <v>0</v>
      </c>
      <c r="CB329" s="80">
        <v>0</v>
      </c>
      <c r="CC329" s="80">
        <v>0</v>
      </c>
    </row>
    <row r="330" spans="1:81">
      <c r="A330" s="80" t="s">
        <v>2009</v>
      </c>
      <c r="B330" s="80">
        <v>289</v>
      </c>
      <c r="C330" s="80">
        <v>18</v>
      </c>
      <c r="D330" s="80">
        <v>17</v>
      </c>
      <c r="E330" s="80">
        <v>2021</v>
      </c>
      <c r="F330" s="80" t="s">
        <v>75</v>
      </c>
      <c r="G330" s="174" t="s">
        <v>1991</v>
      </c>
      <c r="H330" s="80" t="s">
        <v>1992</v>
      </c>
      <c r="I330" s="177"/>
      <c r="J330" s="81">
        <v>1229.7564552495692</v>
      </c>
      <c r="K330" s="81">
        <v>105.36102024997646</v>
      </c>
      <c r="L330" s="81">
        <v>62.906098551357601</v>
      </c>
      <c r="M330" s="81">
        <v>1311.2868355098392</v>
      </c>
      <c r="N330" s="81">
        <v>1146.132018009687</v>
      </c>
      <c r="O330" s="81">
        <v>668.576613540582</v>
      </c>
      <c r="P330" s="81">
        <v>464.71973564427367</v>
      </c>
      <c r="Q330" s="81">
        <v>46.520113405314554</v>
      </c>
      <c r="R330" s="81">
        <v>79.196544764398624</v>
      </c>
      <c r="S330" s="81">
        <v>83.719257332527476</v>
      </c>
      <c r="T330" s="82"/>
      <c r="U330" s="81">
        <v>118507730</v>
      </c>
      <c r="V330" s="81">
        <v>32308</v>
      </c>
      <c r="W330" s="81">
        <v>2514</v>
      </c>
      <c r="X330" s="81">
        <v>317836</v>
      </c>
      <c r="Y330" s="81">
        <v>345556</v>
      </c>
      <c r="Z330" s="81">
        <v>491930</v>
      </c>
      <c r="AA330" s="81">
        <v>102242</v>
      </c>
      <c r="AB330" s="81">
        <v>779613</v>
      </c>
      <c r="AC330" s="81">
        <v>13606736.499999998</v>
      </c>
      <c r="AD330" s="81">
        <v>83.719257332527476</v>
      </c>
      <c r="AE330" s="82"/>
      <c r="AF330" s="81">
        <v>1066202057.314561</v>
      </c>
      <c r="AG330" s="81">
        <v>72958897.363062218</v>
      </c>
      <c r="AH330" s="81">
        <v>13610044.072548948</v>
      </c>
      <c r="AI330" s="81">
        <v>2026118686.8643892</v>
      </c>
      <c r="AJ330" s="81">
        <v>1349448294.7339699</v>
      </c>
      <c r="AK330" s="81">
        <v>0</v>
      </c>
      <c r="AL330" s="81">
        <v>0</v>
      </c>
      <c r="AM330" s="81">
        <v>102335033.36550465</v>
      </c>
      <c r="AN330" s="81">
        <v>0</v>
      </c>
      <c r="AO330" s="81">
        <v>0</v>
      </c>
      <c r="AP330" s="82"/>
      <c r="AQ330" s="81">
        <v>9116</v>
      </c>
      <c r="AR330" s="81">
        <v>1284</v>
      </c>
      <c r="AS330" s="81">
        <v>3</v>
      </c>
      <c r="AT330" s="81">
        <v>1</v>
      </c>
      <c r="AU330" s="81">
        <v>0</v>
      </c>
      <c r="AV330" s="81">
        <v>2</v>
      </c>
      <c r="AW330" s="81"/>
      <c r="AX330" s="82"/>
      <c r="AY330" s="81">
        <v>41149.500000000276</v>
      </c>
      <c r="AZ330" s="81">
        <v>123109.5999999998</v>
      </c>
      <c r="BA330" s="81">
        <v>64.400000000000006</v>
      </c>
      <c r="BB330" s="81">
        <v>9</v>
      </c>
      <c r="BC330" s="81">
        <v>0</v>
      </c>
      <c r="BD330" s="81">
        <v>10976</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2010</v>
      </c>
      <c r="B331" s="80">
        <v>289</v>
      </c>
      <c r="C331" s="80">
        <v>19</v>
      </c>
      <c r="D331" s="80">
        <v>17</v>
      </c>
      <c r="E331" s="80">
        <v>2022</v>
      </c>
      <c r="F331" s="80" t="s">
        <v>568</v>
      </c>
      <c r="G331" s="80" t="s">
        <v>1991</v>
      </c>
      <c r="H331" s="80" t="s">
        <v>1992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9727</v>
      </c>
      <c r="AR331" s="81">
        <v>1308</v>
      </c>
      <c r="AS331" s="81">
        <v>4</v>
      </c>
      <c r="AT331" s="81">
        <v>1</v>
      </c>
      <c r="AU331" s="81">
        <v>0</v>
      </c>
      <c r="AV331" s="81">
        <v>2</v>
      </c>
      <c r="AW331" s="81"/>
      <c r="AX331" s="82"/>
      <c r="AY331" s="81">
        <v>44464.000000000364</v>
      </c>
      <c r="AZ331" s="81">
        <v>123858.29999999986</v>
      </c>
      <c r="BA331" s="81">
        <v>84.2</v>
      </c>
      <c r="BB331" s="81">
        <v>9</v>
      </c>
      <c r="BC331" s="81">
        <v>0</v>
      </c>
      <c r="BD331" s="81">
        <v>10976</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2011</v>
      </c>
      <c r="B332" s="80">
        <v>307</v>
      </c>
      <c r="C332" s="80">
        <v>1</v>
      </c>
      <c r="D332" s="80">
        <v>19</v>
      </c>
      <c r="E332" s="80">
        <v>1990</v>
      </c>
      <c r="F332" s="80" t="s">
        <v>562</v>
      </c>
      <c r="G332" s="80" t="s">
        <v>2012</v>
      </c>
      <c r="H332" s="80" t="s">
        <v>2013</v>
      </c>
      <c r="I332" s="177"/>
      <c r="J332" s="81">
        <v>71.313516962888542</v>
      </c>
      <c r="K332" s="81">
        <v>60.945000278083533</v>
      </c>
      <c r="L332" s="81">
        <v>7.1157192042819739</v>
      </c>
      <c r="M332" s="81">
        <v>327.92387598614079</v>
      </c>
      <c r="N332" s="81">
        <v>552.86158146168793</v>
      </c>
      <c r="O332" s="81">
        <v>387.95882156494639</v>
      </c>
      <c r="P332" s="81">
        <v>247.57106091937587</v>
      </c>
      <c r="Q332" s="81">
        <v>38.102982034191349</v>
      </c>
      <c r="R332" s="81">
        <v>0</v>
      </c>
      <c r="S332" s="81">
        <v>47.916335196294774</v>
      </c>
      <c r="T332" s="82"/>
      <c r="U332" s="81">
        <v>17788845</v>
      </c>
      <c r="V332" s="81">
        <v>23400</v>
      </c>
      <c r="W332" s="81">
        <v>65</v>
      </c>
      <c r="X332" s="81">
        <v>136783</v>
      </c>
      <c r="Y332" s="81">
        <v>242021</v>
      </c>
      <c r="Z332" s="81">
        <v>159572</v>
      </c>
      <c r="AA332" s="81">
        <v>60113</v>
      </c>
      <c r="AB332" s="81">
        <v>618663</v>
      </c>
      <c r="AC332" s="81">
        <v>0</v>
      </c>
      <c r="AD332" s="81">
        <v>47.916335196294774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2014</v>
      </c>
      <c r="B333" s="80">
        <v>308</v>
      </c>
      <c r="C333" s="80">
        <v>2</v>
      </c>
      <c r="D333" s="80">
        <v>19</v>
      </c>
      <c r="E333" s="80">
        <v>2005</v>
      </c>
      <c r="F333" s="80" t="s">
        <v>565</v>
      </c>
      <c r="G333" s="80" t="s">
        <v>2012</v>
      </c>
      <c r="H333" s="80" t="s">
        <v>2013</v>
      </c>
      <c r="I333" s="177"/>
      <c r="J333" s="81">
        <v>72.564360778395312</v>
      </c>
      <c r="K333" s="81">
        <v>39.924553068332003</v>
      </c>
      <c r="L333" s="81">
        <v>10.489811599503737</v>
      </c>
      <c r="M333" s="81">
        <v>541.42442599654373</v>
      </c>
      <c r="N333" s="81">
        <v>836.40932113142685</v>
      </c>
      <c r="O333" s="81">
        <v>381.02927355610939</v>
      </c>
      <c r="P333" s="81">
        <v>208.09615328947214</v>
      </c>
      <c r="Q333" s="81">
        <v>39.813681158625251</v>
      </c>
      <c r="R333" s="81">
        <v>0</v>
      </c>
      <c r="S333" s="81">
        <v>42.003980460988153</v>
      </c>
      <c r="T333" s="82"/>
      <c r="U333" s="81">
        <v>9221225</v>
      </c>
      <c r="V333" s="81">
        <v>18710</v>
      </c>
      <c r="W333" s="81">
        <v>126</v>
      </c>
      <c r="X333" s="81">
        <v>128940</v>
      </c>
      <c r="Y333" s="81">
        <v>316012</v>
      </c>
      <c r="Z333" s="81">
        <v>181357</v>
      </c>
      <c r="AA333" s="81">
        <v>41382</v>
      </c>
      <c r="AB333" s="81">
        <v>675784</v>
      </c>
      <c r="AC333" s="81">
        <v>0</v>
      </c>
      <c r="AD333" s="81">
        <v>42.003980460988153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2015</v>
      </c>
      <c r="B334" s="80">
        <v>309</v>
      </c>
      <c r="C334" s="80">
        <v>3</v>
      </c>
      <c r="D334" s="80">
        <v>19</v>
      </c>
      <c r="E334" s="80">
        <v>2006</v>
      </c>
      <c r="F334" s="80" t="s">
        <v>566</v>
      </c>
      <c r="G334" s="80" t="s">
        <v>2012</v>
      </c>
      <c r="H334" s="80" t="s">
        <v>2013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2016</v>
      </c>
      <c r="B335" s="80">
        <v>310</v>
      </c>
      <c r="C335" s="80">
        <v>4</v>
      </c>
      <c r="D335" s="80">
        <v>19</v>
      </c>
      <c r="E335" s="80">
        <v>2007</v>
      </c>
      <c r="F335" s="80" t="s">
        <v>567</v>
      </c>
      <c r="G335" s="80" t="s">
        <v>2012</v>
      </c>
      <c r="H335" s="80" t="s">
        <v>2013</v>
      </c>
      <c r="I335" s="177"/>
      <c r="J335" s="81">
        <v>90.230521232293427</v>
      </c>
      <c r="K335" s="81">
        <v>42.653663093378796</v>
      </c>
      <c r="L335" s="81">
        <v>13.505879521791529</v>
      </c>
      <c r="M335" s="81">
        <v>592.85258314680686</v>
      </c>
      <c r="N335" s="81">
        <v>907.42763092304278</v>
      </c>
      <c r="O335" s="81">
        <v>361.60904053807332</v>
      </c>
      <c r="P335" s="81">
        <v>201.56382367082665</v>
      </c>
      <c r="Q335" s="81">
        <v>42.685230098060913</v>
      </c>
      <c r="R335" s="81">
        <v>0</v>
      </c>
      <c r="S335" s="81">
        <v>45.069716334417606</v>
      </c>
      <c r="T335" s="82"/>
      <c r="U335" s="81">
        <v>9924285</v>
      </c>
      <c r="V335" s="81">
        <v>17996</v>
      </c>
      <c r="W335" s="81">
        <v>121</v>
      </c>
      <c r="X335" s="81">
        <v>151232</v>
      </c>
      <c r="Y335" s="81">
        <v>326644</v>
      </c>
      <c r="Z335" s="81">
        <v>178921</v>
      </c>
      <c r="AA335" s="81">
        <v>39472</v>
      </c>
      <c r="AB335" s="81">
        <v>686208</v>
      </c>
      <c r="AC335" s="81">
        <v>0</v>
      </c>
      <c r="AD335" s="81">
        <v>45.069716334417606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2017</v>
      </c>
      <c r="B336" s="80">
        <v>311</v>
      </c>
      <c r="C336" s="80">
        <v>5</v>
      </c>
      <c r="D336" s="80">
        <v>19</v>
      </c>
      <c r="E336" s="80">
        <v>2008</v>
      </c>
      <c r="F336" s="80" t="s">
        <v>84</v>
      </c>
      <c r="G336" s="80" t="s">
        <v>2012</v>
      </c>
      <c r="H336" s="80" t="s">
        <v>2013</v>
      </c>
      <c r="I336" s="177"/>
      <c r="J336" s="81">
        <v>66.362165322131389</v>
      </c>
      <c r="K336" s="81">
        <v>33.83546324544335</v>
      </c>
      <c r="L336" s="81">
        <v>12.08605658998153</v>
      </c>
      <c r="M336" s="81">
        <v>591.60597594182798</v>
      </c>
      <c r="N336" s="81">
        <v>903.7125041239043</v>
      </c>
      <c r="O336" s="81">
        <v>344.08354882121313</v>
      </c>
      <c r="P336" s="81">
        <v>193.45865916481696</v>
      </c>
      <c r="Q336" s="81">
        <v>42.275143589140349</v>
      </c>
      <c r="R336" s="81">
        <v>0</v>
      </c>
      <c r="S336" s="81">
        <v>55.474226814383897</v>
      </c>
      <c r="T336" s="82"/>
      <c r="U336" s="81">
        <v>9308214</v>
      </c>
      <c r="V336" s="81">
        <v>17996</v>
      </c>
      <c r="W336" s="81">
        <v>121</v>
      </c>
      <c r="X336" s="81">
        <v>151232</v>
      </c>
      <c r="Y336" s="81">
        <v>330891</v>
      </c>
      <c r="Z336" s="81">
        <v>176225</v>
      </c>
      <c r="AA336" s="81">
        <v>37928</v>
      </c>
      <c r="AB336" s="81">
        <v>690783</v>
      </c>
      <c r="AC336" s="81">
        <v>0</v>
      </c>
      <c r="AD336" s="81">
        <v>55.474226814383897</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2018</v>
      </c>
      <c r="B337" s="80">
        <v>312</v>
      </c>
      <c r="C337" s="80">
        <v>6</v>
      </c>
      <c r="D337" s="80">
        <v>19</v>
      </c>
      <c r="E337" s="80">
        <v>2009</v>
      </c>
      <c r="F337" s="80" t="s">
        <v>85</v>
      </c>
      <c r="G337" s="80" t="s">
        <v>2012</v>
      </c>
      <c r="H337" s="80" t="s">
        <v>2013</v>
      </c>
      <c r="I337" s="177"/>
      <c r="J337" s="81">
        <v>60.539318639710778</v>
      </c>
      <c r="K337" s="81">
        <v>32.471770067895449</v>
      </c>
      <c r="L337" s="81">
        <v>12.856608978736331</v>
      </c>
      <c r="M337" s="81">
        <v>564.04090480691286</v>
      </c>
      <c r="N337" s="81">
        <v>830.56839911493671</v>
      </c>
      <c r="O337" s="81">
        <v>345.73799340227998</v>
      </c>
      <c r="P337" s="81">
        <v>184.02170586140039</v>
      </c>
      <c r="Q337" s="81">
        <v>40.416755144890352</v>
      </c>
      <c r="R337" s="81">
        <v>0</v>
      </c>
      <c r="S337" s="81">
        <v>61.821150034399828</v>
      </c>
      <c r="T337" s="82"/>
      <c r="U337" s="81">
        <v>7478631</v>
      </c>
      <c r="V337" s="81">
        <v>19912</v>
      </c>
      <c r="W337" s="81">
        <v>124</v>
      </c>
      <c r="X337" s="81">
        <v>164754</v>
      </c>
      <c r="Y337" s="81">
        <v>333243</v>
      </c>
      <c r="Z337" s="81">
        <v>174779</v>
      </c>
      <c r="AA337" s="81">
        <v>37038</v>
      </c>
      <c r="AB337" s="81">
        <v>693276</v>
      </c>
      <c r="AC337" s="81">
        <v>0</v>
      </c>
      <c r="AD337" s="81">
        <v>61.821150034399828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9.02</v>
      </c>
      <c r="BJ337" s="81">
        <v>6.03</v>
      </c>
      <c r="BK337" s="81">
        <v>125.631</v>
      </c>
      <c r="BL337" s="81">
        <v>0</v>
      </c>
      <c r="BM337" s="82"/>
      <c r="BN337" s="81">
        <v>0</v>
      </c>
      <c r="BO337" s="81">
        <v>0</v>
      </c>
      <c r="BP337" s="81">
        <v>1</v>
      </c>
      <c r="BQ337" s="81">
        <v>1</v>
      </c>
      <c r="BR337" s="81">
        <v>14</v>
      </c>
      <c r="BS337" s="81">
        <v>0</v>
      </c>
      <c r="BT337"/>
      <c r="BU337" s="80"/>
      <c r="BV337" s="80"/>
      <c r="BW337" s="80"/>
      <c r="BX337" s="80"/>
      <c r="BY337" s="80"/>
      <c r="BZ337" s="80"/>
      <c r="CA337" s="80"/>
      <c r="CB337" s="80"/>
      <c r="CC337" s="80"/>
    </row>
    <row r="338" spans="1:81">
      <c r="A338" s="80" t="s">
        <v>2019</v>
      </c>
      <c r="B338" s="80">
        <v>313</v>
      </c>
      <c r="C338" s="80">
        <v>7</v>
      </c>
      <c r="D338" s="80">
        <v>19</v>
      </c>
      <c r="E338" s="80">
        <v>2010</v>
      </c>
      <c r="F338" s="80" t="s">
        <v>86</v>
      </c>
      <c r="G338" s="80" t="s">
        <v>2012</v>
      </c>
      <c r="H338" s="80" t="s">
        <v>2013</v>
      </c>
      <c r="I338" s="177"/>
      <c r="J338" s="81">
        <v>52.931772001756975</v>
      </c>
      <c r="K338" s="81">
        <v>29.109671335955031</v>
      </c>
      <c r="L338" s="81">
        <v>12.008751945028298</v>
      </c>
      <c r="M338" s="81">
        <v>570.60223583239815</v>
      </c>
      <c r="N338" s="81">
        <v>846.35013622647523</v>
      </c>
      <c r="O338" s="81">
        <v>340.50999272289852</v>
      </c>
      <c r="P338" s="81">
        <v>184.85727845189868</v>
      </c>
      <c r="Q338" s="81">
        <v>42.264364153073679</v>
      </c>
      <c r="R338" s="81">
        <v>0</v>
      </c>
      <c r="S338" s="81">
        <v>64.310880631553076</v>
      </c>
      <c r="T338" s="82"/>
      <c r="U338" s="81">
        <v>6989440</v>
      </c>
      <c r="V338" s="81">
        <v>19912</v>
      </c>
      <c r="W338" s="81">
        <v>124</v>
      </c>
      <c r="X338" s="81">
        <v>164754</v>
      </c>
      <c r="Y338" s="81">
        <v>334959</v>
      </c>
      <c r="Z338" s="81">
        <v>172936</v>
      </c>
      <c r="AA338" s="81">
        <v>36277</v>
      </c>
      <c r="AB338" s="81">
        <v>694666</v>
      </c>
      <c r="AC338" s="81">
        <v>0</v>
      </c>
      <c r="AD338" s="81">
        <v>64.310880631553076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8.9879999999999995</v>
      </c>
      <c r="BJ338" s="81">
        <v>8.0340000000000007</v>
      </c>
      <c r="BK338" s="81">
        <v>99.673999999999992</v>
      </c>
      <c r="BL338" s="81">
        <v>0</v>
      </c>
      <c r="BM338" s="82"/>
      <c r="BN338" s="81">
        <v>0</v>
      </c>
      <c r="BO338" s="81">
        <v>0</v>
      </c>
      <c r="BP338" s="81">
        <v>1</v>
      </c>
      <c r="BQ338" s="81">
        <v>1</v>
      </c>
      <c r="BR338" s="81">
        <v>14</v>
      </c>
      <c r="BS338" s="81">
        <v>0</v>
      </c>
      <c r="BT338"/>
      <c r="BU338" s="80">
        <v>94.096000000000004</v>
      </c>
      <c r="BV338" s="80">
        <v>22.6</v>
      </c>
      <c r="BW338" s="80">
        <v>0</v>
      </c>
      <c r="BX338" s="80">
        <v>0</v>
      </c>
      <c r="BY338" s="80">
        <v>0</v>
      </c>
      <c r="BZ338" s="80">
        <v>0</v>
      </c>
      <c r="CA338" s="80">
        <v>0</v>
      </c>
      <c r="CB338" s="80">
        <v>0</v>
      </c>
      <c r="CC338" s="80">
        <v>0</v>
      </c>
    </row>
    <row r="339" spans="1:81">
      <c r="A339" s="80" t="s">
        <v>2020</v>
      </c>
      <c r="B339" s="80">
        <v>314</v>
      </c>
      <c r="C339" s="80">
        <v>8</v>
      </c>
      <c r="D339" s="80">
        <v>19</v>
      </c>
      <c r="E339" s="80">
        <v>2011</v>
      </c>
      <c r="F339" s="80" t="s">
        <v>87</v>
      </c>
      <c r="G339" s="80" t="s">
        <v>2012</v>
      </c>
      <c r="H339" s="80" t="s">
        <v>2013</v>
      </c>
      <c r="I339" s="177"/>
      <c r="J339" s="81">
        <v>59.847063193963258</v>
      </c>
      <c r="K339" s="81">
        <v>43.945453090529163</v>
      </c>
      <c r="L339" s="81">
        <v>5.2950006322938421</v>
      </c>
      <c r="M339" s="81">
        <v>725.5898104580084</v>
      </c>
      <c r="N339" s="81">
        <v>983.12695008956814</v>
      </c>
      <c r="O339" s="81">
        <v>331.58539769250359</v>
      </c>
      <c r="P339" s="81">
        <v>178.19890243748921</v>
      </c>
      <c r="Q339" s="81">
        <v>48.804246493322751</v>
      </c>
      <c r="R339" s="81">
        <v>0</v>
      </c>
      <c r="S339" s="81">
        <v>61.303530639215467</v>
      </c>
      <c r="T339" s="82"/>
      <c r="U339" s="81">
        <v>7424971</v>
      </c>
      <c r="V339" s="81">
        <v>19912</v>
      </c>
      <c r="W339" s="81">
        <v>124</v>
      </c>
      <c r="X339" s="81">
        <v>164754</v>
      </c>
      <c r="Y339" s="81">
        <v>336848</v>
      </c>
      <c r="Z339" s="81">
        <v>172062</v>
      </c>
      <c r="AA339" s="81">
        <v>36011</v>
      </c>
      <c r="AB339" s="81">
        <v>695432</v>
      </c>
      <c r="AC339" s="81">
        <v>0</v>
      </c>
      <c r="AD339" s="81">
        <v>61.303530639215467</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8.9030000000000005</v>
      </c>
      <c r="BJ339" s="81">
        <v>3.5000000000000003E-2</v>
      </c>
      <c r="BK339" s="81">
        <v>65.566999999999993</v>
      </c>
      <c r="BL339" s="81">
        <v>0</v>
      </c>
      <c r="BM339" s="82"/>
      <c r="BN339" s="81">
        <v>0</v>
      </c>
      <c r="BO339" s="81">
        <v>0</v>
      </c>
      <c r="BP339" s="81">
        <v>1</v>
      </c>
      <c r="BQ339" s="81">
        <v>1</v>
      </c>
      <c r="BR339" s="81">
        <v>11</v>
      </c>
      <c r="BS339" s="81">
        <v>0</v>
      </c>
      <c r="BT339"/>
      <c r="BU339" s="80">
        <v>74.504999999999995</v>
      </c>
      <c r="BV339" s="80">
        <v>0</v>
      </c>
      <c r="BW339" s="80">
        <v>0</v>
      </c>
      <c r="BX339" s="80">
        <v>0</v>
      </c>
      <c r="BY339" s="80">
        <v>0</v>
      </c>
      <c r="BZ339" s="80">
        <v>0</v>
      </c>
      <c r="CA339" s="80">
        <v>0</v>
      </c>
      <c r="CB339" s="80">
        <v>0</v>
      </c>
      <c r="CC339" s="80">
        <v>0</v>
      </c>
    </row>
    <row r="340" spans="1:81">
      <c r="A340" s="80" t="s">
        <v>2021</v>
      </c>
      <c r="B340" s="80">
        <v>315</v>
      </c>
      <c r="C340" s="80">
        <v>9</v>
      </c>
      <c r="D340" s="80">
        <v>19</v>
      </c>
      <c r="E340" s="80">
        <v>2012</v>
      </c>
      <c r="F340" s="80" t="s">
        <v>88</v>
      </c>
      <c r="G340" s="80" t="s">
        <v>2012</v>
      </c>
      <c r="H340" s="80" t="s">
        <v>2013</v>
      </c>
      <c r="I340" s="177"/>
      <c r="J340" s="81">
        <v>48.86148466752519</v>
      </c>
      <c r="K340" s="81">
        <v>43.349088752817217</v>
      </c>
      <c r="L340" s="81">
        <v>5.2423293169887684</v>
      </c>
      <c r="M340" s="81">
        <v>763.98362826976506</v>
      </c>
      <c r="N340" s="81">
        <v>1064.2524155760359</v>
      </c>
      <c r="O340" s="81">
        <v>328.32410928769997</v>
      </c>
      <c r="P340" s="81">
        <v>176.90363920861265</v>
      </c>
      <c r="Q340" s="81">
        <v>54.105601908400537</v>
      </c>
      <c r="R340" s="81">
        <v>0</v>
      </c>
      <c r="S340" s="81">
        <v>67.340400013931216</v>
      </c>
      <c r="T340" s="82"/>
      <c r="U340" s="81">
        <v>6536746</v>
      </c>
      <c r="V340" s="81">
        <v>19912</v>
      </c>
      <c r="W340" s="81">
        <v>124</v>
      </c>
      <c r="X340" s="81">
        <v>164754</v>
      </c>
      <c r="Y340" s="81">
        <v>345379</v>
      </c>
      <c r="Z340" s="81">
        <v>171721</v>
      </c>
      <c r="AA340" s="81">
        <v>35547</v>
      </c>
      <c r="AB340" s="81">
        <v>709609</v>
      </c>
      <c r="AC340" s="81">
        <v>0</v>
      </c>
      <c r="AD340" s="81">
        <v>67.340400013931216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9.1760000000000002</v>
      </c>
      <c r="BJ340" s="81">
        <v>5.3659999999999997</v>
      </c>
      <c r="BK340" s="81">
        <v>82.02600000000001</v>
      </c>
      <c r="BL340" s="81">
        <v>0</v>
      </c>
      <c r="BM340" s="82"/>
      <c r="BN340" s="81">
        <v>0</v>
      </c>
      <c r="BO340" s="81">
        <v>0</v>
      </c>
      <c r="BP340" s="81">
        <v>1</v>
      </c>
      <c r="BQ340" s="81">
        <v>1</v>
      </c>
      <c r="BR340" s="81">
        <v>14</v>
      </c>
      <c r="BS340" s="81">
        <v>0</v>
      </c>
      <c r="BT340"/>
      <c r="BU340" s="80">
        <v>96.567999999999998</v>
      </c>
      <c r="BV340" s="80">
        <v>0</v>
      </c>
      <c r="BW340" s="80">
        <v>0</v>
      </c>
      <c r="BX340" s="80">
        <v>0</v>
      </c>
      <c r="BY340" s="80">
        <v>0</v>
      </c>
      <c r="BZ340" s="80">
        <v>0</v>
      </c>
      <c r="CA340" s="80">
        <v>0</v>
      </c>
      <c r="CB340" s="80">
        <v>0</v>
      </c>
      <c r="CC340" s="80">
        <v>0</v>
      </c>
    </row>
    <row r="341" spans="1:81">
      <c r="A341" s="80" t="s">
        <v>2022</v>
      </c>
      <c r="B341" s="80">
        <v>316</v>
      </c>
      <c r="C341" s="80">
        <v>10</v>
      </c>
      <c r="D341" s="80">
        <v>19</v>
      </c>
      <c r="E341" s="80">
        <v>2013</v>
      </c>
      <c r="F341" s="80" t="s">
        <v>89</v>
      </c>
      <c r="G341" s="80" t="s">
        <v>2012</v>
      </c>
      <c r="H341" s="80" t="s">
        <v>2013</v>
      </c>
      <c r="I341" s="177"/>
      <c r="J341" s="81">
        <v>55.499828573032381</v>
      </c>
      <c r="K341" s="81">
        <v>37.381144892123778</v>
      </c>
      <c r="L341" s="81">
        <v>4.8047253454234884</v>
      </c>
      <c r="M341" s="81">
        <v>812.89339410144362</v>
      </c>
      <c r="N341" s="81">
        <v>1028.2477424766014</v>
      </c>
      <c r="O341" s="81">
        <v>312.79442801902036</v>
      </c>
      <c r="P341" s="81">
        <v>175.81182507492056</v>
      </c>
      <c r="Q341" s="81">
        <v>55.016668831235393</v>
      </c>
      <c r="R341" s="81">
        <v>0</v>
      </c>
      <c r="S341" s="81">
        <v>75.011388461712414</v>
      </c>
      <c r="T341" s="82"/>
      <c r="U341" s="81">
        <v>7184398</v>
      </c>
      <c r="V341" s="81">
        <v>19912</v>
      </c>
      <c r="W341" s="81">
        <v>124</v>
      </c>
      <c r="X341" s="81">
        <v>164754</v>
      </c>
      <c r="Y341" s="81">
        <v>347096</v>
      </c>
      <c r="Z341" s="81">
        <v>170903</v>
      </c>
      <c r="AA341" s="81">
        <v>35195</v>
      </c>
      <c r="AB341" s="81">
        <v>711212</v>
      </c>
      <c r="AC341" s="81">
        <v>0</v>
      </c>
      <c r="AD341" s="81">
        <v>75.011388461712414</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10.474</v>
      </c>
      <c r="BJ341" s="81">
        <v>7.7089999999999996</v>
      </c>
      <c r="BK341" s="81">
        <v>118.42400000000001</v>
      </c>
      <c r="BL341" s="81">
        <v>0</v>
      </c>
      <c r="BM341" s="82"/>
      <c r="BN341" s="81">
        <v>0</v>
      </c>
      <c r="BO341" s="81">
        <v>0</v>
      </c>
      <c r="BP341" s="81">
        <v>1</v>
      </c>
      <c r="BQ341" s="81">
        <v>1</v>
      </c>
      <c r="BR341" s="81">
        <v>15</v>
      </c>
      <c r="BS341" s="81">
        <v>0</v>
      </c>
      <c r="BT341"/>
      <c r="BU341" s="80">
        <v>106.866</v>
      </c>
      <c r="BV341" s="80">
        <v>29.741</v>
      </c>
      <c r="BW341" s="80">
        <v>0</v>
      </c>
      <c r="BX341" s="80">
        <v>0</v>
      </c>
      <c r="BY341" s="80">
        <v>0</v>
      </c>
      <c r="BZ341" s="80">
        <v>0</v>
      </c>
      <c r="CA341" s="80">
        <v>0</v>
      </c>
      <c r="CB341" s="80">
        <v>0</v>
      </c>
      <c r="CC341" s="80">
        <v>0</v>
      </c>
    </row>
    <row r="342" spans="1:81">
      <c r="A342" s="80" t="s">
        <v>2023</v>
      </c>
      <c r="B342" s="80">
        <v>317</v>
      </c>
      <c r="C342" s="80">
        <v>11</v>
      </c>
      <c r="D342" s="80">
        <v>19</v>
      </c>
      <c r="E342" s="80">
        <v>2014</v>
      </c>
      <c r="F342" s="80" t="s">
        <v>90</v>
      </c>
      <c r="G342" s="80" t="s">
        <v>2012</v>
      </c>
      <c r="H342" s="80" t="s">
        <v>2013</v>
      </c>
      <c r="I342" s="177"/>
      <c r="J342" s="81">
        <v>41.511232339500808</v>
      </c>
      <c r="K342" s="81">
        <v>32.390220565647518</v>
      </c>
      <c r="L342" s="81">
        <v>11.858103913057414</v>
      </c>
      <c r="M342" s="81">
        <v>768.35057591117322</v>
      </c>
      <c r="N342" s="81">
        <v>932.14873434956996</v>
      </c>
      <c r="O342" s="81">
        <v>295.11436720353078</v>
      </c>
      <c r="P342" s="81">
        <v>175.14451362288222</v>
      </c>
      <c r="Q342" s="81">
        <v>53.041622400476953</v>
      </c>
      <c r="R342" s="81">
        <v>0</v>
      </c>
      <c r="S342" s="81">
        <v>70.063748637338065</v>
      </c>
      <c r="T342" s="82"/>
      <c r="U342" s="81">
        <v>6163668</v>
      </c>
      <c r="V342" s="81">
        <v>16497</v>
      </c>
      <c r="W342" s="81">
        <v>134</v>
      </c>
      <c r="X342" s="81">
        <v>171975</v>
      </c>
      <c r="Y342" s="81">
        <v>350732</v>
      </c>
      <c r="Z342" s="81">
        <v>169823</v>
      </c>
      <c r="AA342" s="81">
        <v>34880</v>
      </c>
      <c r="AB342" s="81">
        <v>714656</v>
      </c>
      <c r="AC342" s="81">
        <v>0</v>
      </c>
      <c r="AD342" s="81">
        <v>70.063748637338065</v>
      </c>
      <c r="AE342" s="82"/>
      <c r="AF342" s="81">
        <v>57686898.266805649</v>
      </c>
      <c r="AG342" s="81">
        <v>30516434.520885248</v>
      </c>
      <c r="AH342" s="81">
        <v>2984564.2764045587</v>
      </c>
      <c r="AI342" s="81">
        <v>1055148883.6276267</v>
      </c>
      <c r="AJ342" s="81">
        <v>1295332786.7377861</v>
      </c>
      <c r="AK342" s="81">
        <v>0</v>
      </c>
      <c r="AL342" s="81">
        <v>0</v>
      </c>
      <c r="AM342" s="81">
        <v>98111589.541764155</v>
      </c>
      <c r="AN342" s="81">
        <v>0</v>
      </c>
      <c r="AO342" s="81">
        <v>0</v>
      </c>
      <c r="AP342" s="82"/>
      <c r="AQ342" s="81">
        <v>4776</v>
      </c>
      <c r="AR342" s="81">
        <v>191</v>
      </c>
      <c r="AS342" s="81">
        <v>0</v>
      </c>
      <c r="AT342" s="81">
        <v>0</v>
      </c>
      <c r="AU342" s="81">
        <v>0</v>
      </c>
      <c r="AV342" s="81">
        <v>0</v>
      </c>
      <c r="AW342" s="81" t="s">
        <v>564</v>
      </c>
      <c r="AX342" s="82"/>
      <c r="AY342" s="81">
        <v>17234.7</v>
      </c>
      <c r="AZ342" s="81">
        <v>3040.7</v>
      </c>
      <c r="BA342" s="81">
        <v>0</v>
      </c>
      <c r="BB342" s="81">
        <v>0</v>
      </c>
      <c r="BC342" s="81">
        <v>0</v>
      </c>
      <c r="BD342" s="81">
        <v>0</v>
      </c>
      <c r="BE342" s="81" t="s">
        <v>564</v>
      </c>
      <c r="BF342" s="82"/>
      <c r="BG342" s="81">
        <v>0</v>
      </c>
      <c r="BH342" s="81">
        <v>0</v>
      </c>
      <c r="BI342" s="81">
        <v>10.175000000000001</v>
      </c>
      <c r="BJ342" s="81">
        <v>7.8460000000000001</v>
      </c>
      <c r="BK342" s="81">
        <v>112.83099999999999</v>
      </c>
      <c r="BL342" s="81">
        <v>0</v>
      </c>
      <c r="BM342" s="82"/>
      <c r="BN342" s="81">
        <v>0</v>
      </c>
      <c r="BO342" s="81">
        <v>0</v>
      </c>
      <c r="BP342" s="81">
        <v>1</v>
      </c>
      <c r="BQ342" s="81">
        <v>1</v>
      </c>
      <c r="BR342" s="81">
        <v>15</v>
      </c>
      <c r="BS342" s="81">
        <v>0</v>
      </c>
      <c r="BT342"/>
      <c r="BU342" s="80">
        <v>102.83199999999999</v>
      </c>
      <c r="BV342" s="80">
        <v>28.02</v>
      </c>
      <c r="BW342" s="80">
        <v>0</v>
      </c>
      <c r="BX342" s="80">
        <v>0</v>
      </c>
      <c r="BY342" s="80">
        <v>0</v>
      </c>
      <c r="BZ342" s="80">
        <v>0</v>
      </c>
      <c r="CA342" s="80">
        <v>0</v>
      </c>
      <c r="CB342" s="80">
        <v>0</v>
      </c>
      <c r="CC342" s="80">
        <v>0</v>
      </c>
    </row>
    <row r="343" spans="1:81">
      <c r="A343" s="80" t="s">
        <v>2024</v>
      </c>
      <c r="B343" s="80">
        <v>318</v>
      </c>
      <c r="C343" s="80">
        <v>12</v>
      </c>
      <c r="D343" s="80">
        <v>19</v>
      </c>
      <c r="E343" s="80">
        <v>2015</v>
      </c>
      <c r="F343" s="80" t="s">
        <v>91</v>
      </c>
      <c r="G343" s="80" t="s">
        <v>2012</v>
      </c>
      <c r="H343" s="80" t="s">
        <v>2013</v>
      </c>
      <c r="I343" s="177"/>
      <c r="J343" s="81">
        <v>51.066583829820779</v>
      </c>
      <c r="K343" s="81">
        <v>34.447440982591672</v>
      </c>
      <c r="L343" s="81">
        <v>14.780811852421484</v>
      </c>
      <c r="M343" s="81">
        <v>817.47845800523464</v>
      </c>
      <c r="N343" s="81">
        <v>940.78489665576183</v>
      </c>
      <c r="O343" s="81">
        <v>291.50467458739092</v>
      </c>
      <c r="P343" s="81">
        <v>174.29736227314493</v>
      </c>
      <c r="Q343" s="81">
        <v>52.24865898846658</v>
      </c>
      <c r="R343" s="81">
        <v>0</v>
      </c>
      <c r="S343" s="81">
        <v>74.97644478807932</v>
      </c>
      <c r="T343" s="82"/>
      <c r="U343" s="81">
        <v>6878645</v>
      </c>
      <c r="V343" s="81">
        <v>16497</v>
      </c>
      <c r="W343" s="81">
        <v>134</v>
      </c>
      <c r="X343" s="81">
        <v>171975</v>
      </c>
      <c r="Y343" s="81">
        <v>355564</v>
      </c>
      <c r="Z343" s="81">
        <v>169362</v>
      </c>
      <c r="AA343" s="81">
        <v>34684</v>
      </c>
      <c r="AB343" s="81">
        <v>719109</v>
      </c>
      <c r="AC343" s="81">
        <v>0</v>
      </c>
      <c r="AD343" s="81">
        <v>74.97644478807932</v>
      </c>
      <c r="AE343" s="82"/>
      <c r="AF343" s="81">
        <v>69171460.590868652</v>
      </c>
      <c r="AG343" s="81">
        <v>28552430.004322212</v>
      </c>
      <c r="AH343" s="81">
        <v>3012471.8240557043</v>
      </c>
      <c r="AI343" s="81">
        <v>1006225953.1768336</v>
      </c>
      <c r="AJ343" s="81">
        <v>1342315480.6858437</v>
      </c>
      <c r="AK343" s="81">
        <v>0</v>
      </c>
      <c r="AL343" s="81">
        <v>0</v>
      </c>
      <c r="AM343" s="81">
        <v>98550871.901199564</v>
      </c>
      <c r="AN343" s="81">
        <v>0</v>
      </c>
      <c r="AO343" s="81">
        <v>0</v>
      </c>
      <c r="AP343" s="82"/>
      <c r="AQ343" s="81">
        <v>5146</v>
      </c>
      <c r="AR343" s="81">
        <v>239</v>
      </c>
      <c r="AS343" s="81">
        <v>0</v>
      </c>
      <c r="AT343" s="81">
        <v>0</v>
      </c>
      <c r="AU343" s="81">
        <v>0</v>
      </c>
      <c r="AV343" s="81">
        <v>1</v>
      </c>
      <c r="AW343" s="81" t="s">
        <v>564</v>
      </c>
      <c r="AX343" s="82"/>
      <c r="AY343" s="81">
        <v>18766.3</v>
      </c>
      <c r="AZ343" s="81">
        <v>3743</v>
      </c>
      <c r="BA343" s="81">
        <v>0</v>
      </c>
      <c r="BB343" s="81">
        <v>0</v>
      </c>
      <c r="BC343" s="81">
        <v>0</v>
      </c>
      <c r="BD343" s="81">
        <v>10098</v>
      </c>
      <c r="BE343" s="81" t="s">
        <v>564</v>
      </c>
      <c r="BF343" s="82"/>
      <c r="BG343" s="81">
        <v>0</v>
      </c>
      <c r="BH343" s="81">
        <v>0</v>
      </c>
      <c r="BI343" s="81">
        <v>10.565</v>
      </c>
      <c r="BJ343" s="81">
        <v>8.3680000000000003</v>
      </c>
      <c r="BK343" s="81">
        <v>126.357</v>
      </c>
      <c r="BL343" s="81">
        <v>0</v>
      </c>
      <c r="BM343" s="82"/>
      <c r="BN343" s="81">
        <v>0</v>
      </c>
      <c r="BO343" s="81">
        <v>0</v>
      </c>
      <c r="BP343" s="81">
        <v>1</v>
      </c>
      <c r="BQ343" s="81">
        <v>1</v>
      </c>
      <c r="BR343" s="81">
        <v>16</v>
      </c>
      <c r="BS343" s="81">
        <v>0</v>
      </c>
      <c r="BT343"/>
      <c r="BU343" s="80">
        <v>102.73699999999999</v>
      </c>
      <c r="BV343" s="80">
        <v>42.552999999999997</v>
      </c>
      <c r="BW343" s="80">
        <v>0</v>
      </c>
      <c r="BX343" s="80">
        <v>0</v>
      </c>
      <c r="BY343" s="80">
        <v>0</v>
      </c>
      <c r="BZ343" s="80">
        <v>0</v>
      </c>
      <c r="CA343" s="80">
        <v>0</v>
      </c>
      <c r="CB343" s="80">
        <v>0</v>
      </c>
      <c r="CC343" s="80">
        <v>0</v>
      </c>
    </row>
    <row r="344" spans="1:81">
      <c r="A344" s="80" t="s">
        <v>2025</v>
      </c>
      <c r="B344" s="80">
        <v>319</v>
      </c>
      <c r="C344" s="80">
        <v>13</v>
      </c>
      <c r="D344" s="80">
        <v>19</v>
      </c>
      <c r="E344" s="80">
        <v>2016</v>
      </c>
      <c r="F344" s="80" t="s">
        <v>92</v>
      </c>
      <c r="G344" s="80" t="s">
        <v>2012</v>
      </c>
      <c r="H344" s="80" t="s">
        <v>2013</v>
      </c>
      <c r="I344" s="177"/>
      <c r="J344" s="81">
        <v>42.741189189723833</v>
      </c>
      <c r="K344" s="81">
        <v>35.48046263607911</v>
      </c>
      <c r="L344" s="81">
        <v>16.702955534711958</v>
      </c>
      <c r="M344" s="81">
        <v>629.66917458091643</v>
      </c>
      <c r="N344" s="81">
        <v>905.09805989133679</v>
      </c>
      <c r="O344" s="81">
        <v>286.70658722593402</v>
      </c>
      <c r="P344" s="81">
        <v>167.73279860764413</v>
      </c>
      <c r="Q344" s="81">
        <v>51.117175508296569</v>
      </c>
      <c r="R344" s="81">
        <v>0</v>
      </c>
      <c r="S344" s="81">
        <v>94.613296559036428</v>
      </c>
      <c r="T344" s="82"/>
      <c r="U344" s="81">
        <v>6731922</v>
      </c>
      <c r="V344" s="81">
        <v>16497</v>
      </c>
      <c r="W344" s="81">
        <v>134</v>
      </c>
      <c r="X344" s="81">
        <v>171975</v>
      </c>
      <c r="Y344" s="81">
        <v>360633</v>
      </c>
      <c r="Z344" s="81">
        <v>168622</v>
      </c>
      <c r="AA344" s="81">
        <v>34522</v>
      </c>
      <c r="AB344" s="81">
        <v>723711</v>
      </c>
      <c r="AC344" s="81">
        <v>0</v>
      </c>
      <c r="AD344" s="81">
        <v>94.613296559036428</v>
      </c>
      <c r="AE344" s="82"/>
      <c r="AF344" s="81">
        <v>61499938.38872622</v>
      </c>
      <c r="AG344" s="81">
        <v>28067795.997333769</v>
      </c>
      <c r="AH344" s="81">
        <v>2590773.6604284761</v>
      </c>
      <c r="AI344" s="81">
        <v>972884168.61988592</v>
      </c>
      <c r="AJ344" s="81">
        <v>1306387958.429111</v>
      </c>
      <c r="AK344" s="81">
        <v>0</v>
      </c>
      <c r="AL344" s="81">
        <v>0</v>
      </c>
      <c r="AM344" s="81">
        <v>99258611.034481734</v>
      </c>
      <c r="AN344" s="81">
        <v>0</v>
      </c>
      <c r="AO344" s="81">
        <v>0</v>
      </c>
      <c r="AP344" s="82"/>
      <c r="AQ344" s="81">
        <v>5477</v>
      </c>
      <c r="AR344" s="81">
        <v>284</v>
      </c>
      <c r="AS344" s="81">
        <v>0</v>
      </c>
      <c r="AT344" s="81">
        <v>0</v>
      </c>
      <c r="AU344" s="81">
        <v>0</v>
      </c>
      <c r="AV344" s="81">
        <v>1</v>
      </c>
      <c r="AW344" s="81" t="s">
        <v>564</v>
      </c>
      <c r="AX344" s="82"/>
      <c r="AY344" s="81">
        <v>20211.3</v>
      </c>
      <c r="AZ344" s="81">
        <v>4432.4000000000005</v>
      </c>
      <c r="BA344" s="81">
        <v>0</v>
      </c>
      <c r="BB344" s="81">
        <v>0</v>
      </c>
      <c r="BC344" s="81">
        <v>0</v>
      </c>
      <c r="BD344" s="81">
        <v>10098</v>
      </c>
      <c r="BE344" s="81" t="s">
        <v>564</v>
      </c>
      <c r="BF344" s="82"/>
      <c r="BG344" s="81">
        <v>0</v>
      </c>
      <c r="BH344" s="81">
        <v>0</v>
      </c>
      <c r="BI344" s="81">
        <v>10.542</v>
      </c>
      <c r="BJ344" s="81">
        <v>11.625</v>
      </c>
      <c r="BK344" s="81">
        <v>133.80799999999999</v>
      </c>
      <c r="BL344" s="81">
        <v>0</v>
      </c>
      <c r="BM344" s="82"/>
      <c r="BN344" s="81">
        <v>0</v>
      </c>
      <c r="BO344" s="81">
        <v>0</v>
      </c>
      <c r="BP344" s="81">
        <v>1</v>
      </c>
      <c r="BQ344" s="81">
        <v>1</v>
      </c>
      <c r="BR344" s="81">
        <v>15</v>
      </c>
      <c r="BS344" s="81">
        <v>0</v>
      </c>
      <c r="BT344"/>
      <c r="BU344" s="80">
        <v>105.995</v>
      </c>
      <c r="BV344" s="80">
        <v>49.98</v>
      </c>
      <c r="BW344" s="80">
        <v>0</v>
      </c>
      <c r="BX344" s="80">
        <v>0</v>
      </c>
      <c r="BY344" s="80">
        <v>0</v>
      </c>
      <c r="BZ344" s="80">
        <v>0</v>
      </c>
      <c r="CA344" s="80">
        <v>0</v>
      </c>
      <c r="CB344" s="80">
        <v>0</v>
      </c>
      <c r="CC344" s="80">
        <v>0</v>
      </c>
    </row>
    <row r="345" spans="1:81">
      <c r="A345" s="80" t="s">
        <v>2026</v>
      </c>
      <c r="B345" s="80">
        <v>320</v>
      </c>
      <c r="C345" s="80">
        <v>14</v>
      </c>
      <c r="D345" s="80">
        <v>19</v>
      </c>
      <c r="E345" s="80">
        <v>2017</v>
      </c>
      <c r="F345" s="80" t="s">
        <v>71</v>
      </c>
      <c r="G345" s="80" t="s">
        <v>2012</v>
      </c>
      <c r="H345" s="80" t="s">
        <v>2013</v>
      </c>
      <c r="I345" s="177"/>
      <c r="J345" s="81">
        <v>38.901888350069719</v>
      </c>
      <c r="K345" s="81">
        <v>36.297136241687326</v>
      </c>
      <c r="L345" s="81">
        <v>13.756523885764372</v>
      </c>
      <c r="M345" s="81">
        <v>631.71734763788436</v>
      </c>
      <c r="N345" s="81">
        <v>936.41265739385005</v>
      </c>
      <c r="O345" s="81">
        <v>280.61826175657183</v>
      </c>
      <c r="P345" s="81">
        <v>165.71916632156027</v>
      </c>
      <c r="Q345" s="81">
        <v>49.755595669643931</v>
      </c>
      <c r="R345" s="81">
        <v>0</v>
      </c>
      <c r="S345" s="81">
        <v>97.965903759508393</v>
      </c>
      <c r="T345" s="82"/>
      <c r="U345" s="81">
        <v>6618588</v>
      </c>
      <c r="V345" s="81">
        <v>16497</v>
      </c>
      <c r="W345" s="81">
        <v>134</v>
      </c>
      <c r="X345" s="81">
        <v>171975</v>
      </c>
      <c r="Y345" s="81">
        <v>365725</v>
      </c>
      <c r="Z345" s="81">
        <v>167779</v>
      </c>
      <c r="AA345" s="81">
        <v>34325</v>
      </c>
      <c r="AB345" s="81">
        <v>728479</v>
      </c>
      <c r="AC345" s="81">
        <v>0</v>
      </c>
      <c r="AD345" s="81">
        <v>97.965903759508393</v>
      </c>
      <c r="AE345" s="82"/>
      <c r="AF345" s="81">
        <v>57520711.081037574</v>
      </c>
      <c r="AG345" s="81">
        <v>29354084.951060992</v>
      </c>
      <c r="AH345" s="81">
        <v>2899355.0083976691</v>
      </c>
      <c r="AI345" s="81">
        <v>1018227747.461323</v>
      </c>
      <c r="AJ345" s="81">
        <v>1352288478.606312</v>
      </c>
      <c r="AK345" s="81">
        <v>0</v>
      </c>
      <c r="AL345" s="81">
        <v>0</v>
      </c>
      <c r="AM345" s="81">
        <v>100068888.9602744</v>
      </c>
      <c r="AN345" s="81">
        <v>0</v>
      </c>
      <c r="AO345" s="81">
        <v>0</v>
      </c>
      <c r="AP345" s="82"/>
      <c r="AQ345" s="81">
        <v>5719</v>
      </c>
      <c r="AR345" s="81">
        <v>325</v>
      </c>
      <c r="AS345" s="81">
        <v>0</v>
      </c>
      <c r="AT345" s="81">
        <v>0</v>
      </c>
      <c r="AU345" s="81">
        <v>0</v>
      </c>
      <c r="AV345" s="81">
        <v>1</v>
      </c>
      <c r="AW345" s="81" t="s">
        <v>564</v>
      </c>
      <c r="AX345" s="82"/>
      <c r="AY345" s="81">
        <v>21293.1</v>
      </c>
      <c r="AZ345" s="81">
        <v>5070.3000000000038</v>
      </c>
      <c r="BA345" s="81">
        <v>0</v>
      </c>
      <c r="BB345" s="81">
        <v>0</v>
      </c>
      <c r="BC345" s="81">
        <v>0</v>
      </c>
      <c r="BD345" s="81">
        <v>10098</v>
      </c>
      <c r="BE345" s="81" t="s">
        <v>564</v>
      </c>
      <c r="BF345" s="82"/>
      <c r="BG345" s="81">
        <v>0</v>
      </c>
      <c r="BH345" s="81">
        <v>0</v>
      </c>
      <c r="BI345" s="81">
        <v>9.14</v>
      </c>
      <c r="BJ345" s="81">
        <v>12.207000000000001</v>
      </c>
      <c r="BK345" s="81">
        <v>145.911</v>
      </c>
      <c r="BL345" s="81">
        <v>0</v>
      </c>
      <c r="BM345" s="82"/>
      <c r="BN345" s="81">
        <v>0</v>
      </c>
      <c r="BO345" s="81">
        <v>0</v>
      </c>
      <c r="BP345" s="81">
        <v>1</v>
      </c>
      <c r="BQ345" s="81">
        <v>1</v>
      </c>
      <c r="BR345" s="81">
        <v>15</v>
      </c>
      <c r="BS345" s="81">
        <v>0</v>
      </c>
      <c r="BT345"/>
      <c r="BU345" s="80">
        <v>105.807</v>
      </c>
      <c r="BV345" s="80">
        <v>61.451000000000001</v>
      </c>
      <c r="BW345" s="80">
        <v>0</v>
      </c>
      <c r="BX345" s="80">
        <v>0</v>
      </c>
      <c r="BY345" s="80">
        <v>0</v>
      </c>
      <c r="BZ345" s="80">
        <v>0</v>
      </c>
      <c r="CA345" s="80">
        <v>0</v>
      </c>
      <c r="CB345" s="80">
        <v>0</v>
      </c>
      <c r="CC345" s="80">
        <v>0</v>
      </c>
    </row>
    <row r="346" spans="1:81">
      <c r="A346" s="80" t="s">
        <v>2027</v>
      </c>
      <c r="B346" s="80">
        <v>321</v>
      </c>
      <c r="C346" s="80">
        <v>15</v>
      </c>
      <c r="D346" s="80">
        <v>19</v>
      </c>
      <c r="E346" s="80">
        <v>2018</v>
      </c>
      <c r="F346" s="80" t="s">
        <v>93</v>
      </c>
      <c r="G346" s="80" t="s">
        <v>2012</v>
      </c>
      <c r="H346" s="80" t="s">
        <v>2013</v>
      </c>
      <c r="I346" s="177"/>
      <c r="J346" s="81">
        <v>37.743978884401031</v>
      </c>
      <c r="K346" s="81">
        <v>34.123746898178368</v>
      </c>
      <c r="L346" s="81">
        <v>12.855884807679951</v>
      </c>
      <c r="M346" s="81">
        <v>626.90051290254348</v>
      </c>
      <c r="N346" s="81">
        <v>902.69572274096208</v>
      </c>
      <c r="O346" s="81">
        <v>273.51456324331633</v>
      </c>
      <c r="P346" s="81">
        <v>164.56666646292214</v>
      </c>
      <c r="Q346" s="81">
        <v>46.421284619802833</v>
      </c>
      <c r="R346" s="81">
        <v>0</v>
      </c>
      <c r="S346" s="81">
        <v>101.18240748198789</v>
      </c>
      <c r="T346" s="82"/>
      <c r="U346" s="81">
        <v>6487811</v>
      </c>
      <c r="V346" s="81">
        <v>16497</v>
      </c>
      <c r="W346" s="81">
        <v>134</v>
      </c>
      <c r="X346" s="81">
        <v>171975</v>
      </c>
      <c r="Y346" s="81">
        <v>370567</v>
      </c>
      <c r="Z346" s="81">
        <v>166663</v>
      </c>
      <c r="AA346" s="81">
        <v>34429</v>
      </c>
      <c r="AB346" s="81">
        <v>732433</v>
      </c>
      <c r="AC346" s="81">
        <v>0</v>
      </c>
      <c r="AD346" s="81">
        <v>101.18240748198789</v>
      </c>
      <c r="AE346" s="82"/>
      <c r="AF346" s="81">
        <v>54841146.429689929</v>
      </c>
      <c r="AG346" s="81">
        <v>26034962.906227618</v>
      </c>
      <c r="AH346" s="81">
        <v>2761685.5556196482</v>
      </c>
      <c r="AI346" s="81">
        <v>975061265.71393025</v>
      </c>
      <c r="AJ346" s="81">
        <v>1340304379.452168</v>
      </c>
      <c r="AK346" s="81">
        <v>0</v>
      </c>
      <c r="AL346" s="81">
        <v>0</v>
      </c>
      <c r="AM346" s="81">
        <v>100820215.9718651</v>
      </c>
      <c r="AN346" s="81">
        <v>0</v>
      </c>
      <c r="AO346" s="81">
        <v>0</v>
      </c>
      <c r="AP346" s="82"/>
      <c r="AQ346" s="81">
        <v>5994</v>
      </c>
      <c r="AR346" s="81">
        <v>362</v>
      </c>
      <c r="AS346" s="81">
        <v>0</v>
      </c>
      <c r="AT346" s="81">
        <v>0</v>
      </c>
      <c r="AU346" s="81">
        <v>0</v>
      </c>
      <c r="AV346" s="81">
        <v>1</v>
      </c>
      <c r="AW346" s="81" t="s">
        <v>564</v>
      </c>
      <c r="AX346" s="82"/>
      <c r="AY346" s="81">
        <v>22516.19999999999</v>
      </c>
      <c r="AZ346" s="81">
        <v>5562.1</v>
      </c>
      <c r="BA346" s="81">
        <v>0</v>
      </c>
      <c r="BB346" s="81">
        <v>0</v>
      </c>
      <c r="BC346" s="81">
        <v>0</v>
      </c>
      <c r="BD346" s="81">
        <v>10098</v>
      </c>
      <c r="BE346" s="81" t="s">
        <v>564</v>
      </c>
      <c r="BF346" s="82"/>
      <c r="BG346" s="81">
        <v>0</v>
      </c>
      <c r="BH346" s="81">
        <v>0</v>
      </c>
      <c r="BI346" s="81">
        <v>7.6379999999999999</v>
      </c>
      <c r="BJ346" s="81">
        <v>10.678000000000001</v>
      </c>
      <c r="BK346" s="81">
        <v>149.333</v>
      </c>
      <c r="BL346" s="81">
        <v>0</v>
      </c>
      <c r="BM346" s="82"/>
      <c r="BN346" s="81">
        <v>0</v>
      </c>
      <c r="BO346" s="81">
        <v>0</v>
      </c>
      <c r="BP346" s="81">
        <v>1</v>
      </c>
      <c r="BQ346" s="81">
        <v>1</v>
      </c>
      <c r="BR346" s="81">
        <v>15</v>
      </c>
      <c r="BS346" s="81">
        <v>0</v>
      </c>
      <c r="BT346"/>
      <c r="BU346" s="80">
        <v>103.462</v>
      </c>
      <c r="BV346" s="80">
        <v>64.186999999999998</v>
      </c>
      <c r="BW346" s="80">
        <v>0</v>
      </c>
      <c r="BX346" s="80">
        <v>0</v>
      </c>
      <c r="BY346" s="80">
        <v>0</v>
      </c>
      <c r="BZ346" s="80">
        <v>0</v>
      </c>
      <c r="CA346" s="80">
        <v>0</v>
      </c>
      <c r="CB346" s="80">
        <v>0</v>
      </c>
      <c r="CC346" s="80">
        <v>0</v>
      </c>
    </row>
    <row r="347" spans="1:81">
      <c r="A347" s="80" t="s">
        <v>2028</v>
      </c>
      <c r="B347" s="80">
        <v>322</v>
      </c>
      <c r="C347" s="80">
        <v>16</v>
      </c>
      <c r="D347" s="80">
        <v>19</v>
      </c>
      <c r="E347" s="80">
        <v>2019</v>
      </c>
      <c r="F347" s="80" t="s">
        <v>73</v>
      </c>
      <c r="G347" s="80" t="s">
        <v>2012</v>
      </c>
      <c r="H347" s="80" t="s">
        <v>2013</v>
      </c>
      <c r="I347" s="177"/>
      <c r="J347" s="81">
        <v>35.879499613561833</v>
      </c>
      <c r="K347" s="81">
        <v>30.90114906892682</v>
      </c>
      <c r="L347" s="81">
        <v>13.035063973297678</v>
      </c>
      <c r="M347" s="81">
        <v>606.55419158419477</v>
      </c>
      <c r="N347" s="81">
        <v>862.07500200570075</v>
      </c>
      <c r="O347" s="81">
        <v>264.77932387387114</v>
      </c>
      <c r="P347" s="81">
        <v>163.87645739837706</v>
      </c>
      <c r="Q347" s="81">
        <v>45.629639075080576</v>
      </c>
      <c r="R347" s="81">
        <v>0</v>
      </c>
      <c r="S347" s="81">
        <v>105.13922018742248</v>
      </c>
      <c r="T347" s="82"/>
      <c r="U347" s="81">
        <v>6448777</v>
      </c>
      <c r="V347" s="81">
        <v>16497</v>
      </c>
      <c r="W347" s="81">
        <v>134</v>
      </c>
      <c r="X347" s="81">
        <v>171975</v>
      </c>
      <c r="Y347" s="81">
        <v>377837</v>
      </c>
      <c r="Z347" s="81">
        <v>165770</v>
      </c>
      <c r="AA347" s="81">
        <v>34028</v>
      </c>
      <c r="AB347" s="81">
        <v>739435</v>
      </c>
      <c r="AC347" s="81">
        <v>0</v>
      </c>
      <c r="AD347" s="81">
        <v>105.1392201874225</v>
      </c>
      <c r="AE347" s="82"/>
      <c r="AF347" s="81">
        <v>54843923.029967487</v>
      </c>
      <c r="AG347" s="81">
        <v>25111571.762683969</v>
      </c>
      <c r="AH347" s="81">
        <v>2935604.3660892369</v>
      </c>
      <c r="AI347" s="81">
        <v>984494347.58365595</v>
      </c>
      <c r="AJ347" s="81">
        <v>1283872567.6635177</v>
      </c>
      <c r="AK347" s="81">
        <v>0</v>
      </c>
      <c r="AL347" s="81">
        <v>0</v>
      </c>
      <c r="AM347" s="81">
        <v>100705480.53630027</v>
      </c>
      <c r="AN347" s="81">
        <v>0</v>
      </c>
      <c r="AO347" s="81">
        <v>0</v>
      </c>
      <c r="AP347" s="82"/>
      <c r="AQ347" s="81">
        <v>6260</v>
      </c>
      <c r="AR347" s="81">
        <v>395</v>
      </c>
      <c r="AS347" s="81">
        <v>0</v>
      </c>
      <c r="AT347" s="81">
        <v>0</v>
      </c>
      <c r="AU347" s="81">
        <v>0</v>
      </c>
      <c r="AV347" s="81">
        <v>1</v>
      </c>
      <c r="AW347" s="81" t="s">
        <v>564</v>
      </c>
      <c r="AX347" s="82"/>
      <c r="AY347" s="81">
        <v>23641.299999999981</v>
      </c>
      <c r="AZ347" s="81">
        <v>6041.1999999999953</v>
      </c>
      <c r="BA347" s="81">
        <v>0</v>
      </c>
      <c r="BB347" s="81">
        <v>0</v>
      </c>
      <c r="BC347" s="81">
        <v>0</v>
      </c>
      <c r="BD347" s="81">
        <v>10098</v>
      </c>
      <c r="BE347" s="81" t="s">
        <v>564</v>
      </c>
      <c r="BF347" s="82"/>
      <c r="BG347" s="81">
        <v>0</v>
      </c>
      <c r="BH347" s="81">
        <v>0</v>
      </c>
      <c r="BI347" s="81">
        <v>7.3819999999999997</v>
      </c>
      <c r="BJ347" s="81">
        <v>10.784000000000001</v>
      </c>
      <c r="BK347" s="81">
        <v>149.07299999999998</v>
      </c>
      <c r="BL347" s="81">
        <v>0</v>
      </c>
      <c r="BM347" s="82"/>
      <c r="BN347" s="81">
        <v>0</v>
      </c>
      <c r="BO347" s="81">
        <v>0</v>
      </c>
      <c r="BP347" s="81">
        <v>1</v>
      </c>
      <c r="BQ347" s="81">
        <v>1</v>
      </c>
      <c r="BR347" s="81">
        <v>15</v>
      </c>
      <c r="BS347" s="81">
        <v>0</v>
      </c>
      <c r="BT347"/>
      <c r="BU347" s="80">
        <v>103.47199999999999</v>
      </c>
      <c r="BV347" s="80">
        <v>63.767000000000003</v>
      </c>
      <c r="BW347" s="80">
        <v>0</v>
      </c>
      <c r="BX347" s="80">
        <v>0</v>
      </c>
      <c r="BY347" s="80">
        <v>0</v>
      </c>
      <c r="BZ347" s="80">
        <v>0</v>
      </c>
      <c r="CA347" s="80">
        <v>0</v>
      </c>
      <c r="CB347" s="80">
        <v>0</v>
      </c>
      <c r="CC347" s="80">
        <v>0</v>
      </c>
    </row>
    <row r="348" spans="1:81">
      <c r="A348" s="80" t="s">
        <v>2029</v>
      </c>
      <c r="B348" s="80">
        <v>323</v>
      </c>
      <c r="C348" s="80">
        <v>17</v>
      </c>
      <c r="D348" s="80">
        <v>19</v>
      </c>
      <c r="E348" s="80">
        <v>2020</v>
      </c>
      <c r="F348" s="80" t="s">
        <v>218</v>
      </c>
      <c r="G348" s="80" t="s">
        <v>2012</v>
      </c>
      <c r="H348" s="80" t="s">
        <v>2013</v>
      </c>
      <c r="I348" s="177"/>
      <c r="J348" s="81">
        <v>32.206262031643199</v>
      </c>
      <c r="K348" s="81">
        <v>30.136558692373647</v>
      </c>
      <c r="L348" s="81">
        <v>12.281778220746457</v>
      </c>
      <c r="M348" s="81">
        <v>540.40637501665594</v>
      </c>
      <c r="N348" s="81">
        <v>872.48754713335836</v>
      </c>
      <c r="O348" s="81">
        <v>232.60410359814844</v>
      </c>
      <c r="P348" s="81">
        <v>151.54568368590884</v>
      </c>
      <c r="Q348" s="81">
        <v>43.638583932560721</v>
      </c>
      <c r="R348" s="81">
        <v>0</v>
      </c>
      <c r="S348" s="81">
        <v>97.938603188418043</v>
      </c>
      <c r="T348" s="82"/>
      <c r="U348" s="81">
        <v>6357554</v>
      </c>
      <c r="V348" s="81">
        <v>15948</v>
      </c>
      <c r="W348" s="81">
        <v>155</v>
      </c>
      <c r="X348" s="81">
        <v>175564</v>
      </c>
      <c r="Y348" s="81">
        <v>380495</v>
      </c>
      <c r="Z348" s="81">
        <v>166213</v>
      </c>
      <c r="AA348" s="81">
        <v>34189</v>
      </c>
      <c r="AB348" s="81">
        <v>740099</v>
      </c>
      <c r="AC348" s="81">
        <v>0</v>
      </c>
      <c r="AD348" s="81">
        <v>97.938603188418043</v>
      </c>
      <c r="AE348" s="82"/>
      <c r="AF348" s="81">
        <v>50649980.919570997</v>
      </c>
      <c r="AG348" s="81">
        <v>23056431.585949071</v>
      </c>
      <c r="AH348" s="81">
        <v>2873067.7978187944</v>
      </c>
      <c r="AI348" s="81">
        <v>890740875.46067786</v>
      </c>
      <c r="AJ348" s="81">
        <v>1295847922.5401831</v>
      </c>
      <c r="AK348" s="81"/>
      <c r="AL348" s="81"/>
      <c r="AM348" s="81">
        <v>96591142.171390638</v>
      </c>
      <c r="AN348" s="81"/>
      <c r="AO348" s="81"/>
      <c r="AP348" s="82"/>
      <c r="AQ348" s="81">
        <v>6602</v>
      </c>
      <c r="AR348" s="81">
        <v>401</v>
      </c>
      <c r="AS348" s="81">
        <v>0</v>
      </c>
      <c r="AT348" s="81">
        <v>0</v>
      </c>
      <c r="AU348" s="81">
        <v>0</v>
      </c>
      <c r="AV348" s="81">
        <v>1</v>
      </c>
      <c r="AW348" s="81">
        <v>0</v>
      </c>
      <c r="AX348" s="82"/>
      <c r="AY348" s="81">
        <v>25165.499999999971</v>
      </c>
      <c r="AZ348" s="81">
        <v>6127.0999999999949</v>
      </c>
      <c r="BA348" s="81">
        <v>0</v>
      </c>
      <c r="BB348" s="81">
        <v>0</v>
      </c>
      <c r="BC348" s="81">
        <v>0</v>
      </c>
      <c r="BD348" s="81">
        <v>10098</v>
      </c>
      <c r="BE348" s="81">
        <v>0</v>
      </c>
      <c r="BF348" s="82"/>
      <c r="BG348" s="81">
        <v>0</v>
      </c>
      <c r="BH348" s="81">
        <v>0</v>
      </c>
      <c r="BI348" s="81">
        <v>5.8680000000000003</v>
      </c>
      <c r="BJ348" s="81">
        <v>11.436</v>
      </c>
      <c r="BK348" s="81">
        <v>158.90100000000001</v>
      </c>
      <c r="BL348" s="81">
        <v>0</v>
      </c>
      <c r="BM348" s="82"/>
      <c r="BN348" s="81">
        <v>0</v>
      </c>
      <c r="BO348" s="81">
        <v>0</v>
      </c>
      <c r="BP348" s="81">
        <v>1</v>
      </c>
      <c r="BQ348" s="81">
        <v>1</v>
      </c>
      <c r="BR348" s="81">
        <v>16</v>
      </c>
      <c r="BS348" s="81">
        <v>0</v>
      </c>
      <c r="BT348"/>
      <c r="BU348" s="80">
        <v>95.325999999999993</v>
      </c>
      <c r="BV348" s="80">
        <v>80.879000000000005</v>
      </c>
      <c r="BW348" s="80">
        <v>0</v>
      </c>
      <c r="BX348" s="80">
        <v>0</v>
      </c>
      <c r="BY348" s="80">
        <v>0</v>
      </c>
      <c r="BZ348" s="80">
        <v>0</v>
      </c>
      <c r="CA348" s="80">
        <v>0</v>
      </c>
      <c r="CB348" s="80">
        <v>0</v>
      </c>
      <c r="CC348" s="80">
        <v>0</v>
      </c>
    </row>
    <row r="349" spans="1:81">
      <c r="A349" s="80" t="s">
        <v>2030</v>
      </c>
      <c r="B349" s="80">
        <v>323</v>
      </c>
      <c r="C349" s="80">
        <v>18</v>
      </c>
      <c r="D349" s="80">
        <v>19</v>
      </c>
      <c r="E349" s="80">
        <v>2021</v>
      </c>
      <c r="F349" s="80" t="s">
        <v>75</v>
      </c>
      <c r="G349" s="174" t="s">
        <v>2012</v>
      </c>
      <c r="H349" s="80" t="s">
        <v>2013</v>
      </c>
      <c r="I349" s="177"/>
      <c r="J349" s="81">
        <v>34.570614515614054</v>
      </c>
      <c r="K349" s="81">
        <v>34.516790560463434</v>
      </c>
      <c r="L349" s="81">
        <v>13.201209874081119</v>
      </c>
      <c r="M349" s="81">
        <v>589.09275843456805</v>
      </c>
      <c r="N349" s="81">
        <v>838.92723781622465</v>
      </c>
      <c r="O349" s="81">
        <v>225.90504248467963</v>
      </c>
      <c r="P349" s="81">
        <v>154.61719496304119</v>
      </c>
      <c r="Q349" s="81">
        <v>44.058395503565542</v>
      </c>
      <c r="R349" s="81">
        <v>0</v>
      </c>
      <c r="S349" s="81">
        <v>94.443890525813472</v>
      </c>
      <c r="T349" s="82"/>
      <c r="U349" s="81">
        <v>6732273</v>
      </c>
      <c r="V349" s="81">
        <v>15948</v>
      </c>
      <c r="W349" s="81">
        <v>155</v>
      </c>
      <c r="X349" s="81">
        <v>175564</v>
      </c>
      <c r="Y349" s="81">
        <v>381830</v>
      </c>
      <c r="Z349" s="81">
        <v>166218</v>
      </c>
      <c r="AA349" s="81">
        <v>34017</v>
      </c>
      <c r="AB349" s="81">
        <v>738358</v>
      </c>
      <c r="AC349" s="81">
        <v>0</v>
      </c>
      <c r="AD349" s="81">
        <v>94.443890525813472</v>
      </c>
      <c r="AE349" s="82"/>
      <c r="AF349" s="81">
        <v>53482407.92938897</v>
      </c>
      <c r="AG349" s="81">
        <v>26463917.361640818</v>
      </c>
      <c r="AH349" s="81">
        <v>2938313.2066453425</v>
      </c>
      <c r="AI349" s="81">
        <v>959732637.62788177</v>
      </c>
      <c r="AJ349" s="81">
        <v>1211140055.1771493</v>
      </c>
      <c r="AK349" s="81">
        <v>0</v>
      </c>
      <c r="AL349" s="81">
        <v>0</v>
      </c>
      <c r="AM349" s="81">
        <v>96919741.673993751</v>
      </c>
      <c r="AN349" s="81">
        <v>0</v>
      </c>
      <c r="AO349" s="81">
        <v>0</v>
      </c>
      <c r="AP349" s="82"/>
      <c r="AQ349" s="81">
        <v>6952</v>
      </c>
      <c r="AR349" s="81">
        <v>402</v>
      </c>
      <c r="AS349" s="81">
        <v>0</v>
      </c>
      <c r="AT349" s="81">
        <v>0</v>
      </c>
      <c r="AU349" s="81">
        <v>0</v>
      </c>
      <c r="AV349" s="81">
        <v>2</v>
      </c>
      <c r="AW349" s="81"/>
      <c r="AX349" s="82"/>
      <c r="AY349" s="81">
        <v>26754.699999999972</v>
      </c>
      <c r="AZ349" s="81">
        <v>6186.4999999999955</v>
      </c>
      <c r="BA349" s="81">
        <v>0</v>
      </c>
      <c r="BB349" s="81">
        <v>0</v>
      </c>
      <c r="BC349" s="81">
        <v>0</v>
      </c>
      <c r="BD349" s="81">
        <v>14873.294</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2031</v>
      </c>
      <c r="B350" s="80">
        <v>323</v>
      </c>
      <c r="C350" s="80">
        <v>19</v>
      </c>
      <c r="D350" s="80">
        <v>19</v>
      </c>
      <c r="E350" s="80">
        <v>2022</v>
      </c>
      <c r="F350" s="80" t="s">
        <v>568</v>
      </c>
      <c r="G350" s="174" t="s">
        <v>2012</v>
      </c>
      <c r="H350" s="80" t="s">
        <v>2013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7560</v>
      </c>
      <c r="AR350" s="81">
        <v>403</v>
      </c>
      <c r="AS350" s="81">
        <v>0</v>
      </c>
      <c r="AT350" s="81">
        <v>0</v>
      </c>
      <c r="AU350" s="81">
        <v>0</v>
      </c>
      <c r="AV350" s="81">
        <v>2</v>
      </c>
      <c r="AW350" s="81"/>
      <c r="AX350" s="82"/>
      <c r="AY350" s="81">
        <v>29179.499999999956</v>
      </c>
      <c r="AZ350" s="81">
        <v>6199.6999999999944</v>
      </c>
      <c r="BA350" s="81">
        <v>0</v>
      </c>
      <c r="BB350" s="81">
        <v>0</v>
      </c>
      <c r="BC350" s="81">
        <v>0</v>
      </c>
      <c r="BD350" s="81">
        <v>14873.294</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2032</v>
      </c>
      <c r="B351" s="80">
        <v>290</v>
      </c>
      <c r="C351" s="80">
        <v>1</v>
      </c>
      <c r="D351" s="80">
        <v>18</v>
      </c>
      <c r="E351" s="80">
        <v>1990</v>
      </c>
      <c r="F351" s="80" t="s">
        <v>562</v>
      </c>
      <c r="G351" s="80" t="s">
        <v>2033</v>
      </c>
      <c r="H351" s="80" t="s">
        <v>2034</v>
      </c>
      <c r="I351" s="177"/>
      <c r="J351" s="81">
        <v>815.46607028220194</v>
      </c>
      <c r="K351" s="81">
        <v>100.64305317436622</v>
      </c>
      <c r="L351" s="81">
        <v>73.308947207213066</v>
      </c>
      <c r="M351" s="81">
        <v>674.45091434575329</v>
      </c>
      <c r="N351" s="81">
        <v>660.39598260787602</v>
      </c>
      <c r="O351" s="81">
        <v>498.26203124822439</v>
      </c>
      <c r="P351" s="81">
        <v>494.52435764235651</v>
      </c>
      <c r="Q351" s="81">
        <v>41.927796820734834</v>
      </c>
      <c r="R351" s="81">
        <v>0.46645589161333789</v>
      </c>
      <c r="S351" s="81">
        <v>38.780906248838519</v>
      </c>
      <c r="T351" s="82"/>
      <c r="U351" s="81">
        <v>65764096</v>
      </c>
      <c r="V351" s="81">
        <v>29595</v>
      </c>
      <c r="W351" s="81">
        <v>956</v>
      </c>
      <c r="X351" s="81">
        <v>264582</v>
      </c>
      <c r="Y351" s="81">
        <v>238602</v>
      </c>
      <c r="Z351" s="81">
        <v>204941</v>
      </c>
      <c r="AA351" s="81">
        <v>120076</v>
      </c>
      <c r="AB351" s="81">
        <v>680765</v>
      </c>
      <c r="AC351" s="81">
        <v>80791</v>
      </c>
      <c r="AD351" s="81">
        <v>38.780906248838519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2035</v>
      </c>
      <c r="B352" s="80">
        <v>291</v>
      </c>
      <c r="C352" s="80">
        <v>2</v>
      </c>
      <c r="D352" s="80">
        <v>18</v>
      </c>
      <c r="E352" s="80">
        <v>2005</v>
      </c>
      <c r="F352" s="80" t="s">
        <v>565</v>
      </c>
      <c r="G352" s="80" t="s">
        <v>2033</v>
      </c>
      <c r="H352" s="80" t="s">
        <v>2034</v>
      </c>
      <c r="I352" s="177"/>
      <c r="J352" s="81">
        <v>431.9902292733039</v>
      </c>
      <c r="K352" s="81">
        <v>57.807695406847287</v>
      </c>
      <c r="L352" s="81">
        <v>53.536470915773826</v>
      </c>
      <c r="M352" s="81">
        <v>1060.7816857061343</v>
      </c>
      <c r="N352" s="81">
        <v>910.7586572176333</v>
      </c>
      <c r="O352" s="81">
        <v>741.1789068413683</v>
      </c>
      <c r="P352" s="81">
        <v>498.68250276473765</v>
      </c>
      <c r="Q352" s="81">
        <v>42.510270601866637</v>
      </c>
      <c r="R352" s="81">
        <v>38.817171297168933</v>
      </c>
      <c r="S352" s="81">
        <v>138.72914876274393</v>
      </c>
      <c r="T352" s="82"/>
      <c r="U352" s="81">
        <v>39818845</v>
      </c>
      <c r="V352" s="81">
        <v>23258</v>
      </c>
      <c r="W352" s="81">
        <v>706</v>
      </c>
      <c r="X352" s="81">
        <v>235036</v>
      </c>
      <c r="Y352" s="81">
        <v>300302</v>
      </c>
      <c r="Z352" s="81">
        <v>352776</v>
      </c>
      <c r="AA352" s="81">
        <v>99168</v>
      </c>
      <c r="AB352" s="81">
        <v>721555</v>
      </c>
      <c r="AC352" s="81">
        <v>6864013</v>
      </c>
      <c r="AD352" s="81">
        <v>138.72914876274393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2036</v>
      </c>
      <c r="B353" s="80">
        <v>292</v>
      </c>
      <c r="C353" s="80">
        <v>3</v>
      </c>
      <c r="D353" s="80">
        <v>18</v>
      </c>
      <c r="E353" s="80">
        <v>2006</v>
      </c>
      <c r="F353" s="80" t="s">
        <v>566</v>
      </c>
      <c r="G353" s="80" t="s">
        <v>2033</v>
      </c>
      <c r="H353" s="80" t="s">
        <v>2034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2037</v>
      </c>
      <c r="B354" s="80">
        <v>293</v>
      </c>
      <c r="C354" s="80">
        <v>4</v>
      </c>
      <c r="D354" s="80">
        <v>18</v>
      </c>
      <c r="E354" s="80">
        <v>2007</v>
      </c>
      <c r="F354" s="80" t="s">
        <v>567</v>
      </c>
      <c r="G354" s="80" t="s">
        <v>2033</v>
      </c>
      <c r="H354" s="80" t="s">
        <v>2034</v>
      </c>
      <c r="I354" s="177"/>
      <c r="J354" s="81">
        <v>410.95628638428605</v>
      </c>
      <c r="K354" s="81">
        <v>55.67694159876396</v>
      </c>
      <c r="L354" s="81">
        <v>73.815190728841941</v>
      </c>
      <c r="M354" s="81">
        <v>1080.1164993017389</v>
      </c>
      <c r="N354" s="81">
        <v>930.43473214369305</v>
      </c>
      <c r="O354" s="81">
        <v>730.20082337615088</v>
      </c>
      <c r="P354" s="81">
        <v>493.36974026602616</v>
      </c>
      <c r="Q354" s="81">
        <v>44.888824746074064</v>
      </c>
      <c r="R354" s="81">
        <v>37.843079565896005</v>
      </c>
      <c r="S354" s="81">
        <v>128.79459354243193</v>
      </c>
      <c r="T354" s="82"/>
      <c r="U354" s="81">
        <v>43091716</v>
      </c>
      <c r="V354" s="81">
        <v>22839</v>
      </c>
      <c r="W354" s="81">
        <v>951</v>
      </c>
      <c r="X354" s="81">
        <v>275729</v>
      </c>
      <c r="Y354" s="81">
        <v>305504</v>
      </c>
      <c r="Z354" s="81">
        <v>361297</v>
      </c>
      <c r="AA354" s="81">
        <v>96616</v>
      </c>
      <c r="AB354" s="81">
        <v>721633</v>
      </c>
      <c r="AC354" s="81">
        <v>6883769</v>
      </c>
      <c r="AD354" s="81">
        <v>128.79459354243193</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2038</v>
      </c>
      <c r="B355" s="80">
        <v>294</v>
      </c>
      <c r="C355" s="80">
        <v>5</v>
      </c>
      <c r="D355" s="80">
        <v>18</v>
      </c>
      <c r="E355" s="80">
        <v>2008</v>
      </c>
      <c r="F355" s="80" t="s">
        <v>84</v>
      </c>
      <c r="G355" s="80" t="s">
        <v>2033</v>
      </c>
      <c r="H355" s="80" t="s">
        <v>2034</v>
      </c>
      <c r="I355" s="177"/>
      <c r="J355" s="81">
        <v>382.73765559935561</v>
      </c>
      <c r="K355" s="81">
        <v>41.236467811199262</v>
      </c>
      <c r="L355" s="81">
        <v>66.147139110419971</v>
      </c>
      <c r="M355" s="81">
        <v>1125.0450778312697</v>
      </c>
      <c r="N355" s="81">
        <v>838.39491190343472</v>
      </c>
      <c r="O355" s="81">
        <v>710.63869681044071</v>
      </c>
      <c r="P355" s="81">
        <v>480.21898974502187</v>
      </c>
      <c r="Q355" s="81">
        <v>44.258476782685733</v>
      </c>
      <c r="R355" s="81">
        <v>36.525566740684297</v>
      </c>
      <c r="S355" s="81">
        <v>121.70258840114043</v>
      </c>
      <c r="T355" s="82"/>
      <c r="U355" s="81">
        <v>41384861</v>
      </c>
      <c r="V355" s="81">
        <v>22839</v>
      </c>
      <c r="W355" s="81">
        <v>951</v>
      </c>
      <c r="X355" s="81">
        <v>275729</v>
      </c>
      <c r="Y355" s="81">
        <v>308791</v>
      </c>
      <c r="Z355" s="81">
        <v>363959</v>
      </c>
      <c r="AA355" s="81">
        <v>94148</v>
      </c>
      <c r="AB355" s="81">
        <v>723191</v>
      </c>
      <c r="AC355" s="81">
        <v>6899177</v>
      </c>
      <c r="AD355" s="81">
        <v>121.70258840114043</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2039</v>
      </c>
      <c r="B356" s="80">
        <v>295</v>
      </c>
      <c r="C356" s="80">
        <v>6</v>
      </c>
      <c r="D356" s="80">
        <v>18</v>
      </c>
      <c r="E356" s="80">
        <v>2009</v>
      </c>
      <c r="F356" s="80" t="s">
        <v>85</v>
      </c>
      <c r="G356" s="80" t="s">
        <v>2033</v>
      </c>
      <c r="H356" s="80" t="s">
        <v>2034</v>
      </c>
      <c r="I356" s="177"/>
      <c r="J356" s="81">
        <v>367.02403175504594</v>
      </c>
      <c r="K356" s="81">
        <v>44.086745575258725</v>
      </c>
      <c r="L356" s="81">
        <v>81.796320236353466</v>
      </c>
      <c r="M356" s="81">
        <v>1147.2035858541597</v>
      </c>
      <c r="N356" s="81">
        <v>813.51439933166307</v>
      </c>
      <c r="O356" s="81">
        <v>726.85113219395441</v>
      </c>
      <c r="P356" s="81">
        <v>454.1666432526219</v>
      </c>
      <c r="Q356" s="81">
        <v>42.190828206433167</v>
      </c>
      <c r="R356" s="81">
        <v>36.177512853131006</v>
      </c>
      <c r="S356" s="81">
        <v>111.81368009463226</v>
      </c>
      <c r="T356" s="82"/>
      <c r="U356" s="81">
        <v>35865441</v>
      </c>
      <c r="V356" s="81">
        <v>23273</v>
      </c>
      <c r="W356" s="81">
        <v>1691</v>
      </c>
      <c r="X356" s="81">
        <v>299970</v>
      </c>
      <c r="Y356" s="81">
        <v>311225</v>
      </c>
      <c r="Z356" s="81">
        <v>367441</v>
      </c>
      <c r="AA356" s="81">
        <v>91410</v>
      </c>
      <c r="AB356" s="81">
        <v>723707</v>
      </c>
      <c r="AC356" s="81">
        <v>6666563</v>
      </c>
      <c r="AD356" s="81">
        <v>111.81368009463226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372.28399999999999</v>
      </c>
      <c r="BJ356" s="81">
        <v>0</v>
      </c>
      <c r="BK356" s="81">
        <v>154.72100000000003</v>
      </c>
      <c r="BL356" s="81">
        <v>0</v>
      </c>
      <c r="BM356" s="82"/>
      <c r="BN356" s="81">
        <v>0</v>
      </c>
      <c r="BO356" s="81">
        <v>0</v>
      </c>
      <c r="BP356" s="81">
        <v>19</v>
      </c>
      <c r="BQ356" s="81">
        <v>0</v>
      </c>
      <c r="BR356" s="81">
        <v>34</v>
      </c>
      <c r="BS356" s="81">
        <v>0</v>
      </c>
      <c r="BT356"/>
      <c r="BU356" s="80"/>
      <c r="BV356" s="80"/>
      <c r="BW356" s="80"/>
      <c r="BX356" s="80"/>
      <c r="BY356" s="80"/>
      <c r="BZ356" s="80"/>
      <c r="CA356" s="80"/>
      <c r="CB356" s="80"/>
      <c r="CC356" s="80"/>
    </row>
    <row r="357" spans="1:81">
      <c r="A357" s="80" t="s">
        <v>2040</v>
      </c>
      <c r="B357" s="80">
        <v>296</v>
      </c>
      <c r="C357" s="80">
        <v>7</v>
      </c>
      <c r="D357" s="80">
        <v>18</v>
      </c>
      <c r="E357" s="80">
        <v>2010</v>
      </c>
      <c r="F357" s="80" t="s">
        <v>86</v>
      </c>
      <c r="G357" s="80" t="s">
        <v>2033</v>
      </c>
      <c r="H357" s="80" t="s">
        <v>2034</v>
      </c>
      <c r="I357" s="177"/>
      <c r="J357" s="81">
        <v>374.08274585057183</v>
      </c>
      <c r="K357" s="81">
        <v>47.499224517694742</v>
      </c>
      <c r="L357" s="81">
        <v>78.767103932826714</v>
      </c>
      <c r="M357" s="81">
        <v>1211.8281785783818</v>
      </c>
      <c r="N357" s="81">
        <v>996.07659550065898</v>
      </c>
      <c r="O357" s="81">
        <v>729.79591145155439</v>
      </c>
      <c r="P357" s="81">
        <v>456.34681952090267</v>
      </c>
      <c r="Q357" s="81">
        <v>44.096112376761887</v>
      </c>
      <c r="R357" s="81">
        <v>38.073667764642877</v>
      </c>
      <c r="S357" s="81">
        <v>95.216083437045228</v>
      </c>
      <c r="T357" s="82"/>
      <c r="U357" s="81">
        <v>36313823</v>
      </c>
      <c r="V357" s="81">
        <v>23273</v>
      </c>
      <c r="W357" s="81">
        <v>1691</v>
      </c>
      <c r="X357" s="81">
        <v>299970</v>
      </c>
      <c r="Y357" s="81">
        <v>314749</v>
      </c>
      <c r="Z357" s="81">
        <v>370644</v>
      </c>
      <c r="AA357" s="81">
        <v>89555</v>
      </c>
      <c r="AB357" s="81">
        <v>724773</v>
      </c>
      <c r="AC357" s="81">
        <v>6648750</v>
      </c>
      <c r="AD357" s="81">
        <v>95.216083437045228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307.49</v>
      </c>
      <c r="BJ357" s="81">
        <v>0</v>
      </c>
      <c r="BK357" s="81">
        <v>246.62700000000001</v>
      </c>
      <c r="BL357" s="81">
        <v>0</v>
      </c>
      <c r="BM357" s="82"/>
      <c r="BN357" s="81">
        <v>0</v>
      </c>
      <c r="BO357" s="81">
        <v>0</v>
      </c>
      <c r="BP357" s="81">
        <v>19</v>
      </c>
      <c r="BQ357" s="81">
        <v>0</v>
      </c>
      <c r="BR357" s="81">
        <v>35</v>
      </c>
      <c r="BS357" s="81">
        <v>0</v>
      </c>
      <c r="BT357"/>
      <c r="BU357" s="80">
        <v>425.26499999999999</v>
      </c>
      <c r="BV357" s="80">
        <v>91.352000000000004</v>
      </c>
      <c r="BW357" s="80">
        <v>0</v>
      </c>
      <c r="BX357" s="80">
        <v>0</v>
      </c>
      <c r="BY357" s="80">
        <v>0</v>
      </c>
      <c r="BZ357" s="80">
        <v>0</v>
      </c>
      <c r="CA357" s="80">
        <v>31</v>
      </c>
      <c r="CB357" s="80">
        <v>6.5</v>
      </c>
      <c r="CC357" s="80">
        <v>0</v>
      </c>
    </row>
    <row r="358" spans="1:81">
      <c r="A358" s="80" t="s">
        <v>2041</v>
      </c>
      <c r="B358" s="80">
        <v>297</v>
      </c>
      <c r="C358" s="80">
        <v>8</v>
      </c>
      <c r="D358" s="80">
        <v>18</v>
      </c>
      <c r="E358" s="80">
        <v>2011</v>
      </c>
      <c r="F358" s="80" t="s">
        <v>87</v>
      </c>
      <c r="G358" s="80" t="s">
        <v>2033</v>
      </c>
      <c r="H358" s="80" t="s">
        <v>2034</v>
      </c>
      <c r="I358" s="177"/>
      <c r="J358" s="81">
        <v>445.65617961115618</v>
      </c>
      <c r="K358" s="81">
        <v>62.755969179655359</v>
      </c>
      <c r="L358" s="81">
        <v>69.759611030381066</v>
      </c>
      <c r="M358" s="81">
        <v>1391.6604815922337</v>
      </c>
      <c r="N358" s="81">
        <v>1245.3031875030574</v>
      </c>
      <c r="O358" s="81">
        <v>726.92402460740027</v>
      </c>
      <c r="P358" s="81">
        <v>436.99828036585131</v>
      </c>
      <c r="Q358" s="81">
        <v>50.879629825621286</v>
      </c>
      <c r="R358" s="81">
        <v>37.324379138041166</v>
      </c>
      <c r="S358" s="81">
        <v>102.831130117149</v>
      </c>
      <c r="T358" s="82"/>
      <c r="U358" s="81">
        <v>37317809</v>
      </c>
      <c r="V358" s="81">
        <v>23273</v>
      </c>
      <c r="W358" s="81">
        <v>1691</v>
      </c>
      <c r="X358" s="81">
        <v>299970</v>
      </c>
      <c r="Y358" s="81">
        <v>320165</v>
      </c>
      <c r="Z358" s="81">
        <v>377206</v>
      </c>
      <c r="AA358" s="81">
        <v>88310</v>
      </c>
      <c r="AB358" s="81">
        <v>725005</v>
      </c>
      <c r="AC358" s="81">
        <v>6507123</v>
      </c>
      <c r="AD358" s="81">
        <v>102.831130117149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314.38299999999998</v>
      </c>
      <c r="BJ358" s="81">
        <v>0</v>
      </c>
      <c r="BK358" s="81">
        <v>248.81697000000003</v>
      </c>
      <c r="BL358" s="81">
        <v>0</v>
      </c>
      <c r="BM358" s="82"/>
      <c r="BN358" s="81">
        <v>0</v>
      </c>
      <c r="BO358" s="81">
        <v>0</v>
      </c>
      <c r="BP358" s="81">
        <v>20</v>
      </c>
      <c r="BQ358" s="81">
        <v>0</v>
      </c>
      <c r="BR358" s="81">
        <v>37</v>
      </c>
      <c r="BS358" s="81">
        <v>0</v>
      </c>
      <c r="BT358"/>
      <c r="BU358" s="80">
        <v>439.94596999999999</v>
      </c>
      <c r="BV358" s="80">
        <v>89.224000000000004</v>
      </c>
      <c r="BW358" s="80">
        <v>0</v>
      </c>
      <c r="BX358" s="80">
        <v>0</v>
      </c>
      <c r="BY358" s="80">
        <v>0</v>
      </c>
      <c r="BZ358" s="80">
        <v>0</v>
      </c>
      <c r="CA358" s="80">
        <v>29.03</v>
      </c>
      <c r="CB358" s="80">
        <v>5</v>
      </c>
      <c r="CC358" s="80">
        <v>0</v>
      </c>
    </row>
    <row r="359" spans="1:81">
      <c r="A359" s="80" t="s">
        <v>2042</v>
      </c>
      <c r="B359" s="80">
        <v>298</v>
      </c>
      <c r="C359" s="80">
        <v>9</v>
      </c>
      <c r="D359" s="80">
        <v>18</v>
      </c>
      <c r="E359" s="80">
        <v>2012</v>
      </c>
      <c r="F359" s="80" t="s">
        <v>88</v>
      </c>
      <c r="G359" s="80" t="s">
        <v>2033</v>
      </c>
      <c r="H359" s="80" t="s">
        <v>2034</v>
      </c>
      <c r="I359" s="177"/>
      <c r="J359" s="81">
        <v>496.74084754618758</v>
      </c>
      <c r="K359" s="81">
        <v>60.672858272832372</v>
      </c>
      <c r="L359" s="81">
        <v>69.078043721040615</v>
      </c>
      <c r="M359" s="81">
        <v>1568.9191283571022</v>
      </c>
      <c r="N359" s="81">
        <v>1344.1393162550323</v>
      </c>
      <c r="O359" s="81">
        <v>734.16108953837283</v>
      </c>
      <c r="P359" s="81">
        <v>430.8551908213027</v>
      </c>
      <c r="Q359" s="81">
        <v>55.798744182495057</v>
      </c>
      <c r="R359" s="81">
        <v>38.338838432349689</v>
      </c>
      <c r="S359" s="81">
        <v>85.217311578720796</v>
      </c>
      <c r="T359" s="82"/>
      <c r="U359" s="81">
        <v>37241771</v>
      </c>
      <c r="V359" s="81">
        <v>23273</v>
      </c>
      <c r="W359" s="81">
        <v>1691</v>
      </c>
      <c r="X359" s="81">
        <v>299970</v>
      </c>
      <c r="Y359" s="81">
        <v>322846</v>
      </c>
      <c r="Z359" s="81">
        <v>383983</v>
      </c>
      <c r="AA359" s="81">
        <v>86576</v>
      </c>
      <c r="AB359" s="81">
        <v>731815</v>
      </c>
      <c r="AC359" s="81">
        <v>6510863</v>
      </c>
      <c r="AD359" s="81">
        <v>85.217311578720796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374.47800000000001</v>
      </c>
      <c r="BJ359" s="81">
        <v>0</v>
      </c>
      <c r="BK359" s="81">
        <v>274.77199999999999</v>
      </c>
      <c r="BL359" s="81">
        <v>0</v>
      </c>
      <c r="BM359" s="82"/>
      <c r="BN359" s="81">
        <v>0</v>
      </c>
      <c r="BO359" s="81">
        <v>0</v>
      </c>
      <c r="BP359" s="81">
        <v>21</v>
      </c>
      <c r="BQ359" s="81">
        <v>0</v>
      </c>
      <c r="BR359" s="81">
        <v>39</v>
      </c>
      <c r="BS359" s="81">
        <v>0</v>
      </c>
      <c r="BT359"/>
      <c r="BU359" s="80">
        <v>537.84799999999996</v>
      </c>
      <c r="BV359" s="80">
        <v>77.882999999999996</v>
      </c>
      <c r="BW359" s="80">
        <v>0</v>
      </c>
      <c r="BX359" s="80">
        <v>0</v>
      </c>
      <c r="BY359" s="80">
        <v>0</v>
      </c>
      <c r="BZ359" s="80">
        <v>0</v>
      </c>
      <c r="CA359" s="80">
        <v>30.021999999999998</v>
      </c>
      <c r="CB359" s="80">
        <v>3.4969999999999999</v>
      </c>
      <c r="CC359" s="80">
        <v>0</v>
      </c>
    </row>
    <row r="360" spans="1:81">
      <c r="A360" s="80" t="s">
        <v>2043</v>
      </c>
      <c r="B360" s="80">
        <v>299</v>
      </c>
      <c r="C360" s="80">
        <v>10</v>
      </c>
      <c r="D360" s="80">
        <v>18</v>
      </c>
      <c r="E360" s="80">
        <v>2013</v>
      </c>
      <c r="F360" s="80" t="s">
        <v>89</v>
      </c>
      <c r="G360" s="80" t="s">
        <v>2033</v>
      </c>
      <c r="H360" s="80" t="s">
        <v>2034</v>
      </c>
      <c r="I360" s="177"/>
      <c r="J360" s="81">
        <v>530.07520030231728</v>
      </c>
      <c r="K360" s="81">
        <v>52.325899975618924</v>
      </c>
      <c r="L360" s="81">
        <v>65.039323162570852</v>
      </c>
      <c r="M360" s="81">
        <v>1538.9268588434936</v>
      </c>
      <c r="N360" s="81">
        <v>1486.0112148090823</v>
      </c>
      <c r="O360" s="81">
        <v>714.83528178284018</v>
      </c>
      <c r="P360" s="81">
        <v>429.40645816920716</v>
      </c>
      <c r="Q360" s="81">
        <v>56.801663506916846</v>
      </c>
      <c r="R360" s="81">
        <v>40.626557742649197</v>
      </c>
      <c r="S360" s="81">
        <v>93.442792351705393</v>
      </c>
      <c r="T360" s="82"/>
      <c r="U360" s="81">
        <v>37384088</v>
      </c>
      <c r="V360" s="81">
        <v>23273</v>
      </c>
      <c r="W360" s="81">
        <v>1691</v>
      </c>
      <c r="X360" s="81">
        <v>299970</v>
      </c>
      <c r="Y360" s="81">
        <v>325789</v>
      </c>
      <c r="Z360" s="81">
        <v>390568</v>
      </c>
      <c r="AA360" s="81">
        <v>85961</v>
      </c>
      <c r="AB360" s="81">
        <v>734287</v>
      </c>
      <c r="AC360" s="81">
        <v>6734738</v>
      </c>
      <c r="AD360" s="81">
        <v>93.442792351705393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429.654</v>
      </c>
      <c r="BJ360" s="81">
        <v>0</v>
      </c>
      <c r="BK360" s="81">
        <v>303.34300000000007</v>
      </c>
      <c r="BL360" s="81">
        <v>0</v>
      </c>
      <c r="BM360" s="82"/>
      <c r="BN360" s="81">
        <v>0</v>
      </c>
      <c r="BO360" s="81">
        <v>0</v>
      </c>
      <c r="BP360" s="81">
        <v>20</v>
      </c>
      <c r="BQ360" s="81">
        <v>0</v>
      </c>
      <c r="BR360" s="81">
        <v>37</v>
      </c>
      <c r="BS360" s="81">
        <v>0</v>
      </c>
      <c r="BT360"/>
      <c r="BU360" s="80">
        <v>601.28200000000004</v>
      </c>
      <c r="BV360" s="80">
        <v>87.751000000000005</v>
      </c>
      <c r="BW360" s="80">
        <v>0</v>
      </c>
      <c r="BX360" s="80">
        <v>0</v>
      </c>
      <c r="BY360" s="80">
        <v>0</v>
      </c>
      <c r="BZ360" s="80">
        <v>0</v>
      </c>
      <c r="CA360" s="80">
        <v>43.963999999999999</v>
      </c>
      <c r="CB360" s="80">
        <v>0</v>
      </c>
      <c r="CC360" s="80">
        <v>0</v>
      </c>
    </row>
    <row r="361" spans="1:81">
      <c r="A361" s="80" t="s">
        <v>2044</v>
      </c>
      <c r="B361" s="80">
        <v>300</v>
      </c>
      <c r="C361" s="80">
        <v>11</v>
      </c>
      <c r="D361" s="80">
        <v>18</v>
      </c>
      <c r="E361" s="80">
        <v>2014</v>
      </c>
      <c r="F361" s="80" t="s">
        <v>90</v>
      </c>
      <c r="G361" s="80" t="s">
        <v>2033</v>
      </c>
      <c r="H361" s="80" t="s">
        <v>2034</v>
      </c>
      <c r="I361" s="177"/>
      <c r="J361" s="81">
        <v>508.03830347862652</v>
      </c>
      <c r="K361" s="81">
        <v>52.166501407025549</v>
      </c>
      <c r="L361" s="81">
        <v>64.709679127217868</v>
      </c>
      <c r="M361" s="81">
        <v>1580.4838930196993</v>
      </c>
      <c r="N361" s="81">
        <v>1179.3402426509513</v>
      </c>
      <c r="O361" s="81">
        <v>687.28179726633266</v>
      </c>
      <c r="P361" s="81">
        <v>428.27051510595254</v>
      </c>
      <c r="Q361" s="81">
        <v>54.545389683555889</v>
      </c>
      <c r="R361" s="81">
        <v>40.088372073488934</v>
      </c>
      <c r="S361" s="81">
        <v>99.178649012521333</v>
      </c>
      <c r="T361" s="82"/>
      <c r="U361" s="81">
        <v>39134854</v>
      </c>
      <c r="V361" s="81">
        <v>20934</v>
      </c>
      <c r="W361" s="81">
        <v>1476</v>
      </c>
      <c r="X361" s="81">
        <v>306122</v>
      </c>
      <c r="Y361" s="81">
        <v>328501</v>
      </c>
      <c r="Z361" s="81">
        <v>395495</v>
      </c>
      <c r="AA361" s="81">
        <v>85290</v>
      </c>
      <c r="AB361" s="81">
        <v>734917</v>
      </c>
      <c r="AC361" s="81">
        <v>6666418</v>
      </c>
      <c r="AD361" s="81">
        <v>99.178649012521333</v>
      </c>
      <c r="AE361" s="82"/>
      <c r="AF361" s="81">
        <v>486932558.19817042</v>
      </c>
      <c r="AG361" s="81">
        <v>40395871.355227664</v>
      </c>
      <c r="AH361" s="81">
        <v>16420036.51674187</v>
      </c>
      <c r="AI361" s="81">
        <v>1956725630.3415568</v>
      </c>
      <c r="AJ361" s="81">
        <v>1643014724.5837679</v>
      </c>
      <c r="AK361" s="81">
        <v>0</v>
      </c>
      <c r="AL361" s="81">
        <v>0</v>
      </c>
      <c r="AM361" s="81">
        <v>100893122.07728569</v>
      </c>
      <c r="AN361" s="81">
        <v>0</v>
      </c>
      <c r="AO361" s="81">
        <v>0</v>
      </c>
      <c r="AP361" s="82"/>
      <c r="AQ361" s="81">
        <v>6919</v>
      </c>
      <c r="AR361" s="81">
        <v>2425</v>
      </c>
      <c r="AS361" s="81">
        <v>0</v>
      </c>
      <c r="AT361" s="81">
        <v>0</v>
      </c>
      <c r="AU361" s="81">
        <v>0</v>
      </c>
      <c r="AV361" s="81">
        <v>0</v>
      </c>
      <c r="AW361" s="81" t="s">
        <v>564</v>
      </c>
      <c r="AX361" s="82"/>
      <c r="AY361" s="81">
        <v>32168.288</v>
      </c>
      <c r="AZ361" s="81">
        <v>74285.009999999995</v>
      </c>
      <c r="BA361" s="81">
        <v>0</v>
      </c>
      <c r="BB361" s="81">
        <v>0</v>
      </c>
      <c r="BC361" s="81">
        <v>0</v>
      </c>
      <c r="BD361" s="81">
        <v>0</v>
      </c>
      <c r="BE361" s="81" t="s">
        <v>564</v>
      </c>
      <c r="BF361" s="82"/>
      <c r="BG361" s="81">
        <v>0</v>
      </c>
      <c r="BH361" s="81">
        <v>0</v>
      </c>
      <c r="BI361" s="81">
        <v>340.05599999999998</v>
      </c>
      <c r="BJ361" s="81">
        <v>0</v>
      </c>
      <c r="BK361" s="81">
        <v>287.16000000000003</v>
      </c>
      <c r="BL361" s="81">
        <v>0</v>
      </c>
      <c r="BM361" s="82"/>
      <c r="BN361" s="81">
        <v>0</v>
      </c>
      <c r="BO361" s="81">
        <v>0</v>
      </c>
      <c r="BP361" s="81">
        <v>21</v>
      </c>
      <c r="BQ361" s="81">
        <v>0</v>
      </c>
      <c r="BR361" s="81">
        <v>34</v>
      </c>
      <c r="BS361" s="81">
        <v>0</v>
      </c>
      <c r="BT361"/>
      <c r="BU361" s="80">
        <v>487.46100000000001</v>
      </c>
      <c r="BV361" s="80">
        <v>100.82299999999999</v>
      </c>
      <c r="BW361" s="80">
        <v>0</v>
      </c>
      <c r="BX361" s="80">
        <v>0</v>
      </c>
      <c r="BY361" s="80">
        <v>0</v>
      </c>
      <c r="BZ361" s="80">
        <v>0</v>
      </c>
      <c r="CA361" s="80">
        <v>38.932000000000002</v>
      </c>
      <c r="CB361" s="80">
        <v>0</v>
      </c>
      <c r="CC361" s="80">
        <v>0</v>
      </c>
    </row>
    <row r="362" spans="1:81">
      <c r="A362" s="80" t="s">
        <v>2045</v>
      </c>
      <c r="B362" s="80">
        <v>301</v>
      </c>
      <c r="C362" s="80">
        <v>12</v>
      </c>
      <c r="D362" s="80">
        <v>18</v>
      </c>
      <c r="E362" s="80">
        <v>2015</v>
      </c>
      <c r="F362" s="80" t="s">
        <v>91</v>
      </c>
      <c r="G362" s="80" t="s">
        <v>2033</v>
      </c>
      <c r="H362" s="80" t="s">
        <v>2034</v>
      </c>
      <c r="I362" s="177"/>
      <c r="J362" s="81">
        <v>405.93371607827766</v>
      </c>
      <c r="K362" s="81">
        <v>49.170351155394926</v>
      </c>
      <c r="L362" s="81">
        <v>63.860979437631975</v>
      </c>
      <c r="M362" s="81">
        <v>1412.5276621345181</v>
      </c>
      <c r="N362" s="81">
        <v>1072.7896171209206</v>
      </c>
      <c r="O362" s="81">
        <v>689.80936959345672</v>
      </c>
      <c r="P362" s="81">
        <v>424.57719823934571</v>
      </c>
      <c r="Q362" s="81">
        <v>53.420261104681266</v>
      </c>
      <c r="R362" s="81">
        <v>41.607324690469632</v>
      </c>
      <c r="S362" s="81">
        <v>100.96833657227135</v>
      </c>
      <c r="T362" s="82"/>
      <c r="U362" s="81">
        <v>39106607</v>
      </c>
      <c r="V362" s="81">
        <v>20934</v>
      </c>
      <c r="W362" s="81">
        <v>1476</v>
      </c>
      <c r="X362" s="81">
        <v>306122</v>
      </c>
      <c r="Y362" s="81">
        <v>331941</v>
      </c>
      <c r="Z362" s="81">
        <v>400774</v>
      </c>
      <c r="AA362" s="81">
        <v>84488</v>
      </c>
      <c r="AB362" s="81">
        <v>735234</v>
      </c>
      <c r="AC362" s="81">
        <v>7127451</v>
      </c>
      <c r="AD362" s="81">
        <v>100.96833657227135</v>
      </c>
      <c r="AE362" s="82"/>
      <c r="AF362" s="81">
        <v>408461113.81081855</v>
      </c>
      <c r="AG362" s="81">
        <v>37164953.727971591</v>
      </c>
      <c r="AH362" s="81">
        <v>13299835.665668802</v>
      </c>
      <c r="AI362" s="81">
        <v>1875568040.7548008</v>
      </c>
      <c r="AJ362" s="81">
        <v>1638930865.2439475</v>
      </c>
      <c r="AK362" s="81">
        <v>0</v>
      </c>
      <c r="AL362" s="81">
        <v>0</v>
      </c>
      <c r="AM362" s="81">
        <v>100760735.50936863</v>
      </c>
      <c r="AN362" s="81">
        <v>0</v>
      </c>
      <c r="AO362" s="81">
        <v>0</v>
      </c>
      <c r="AP362" s="82"/>
      <c r="AQ362" s="81">
        <v>8341</v>
      </c>
      <c r="AR362" s="81">
        <v>2931</v>
      </c>
      <c r="AS362" s="81">
        <v>0</v>
      </c>
      <c r="AT362" s="81">
        <v>1</v>
      </c>
      <c r="AU362" s="81">
        <v>0</v>
      </c>
      <c r="AV362" s="81">
        <v>1</v>
      </c>
      <c r="AW362" s="81" t="s">
        <v>564</v>
      </c>
      <c r="AX362" s="82"/>
      <c r="AY362" s="81">
        <v>39884.828000000001</v>
      </c>
      <c r="AZ362" s="81">
        <v>97653.01</v>
      </c>
      <c r="BA362" s="81">
        <v>0</v>
      </c>
      <c r="BB362" s="81">
        <v>65.5</v>
      </c>
      <c r="BC362" s="81">
        <v>0</v>
      </c>
      <c r="BD362" s="81">
        <v>2850</v>
      </c>
      <c r="BE362" s="81" t="s">
        <v>564</v>
      </c>
      <c r="BF362" s="82"/>
      <c r="BG362" s="81">
        <v>0</v>
      </c>
      <c r="BH362" s="81">
        <v>0</v>
      </c>
      <c r="BI362" s="81">
        <v>416.56599999999997</v>
      </c>
      <c r="BJ362" s="81">
        <v>0</v>
      </c>
      <c r="BK362" s="81">
        <v>272.68299999999999</v>
      </c>
      <c r="BL362" s="81">
        <v>0</v>
      </c>
      <c r="BM362" s="82"/>
      <c r="BN362" s="81">
        <v>0</v>
      </c>
      <c r="BO362" s="81">
        <v>0</v>
      </c>
      <c r="BP362" s="81">
        <v>21</v>
      </c>
      <c r="BQ362" s="81">
        <v>0</v>
      </c>
      <c r="BR362" s="81">
        <v>33</v>
      </c>
      <c r="BS362" s="81">
        <v>0</v>
      </c>
      <c r="BT362"/>
      <c r="BU362" s="80">
        <v>547.70600000000002</v>
      </c>
      <c r="BV362" s="80">
        <v>92.882000000000005</v>
      </c>
      <c r="BW362" s="80">
        <v>0</v>
      </c>
      <c r="BX362" s="80">
        <v>0</v>
      </c>
      <c r="BY362" s="80">
        <v>3.3610000000000002</v>
      </c>
      <c r="BZ362" s="80">
        <v>0</v>
      </c>
      <c r="CA362" s="80">
        <v>45.3</v>
      </c>
      <c r="CB362" s="80">
        <v>0</v>
      </c>
      <c r="CC362" s="80">
        <v>0</v>
      </c>
    </row>
    <row r="363" spans="1:81">
      <c r="A363" s="80" t="s">
        <v>2046</v>
      </c>
      <c r="B363" s="80">
        <v>302</v>
      </c>
      <c r="C363" s="80">
        <v>13</v>
      </c>
      <c r="D363" s="80">
        <v>18</v>
      </c>
      <c r="E363" s="80">
        <v>2016</v>
      </c>
      <c r="F363" s="80" t="s">
        <v>92</v>
      </c>
      <c r="G363" s="80" t="s">
        <v>2033</v>
      </c>
      <c r="H363" s="80" t="s">
        <v>2034</v>
      </c>
      <c r="I363" s="177"/>
      <c r="J363" s="81">
        <v>401.30125781154379</v>
      </c>
      <c r="K363" s="81">
        <v>47.245906356454867</v>
      </c>
      <c r="L363" s="81">
        <v>62.39029188806883</v>
      </c>
      <c r="M363" s="81">
        <v>1132.714011020528</v>
      </c>
      <c r="N363" s="81">
        <v>1064.0334039485308</v>
      </c>
      <c r="O363" s="81">
        <v>694.02676685408187</v>
      </c>
      <c r="P363" s="81">
        <v>423.30157233923796</v>
      </c>
      <c r="Q363" s="81">
        <v>51.832889846513858</v>
      </c>
      <c r="R363" s="81">
        <v>41.951181383538561</v>
      </c>
      <c r="S363" s="81">
        <v>115.44467713285691</v>
      </c>
      <c r="T363" s="82"/>
      <c r="U363" s="81">
        <v>41106664</v>
      </c>
      <c r="V363" s="81">
        <v>20934</v>
      </c>
      <c r="W363" s="81">
        <v>1476</v>
      </c>
      <c r="X363" s="81">
        <v>306122</v>
      </c>
      <c r="Y363" s="81">
        <v>333691</v>
      </c>
      <c r="Z363" s="81">
        <v>408181</v>
      </c>
      <c r="AA363" s="81">
        <v>87122</v>
      </c>
      <c r="AB363" s="81">
        <v>733844</v>
      </c>
      <c r="AC363" s="81">
        <v>7164848.8346914714</v>
      </c>
      <c r="AD363" s="81">
        <v>115.4446771328569</v>
      </c>
      <c r="AE363" s="82"/>
      <c r="AF363" s="81">
        <v>436196712.65747678</v>
      </c>
      <c r="AG363" s="81">
        <v>35305185.667401463</v>
      </c>
      <c r="AH363" s="81">
        <v>11105213.82840085</v>
      </c>
      <c r="AI363" s="81">
        <v>1785863527.0608649</v>
      </c>
      <c r="AJ363" s="81">
        <v>1788962382.185261</v>
      </c>
      <c r="AK363" s="81">
        <v>0</v>
      </c>
      <c r="AL363" s="81">
        <v>0</v>
      </c>
      <c r="AM363" s="81">
        <v>100648375.05024549</v>
      </c>
      <c r="AN363" s="81">
        <v>0</v>
      </c>
      <c r="AO363" s="81">
        <v>0</v>
      </c>
      <c r="AP363" s="82"/>
      <c r="AQ363" s="81">
        <v>9432</v>
      </c>
      <c r="AR363" s="81">
        <v>3216</v>
      </c>
      <c r="AS363" s="81">
        <v>0</v>
      </c>
      <c r="AT363" s="81">
        <v>1</v>
      </c>
      <c r="AU363" s="81">
        <v>0</v>
      </c>
      <c r="AV363" s="81">
        <v>1</v>
      </c>
      <c r="AW363" s="81" t="s">
        <v>564</v>
      </c>
      <c r="AX363" s="82"/>
      <c r="AY363" s="81">
        <v>45700.847999999998</v>
      </c>
      <c r="AZ363" s="81">
        <v>112228.21</v>
      </c>
      <c r="BA363" s="81">
        <v>0</v>
      </c>
      <c r="BB363" s="81">
        <v>65.5</v>
      </c>
      <c r="BC363" s="81">
        <v>0</v>
      </c>
      <c r="BD363" s="81">
        <v>2850</v>
      </c>
      <c r="BE363" s="81" t="s">
        <v>564</v>
      </c>
      <c r="BF363" s="82"/>
      <c r="BG363" s="81">
        <v>0</v>
      </c>
      <c r="BH363" s="81">
        <v>0</v>
      </c>
      <c r="BI363" s="81">
        <v>447.87900000000002</v>
      </c>
      <c r="BJ363" s="81">
        <v>0</v>
      </c>
      <c r="BK363" s="81">
        <v>275.32600000000002</v>
      </c>
      <c r="BL363" s="81">
        <v>0</v>
      </c>
      <c r="BM363" s="82"/>
      <c r="BN363" s="81">
        <v>0</v>
      </c>
      <c r="BO363" s="81">
        <v>0</v>
      </c>
      <c r="BP363" s="81">
        <v>23</v>
      </c>
      <c r="BQ363" s="81">
        <v>0</v>
      </c>
      <c r="BR363" s="81">
        <v>34</v>
      </c>
      <c r="BS363" s="81">
        <v>0</v>
      </c>
      <c r="BT363"/>
      <c r="BU363" s="80">
        <v>564.25400000000002</v>
      </c>
      <c r="BV363" s="80">
        <v>117.92100000000001</v>
      </c>
      <c r="BW363" s="80">
        <v>0</v>
      </c>
      <c r="BX363" s="80">
        <v>0</v>
      </c>
      <c r="BY363" s="80">
        <v>3.952</v>
      </c>
      <c r="BZ363" s="80">
        <v>0</v>
      </c>
      <c r="CA363" s="80">
        <v>37.078000000000003</v>
      </c>
      <c r="CB363" s="80">
        <v>0</v>
      </c>
      <c r="CC363" s="80">
        <v>0</v>
      </c>
    </row>
    <row r="364" spans="1:81">
      <c r="A364" s="80" t="s">
        <v>2047</v>
      </c>
      <c r="B364" s="80">
        <v>303</v>
      </c>
      <c r="C364" s="80">
        <v>14</v>
      </c>
      <c r="D364" s="80">
        <v>18</v>
      </c>
      <c r="E364" s="80">
        <v>2017</v>
      </c>
      <c r="F364" s="80" t="s">
        <v>71</v>
      </c>
      <c r="G364" s="80" t="s">
        <v>2033</v>
      </c>
      <c r="H364" s="80" t="s">
        <v>2034</v>
      </c>
      <c r="I364" s="177"/>
      <c r="J364" s="81">
        <v>420.98875466370964</v>
      </c>
      <c r="K364" s="81">
        <v>45.477241082534142</v>
      </c>
      <c r="L364" s="81">
        <v>57.607088629049564</v>
      </c>
      <c r="M364" s="81">
        <v>1030.8583646854113</v>
      </c>
      <c r="N364" s="81">
        <v>1012.9435428712453</v>
      </c>
      <c r="O364" s="81">
        <v>691.17669931504997</v>
      </c>
      <c r="P364" s="81">
        <v>422.94234893714912</v>
      </c>
      <c r="Q364" s="81">
        <v>50.154334916100424</v>
      </c>
      <c r="R364" s="81">
        <v>42.866249539259002</v>
      </c>
      <c r="S364" s="81">
        <v>126.91232390308295</v>
      </c>
      <c r="T364" s="82"/>
      <c r="U364" s="81">
        <v>46739606</v>
      </c>
      <c r="V364" s="81">
        <v>20934</v>
      </c>
      <c r="W364" s="81">
        <v>1476</v>
      </c>
      <c r="X364" s="81">
        <v>306122</v>
      </c>
      <c r="Y364" s="81">
        <v>337260</v>
      </c>
      <c r="Z364" s="81">
        <v>413248</v>
      </c>
      <c r="AA364" s="81">
        <v>87603</v>
      </c>
      <c r="AB364" s="81">
        <v>734317</v>
      </c>
      <c r="AC364" s="81">
        <v>7466399.9999999972</v>
      </c>
      <c r="AD364" s="81">
        <v>126.91232390308291</v>
      </c>
      <c r="AE364" s="82"/>
      <c r="AF364" s="81">
        <v>517100777.90728062</v>
      </c>
      <c r="AG364" s="81">
        <v>34673585.884416647</v>
      </c>
      <c r="AH364" s="81">
        <v>13410987.74804683</v>
      </c>
      <c r="AI364" s="81">
        <v>1720446548.11443</v>
      </c>
      <c r="AJ364" s="81">
        <v>1818996323.7071061</v>
      </c>
      <c r="AK364" s="81">
        <v>0</v>
      </c>
      <c r="AL364" s="81">
        <v>0</v>
      </c>
      <c r="AM364" s="81">
        <v>100870836.8184146</v>
      </c>
      <c r="AN364" s="81">
        <v>0</v>
      </c>
      <c r="AO364" s="81">
        <v>0</v>
      </c>
      <c r="AP364" s="82"/>
      <c r="AQ364" s="81">
        <v>10715</v>
      </c>
      <c r="AR364" s="81">
        <v>3526</v>
      </c>
      <c r="AS364" s="81">
        <v>0</v>
      </c>
      <c r="AT364" s="81">
        <v>1</v>
      </c>
      <c r="AU364" s="81">
        <v>0</v>
      </c>
      <c r="AV364" s="81">
        <v>1</v>
      </c>
      <c r="AW364" s="81" t="s">
        <v>564</v>
      </c>
      <c r="AX364" s="82"/>
      <c r="AY364" s="81">
        <v>52417.54800000001</v>
      </c>
      <c r="AZ364" s="81">
        <v>122938.71000000009</v>
      </c>
      <c r="BA364" s="81">
        <v>0</v>
      </c>
      <c r="BB364" s="81">
        <v>65.5</v>
      </c>
      <c r="BC364" s="81">
        <v>0</v>
      </c>
      <c r="BD364" s="81">
        <v>2850</v>
      </c>
      <c r="BE364" s="81" t="s">
        <v>564</v>
      </c>
      <c r="BF364" s="82"/>
      <c r="BG364" s="81">
        <v>0</v>
      </c>
      <c r="BH364" s="81">
        <v>0</v>
      </c>
      <c r="BI364" s="81">
        <v>458.10199999999998</v>
      </c>
      <c r="BJ364" s="81">
        <v>0</v>
      </c>
      <c r="BK364" s="81">
        <v>253.82999999999998</v>
      </c>
      <c r="BL364" s="81">
        <v>0</v>
      </c>
      <c r="BM364" s="82"/>
      <c r="BN364" s="81">
        <v>0</v>
      </c>
      <c r="BO364" s="81">
        <v>0</v>
      </c>
      <c r="BP364" s="81">
        <v>21</v>
      </c>
      <c r="BQ364" s="81">
        <v>0</v>
      </c>
      <c r="BR364" s="81">
        <v>29</v>
      </c>
      <c r="BS364" s="81">
        <v>0</v>
      </c>
      <c r="BT364"/>
      <c r="BU364" s="80">
        <v>521.20799999999997</v>
      </c>
      <c r="BV364" s="80">
        <v>129.84800000000001</v>
      </c>
      <c r="BW364" s="80">
        <v>0</v>
      </c>
      <c r="BX364" s="80">
        <v>1.6120000000000001</v>
      </c>
      <c r="BY364" s="80">
        <v>7.8719999999999999</v>
      </c>
      <c r="BZ364" s="80">
        <v>0</v>
      </c>
      <c r="CA364" s="80">
        <v>48.292999999999999</v>
      </c>
      <c r="CB364" s="80">
        <v>3.0990000000000002</v>
      </c>
      <c r="CC364" s="80">
        <v>0</v>
      </c>
    </row>
    <row r="365" spans="1:81">
      <c r="A365" s="80" t="s">
        <v>2048</v>
      </c>
      <c r="B365" s="80">
        <v>304</v>
      </c>
      <c r="C365" s="80">
        <v>15</v>
      </c>
      <c r="D365" s="80">
        <v>18</v>
      </c>
      <c r="E365" s="80">
        <v>2018</v>
      </c>
      <c r="F365" s="80" t="s">
        <v>93</v>
      </c>
      <c r="G365" s="80" t="s">
        <v>2033</v>
      </c>
      <c r="H365" s="80" t="s">
        <v>2034</v>
      </c>
      <c r="I365" s="177"/>
      <c r="J365" s="81">
        <v>374.01990839312731</v>
      </c>
      <c r="K365" s="81">
        <v>39.823728414751045</v>
      </c>
      <c r="L365" s="81">
        <v>50.502868839268629</v>
      </c>
      <c r="M365" s="81">
        <v>934.57706499014535</v>
      </c>
      <c r="N365" s="81">
        <v>767.07502312079237</v>
      </c>
      <c r="O365" s="81">
        <v>684.26151335696011</v>
      </c>
      <c r="P365" s="81">
        <v>421.107883336241</v>
      </c>
      <c r="Q365" s="81">
        <v>46.52725525177096</v>
      </c>
      <c r="R365" s="81">
        <v>40.161016126285951</v>
      </c>
      <c r="S365" s="81">
        <v>109.02839589133394</v>
      </c>
      <c r="T365" s="82"/>
      <c r="U365" s="81">
        <v>45876321</v>
      </c>
      <c r="V365" s="81">
        <v>20934</v>
      </c>
      <c r="W365" s="81">
        <v>1476</v>
      </c>
      <c r="X365" s="81">
        <v>306122</v>
      </c>
      <c r="Y365" s="81">
        <v>340360</v>
      </c>
      <c r="Z365" s="81">
        <v>416947</v>
      </c>
      <c r="AA365" s="81">
        <v>88100</v>
      </c>
      <c r="AB365" s="81">
        <v>734105</v>
      </c>
      <c r="AC365" s="81">
        <v>6967790</v>
      </c>
      <c r="AD365" s="81">
        <v>109.0283958913339</v>
      </c>
      <c r="AE365" s="82"/>
      <c r="AF365" s="81">
        <v>540399211.80209315</v>
      </c>
      <c r="AG365" s="81">
        <v>30876823.853938889</v>
      </c>
      <c r="AH365" s="81">
        <v>12203241.02068869</v>
      </c>
      <c r="AI365" s="81">
        <v>1689260168.3922229</v>
      </c>
      <c r="AJ365" s="81">
        <v>1646865082.632333</v>
      </c>
      <c r="AK365" s="81">
        <v>0</v>
      </c>
      <c r="AL365" s="81">
        <v>0</v>
      </c>
      <c r="AM365" s="81">
        <v>101050368.628975</v>
      </c>
      <c r="AN365" s="81">
        <v>0</v>
      </c>
      <c r="AO365" s="81">
        <v>0</v>
      </c>
      <c r="AP365" s="82"/>
      <c r="AQ365" s="81">
        <v>12392</v>
      </c>
      <c r="AR365" s="81">
        <v>3733</v>
      </c>
      <c r="AS365" s="81">
        <v>0</v>
      </c>
      <c r="AT365" s="81">
        <v>1</v>
      </c>
      <c r="AU365" s="81">
        <v>0</v>
      </c>
      <c r="AV365" s="81">
        <v>1</v>
      </c>
      <c r="AW365" s="81" t="s">
        <v>564</v>
      </c>
      <c r="AX365" s="82"/>
      <c r="AY365" s="81">
        <v>61416.548000000003</v>
      </c>
      <c r="AZ365" s="81">
        <v>129086.61</v>
      </c>
      <c r="BA365" s="81">
        <v>0</v>
      </c>
      <c r="BB365" s="81">
        <v>66</v>
      </c>
      <c r="BC365" s="81">
        <v>0</v>
      </c>
      <c r="BD365" s="81">
        <v>2850</v>
      </c>
      <c r="BE365" s="81" t="s">
        <v>564</v>
      </c>
      <c r="BF365" s="82"/>
      <c r="BG365" s="81">
        <v>0</v>
      </c>
      <c r="BH365" s="81">
        <v>0</v>
      </c>
      <c r="BI365" s="81">
        <v>253.36799999999999</v>
      </c>
      <c r="BJ365" s="81">
        <v>0</v>
      </c>
      <c r="BK365" s="81">
        <v>247.95100000000002</v>
      </c>
      <c r="BL365" s="81">
        <v>0</v>
      </c>
      <c r="BM365" s="82"/>
      <c r="BN365" s="81">
        <v>0</v>
      </c>
      <c r="BO365" s="81">
        <v>0</v>
      </c>
      <c r="BP365" s="81">
        <v>19</v>
      </c>
      <c r="BQ365" s="81">
        <v>0</v>
      </c>
      <c r="BR365" s="81">
        <v>30</v>
      </c>
      <c r="BS365" s="81">
        <v>0</v>
      </c>
      <c r="BT365"/>
      <c r="BU365" s="80">
        <v>386.69099999999997</v>
      </c>
      <c r="BV365" s="80">
        <v>105.621</v>
      </c>
      <c r="BW365" s="80">
        <v>0</v>
      </c>
      <c r="BX365" s="80">
        <v>1.5860000000000001</v>
      </c>
      <c r="BY365" s="80">
        <v>7.4210000000000003</v>
      </c>
      <c r="BZ365" s="80">
        <v>0</v>
      </c>
      <c r="CA365" s="80">
        <v>0</v>
      </c>
      <c r="CB365" s="80">
        <v>0</v>
      </c>
      <c r="CC365" s="80">
        <v>0</v>
      </c>
    </row>
    <row r="366" spans="1:81">
      <c r="A366" s="80" t="s">
        <v>2049</v>
      </c>
      <c r="B366" s="80">
        <v>305</v>
      </c>
      <c r="C366" s="80">
        <v>16</v>
      </c>
      <c r="D366" s="80">
        <v>18</v>
      </c>
      <c r="E366" s="80">
        <v>2019</v>
      </c>
      <c r="F366" s="80" t="s">
        <v>73</v>
      </c>
      <c r="G366" s="80" t="s">
        <v>2033</v>
      </c>
      <c r="H366" s="80" t="s">
        <v>2034</v>
      </c>
      <c r="I366" s="177"/>
      <c r="J366" s="81">
        <v>380.46948729512729</v>
      </c>
      <c r="K366" s="81">
        <v>37.455876147311791</v>
      </c>
      <c r="L366" s="81">
        <v>51.473300171122034</v>
      </c>
      <c r="M366" s="81">
        <v>1044.2970668105997</v>
      </c>
      <c r="N366" s="81">
        <v>735.21255997865887</v>
      </c>
      <c r="O366" s="81">
        <v>669.08171416329719</v>
      </c>
      <c r="P366" s="81">
        <v>418.38871261729764</v>
      </c>
      <c r="Q366" s="81">
        <v>45.27703504947317</v>
      </c>
      <c r="R366" s="81">
        <v>44.199809985368304</v>
      </c>
      <c r="S366" s="81">
        <v>99.802517390579993</v>
      </c>
      <c r="T366" s="82"/>
      <c r="U366" s="81">
        <v>45805436</v>
      </c>
      <c r="V366" s="81">
        <v>20934</v>
      </c>
      <c r="W366" s="81">
        <v>1476</v>
      </c>
      <c r="X366" s="81">
        <v>306122</v>
      </c>
      <c r="Y366" s="81">
        <v>343830</v>
      </c>
      <c r="Z366" s="81">
        <v>418891</v>
      </c>
      <c r="AA366" s="81">
        <v>86876</v>
      </c>
      <c r="AB366" s="81">
        <v>733721</v>
      </c>
      <c r="AC366" s="81">
        <v>7794107</v>
      </c>
      <c r="AD366" s="81">
        <v>99.802517390579993</v>
      </c>
      <c r="AE366" s="82"/>
      <c r="AF366" s="81">
        <v>536789061.95185828</v>
      </c>
      <c r="AG366" s="81">
        <v>29918101.59348619</v>
      </c>
      <c r="AH366" s="81">
        <v>13568344.236963401</v>
      </c>
      <c r="AI366" s="81">
        <v>1702760154.4837589</v>
      </c>
      <c r="AJ366" s="81">
        <v>1504382300.5766637</v>
      </c>
      <c r="AK366" s="81">
        <v>0</v>
      </c>
      <c r="AL366" s="81">
        <v>0</v>
      </c>
      <c r="AM366" s="81">
        <v>99927276.751269236</v>
      </c>
      <c r="AN366" s="81">
        <v>0</v>
      </c>
      <c r="AO366" s="81">
        <v>0</v>
      </c>
      <c r="AP366" s="82"/>
      <c r="AQ366" s="81">
        <v>14523</v>
      </c>
      <c r="AR366" s="81">
        <v>3946</v>
      </c>
      <c r="AS366" s="81">
        <v>0</v>
      </c>
      <c r="AT366" s="81">
        <v>1</v>
      </c>
      <c r="AU366" s="81">
        <v>0</v>
      </c>
      <c r="AV366" s="81">
        <v>1</v>
      </c>
      <c r="AW366" s="81" t="s">
        <v>564</v>
      </c>
      <c r="AX366" s="82"/>
      <c r="AY366" s="81">
        <v>72424.798000000403</v>
      </c>
      <c r="AZ366" s="81">
        <v>138245.21000000031</v>
      </c>
      <c r="BA366" s="81">
        <v>0</v>
      </c>
      <c r="BB366" s="81">
        <v>65.5</v>
      </c>
      <c r="BC366" s="81">
        <v>0</v>
      </c>
      <c r="BD366" s="81">
        <v>2850</v>
      </c>
      <c r="BE366" s="81" t="s">
        <v>564</v>
      </c>
      <c r="BF366" s="82"/>
      <c r="BG366" s="81">
        <v>0</v>
      </c>
      <c r="BH366" s="81">
        <v>0</v>
      </c>
      <c r="BI366" s="81">
        <v>222.03100000000001</v>
      </c>
      <c r="BJ366" s="81">
        <v>0</v>
      </c>
      <c r="BK366" s="81">
        <v>219.67599999999999</v>
      </c>
      <c r="BL366" s="81">
        <v>0</v>
      </c>
      <c r="BM366" s="82"/>
      <c r="BN366" s="81">
        <v>0</v>
      </c>
      <c r="BO366" s="81">
        <v>0</v>
      </c>
      <c r="BP366" s="81">
        <v>21</v>
      </c>
      <c r="BQ366" s="81">
        <v>0</v>
      </c>
      <c r="BR366" s="81">
        <v>32</v>
      </c>
      <c r="BS366" s="81">
        <v>0</v>
      </c>
      <c r="BT366"/>
      <c r="BU366" s="80">
        <v>332.99700000000001</v>
      </c>
      <c r="BV366" s="80">
        <v>99.558999999999997</v>
      </c>
      <c r="BW366" s="80">
        <v>0</v>
      </c>
      <c r="BX366" s="80">
        <v>1.593</v>
      </c>
      <c r="BY366" s="80">
        <v>7.5579999999999998</v>
      </c>
      <c r="BZ366" s="80">
        <v>0</v>
      </c>
      <c r="CA366" s="80">
        <v>0</v>
      </c>
      <c r="CB366" s="80">
        <v>0</v>
      </c>
      <c r="CC366" s="80">
        <v>0</v>
      </c>
    </row>
    <row r="367" spans="1:81">
      <c r="A367" s="80" t="s">
        <v>2050</v>
      </c>
      <c r="B367" s="80">
        <v>306</v>
      </c>
      <c r="C367" s="80">
        <v>17</v>
      </c>
      <c r="D367" s="80">
        <v>18</v>
      </c>
      <c r="E367" s="80">
        <v>2020</v>
      </c>
      <c r="F367" s="80" t="s">
        <v>218</v>
      </c>
      <c r="G367" s="80" t="s">
        <v>2033</v>
      </c>
      <c r="H367" s="80" t="s">
        <v>2034</v>
      </c>
      <c r="I367" s="177"/>
      <c r="J367" s="81">
        <v>357.3099608639518</v>
      </c>
      <c r="K367" s="81">
        <v>44.598272777197991</v>
      </c>
      <c r="L367" s="81">
        <v>52.388439488823892</v>
      </c>
      <c r="M367" s="81">
        <v>1013.5180067412944</v>
      </c>
      <c r="N367" s="81">
        <v>779.43608430504696</v>
      </c>
      <c r="O367" s="81">
        <v>591.45813473570092</v>
      </c>
      <c r="P367" s="81">
        <v>391.49929568546986</v>
      </c>
      <c r="Q367" s="81">
        <v>43.202433356287614</v>
      </c>
      <c r="R367" s="81">
        <v>39.111918414701172</v>
      </c>
      <c r="S367" s="81">
        <v>80.551892137396806</v>
      </c>
      <c r="T367" s="82"/>
      <c r="U367" s="81">
        <v>43040536</v>
      </c>
      <c r="V367" s="81">
        <v>22871</v>
      </c>
      <c r="W367" s="81">
        <v>1688</v>
      </c>
      <c r="X367" s="81">
        <v>314011</v>
      </c>
      <c r="Y367" s="81">
        <v>347099</v>
      </c>
      <c r="Z367" s="81">
        <v>422641</v>
      </c>
      <c r="AA367" s="81">
        <v>88323</v>
      </c>
      <c r="AB367" s="81">
        <v>732702</v>
      </c>
      <c r="AC367" s="81">
        <v>6932899</v>
      </c>
      <c r="AD367" s="81">
        <v>80.551892137396806</v>
      </c>
      <c r="AE367" s="82"/>
      <c r="AF367" s="81">
        <v>496466418.90260148</v>
      </c>
      <c r="AG367" s="81">
        <v>32796637.904029451</v>
      </c>
      <c r="AH367" s="81">
        <v>16067824.656345025</v>
      </c>
      <c r="AI367" s="81">
        <v>1610908863.7776</v>
      </c>
      <c r="AJ367" s="81">
        <v>1613384600.0863261</v>
      </c>
      <c r="AK367" s="81"/>
      <c r="AL367" s="81"/>
      <c r="AM367" s="81">
        <v>95625751.489006564</v>
      </c>
      <c r="AN367" s="81"/>
      <c r="AO367" s="81"/>
      <c r="AP367" s="82"/>
      <c r="AQ367" s="81">
        <v>16278</v>
      </c>
      <c r="AR367" s="81">
        <v>4061</v>
      </c>
      <c r="AS367" s="81">
        <v>0</v>
      </c>
      <c r="AT367" s="81">
        <v>1</v>
      </c>
      <c r="AU367" s="81">
        <v>0</v>
      </c>
      <c r="AV367" s="81">
        <v>1</v>
      </c>
      <c r="AW367" s="81">
        <v>0</v>
      </c>
      <c r="AX367" s="82"/>
      <c r="AY367" s="81">
        <v>81841.178000000538</v>
      </c>
      <c r="AZ367" s="81">
        <v>143821.33000000019</v>
      </c>
      <c r="BA367" s="81">
        <v>0</v>
      </c>
      <c r="BB367" s="81">
        <v>65.5</v>
      </c>
      <c r="BC367" s="81">
        <v>0</v>
      </c>
      <c r="BD367" s="81">
        <v>2850</v>
      </c>
      <c r="BE367" s="81">
        <v>0</v>
      </c>
      <c r="BF367" s="82"/>
      <c r="BG367" s="81">
        <v>0</v>
      </c>
      <c r="BH367" s="81">
        <v>0</v>
      </c>
      <c r="BI367" s="81">
        <v>292.928</v>
      </c>
      <c r="BJ367" s="81">
        <v>0</v>
      </c>
      <c r="BK367" s="81">
        <v>181.12200000000001</v>
      </c>
      <c r="BL367" s="81">
        <v>0</v>
      </c>
      <c r="BM367" s="82"/>
      <c r="BN367" s="81">
        <v>0</v>
      </c>
      <c r="BO367" s="81">
        <v>0</v>
      </c>
      <c r="BP367" s="81">
        <v>20</v>
      </c>
      <c r="BQ367" s="81">
        <v>0</v>
      </c>
      <c r="BR367" s="81">
        <v>33</v>
      </c>
      <c r="BS367" s="81">
        <v>0</v>
      </c>
      <c r="BT367"/>
      <c r="BU367" s="80">
        <v>367.45100000000002</v>
      </c>
      <c r="BV367" s="80">
        <v>65.247</v>
      </c>
      <c r="BW367" s="80">
        <v>0</v>
      </c>
      <c r="BX367" s="80">
        <v>4.0000000000000001E-3</v>
      </c>
      <c r="BY367" s="80">
        <v>3.8380000000000001</v>
      </c>
      <c r="BZ367" s="80">
        <v>0</v>
      </c>
      <c r="CA367" s="80">
        <v>37.51</v>
      </c>
      <c r="CB367" s="80">
        <v>0</v>
      </c>
      <c r="CC367" s="80">
        <v>0</v>
      </c>
    </row>
    <row r="368" spans="1:81">
      <c r="A368" s="80" t="s">
        <v>2051</v>
      </c>
      <c r="B368" s="80">
        <v>306</v>
      </c>
      <c r="C368" s="80">
        <v>18</v>
      </c>
      <c r="D368" s="80">
        <v>18</v>
      </c>
      <c r="E368" s="80">
        <v>2021</v>
      </c>
      <c r="F368" s="80" t="s">
        <v>75</v>
      </c>
      <c r="G368" s="174" t="s">
        <v>2033</v>
      </c>
      <c r="H368" s="80" t="s">
        <v>2034</v>
      </c>
      <c r="I368" s="177"/>
      <c r="J368" s="81">
        <v>294.51471380651583</v>
      </c>
      <c r="K368" s="81">
        <v>45.656143635522724</v>
      </c>
      <c r="L368" s="81">
        <v>46.804895280193136</v>
      </c>
      <c r="M368" s="81">
        <v>930.06402273458855</v>
      </c>
      <c r="N368" s="81">
        <v>592.95716400665253</v>
      </c>
      <c r="O368" s="81">
        <v>578.25428194324081</v>
      </c>
      <c r="P368" s="81">
        <v>403.67646526905997</v>
      </c>
      <c r="Q368" s="81">
        <v>43.662420227938185</v>
      </c>
      <c r="R368" s="81">
        <v>38.142491858634877</v>
      </c>
      <c r="S368" s="81">
        <v>90.798679676496249</v>
      </c>
      <c r="T368" s="82"/>
      <c r="U368" s="81">
        <v>45333808</v>
      </c>
      <c r="V368" s="81">
        <v>22871</v>
      </c>
      <c r="W368" s="81">
        <v>1688</v>
      </c>
      <c r="X368" s="81">
        <v>314011</v>
      </c>
      <c r="Y368" s="81">
        <v>349886</v>
      </c>
      <c r="Z368" s="81">
        <v>425472</v>
      </c>
      <c r="AA368" s="81">
        <v>88812</v>
      </c>
      <c r="AB368" s="81">
        <v>731722</v>
      </c>
      <c r="AC368" s="81">
        <v>6553250.9999999991</v>
      </c>
      <c r="AD368" s="81">
        <v>90.798679676496249</v>
      </c>
      <c r="AE368" s="82"/>
      <c r="AF368" s="81">
        <v>455835285.44501978</v>
      </c>
      <c r="AG368" s="81">
        <v>35106389.150188558</v>
      </c>
      <c r="AH368" s="81">
        <v>14865317.044020453</v>
      </c>
      <c r="AI368" s="81">
        <v>1770982211.4268448</v>
      </c>
      <c r="AJ368" s="81">
        <v>1461626121.5980303</v>
      </c>
      <c r="AK368" s="81">
        <v>0</v>
      </c>
      <c r="AL368" s="81">
        <v>0</v>
      </c>
      <c r="AM368" s="81">
        <v>96048674.514501169</v>
      </c>
      <c r="AN368" s="81">
        <v>0</v>
      </c>
      <c r="AO368" s="81">
        <v>0</v>
      </c>
      <c r="AP368" s="82"/>
      <c r="AQ368" s="81">
        <v>17791</v>
      </c>
      <c r="AR368" s="81">
        <v>4100</v>
      </c>
      <c r="AS368" s="81">
        <v>0</v>
      </c>
      <c r="AT368" s="81">
        <v>1</v>
      </c>
      <c r="AU368" s="81">
        <v>0</v>
      </c>
      <c r="AV368" s="81">
        <v>1</v>
      </c>
      <c r="AW368" s="81"/>
      <c r="AX368" s="82"/>
      <c r="AY368" s="81">
        <v>90480.444999999643</v>
      </c>
      <c r="AZ368" s="81">
        <v>149560.93000000011</v>
      </c>
      <c r="BA368" s="81">
        <v>0</v>
      </c>
      <c r="BB368" s="81">
        <v>65.5</v>
      </c>
      <c r="BC368" s="81">
        <v>0</v>
      </c>
      <c r="BD368" s="81">
        <v>2850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2052</v>
      </c>
      <c r="B369" s="80">
        <v>306</v>
      </c>
      <c r="C369" s="80">
        <v>19</v>
      </c>
      <c r="D369" s="80">
        <v>18</v>
      </c>
      <c r="E369" s="80">
        <v>2022</v>
      </c>
      <c r="F369" s="80" t="s">
        <v>568</v>
      </c>
      <c r="G369" s="174" t="s">
        <v>2033</v>
      </c>
      <c r="H369" s="80" t="s">
        <v>2034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19663</v>
      </c>
      <c r="AR369" s="81">
        <v>4126</v>
      </c>
      <c r="AS369" s="81">
        <v>0</v>
      </c>
      <c r="AT369" s="81">
        <v>1</v>
      </c>
      <c r="AU369" s="81">
        <v>0</v>
      </c>
      <c r="AV369" s="81">
        <v>2</v>
      </c>
      <c r="AW369" s="81"/>
      <c r="AX369" s="82"/>
      <c r="AY369" s="81">
        <v>101073.85499999781</v>
      </c>
      <c r="AZ369" s="81">
        <v>151292.83000000005</v>
      </c>
      <c r="BA369" s="81">
        <v>0</v>
      </c>
      <c r="BB369" s="81">
        <v>65.5</v>
      </c>
      <c r="BC369" s="81">
        <v>0</v>
      </c>
      <c r="BD369" s="81">
        <v>3300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2053</v>
      </c>
      <c r="B370" s="80">
        <v>324</v>
      </c>
      <c r="C370" s="80">
        <v>1</v>
      </c>
      <c r="D370" s="80">
        <v>20</v>
      </c>
      <c r="E370" s="80">
        <v>1990</v>
      </c>
      <c r="F370" s="80" t="s">
        <v>562</v>
      </c>
      <c r="G370" s="80" t="s">
        <v>2054</v>
      </c>
      <c r="H370" s="80" t="s">
        <v>2055</v>
      </c>
      <c r="I370" s="177"/>
      <c r="J370" s="81">
        <v>693.22596918935903</v>
      </c>
      <c r="K370" s="81">
        <v>63.833376573314077</v>
      </c>
      <c r="L370" s="81">
        <v>5.5831027602827801</v>
      </c>
      <c r="M370" s="81">
        <v>559.65678031504399</v>
      </c>
      <c r="N370" s="81">
        <v>610.97554112793728</v>
      </c>
      <c r="O370" s="81">
        <v>353.67095614663714</v>
      </c>
      <c r="P370" s="81">
        <v>305.26200000673828</v>
      </c>
      <c r="Q370" s="81">
        <v>39.904528801142227</v>
      </c>
      <c r="R370" s="81">
        <v>46.899855572111193</v>
      </c>
      <c r="S370" s="81">
        <v>50.181867029985838</v>
      </c>
      <c r="T370" s="82"/>
      <c r="U370" s="81">
        <v>172922187</v>
      </c>
      <c r="V370" s="81">
        <v>24509</v>
      </c>
      <c r="W370" s="81">
        <v>51</v>
      </c>
      <c r="X370" s="81">
        <v>233443</v>
      </c>
      <c r="Y370" s="81">
        <v>267461</v>
      </c>
      <c r="Z370" s="81">
        <v>145469</v>
      </c>
      <c r="AA370" s="81">
        <v>74121</v>
      </c>
      <c r="AB370" s="81">
        <v>647914</v>
      </c>
      <c r="AC370" s="81">
        <v>8123139.4000000004</v>
      </c>
      <c r="AD370" s="81">
        <v>50.181867029985838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2056</v>
      </c>
      <c r="B371" s="80">
        <v>325</v>
      </c>
      <c r="C371" s="80">
        <v>2</v>
      </c>
      <c r="D371" s="80">
        <v>20</v>
      </c>
      <c r="E371" s="80">
        <v>2005</v>
      </c>
      <c r="F371" s="80" t="s">
        <v>565</v>
      </c>
      <c r="G371" s="80" t="s">
        <v>2054</v>
      </c>
      <c r="H371" s="80" t="s">
        <v>2055</v>
      </c>
      <c r="I371" s="177"/>
      <c r="J371" s="81">
        <v>569.07298313091405</v>
      </c>
      <c r="K371" s="81">
        <v>41.313697058042543</v>
      </c>
      <c r="L371" s="81">
        <v>4.4956335426444589</v>
      </c>
      <c r="M371" s="81">
        <v>899.07359661721705</v>
      </c>
      <c r="N371" s="81">
        <v>871.52129806309256</v>
      </c>
      <c r="O371" s="81">
        <v>329.92478875552928</v>
      </c>
      <c r="P371" s="81">
        <v>248.78809839648503</v>
      </c>
      <c r="Q371" s="81">
        <v>39.01503209060008</v>
      </c>
      <c r="R371" s="81">
        <v>48.775437594719051</v>
      </c>
      <c r="S371" s="81">
        <v>41.293249057533927</v>
      </c>
      <c r="T371" s="82"/>
      <c r="U371" s="81">
        <v>72315803</v>
      </c>
      <c r="V371" s="81">
        <v>19361</v>
      </c>
      <c r="W371" s="81">
        <v>54</v>
      </c>
      <c r="X371" s="81">
        <v>214114</v>
      </c>
      <c r="Y371" s="81">
        <v>329278</v>
      </c>
      <c r="Z371" s="81">
        <v>157033</v>
      </c>
      <c r="AA371" s="81">
        <v>49474</v>
      </c>
      <c r="AB371" s="81">
        <v>662228</v>
      </c>
      <c r="AC371" s="81">
        <v>8624926.1999999993</v>
      </c>
      <c r="AD371" s="81">
        <v>41.293249057533927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2057</v>
      </c>
      <c r="B372" s="80">
        <v>326</v>
      </c>
      <c r="C372" s="80">
        <v>3</v>
      </c>
      <c r="D372" s="80">
        <v>20</v>
      </c>
      <c r="E372" s="80">
        <v>2006</v>
      </c>
      <c r="F372" s="80" t="s">
        <v>566</v>
      </c>
      <c r="G372" s="80" t="s">
        <v>2054</v>
      </c>
      <c r="H372" s="80" t="s">
        <v>2055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2058</v>
      </c>
      <c r="B373" s="80">
        <v>327</v>
      </c>
      <c r="C373" s="80">
        <v>4</v>
      </c>
      <c r="D373" s="80">
        <v>20</v>
      </c>
      <c r="E373" s="80">
        <v>2007</v>
      </c>
      <c r="F373" s="80" t="s">
        <v>567</v>
      </c>
      <c r="G373" s="80" t="s">
        <v>2054</v>
      </c>
      <c r="H373" s="80" t="s">
        <v>2055</v>
      </c>
      <c r="I373" s="177"/>
      <c r="J373" s="81">
        <v>711.80077567918613</v>
      </c>
      <c r="K373" s="81">
        <v>41.219707427036603</v>
      </c>
      <c r="L373" s="81">
        <v>4.799610077992031</v>
      </c>
      <c r="M373" s="81">
        <v>938.87665086529455</v>
      </c>
      <c r="N373" s="81">
        <v>942.38916928029573</v>
      </c>
      <c r="O373" s="81">
        <v>311.38180127911437</v>
      </c>
      <c r="P373" s="81">
        <v>245.31122125361878</v>
      </c>
      <c r="Q373" s="81">
        <v>41.656740785139263</v>
      </c>
      <c r="R373" s="81">
        <v>45.754643129000009</v>
      </c>
      <c r="S373" s="81">
        <v>44.153636206771772</v>
      </c>
      <c r="T373" s="82"/>
      <c r="U373" s="81">
        <v>78289626</v>
      </c>
      <c r="V373" s="81">
        <v>17391</v>
      </c>
      <c r="W373" s="81">
        <v>43</v>
      </c>
      <c r="X373" s="81">
        <v>239500</v>
      </c>
      <c r="Y373" s="81">
        <v>339229</v>
      </c>
      <c r="Z373" s="81">
        <v>154069</v>
      </c>
      <c r="AA373" s="81">
        <v>48039</v>
      </c>
      <c r="AB373" s="81">
        <v>669674</v>
      </c>
      <c r="AC373" s="81">
        <v>8322906</v>
      </c>
      <c r="AD373" s="81">
        <v>44.153636206771772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2059</v>
      </c>
      <c r="B374" s="80">
        <v>328</v>
      </c>
      <c r="C374" s="80">
        <v>5</v>
      </c>
      <c r="D374" s="80">
        <v>20</v>
      </c>
      <c r="E374" s="80">
        <v>2008</v>
      </c>
      <c r="F374" s="80" t="s">
        <v>84</v>
      </c>
      <c r="G374" s="80" t="s">
        <v>2054</v>
      </c>
      <c r="H374" s="80" t="s">
        <v>2055</v>
      </c>
      <c r="I374" s="177"/>
      <c r="J374" s="81">
        <v>531.3274761215132</v>
      </c>
      <c r="K374" s="81">
        <v>32.697962952962065</v>
      </c>
      <c r="L374" s="81">
        <v>4.2950449038777334</v>
      </c>
      <c r="M374" s="81">
        <v>936.90244946881478</v>
      </c>
      <c r="N374" s="81">
        <v>940.06682365025381</v>
      </c>
      <c r="O374" s="81">
        <v>296.8402771669185</v>
      </c>
      <c r="P374" s="81">
        <v>239.44130555721372</v>
      </c>
      <c r="Q374" s="81">
        <v>41.243452927057284</v>
      </c>
      <c r="R374" s="81">
        <v>41.16746016615393</v>
      </c>
      <c r="S374" s="81">
        <v>53.614710664396299</v>
      </c>
      <c r="T374" s="82"/>
      <c r="U374" s="81">
        <v>74526047</v>
      </c>
      <c r="V374" s="81">
        <v>17391</v>
      </c>
      <c r="W374" s="81">
        <v>43</v>
      </c>
      <c r="X374" s="81">
        <v>239500</v>
      </c>
      <c r="Y374" s="81">
        <v>344202</v>
      </c>
      <c r="Z374" s="81">
        <v>152029</v>
      </c>
      <c r="AA374" s="81">
        <v>46943</v>
      </c>
      <c r="AB374" s="81">
        <v>673925</v>
      </c>
      <c r="AC374" s="81">
        <v>7775966.7999999998</v>
      </c>
      <c r="AD374" s="81">
        <v>53.614710664396299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2060</v>
      </c>
      <c r="B375" s="80">
        <v>329</v>
      </c>
      <c r="C375" s="80">
        <v>6</v>
      </c>
      <c r="D375" s="80">
        <v>20</v>
      </c>
      <c r="E375" s="80">
        <v>2009</v>
      </c>
      <c r="F375" s="80" t="s">
        <v>85</v>
      </c>
      <c r="G375" s="80" t="s">
        <v>2054</v>
      </c>
      <c r="H375" s="80" t="s">
        <v>2055</v>
      </c>
      <c r="I375" s="177"/>
      <c r="J375" s="81">
        <v>446.07646111869485</v>
      </c>
      <c r="K375" s="81">
        <v>32.209217085727353</v>
      </c>
      <c r="L375" s="81">
        <v>11.508738682578489</v>
      </c>
      <c r="M375" s="81">
        <v>971.5920748655102</v>
      </c>
      <c r="N375" s="81">
        <v>862.27646552155352</v>
      </c>
      <c r="O375" s="81">
        <v>297.32490229564019</v>
      </c>
      <c r="P375" s="81">
        <v>229.20982117025713</v>
      </c>
      <c r="Q375" s="81">
        <v>39.330134665967655</v>
      </c>
      <c r="R375" s="81">
        <v>39.359927387506282</v>
      </c>
      <c r="S375" s="81">
        <v>59.491791976868576</v>
      </c>
      <c r="T375" s="82"/>
      <c r="U375" s="81">
        <v>55105365</v>
      </c>
      <c r="V375" s="81">
        <v>19751</v>
      </c>
      <c r="W375" s="81">
        <v>111</v>
      </c>
      <c r="X375" s="81">
        <v>283798</v>
      </c>
      <c r="Y375" s="81">
        <v>345965</v>
      </c>
      <c r="Z375" s="81">
        <v>150305</v>
      </c>
      <c r="AA375" s="81">
        <v>46133</v>
      </c>
      <c r="AB375" s="81">
        <v>674637</v>
      </c>
      <c r="AC375" s="81">
        <v>7252998.2000000002</v>
      </c>
      <c r="AD375" s="81">
        <v>59.491791976868576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3.46</v>
      </c>
      <c r="BI375" s="81">
        <v>62.525999999999996</v>
      </c>
      <c r="BJ375" s="81">
        <v>8.0299999999999994</v>
      </c>
      <c r="BK375" s="81">
        <v>579.64099999999996</v>
      </c>
      <c r="BL375" s="81">
        <v>0</v>
      </c>
      <c r="BM375" s="82"/>
      <c r="BN375" s="81">
        <v>0</v>
      </c>
      <c r="BO375" s="81">
        <v>1</v>
      </c>
      <c r="BP375" s="81">
        <v>6</v>
      </c>
      <c r="BQ375" s="81">
        <v>2</v>
      </c>
      <c r="BR375" s="81">
        <v>41</v>
      </c>
      <c r="BS375" s="81">
        <v>0</v>
      </c>
      <c r="BT375"/>
      <c r="BU375" s="80"/>
      <c r="BV375" s="80"/>
      <c r="BW375" s="80"/>
      <c r="BX375" s="80"/>
      <c r="BY375" s="80"/>
      <c r="BZ375" s="80"/>
      <c r="CA375" s="80"/>
      <c r="CB375" s="80"/>
      <c r="CC375" s="80"/>
    </row>
    <row r="376" spans="1:81">
      <c r="A376" s="80" t="s">
        <v>2061</v>
      </c>
      <c r="B376" s="80">
        <v>330</v>
      </c>
      <c r="C376" s="80">
        <v>7</v>
      </c>
      <c r="D376" s="80">
        <v>20</v>
      </c>
      <c r="E376" s="80">
        <v>2010</v>
      </c>
      <c r="F376" s="80" t="s">
        <v>86</v>
      </c>
      <c r="G376" s="80" t="s">
        <v>2054</v>
      </c>
      <c r="H376" s="80" t="s">
        <v>2055</v>
      </c>
      <c r="I376" s="177"/>
      <c r="J376" s="81">
        <v>358.23442564115857</v>
      </c>
      <c r="K376" s="81">
        <v>28.874302860408186</v>
      </c>
      <c r="L376" s="81">
        <v>10.749769886275333</v>
      </c>
      <c r="M376" s="81">
        <v>982.89433534095019</v>
      </c>
      <c r="N376" s="81">
        <v>878.95755536733327</v>
      </c>
      <c r="O376" s="81">
        <v>292.08454769683709</v>
      </c>
      <c r="P376" s="81">
        <v>231.85506435376104</v>
      </c>
      <c r="Q376" s="81">
        <v>41.129187670608658</v>
      </c>
      <c r="R376" s="81">
        <v>41.308947153860302</v>
      </c>
      <c r="S376" s="81">
        <v>71.966962492498467</v>
      </c>
      <c r="T376" s="82"/>
      <c r="U376" s="81">
        <v>47303499</v>
      </c>
      <c r="V376" s="81">
        <v>19751</v>
      </c>
      <c r="W376" s="81">
        <v>111</v>
      </c>
      <c r="X376" s="81">
        <v>283798</v>
      </c>
      <c r="Y376" s="81">
        <v>347864</v>
      </c>
      <c r="Z376" s="81">
        <v>148342</v>
      </c>
      <c r="AA376" s="81">
        <v>45500</v>
      </c>
      <c r="AB376" s="81">
        <v>676008</v>
      </c>
      <c r="AC376" s="81">
        <v>7213722.2000000002</v>
      </c>
      <c r="AD376" s="81">
        <v>71.966962492498467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3.11</v>
      </c>
      <c r="BI376" s="81">
        <v>60.445</v>
      </c>
      <c r="BJ376" s="81">
        <v>9.6300000000000008</v>
      </c>
      <c r="BK376" s="81">
        <v>600.30700000000013</v>
      </c>
      <c r="BL376" s="81">
        <v>0</v>
      </c>
      <c r="BM376" s="82"/>
      <c r="BN376" s="81">
        <v>0</v>
      </c>
      <c r="BO376" s="81">
        <v>1</v>
      </c>
      <c r="BP376" s="81">
        <v>7</v>
      </c>
      <c r="BQ376" s="81">
        <v>3</v>
      </c>
      <c r="BR376" s="81">
        <v>49</v>
      </c>
      <c r="BS376" s="81">
        <v>0</v>
      </c>
      <c r="BT376"/>
      <c r="BU376" s="80">
        <v>490.84100000000001</v>
      </c>
      <c r="BV376" s="80">
        <v>100</v>
      </c>
      <c r="BW376" s="80">
        <v>0</v>
      </c>
      <c r="BX376" s="80">
        <v>8.0709999999999997</v>
      </c>
      <c r="BY376" s="80">
        <v>74.497</v>
      </c>
      <c r="BZ376" s="80">
        <v>0</v>
      </c>
      <c r="CA376" s="80">
        <v>8.3000000000000004E-2</v>
      </c>
      <c r="CB376" s="80">
        <v>0</v>
      </c>
      <c r="CC376" s="80">
        <v>0</v>
      </c>
    </row>
    <row r="377" spans="1:81">
      <c r="A377" s="80" t="s">
        <v>2062</v>
      </c>
      <c r="B377" s="80">
        <v>331</v>
      </c>
      <c r="C377" s="80">
        <v>8</v>
      </c>
      <c r="D377" s="80">
        <v>20</v>
      </c>
      <c r="E377" s="80">
        <v>2011</v>
      </c>
      <c r="F377" s="80" t="s">
        <v>87</v>
      </c>
      <c r="G377" s="80" t="s">
        <v>2054</v>
      </c>
      <c r="H377" s="80" t="s">
        <v>2055</v>
      </c>
      <c r="I377" s="177"/>
      <c r="J377" s="81">
        <v>404.73565440311893</v>
      </c>
      <c r="K377" s="81">
        <v>43.590128766123016</v>
      </c>
      <c r="L377" s="81">
        <v>4.7398795982630366</v>
      </c>
      <c r="M377" s="81">
        <v>1249.8691201935119</v>
      </c>
      <c r="N377" s="81">
        <v>1021.1855861187802</v>
      </c>
      <c r="O377" s="81">
        <v>283.62883191052993</v>
      </c>
      <c r="P377" s="81">
        <v>224.99151640124745</v>
      </c>
      <c r="Q377" s="81">
        <v>47.53738753702298</v>
      </c>
      <c r="R377" s="81">
        <v>44.423504760703011</v>
      </c>
      <c r="S377" s="81">
        <v>71.619645867997264</v>
      </c>
      <c r="T377" s="82"/>
      <c r="U377" s="81">
        <v>50213834</v>
      </c>
      <c r="V377" s="81">
        <v>19751</v>
      </c>
      <c r="W377" s="81">
        <v>111</v>
      </c>
      <c r="X377" s="81">
        <v>283798</v>
      </c>
      <c r="Y377" s="81">
        <v>349888</v>
      </c>
      <c r="Z377" s="81">
        <v>147177</v>
      </c>
      <c r="AA377" s="81">
        <v>45467</v>
      </c>
      <c r="AB377" s="81">
        <v>677380</v>
      </c>
      <c r="AC377" s="81">
        <v>7744782.7999999998</v>
      </c>
      <c r="AD377" s="81">
        <v>71.619645867997264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51.902000000000001</v>
      </c>
      <c r="BJ377" s="81">
        <v>6.65</v>
      </c>
      <c r="BK377" s="81">
        <v>469.60599999999999</v>
      </c>
      <c r="BL377" s="81">
        <v>0</v>
      </c>
      <c r="BM377" s="82"/>
      <c r="BN377" s="81">
        <v>0</v>
      </c>
      <c r="BO377" s="81">
        <v>0</v>
      </c>
      <c r="BP377" s="81">
        <v>6</v>
      </c>
      <c r="BQ377" s="81">
        <v>2</v>
      </c>
      <c r="BR377" s="81">
        <v>50</v>
      </c>
      <c r="BS377" s="81">
        <v>0</v>
      </c>
      <c r="BT377"/>
      <c r="BU377" s="80">
        <v>438.25799999999998</v>
      </c>
      <c r="BV377" s="80">
        <v>89.9</v>
      </c>
      <c r="BW377" s="80">
        <v>0</v>
      </c>
      <c r="BX377" s="80">
        <v>0</v>
      </c>
      <c r="BY377" s="80">
        <v>0</v>
      </c>
      <c r="BZ377" s="80">
        <v>0</v>
      </c>
      <c r="CA377" s="80">
        <v>0</v>
      </c>
      <c r="CB377" s="80">
        <v>0</v>
      </c>
      <c r="CC377" s="80">
        <v>0</v>
      </c>
    </row>
    <row r="378" spans="1:81">
      <c r="A378" s="80" t="s">
        <v>2063</v>
      </c>
      <c r="B378" s="80">
        <v>332</v>
      </c>
      <c r="C378" s="80">
        <v>9</v>
      </c>
      <c r="D378" s="80">
        <v>20</v>
      </c>
      <c r="E378" s="80">
        <v>2012</v>
      </c>
      <c r="F378" s="80" t="s">
        <v>88</v>
      </c>
      <c r="G378" s="80" t="s">
        <v>2054</v>
      </c>
      <c r="H378" s="80" t="s">
        <v>2055</v>
      </c>
      <c r="I378" s="177"/>
      <c r="J378" s="81">
        <v>358.5087445803635</v>
      </c>
      <c r="K378" s="81">
        <v>42.998586377907436</v>
      </c>
      <c r="L378" s="81">
        <v>4.6927302756915585</v>
      </c>
      <c r="M378" s="81">
        <v>1316.0046234731951</v>
      </c>
      <c r="N378" s="81">
        <v>1115.0277994408971</v>
      </c>
      <c r="O378" s="81">
        <v>280.18471792819412</v>
      </c>
      <c r="P378" s="81">
        <v>226.21689098564426</v>
      </c>
      <c r="Q378" s="81">
        <v>53.248432429639365</v>
      </c>
      <c r="R378" s="81">
        <v>45.547791681285901</v>
      </c>
      <c r="S378" s="81">
        <v>71.672119865101465</v>
      </c>
      <c r="T378" s="82"/>
      <c r="U378" s="81">
        <v>47961715</v>
      </c>
      <c r="V378" s="81">
        <v>19751</v>
      </c>
      <c r="W378" s="81">
        <v>111</v>
      </c>
      <c r="X378" s="81">
        <v>283798</v>
      </c>
      <c r="Y378" s="81">
        <v>361857</v>
      </c>
      <c r="Z378" s="81">
        <v>146543</v>
      </c>
      <c r="AA378" s="81">
        <v>45456</v>
      </c>
      <c r="AB378" s="81">
        <v>698367</v>
      </c>
      <c r="AC378" s="81">
        <v>7735117.7999999998</v>
      </c>
      <c r="AD378" s="81">
        <v>71.672119865101465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64.3</v>
      </c>
      <c r="BJ378" s="81">
        <v>7.492</v>
      </c>
      <c r="BK378" s="81">
        <v>546.98800000000006</v>
      </c>
      <c r="BL378" s="81">
        <v>0</v>
      </c>
      <c r="BM378" s="82"/>
      <c r="BN378" s="81">
        <v>0</v>
      </c>
      <c r="BO378" s="81">
        <v>0</v>
      </c>
      <c r="BP378" s="81">
        <v>7</v>
      </c>
      <c r="BQ378" s="81">
        <v>2</v>
      </c>
      <c r="BR378" s="81">
        <v>52</v>
      </c>
      <c r="BS378" s="81">
        <v>0</v>
      </c>
      <c r="BT378"/>
      <c r="BU378" s="80">
        <v>541.178</v>
      </c>
      <c r="BV378" s="80">
        <v>0</v>
      </c>
      <c r="BW378" s="80">
        <v>0</v>
      </c>
      <c r="BX378" s="80">
        <v>7.7560000000000002</v>
      </c>
      <c r="BY378" s="80">
        <v>69.846000000000004</v>
      </c>
      <c r="BZ378" s="80">
        <v>0</v>
      </c>
      <c r="CA378" s="80">
        <v>0</v>
      </c>
      <c r="CB378" s="80">
        <v>0</v>
      </c>
      <c r="CC378" s="80">
        <v>0</v>
      </c>
    </row>
    <row r="379" spans="1:81">
      <c r="A379" s="80" t="s">
        <v>2064</v>
      </c>
      <c r="B379" s="80">
        <v>333</v>
      </c>
      <c r="C379" s="80">
        <v>10</v>
      </c>
      <c r="D379" s="80">
        <v>20</v>
      </c>
      <c r="E379" s="80">
        <v>2013</v>
      </c>
      <c r="F379" s="80" t="s">
        <v>89</v>
      </c>
      <c r="G379" s="80" t="s">
        <v>2054</v>
      </c>
      <c r="H379" s="80" t="s">
        <v>2055</v>
      </c>
      <c r="I379" s="177"/>
      <c r="J379" s="81">
        <v>329.22862208784056</v>
      </c>
      <c r="K379" s="81">
        <v>37.078896784066735</v>
      </c>
      <c r="L379" s="81">
        <v>4.3010041398548982</v>
      </c>
      <c r="M379" s="81">
        <v>1400.254436670439</v>
      </c>
      <c r="N379" s="81">
        <v>1079.5777740352828</v>
      </c>
      <c r="O379" s="81">
        <v>268.22429226295299</v>
      </c>
      <c r="P379" s="81">
        <v>228.23317163938191</v>
      </c>
      <c r="Q379" s="81">
        <v>54.258887342915756</v>
      </c>
      <c r="R379" s="81">
        <v>48.320744119067705</v>
      </c>
      <c r="S379" s="81">
        <v>77.016365371021124</v>
      </c>
      <c r="T379" s="82"/>
      <c r="U379" s="81">
        <v>42618320</v>
      </c>
      <c r="V379" s="81">
        <v>19751</v>
      </c>
      <c r="W379" s="81">
        <v>111</v>
      </c>
      <c r="X379" s="81">
        <v>283798</v>
      </c>
      <c r="Y379" s="81">
        <v>364423</v>
      </c>
      <c r="Z379" s="81">
        <v>146551</v>
      </c>
      <c r="AA379" s="81">
        <v>45689</v>
      </c>
      <c r="AB379" s="81">
        <v>701416</v>
      </c>
      <c r="AC379" s="81">
        <v>8010217.2000000002</v>
      </c>
      <c r="AD379" s="81">
        <v>77.016365371021124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70.474999999999994</v>
      </c>
      <c r="BJ379" s="81">
        <v>15.597</v>
      </c>
      <c r="BK379" s="81">
        <v>653.67900000000009</v>
      </c>
      <c r="BL379" s="81">
        <v>0</v>
      </c>
      <c r="BM379" s="82"/>
      <c r="BN379" s="81">
        <v>0</v>
      </c>
      <c r="BO379" s="81">
        <v>0</v>
      </c>
      <c r="BP379" s="81">
        <v>7</v>
      </c>
      <c r="BQ379" s="81">
        <v>3</v>
      </c>
      <c r="BR379" s="81">
        <v>44</v>
      </c>
      <c r="BS379" s="81">
        <v>0</v>
      </c>
      <c r="BT379"/>
      <c r="BU379" s="80">
        <v>536.12800000000004</v>
      </c>
      <c r="BV379" s="80">
        <v>114.364</v>
      </c>
      <c r="BW379" s="80">
        <v>0</v>
      </c>
      <c r="BX379" s="80">
        <v>7.6459999999999999</v>
      </c>
      <c r="BY379" s="80">
        <v>81.613</v>
      </c>
      <c r="BZ379" s="80">
        <v>0</v>
      </c>
      <c r="CA379" s="80">
        <v>0</v>
      </c>
      <c r="CB379" s="80">
        <v>0</v>
      </c>
      <c r="CC379" s="80">
        <v>0</v>
      </c>
    </row>
    <row r="380" spans="1:81">
      <c r="A380" s="80" t="s">
        <v>2065</v>
      </c>
      <c r="B380" s="80">
        <v>334</v>
      </c>
      <c r="C380" s="80">
        <v>11</v>
      </c>
      <c r="D380" s="80">
        <v>20</v>
      </c>
      <c r="E380" s="80">
        <v>2014</v>
      </c>
      <c r="F380" s="80" t="s">
        <v>90</v>
      </c>
      <c r="G380" s="80" t="s">
        <v>2054</v>
      </c>
      <c r="H380" s="80" t="s">
        <v>2055</v>
      </c>
      <c r="I380" s="177"/>
      <c r="J380" s="81">
        <v>276.8210670221921</v>
      </c>
      <c r="K380" s="81">
        <v>36.309168268201461</v>
      </c>
      <c r="L380" s="81">
        <v>9.1148112167530879</v>
      </c>
      <c r="M380" s="81">
        <v>1388.4102725371729</v>
      </c>
      <c r="N380" s="81">
        <v>982.99364566887255</v>
      </c>
      <c r="O380" s="81">
        <v>253.86651137750599</v>
      </c>
      <c r="P380" s="81">
        <v>231.37855628522905</v>
      </c>
      <c r="Q380" s="81">
        <v>52.507165650787819</v>
      </c>
      <c r="R380" s="81">
        <v>48.74144041858235</v>
      </c>
      <c r="S380" s="81">
        <v>75.077191841862657</v>
      </c>
      <c r="T380" s="82"/>
      <c r="U380" s="81">
        <v>41102927</v>
      </c>
      <c r="V380" s="81">
        <v>18493</v>
      </c>
      <c r="W380" s="81">
        <v>103</v>
      </c>
      <c r="X380" s="81">
        <v>310759</v>
      </c>
      <c r="Y380" s="81">
        <v>369863</v>
      </c>
      <c r="Z380" s="81">
        <v>146087</v>
      </c>
      <c r="AA380" s="81">
        <v>46079</v>
      </c>
      <c r="AB380" s="81">
        <v>707455</v>
      </c>
      <c r="AC380" s="81">
        <v>8105363.2000000002</v>
      </c>
      <c r="AD380" s="81">
        <v>75.077191841862657</v>
      </c>
      <c r="AE380" s="82"/>
      <c r="AF380" s="81">
        <v>384689825.65526545</v>
      </c>
      <c r="AG380" s="81">
        <v>34208669.67295453</v>
      </c>
      <c r="AH380" s="81">
        <v>2294105.3766393252</v>
      </c>
      <c r="AI380" s="81">
        <v>1906655106.4238274</v>
      </c>
      <c r="AJ380" s="81">
        <v>1365987906.7242162</v>
      </c>
      <c r="AK380" s="81">
        <v>0</v>
      </c>
      <c r="AL380" s="81">
        <v>0</v>
      </c>
      <c r="AM380" s="81">
        <v>97122999.847855151</v>
      </c>
      <c r="AN380" s="81">
        <v>0</v>
      </c>
      <c r="AO380" s="81">
        <v>0</v>
      </c>
      <c r="AP380" s="82"/>
      <c r="AQ380" s="81">
        <v>3278</v>
      </c>
      <c r="AR380" s="81">
        <v>158</v>
      </c>
      <c r="AS380" s="81">
        <v>0</v>
      </c>
      <c r="AT380" s="81">
        <v>0</v>
      </c>
      <c r="AU380" s="81">
        <v>0</v>
      </c>
      <c r="AV380" s="81">
        <v>3</v>
      </c>
      <c r="AW380" s="81" t="s">
        <v>564</v>
      </c>
      <c r="AX380" s="82"/>
      <c r="AY380" s="81">
        <v>12443.599999999999</v>
      </c>
      <c r="AZ380" s="81">
        <v>3009.6000000000004</v>
      </c>
      <c r="BA380" s="81">
        <v>0</v>
      </c>
      <c r="BB380" s="81">
        <v>0</v>
      </c>
      <c r="BC380" s="81">
        <v>0</v>
      </c>
      <c r="BD380" s="81">
        <v>15848</v>
      </c>
      <c r="BE380" s="81" t="s">
        <v>564</v>
      </c>
      <c r="BF380" s="82"/>
      <c r="BG380" s="81">
        <v>0</v>
      </c>
      <c r="BH380" s="81">
        <v>0</v>
      </c>
      <c r="BI380" s="81">
        <v>69.108999999999995</v>
      </c>
      <c r="BJ380" s="81">
        <v>7.4329999999999998</v>
      </c>
      <c r="BK380" s="81">
        <v>657.20800000000008</v>
      </c>
      <c r="BL380" s="81">
        <v>0</v>
      </c>
      <c r="BM380" s="82"/>
      <c r="BN380" s="81">
        <v>0</v>
      </c>
      <c r="BO380" s="81">
        <v>0</v>
      </c>
      <c r="BP380" s="81">
        <v>7</v>
      </c>
      <c r="BQ380" s="81">
        <v>2</v>
      </c>
      <c r="BR380" s="81">
        <v>48</v>
      </c>
      <c r="BS380" s="81">
        <v>0</v>
      </c>
      <c r="BT380"/>
      <c r="BU380" s="80">
        <v>574.81500000000005</v>
      </c>
      <c r="BV380" s="80">
        <v>73.156999999999996</v>
      </c>
      <c r="BW380" s="80">
        <v>0</v>
      </c>
      <c r="BX380" s="80">
        <v>7.7409999999999997</v>
      </c>
      <c r="BY380" s="80">
        <v>78.037000000000006</v>
      </c>
      <c r="BZ380" s="80">
        <v>0</v>
      </c>
      <c r="CA380" s="80">
        <v>0</v>
      </c>
      <c r="CB380" s="80">
        <v>0</v>
      </c>
      <c r="CC380" s="80">
        <v>0</v>
      </c>
    </row>
    <row r="381" spans="1:81">
      <c r="A381" s="80" t="s">
        <v>2066</v>
      </c>
      <c r="B381" s="80">
        <v>335</v>
      </c>
      <c r="C381" s="80">
        <v>12</v>
      </c>
      <c r="D381" s="80">
        <v>20</v>
      </c>
      <c r="E381" s="80">
        <v>2015</v>
      </c>
      <c r="F381" s="80" t="s">
        <v>91</v>
      </c>
      <c r="G381" s="80" t="s">
        <v>2054</v>
      </c>
      <c r="H381" s="80" t="s">
        <v>2055</v>
      </c>
      <c r="I381" s="177"/>
      <c r="J381" s="81">
        <v>362.10459583338491</v>
      </c>
      <c r="K381" s="81">
        <v>38.615295271326168</v>
      </c>
      <c r="L381" s="81">
        <v>11.36137030447323</v>
      </c>
      <c r="M381" s="81">
        <v>1477.1844054731716</v>
      </c>
      <c r="N381" s="81">
        <v>990.7896602479625</v>
      </c>
      <c r="O381" s="81">
        <v>250.55921631599921</v>
      </c>
      <c r="P381" s="81">
        <v>232.43501029926688</v>
      </c>
      <c r="Q381" s="81">
        <v>51.736278329642033</v>
      </c>
      <c r="R381" s="81">
        <v>48.313948490310125</v>
      </c>
      <c r="S381" s="81">
        <v>78.680112498767954</v>
      </c>
      <c r="T381" s="82"/>
      <c r="U381" s="81">
        <v>48775320</v>
      </c>
      <c r="V381" s="81">
        <v>18493</v>
      </c>
      <c r="W381" s="81">
        <v>103</v>
      </c>
      <c r="X381" s="81">
        <v>310759</v>
      </c>
      <c r="Y381" s="81">
        <v>374463</v>
      </c>
      <c r="Z381" s="81">
        <v>145573</v>
      </c>
      <c r="AA381" s="81">
        <v>46253</v>
      </c>
      <c r="AB381" s="81">
        <v>712057</v>
      </c>
      <c r="AC381" s="81">
        <v>8276314.4000000004</v>
      </c>
      <c r="AD381" s="81">
        <v>78.680112498767954</v>
      </c>
      <c r="AE381" s="82"/>
      <c r="AF381" s="81">
        <v>490483245.63733232</v>
      </c>
      <c r="AG381" s="81">
        <v>32007036.92004187</v>
      </c>
      <c r="AH381" s="81">
        <v>2315556.7005801308</v>
      </c>
      <c r="AI381" s="81">
        <v>1818251321.3157701</v>
      </c>
      <c r="AJ381" s="81">
        <v>1413662468.2028079</v>
      </c>
      <c r="AK381" s="81">
        <v>0</v>
      </c>
      <c r="AL381" s="81">
        <v>0</v>
      </c>
      <c r="AM381" s="81">
        <v>97584424.883226976</v>
      </c>
      <c r="AN381" s="81">
        <v>0</v>
      </c>
      <c r="AO381" s="81">
        <v>0</v>
      </c>
      <c r="AP381" s="82"/>
      <c r="AQ381" s="81">
        <v>3527</v>
      </c>
      <c r="AR381" s="81">
        <v>218</v>
      </c>
      <c r="AS381" s="81">
        <v>0</v>
      </c>
      <c r="AT381" s="81">
        <v>0</v>
      </c>
      <c r="AU381" s="81">
        <v>0</v>
      </c>
      <c r="AV381" s="81">
        <v>3</v>
      </c>
      <c r="AW381" s="81" t="s">
        <v>564</v>
      </c>
      <c r="AX381" s="82"/>
      <c r="AY381" s="81">
        <v>13500.7</v>
      </c>
      <c r="AZ381" s="81">
        <v>4139.8</v>
      </c>
      <c r="BA381" s="81">
        <v>0</v>
      </c>
      <c r="BB381" s="81">
        <v>0</v>
      </c>
      <c r="BC381" s="81">
        <v>0</v>
      </c>
      <c r="BD381" s="81">
        <v>15848</v>
      </c>
      <c r="BE381" s="81" t="s">
        <v>564</v>
      </c>
      <c r="BF381" s="82"/>
      <c r="BG381" s="81">
        <v>0</v>
      </c>
      <c r="BH381" s="81">
        <v>0</v>
      </c>
      <c r="BI381" s="81">
        <v>63.338000000000001</v>
      </c>
      <c r="BJ381" s="81">
        <v>6.7969999999999997</v>
      </c>
      <c r="BK381" s="81">
        <v>677.29900000000009</v>
      </c>
      <c r="BL381" s="81">
        <v>0</v>
      </c>
      <c r="BM381" s="82"/>
      <c r="BN381" s="81">
        <v>0</v>
      </c>
      <c r="BO381" s="81">
        <v>0</v>
      </c>
      <c r="BP381" s="81">
        <v>6</v>
      </c>
      <c r="BQ381" s="81">
        <v>2</v>
      </c>
      <c r="BR381" s="81">
        <v>45</v>
      </c>
      <c r="BS381" s="81">
        <v>0</v>
      </c>
      <c r="BT381"/>
      <c r="BU381" s="80">
        <v>549.19799999999998</v>
      </c>
      <c r="BV381" s="80">
        <v>118.124</v>
      </c>
      <c r="BW381" s="80">
        <v>0</v>
      </c>
      <c r="BX381" s="80">
        <v>9.0459999999999994</v>
      </c>
      <c r="BY381" s="80">
        <v>71.066000000000003</v>
      </c>
      <c r="BZ381" s="80">
        <v>0</v>
      </c>
      <c r="CA381" s="80">
        <v>0</v>
      </c>
      <c r="CB381" s="80">
        <v>0</v>
      </c>
      <c r="CC381" s="80">
        <v>0</v>
      </c>
    </row>
    <row r="382" spans="1:81">
      <c r="A382" s="80" t="s">
        <v>2067</v>
      </c>
      <c r="B382" s="80">
        <v>336</v>
      </c>
      <c r="C382" s="80">
        <v>13</v>
      </c>
      <c r="D382" s="80">
        <v>20</v>
      </c>
      <c r="E382" s="80">
        <v>2016</v>
      </c>
      <c r="F382" s="80" t="s">
        <v>92</v>
      </c>
      <c r="G382" s="80" t="s">
        <v>2054</v>
      </c>
      <c r="H382" s="80" t="s">
        <v>2055</v>
      </c>
      <c r="I382" s="177"/>
      <c r="J382" s="81">
        <v>255.17132887354535</v>
      </c>
      <c r="K382" s="81">
        <v>39.773303966115719</v>
      </c>
      <c r="L382" s="81">
        <v>12.838838955786057</v>
      </c>
      <c r="M382" s="81">
        <v>1137.8128392126239</v>
      </c>
      <c r="N382" s="81">
        <v>952.44195188621859</v>
      </c>
      <c r="O382" s="81">
        <v>248.28169507236643</v>
      </c>
      <c r="P382" s="81">
        <v>229.22478340511654</v>
      </c>
      <c r="Q382" s="81">
        <v>50.664000417602594</v>
      </c>
      <c r="R382" s="81">
        <v>49.162385999469009</v>
      </c>
      <c r="S382" s="81">
        <v>96.874485493189184</v>
      </c>
      <c r="T382" s="82"/>
      <c r="U382" s="81">
        <v>40190587</v>
      </c>
      <c r="V382" s="81">
        <v>18493</v>
      </c>
      <c r="W382" s="81">
        <v>103</v>
      </c>
      <c r="X382" s="81">
        <v>310759</v>
      </c>
      <c r="Y382" s="81">
        <v>379497</v>
      </c>
      <c r="Z382" s="81">
        <v>146023</v>
      </c>
      <c r="AA382" s="81">
        <v>47178</v>
      </c>
      <c r="AB382" s="81">
        <v>717295</v>
      </c>
      <c r="AC382" s="81">
        <v>8396451.5997436382</v>
      </c>
      <c r="AD382" s="81">
        <v>96.874485493189184</v>
      </c>
      <c r="AE382" s="82"/>
      <c r="AF382" s="81">
        <v>367163883.40606749</v>
      </c>
      <c r="AG382" s="81">
        <v>31463766.222870432</v>
      </c>
      <c r="AH382" s="81">
        <v>1991415.5748069631</v>
      </c>
      <c r="AI382" s="81">
        <v>1758002682.6931069</v>
      </c>
      <c r="AJ382" s="81">
        <v>1374722532.4914041</v>
      </c>
      <c r="AK382" s="81">
        <v>0</v>
      </c>
      <c r="AL382" s="81">
        <v>0</v>
      </c>
      <c r="AM382" s="81">
        <v>98378642.029730901</v>
      </c>
      <c r="AN382" s="81">
        <v>0</v>
      </c>
      <c r="AO382" s="81">
        <v>0</v>
      </c>
      <c r="AP382" s="82"/>
      <c r="AQ382" s="81">
        <v>3714</v>
      </c>
      <c r="AR382" s="81">
        <v>262</v>
      </c>
      <c r="AS382" s="81">
        <v>0</v>
      </c>
      <c r="AT382" s="81">
        <v>0</v>
      </c>
      <c r="AU382" s="81">
        <v>0</v>
      </c>
      <c r="AV382" s="81">
        <v>3</v>
      </c>
      <c r="AW382" s="81" t="s">
        <v>564</v>
      </c>
      <c r="AX382" s="82"/>
      <c r="AY382" s="81">
        <v>14347</v>
      </c>
      <c r="AZ382" s="81">
        <v>4698.3</v>
      </c>
      <c r="BA382" s="81">
        <v>0</v>
      </c>
      <c r="BB382" s="81">
        <v>0</v>
      </c>
      <c r="BC382" s="81">
        <v>0</v>
      </c>
      <c r="BD382" s="81">
        <v>15848</v>
      </c>
      <c r="BE382" s="81" t="s">
        <v>564</v>
      </c>
      <c r="BF382" s="82"/>
      <c r="BG382" s="81">
        <v>0</v>
      </c>
      <c r="BH382" s="81">
        <v>0</v>
      </c>
      <c r="BI382" s="81">
        <v>55.576000000000001</v>
      </c>
      <c r="BJ382" s="81">
        <v>6.5289999999999999</v>
      </c>
      <c r="BK382" s="81">
        <v>610.5</v>
      </c>
      <c r="BL382" s="81">
        <v>0</v>
      </c>
      <c r="BM382" s="82"/>
      <c r="BN382" s="81">
        <v>0</v>
      </c>
      <c r="BO382" s="81">
        <v>0</v>
      </c>
      <c r="BP382" s="81">
        <v>7</v>
      </c>
      <c r="BQ382" s="81">
        <v>2</v>
      </c>
      <c r="BR382" s="81">
        <v>47</v>
      </c>
      <c r="BS382" s="81">
        <v>0</v>
      </c>
      <c r="BT382"/>
      <c r="BU382" s="80">
        <v>558.125</v>
      </c>
      <c r="BV382" s="80">
        <v>114.48</v>
      </c>
      <c r="BW382" s="80">
        <v>0</v>
      </c>
      <c r="BX382" s="80">
        <v>0</v>
      </c>
      <c r="BY382" s="80">
        <v>0</v>
      </c>
      <c r="BZ382" s="80">
        <v>0</v>
      </c>
      <c r="CA382" s="80">
        <v>0</v>
      </c>
      <c r="CB382" s="80">
        <v>0</v>
      </c>
      <c r="CC382" s="80">
        <v>0</v>
      </c>
    </row>
    <row r="383" spans="1:81">
      <c r="A383" s="80" t="s">
        <v>2068</v>
      </c>
      <c r="B383" s="80">
        <v>337</v>
      </c>
      <c r="C383" s="80">
        <v>14</v>
      </c>
      <c r="D383" s="80">
        <v>20</v>
      </c>
      <c r="E383" s="80">
        <v>2017</v>
      </c>
      <c r="F383" s="80" t="s">
        <v>71</v>
      </c>
      <c r="G383" s="80" t="s">
        <v>2054</v>
      </c>
      <c r="H383" s="80" t="s">
        <v>2055</v>
      </c>
      <c r="I383" s="177"/>
      <c r="J383" s="81">
        <v>237.63636519837334</v>
      </c>
      <c r="K383" s="81">
        <v>40.688788295903727</v>
      </c>
      <c r="L383" s="81">
        <v>10.574044479356196</v>
      </c>
      <c r="M383" s="81">
        <v>1141.513890010765</v>
      </c>
      <c r="N383" s="81">
        <v>986.25907646321491</v>
      </c>
      <c r="O383" s="81">
        <v>244.43939777445004</v>
      </c>
      <c r="P383" s="81">
        <v>227.82100569211323</v>
      </c>
      <c r="Q383" s="81">
        <v>49.404666884393244</v>
      </c>
      <c r="R383" s="81">
        <v>50.506113617481475</v>
      </c>
      <c r="S383" s="81">
        <v>101.99402030322125</v>
      </c>
      <c r="T383" s="82"/>
      <c r="U383" s="81">
        <v>40430356</v>
      </c>
      <c r="V383" s="81">
        <v>18493</v>
      </c>
      <c r="W383" s="81">
        <v>103</v>
      </c>
      <c r="X383" s="81">
        <v>310759</v>
      </c>
      <c r="Y383" s="81">
        <v>385193</v>
      </c>
      <c r="Z383" s="81">
        <v>146148</v>
      </c>
      <c r="AA383" s="81">
        <v>47188</v>
      </c>
      <c r="AB383" s="81">
        <v>723341</v>
      </c>
      <c r="AC383" s="81">
        <v>8797103.799999997</v>
      </c>
      <c r="AD383" s="81">
        <v>101.99402030322121</v>
      </c>
      <c r="AE383" s="82"/>
      <c r="AF383" s="81">
        <v>351371444.54066241</v>
      </c>
      <c r="AG383" s="81">
        <v>32905685.457960289</v>
      </c>
      <c r="AH383" s="81">
        <v>2228608.700484775</v>
      </c>
      <c r="AI383" s="81">
        <v>1839938575.8007469</v>
      </c>
      <c r="AJ383" s="81">
        <v>1424272488.727325</v>
      </c>
      <c r="AK383" s="81">
        <v>0</v>
      </c>
      <c r="AL383" s="81">
        <v>0</v>
      </c>
      <c r="AM383" s="81">
        <v>99363097.919657052</v>
      </c>
      <c r="AN383" s="81">
        <v>0</v>
      </c>
      <c r="AO383" s="81">
        <v>0</v>
      </c>
      <c r="AP383" s="82"/>
      <c r="AQ383" s="81">
        <v>3868</v>
      </c>
      <c r="AR383" s="81">
        <v>293</v>
      </c>
      <c r="AS383" s="81">
        <v>0</v>
      </c>
      <c r="AT383" s="81">
        <v>0</v>
      </c>
      <c r="AU383" s="81">
        <v>0</v>
      </c>
      <c r="AV383" s="81">
        <v>4</v>
      </c>
      <c r="AW383" s="81" t="s">
        <v>564</v>
      </c>
      <c r="AX383" s="82"/>
      <c r="AY383" s="81">
        <v>15019.3</v>
      </c>
      <c r="AZ383" s="81">
        <v>7526.2000000000025</v>
      </c>
      <c r="BA383" s="81">
        <v>0</v>
      </c>
      <c r="BB383" s="81">
        <v>0</v>
      </c>
      <c r="BC383" s="81">
        <v>0</v>
      </c>
      <c r="BD383" s="81">
        <v>16073</v>
      </c>
      <c r="BE383" s="81" t="s">
        <v>564</v>
      </c>
      <c r="BF383" s="82"/>
      <c r="BG383" s="81">
        <v>0</v>
      </c>
      <c r="BH383" s="81">
        <v>0</v>
      </c>
      <c r="BI383" s="81">
        <v>55.02</v>
      </c>
      <c r="BJ383" s="81">
        <v>5.2779999999999996</v>
      </c>
      <c r="BK383" s="81">
        <v>673.42599999999993</v>
      </c>
      <c r="BL383" s="81">
        <v>0</v>
      </c>
      <c r="BM383" s="82"/>
      <c r="BN383" s="81">
        <v>0</v>
      </c>
      <c r="BO383" s="81">
        <v>0</v>
      </c>
      <c r="BP383" s="81">
        <v>5</v>
      </c>
      <c r="BQ383" s="81">
        <v>2</v>
      </c>
      <c r="BR383" s="81">
        <v>46</v>
      </c>
      <c r="BS383" s="81">
        <v>0</v>
      </c>
      <c r="BT383"/>
      <c r="BU383" s="80">
        <v>549.54</v>
      </c>
      <c r="BV383" s="80">
        <v>110.026</v>
      </c>
      <c r="BW383" s="80">
        <v>0</v>
      </c>
      <c r="BX383" s="80">
        <v>8.7370000000000001</v>
      </c>
      <c r="BY383" s="80">
        <v>65.421000000000006</v>
      </c>
      <c r="BZ383" s="80">
        <v>0</v>
      </c>
      <c r="CA383" s="80">
        <v>0</v>
      </c>
      <c r="CB383" s="80">
        <v>0</v>
      </c>
      <c r="CC383" s="80">
        <v>0</v>
      </c>
    </row>
    <row r="384" spans="1:81">
      <c r="A384" s="80" t="s">
        <v>2069</v>
      </c>
      <c r="B384" s="80">
        <v>338</v>
      </c>
      <c r="C384" s="80">
        <v>15</v>
      </c>
      <c r="D384" s="80">
        <v>20</v>
      </c>
      <c r="E384" s="80">
        <v>2018</v>
      </c>
      <c r="F384" s="80" t="s">
        <v>93</v>
      </c>
      <c r="G384" s="80" t="s">
        <v>2054</v>
      </c>
      <c r="H384" s="80" t="s">
        <v>2055</v>
      </c>
      <c r="I384" s="177"/>
      <c r="J384" s="81">
        <v>245.07361066510111</v>
      </c>
      <c r="K384" s="81">
        <v>38.252436890829408</v>
      </c>
      <c r="L384" s="81">
        <v>9.8817622029181713</v>
      </c>
      <c r="M384" s="81">
        <v>1132.8098647424422</v>
      </c>
      <c r="N384" s="81">
        <v>952.82586190145457</v>
      </c>
      <c r="O384" s="81">
        <v>239.41858173606437</v>
      </c>
      <c r="P384" s="81">
        <v>227.1066840062976</v>
      </c>
      <c r="Q384" s="81">
        <v>46.237547262102119</v>
      </c>
      <c r="R384" s="81">
        <v>52.608977770301145</v>
      </c>
      <c r="S384" s="81">
        <v>106.93160013520784</v>
      </c>
      <c r="T384" s="82"/>
      <c r="U384" s="81">
        <v>42125693</v>
      </c>
      <c r="V384" s="81">
        <v>18493</v>
      </c>
      <c r="W384" s="81">
        <v>103</v>
      </c>
      <c r="X384" s="81">
        <v>310759</v>
      </c>
      <c r="Y384" s="81">
        <v>391146</v>
      </c>
      <c r="Z384" s="81">
        <v>145887</v>
      </c>
      <c r="AA384" s="81">
        <v>47513</v>
      </c>
      <c r="AB384" s="81">
        <v>729534</v>
      </c>
      <c r="AC384" s="81">
        <v>9127466</v>
      </c>
      <c r="AD384" s="81">
        <v>106.9316001352078</v>
      </c>
      <c r="AE384" s="82"/>
      <c r="AF384" s="81">
        <v>356086405.4555788</v>
      </c>
      <c r="AG384" s="81">
        <v>29184977.2094846</v>
      </c>
      <c r="AH384" s="81">
        <v>2122788.1509613711</v>
      </c>
      <c r="AI384" s="81">
        <v>1761936699.3574369</v>
      </c>
      <c r="AJ384" s="81">
        <v>1414736597.7143071</v>
      </c>
      <c r="AK384" s="81">
        <v>0</v>
      </c>
      <c r="AL384" s="81">
        <v>0</v>
      </c>
      <c r="AM384" s="81">
        <v>100421165.401912</v>
      </c>
      <c r="AN384" s="81">
        <v>0</v>
      </c>
      <c r="AO384" s="81">
        <v>0</v>
      </c>
      <c r="AP384" s="82"/>
      <c r="AQ384" s="81">
        <v>3995</v>
      </c>
      <c r="AR384" s="81">
        <v>315</v>
      </c>
      <c r="AS384" s="81">
        <v>0</v>
      </c>
      <c r="AT384" s="81">
        <v>0</v>
      </c>
      <c r="AU384" s="81">
        <v>0</v>
      </c>
      <c r="AV384" s="81">
        <v>4</v>
      </c>
      <c r="AW384" s="81" t="s">
        <v>564</v>
      </c>
      <c r="AX384" s="82"/>
      <c r="AY384" s="81">
        <v>15576.6</v>
      </c>
      <c r="AZ384" s="81">
        <v>9332.2999999999993</v>
      </c>
      <c r="BA384" s="81">
        <v>0</v>
      </c>
      <c r="BB384" s="81">
        <v>0</v>
      </c>
      <c r="BC384" s="81">
        <v>0</v>
      </c>
      <c r="BD384" s="81">
        <v>16073</v>
      </c>
      <c r="BE384" s="81" t="s">
        <v>564</v>
      </c>
      <c r="BF384" s="82"/>
      <c r="BG384" s="81">
        <v>0</v>
      </c>
      <c r="BH384" s="81">
        <v>0</v>
      </c>
      <c r="BI384" s="81">
        <v>54.8</v>
      </c>
      <c r="BJ384" s="81">
        <v>5.4109999999999996</v>
      </c>
      <c r="BK384" s="81">
        <v>702.81500000000005</v>
      </c>
      <c r="BL384" s="81">
        <v>0</v>
      </c>
      <c r="BM384" s="82"/>
      <c r="BN384" s="81">
        <v>0</v>
      </c>
      <c r="BO384" s="81">
        <v>0</v>
      </c>
      <c r="BP384" s="81">
        <v>5</v>
      </c>
      <c r="BQ384" s="81">
        <v>2</v>
      </c>
      <c r="BR384" s="81">
        <v>48</v>
      </c>
      <c r="BS384" s="81">
        <v>0</v>
      </c>
      <c r="BT384"/>
      <c r="BU384" s="80">
        <v>550.44799999999998</v>
      </c>
      <c r="BV384" s="80">
        <v>141.98599999999999</v>
      </c>
      <c r="BW384" s="80">
        <v>0</v>
      </c>
      <c r="BX384" s="80">
        <v>8.7989999999999995</v>
      </c>
      <c r="BY384" s="80">
        <v>61.792999999999999</v>
      </c>
      <c r="BZ384" s="80">
        <v>0</v>
      </c>
      <c r="CA384" s="80">
        <v>0</v>
      </c>
      <c r="CB384" s="80">
        <v>0</v>
      </c>
      <c r="CC384" s="80">
        <v>0</v>
      </c>
    </row>
    <row r="385" spans="1:81">
      <c r="A385" s="80" t="s">
        <v>2070</v>
      </c>
      <c r="B385" s="80">
        <v>339</v>
      </c>
      <c r="C385" s="80">
        <v>16</v>
      </c>
      <c r="D385" s="80">
        <v>20</v>
      </c>
      <c r="E385" s="80">
        <v>2019</v>
      </c>
      <c r="F385" s="80" t="s">
        <v>73</v>
      </c>
      <c r="G385" s="80" t="s">
        <v>2054</v>
      </c>
      <c r="H385" s="80" t="s">
        <v>2055</v>
      </c>
      <c r="I385" s="177"/>
      <c r="J385" s="81">
        <v>246.14334752493684</v>
      </c>
      <c r="K385" s="81">
        <v>34.639931486431692</v>
      </c>
      <c r="L385" s="81">
        <v>10.019489472012394</v>
      </c>
      <c r="M385" s="81">
        <v>1096.0440414159777</v>
      </c>
      <c r="N385" s="81">
        <v>905.70842683798833</v>
      </c>
      <c r="O385" s="81">
        <v>231.64237597565477</v>
      </c>
      <c r="P385" s="81">
        <v>224.83649612379895</v>
      </c>
      <c r="Q385" s="81">
        <v>45.324674235292022</v>
      </c>
      <c r="R385" s="81">
        <v>52.04115353654592</v>
      </c>
      <c r="S385" s="81">
        <v>110.50850145484235</v>
      </c>
      <c r="T385" s="82"/>
      <c r="U385" s="81">
        <v>44240404</v>
      </c>
      <c r="V385" s="81">
        <v>18493</v>
      </c>
      <c r="W385" s="81">
        <v>103</v>
      </c>
      <c r="X385" s="81">
        <v>310759</v>
      </c>
      <c r="Y385" s="81">
        <v>396961</v>
      </c>
      <c r="Z385" s="81">
        <v>145024</v>
      </c>
      <c r="AA385" s="81">
        <v>46686</v>
      </c>
      <c r="AB385" s="81">
        <v>734493</v>
      </c>
      <c r="AC385" s="81">
        <v>9176834</v>
      </c>
      <c r="AD385" s="81">
        <v>110.5085014548423</v>
      </c>
      <c r="AE385" s="82"/>
      <c r="AF385" s="81">
        <v>376244567.27076548</v>
      </c>
      <c r="AG385" s="81">
        <v>28149863.405911051</v>
      </c>
      <c r="AH385" s="81">
        <v>2256472.0127402348</v>
      </c>
      <c r="AI385" s="81">
        <v>1778982287.8950391</v>
      </c>
      <c r="AJ385" s="81">
        <v>1348855030.9585288</v>
      </c>
      <c r="AK385" s="81">
        <v>0</v>
      </c>
      <c r="AL385" s="81">
        <v>0</v>
      </c>
      <c r="AM385" s="81">
        <v>100032417.33965635</v>
      </c>
      <c r="AN385" s="81">
        <v>0</v>
      </c>
      <c r="AO385" s="81">
        <v>0</v>
      </c>
      <c r="AP385" s="82"/>
      <c r="AQ385" s="81">
        <v>4147</v>
      </c>
      <c r="AR385" s="81">
        <v>334</v>
      </c>
      <c r="AS385" s="81">
        <v>0</v>
      </c>
      <c r="AT385" s="81">
        <v>0</v>
      </c>
      <c r="AU385" s="81">
        <v>0</v>
      </c>
      <c r="AV385" s="81">
        <v>4</v>
      </c>
      <c r="AW385" s="81" t="s">
        <v>564</v>
      </c>
      <c r="AX385" s="82"/>
      <c r="AY385" s="81">
        <v>16182.199999999981</v>
      </c>
      <c r="AZ385" s="81">
        <v>9626.4</v>
      </c>
      <c r="BA385" s="81">
        <v>0</v>
      </c>
      <c r="BB385" s="81">
        <v>0</v>
      </c>
      <c r="BC385" s="81">
        <v>0</v>
      </c>
      <c r="BD385" s="81">
        <v>16643</v>
      </c>
      <c r="BE385" s="81" t="s">
        <v>564</v>
      </c>
      <c r="BF385" s="82"/>
      <c r="BG385" s="81">
        <v>0</v>
      </c>
      <c r="BH385" s="81">
        <v>0</v>
      </c>
      <c r="BI385" s="81">
        <v>51.951000000000001</v>
      </c>
      <c r="BJ385" s="81">
        <v>4.468</v>
      </c>
      <c r="BK385" s="81">
        <v>692.72104999999999</v>
      </c>
      <c r="BL385" s="81">
        <v>0</v>
      </c>
      <c r="BM385" s="82"/>
      <c r="BN385" s="81">
        <v>0</v>
      </c>
      <c r="BO385" s="81">
        <v>0</v>
      </c>
      <c r="BP385" s="81">
        <v>5</v>
      </c>
      <c r="BQ385" s="81">
        <v>2</v>
      </c>
      <c r="BR385" s="81">
        <v>52</v>
      </c>
      <c r="BS385" s="81">
        <v>0</v>
      </c>
      <c r="BT385"/>
      <c r="BU385" s="80">
        <v>535.22104999999999</v>
      </c>
      <c r="BV385" s="80">
        <v>149.03800000000001</v>
      </c>
      <c r="BW385" s="80">
        <v>0</v>
      </c>
      <c r="BX385" s="80">
        <v>9.3030000000000008</v>
      </c>
      <c r="BY385" s="80">
        <v>52.052</v>
      </c>
      <c r="BZ385" s="80">
        <v>3.5259999999999998</v>
      </c>
      <c r="CA385" s="80">
        <v>0</v>
      </c>
      <c r="CB385" s="80">
        <v>0</v>
      </c>
      <c r="CC385" s="80">
        <v>0</v>
      </c>
    </row>
    <row r="386" spans="1:81">
      <c r="A386" s="80" t="s">
        <v>2071</v>
      </c>
      <c r="B386" s="80">
        <v>340</v>
      </c>
      <c r="C386" s="80">
        <v>17</v>
      </c>
      <c r="D386" s="80">
        <v>20</v>
      </c>
      <c r="E386" s="80">
        <v>2020</v>
      </c>
      <c r="F386" s="80" t="s">
        <v>218</v>
      </c>
      <c r="G386" s="174" t="s">
        <v>2054</v>
      </c>
      <c r="H386" s="80" t="s">
        <v>2055</v>
      </c>
      <c r="I386" s="177"/>
      <c r="J386" s="81">
        <v>220.0910292314486</v>
      </c>
      <c r="K386" s="81">
        <v>34.739810321080839</v>
      </c>
      <c r="L386" s="81">
        <v>33.121182556593673</v>
      </c>
      <c r="M386" s="81">
        <v>981.85747364387294</v>
      </c>
      <c r="N386" s="81">
        <v>914.20240135601568</v>
      </c>
      <c r="O386" s="81">
        <v>202.13422971558518</v>
      </c>
      <c r="P386" s="81">
        <v>209.71894270763713</v>
      </c>
      <c r="Q386" s="81">
        <v>43.25962763220825</v>
      </c>
      <c r="R386" s="81">
        <v>50.00021907987356</v>
      </c>
      <c r="S386" s="81">
        <v>103.59453223748351</v>
      </c>
      <c r="T386" s="82"/>
      <c r="U386" s="81">
        <v>43446228</v>
      </c>
      <c r="V386" s="81">
        <v>18384</v>
      </c>
      <c r="W386" s="81">
        <v>418</v>
      </c>
      <c r="X386" s="81">
        <v>318980</v>
      </c>
      <c r="Y386" s="81">
        <v>398687</v>
      </c>
      <c r="Z386" s="81">
        <v>144440</v>
      </c>
      <c r="AA386" s="81">
        <v>47313</v>
      </c>
      <c r="AB386" s="81">
        <v>733672</v>
      </c>
      <c r="AC386" s="81">
        <v>8862937</v>
      </c>
      <c r="AD386" s="81">
        <v>103.59453223748351</v>
      </c>
      <c r="AE386" s="82"/>
      <c r="AF386" s="81">
        <v>346131644.21841031</v>
      </c>
      <c r="AG386" s="81">
        <v>26578219.104344603</v>
      </c>
      <c r="AH386" s="81">
        <v>7748015.0934726195</v>
      </c>
      <c r="AI386" s="81">
        <v>1618375774.3868163</v>
      </c>
      <c r="AJ386" s="81">
        <v>1357804230.5254419</v>
      </c>
      <c r="AK386" s="81"/>
      <c r="AL386" s="81"/>
      <c r="AM386" s="81">
        <v>95752347.265931338</v>
      </c>
      <c r="AN386" s="81"/>
      <c r="AO386" s="81"/>
      <c r="AP386" s="82"/>
      <c r="AQ386" s="81">
        <v>4366</v>
      </c>
      <c r="AR386" s="81">
        <v>346</v>
      </c>
      <c r="AS386" s="81">
        <v>0</v>
      </c>
      <c r="AT386" s="81">
        <v>0</v>
      </c>
      <c r="AU386" s="81">
        <v>0</v>
      </c>
      <c r="AV386" s="81">
        <v>4</v>
      </c>
      <c r="AW386" s="81">
        <v>0</v>
      </c>
      <c r="AX386" s="82"/>
      <c r="AY386" s="81">
        <v>17189.299999999941</v>
      </c>
      <c r="AZ386" s="81">
        <v>9803.1999999999935</v>
      </c>
      <c r="BA386" s="81">
        <v>0</v>
      </c>
      <c r="BB386" s="81">
        <v>0</v>
      </c>
      <c r="BC386" s="81">
        <v>0</v>
      </c>
      <c r="BD386" s="81">
        <v>16643</v>
      </c>
      <c r="BE386" s="81">
        <v>0</v>
      </c>
      <c r="BF386" s="82"/>
      <c r="BG386" s="81">
        <v>0</v>
      </c>
      <c r="BH386" s="81">
        <v>0</v>
      </c>
      <c r="BI386" s="81">
        <v>46.127000000000002</v>
      </c>
      <c r="BJ386" s="81">
        <v>4.335</v>
      </c>
      <c r="BK386" s="81">
        <v>645.06782999999996</v>
      </c>
      <c r="BL386" s="81">
        <v>0</v>
      </c>
      <c r="BM386" s="82"/>
      <c r="BN386" s="81">
        <v>0</v>
      </c>
      <c r="BO386" s="81">
        <v>0</v>
      </c>
      <c r="BP386" s="81">
        <v>5</v>
      </c>
      <c r="BQ386" s="81">
        <v>2</v>
      </c>
      <c r="BR386" s="81">
        <v>51</v>
      </c>
      <c r="BS386" s="81">
        <v>0</v>
      </c>
      <c r="BT386"/>
      <c r="BU386" s="80">
        <v>473.77883000000003</v>
      </c>
      <c r="BV386" s="80">
        <v>164.006</v>
      </c>
      <c r="BW386" s="80">
        <v>0</v>
      </c>
      <c r="BX386" s="80">
        <v>9.4030000000000005</v>
      </c>
      <c r="BY386" s="80">
        <v>44.691000000000003</v>
      </c>
      <c r="BZ386" s="80">
        <v>3.6509999999999998</v>
      </c>
      <c r="CA386" s="80">
        <v>0</v>
      </c>
      <c r="CB386" s="80">
        <v>0</v>
      </c>
      <c r="CC386" s="80">
        <v>0</v>
      </c>
    </row>
    <row r="387" spans="1:81">
      <c r="A387" s="80" t="s">
        <v>2072</v>
      </c>
      <c r="B387" s="80">
        <v>340</v>
      </c>
      <c r="C387" s="80">
        <v>18</v>
      </c>
      <c r="D387" s="80">
        <v>20</v>
      </c>
      <c r="E387" s="80">
        <v>2021</v>
      </c>
      <c r="F387" s="80" t="s">
        <v>75</v>
      </c>
      <c r="G387" s="174" t="s">
        <v>2054</v>
      </c>
      <c r="H387" s="80" t="s">
        <v>2055</v>
      </c>
      <c r="I387" s="177"/>
      <c r="J387" s="81">
        <v>252.68257632906443</v>
      </c>
      <c r="K387" s="81">
        <v>39.789106951565074</v>
      </c>
      <c r="L387" s="81">
        <v>35.600682112038115</v>
      </c>
      <c r="M387" s="81">
        <v>1070.3151448215951</v>
      </c>
      <c r="N387" s="81">
        <v>875.01277576215261</v>
      </c>
      <c r="O387" s="81">
        <v>196.30680393511608</v>
      </c>
      <c r="P387" s="81">
        <v>214.36505714339739</v>
      </c>
      <c r="Q387" s="81">
        <v>43.482274152422967</v>
      </c>
      <c r="R387" s="81">
        <v>53.179434701101954</v>
      </c>
      <c r="S387" s="81">
        <v>103.4070922814678</v>
      </c>
      <c r="T387" s="82"/>
      <c r="U387" s="81">
        <v>49207343</v>
      </c>
      <c r="V387" s="81">
        <v>18384</v>
      </c>
      <c r="W387" s="81">
        <v>418</v>
      </c>
      <c r="X387" s="81">
        <v>318980</v>
      </c>
      <c r="Y387" s="81">
        <v>398254</v>
      </c>
      <c r="Z387" s="81">
        <v>144440</v>
      </c>
      <c r="AA387" s="81">
        <v>47162</v>
      </c>
      <c r="AB387" s="81">
        <v>728703</v>
      </c>
      <c r="AC387" s="81">
        <v>9136744</v>
      </c>
      <c r="AD387" s="81">
        <v>103.4070922814678</v>
      </c>
      <c r="AE387" s="82"/>
      <c r="AF387" s="81">
        <v>390912131.97197479</v>
      </c>
      <c r="AG387" s="81">
        <v>30506186.15352425</v>
      </c>
      <c r="AH387" s="81">
        <v>7923967.2282435689</v>
      </c>
      <c r="AI387" s="81">
        <v>1743726030.111764</v>
      </c>
      <c r="AJ387" s="81">
        <v>1263235920.5262036</v>
      </c>
      <c r="AK387" s="81">
        <v>0</v>
      </c>
      <c r="AL387" s="81">
        <v>0</v>
      </c>
      <c r="AM387" s="81">
        <v>95652388.837209418</v>
      </c>
      <c r="AN387" s="81">
        <v>0</v>
      </c>
      <c r="AO387" s="81">
        <v>0</v>
      </c>
      <c r="AP387" s="82"/>
      <c r="AQ387" s="81">
        <v>4548</v>
      </c>
      <c r="AR387" s="81">
        <v>346</v>
      </c>
      <c r="AS387" s="81">
        <v>0</v>
      </c>
      <c r="AT387" s="81">
        <v>0</v>
      </c>
      <c r="AU387" s="81">
        <v>0</v>
      </c>
      <c r="AV387" s="81">
        <v>4</v>
      </c>
      <c r="AW387" s="81"/>
      <c r="AX387" s="82"/>
      <c r="AY387" s="81">
        <v>18006.899999999929</v>
      </c>
      <c r="AZ387" s="81">
        <v>9803.0999999999949</v>
      </c>
      <c r="BA387" s="81">
        <v>0</v>
      </c>
      <c r="BB387" s="81">
        <v>0</v>
      </c>
      <c r="BC387" s="81">
        <v>0</v>
      </c>
      <c r="BD387" s="81">
        <v>16643</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2073</v>
      </c>
      <c r="B388" s="80">
        <v>340</v>
      </c>
      <c r="C388" s="80">
        <v>19</v>
      </c>
      <c r="D388" s="80">
        <v>20</v>
      </c>
      <c r="E388" s="80">
        <v>2022</v>
      </c>
      <c r="F388" s="80" t="s">
        <v>568</v>
      </c>
      <c r="G388" s="80" t="s">
        <v>2054</v>
      </c>
      <c r="H388" s="80" t="s">
        <v>2055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4894</v>
      </c>
      <c r="AR388" s="81">
        <v>346</v>
      </c>
      <c r="AS388" s="81">
        <v>0</v>
      </c>
      <c r="AT388" s="81">
        <v>0</v>
      </c>
      <c r="AU388" s="81">
        <v>0</v>
      </c>
      <c r="AV388" s="81">
        <v>4</v>
      </c>
      <c r="AW388" s="81"/>
      <c r="AX388" s="82"/>
      <c r="AY388" s="81">
        <v>19337.599999999944</v>
      </c>
      <c r="AZ388" s="81">
        <v>9803.0999999999949</v>
      </c>
      <c r="BA388" s="81">
        <v>0</v>
      </c>
      <c r="BB388" s="81">
        <v>0</v>
      </c>
      <c r="BC388" s="81">
        <v>0</v>
      </c>
      <c r="BD388" s="81">
        <v>16643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2074</v>
      </c>
      <c r="B389" s="80">
        <v>341</v>
      </c>
      <c r="C389" s="80">
        <v>1</v>
      </c>
      <c r="D389" s="80">
        <v>21</v>
      </c>
      <c r="E389" s="80">
        <v>1990</v>
      </c>
      <c r="F389" s="80" t="s">
        <v>562</v>
      </c>
      <c r="G389" s="80" t="s">
        <v>2075</v>
      </c>
      <c r="H389" s="80" t="s">
        <v>2076</v>
      </c>
      <c r="I389" s="177"/>
      <c r="J389" s="81">
        <v>2692.049092139127</v>
      </c>
      <c r="K389" s="81">
        <v>50.559085863065569</v>
      </c>
      <c r="L389" s="81">
        <v>51.902370377062624</v>
      </c>
      <c r="M389" s="81">
        <v>426.22903027515605</v>
      </c>
      <c r="N389" s="81">
        <v>523.11638918205051</v>
      </c>
      <c r="O389" s="81">
        <v>462.84120509213375</v>
      </c>
      <c r="P389" s="81">
        <v>303.70523423182226</v>
      </c>
      <c r="Q389" s="81">
        <v>37.103573487908761</v>
      </c>
      <c r="R389" s="81">
        <v>0</v>
      </c>
      <c r="S389" s="81">
        <v>54.780145357223731</v>
      </c>
      <c r="T389" s="82"/>
      <c r="U389" s="81">
        <v>220675066</v>
      </c>
      <c r="V389" s="81">
        <v>21167</v>
      </c>
      <c r="W389" s="81">
        <v>473</v>
      </c>
      <c r="X389" s="81">
        <v>145392</v>
      </c>
      <c r="Y389" s="81">
        <v>207813</v>
      </c>
      <c r="Z389" s="81">
        <v>190372</v>
      </c>
      <c r="AA389" s="81">
        <v>73743</v>
      </c>
      <c r="AB389" s="81">
        <v>602436</v>
      </c>
      <c r="AC389" s="81">
        <v>0</v>
      </c>
      <c r="AD389" s="81">
        <v>54.780145357223731</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2077</v>
      </c>
      <c r="B390" s="80">
        <v>342</v>
      </c>
      <c r="C390" s="80">
        <v>2</v>
      </c>
      <c r="D390" s="80">
        <v>21</v>
      </c>
      <c r="E390" s="80">
        <v>2005</v>
      </c>
      <c r="F390" s="80" t="s">
        <v>565</v>
      </c>
      <c r="G390" s="80" t="s">
        <v>2075</v>
      </c>
      <c r="H390" s="80" t="s">
        <v>2076</v>
      </c>
      <c r="I390" s="177"/>
      <c r="J390" s="81">
        <v>2171.6492202520035</v>
      </c>
      <c r="K390" s="81">
        <v>34.44758330883591</v>
      </c>
      <c r="L390" s="81">
        <v>29.084691645978538</v>
      </c>
      <c r="M390" s="81">
        <v>835.17206268153268</v>
      </c>
      <c r="N390" s="81">
        <v>806.38677211197</v>
      </c>
      <c r="O390" s="81">
        <v>595.57188436893773</v>
      </c>
      <c r="P390" s="81">
        <v>314.46244381141196</v>
      </c>
      <c r="Q390" s="81">
        <v>40.452906770020441</v>
      </c>
      <c r="R390" s="81">
        <v>0</v>
      </c>
      <c r="S390" s="81">
        <v>102.937096496</v>
      </c>
      <c r="T390" s="82"/>
      <c r="U390" s="81">
        <v>145842494</v>
      </c>
      <c r="V390" s="81">
        <v>17436</v>
      </c>
      <c r="W390" s="81">
        <v>322</v>
      </c>
      <c r="X390" s="81">
        <v>159116</v>
      </c>
      <c r="Y390" s="81">
        <v>283850</v>
      </c>
      <c r="Z390" s="81">
        <v>283472</v>
      </c>
      <c r="AA390" s="81">
        <v>62534</v>
      </c>
      <c r="AB390" s="81">
        <v>686634</v>
      </c>
      <c r="AC390" s="81">
        <v>0</v>
      </c>
      <c r="AD390" s="81">
        <v>102.937096496</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2078</v>
      </c>
      <c r="B391" s="80">
        <v>343</v>
      </c>
      <c r="C391" s="80">
        <v>3</v>
      </c>
      <c r="D391" s="80">
        <v>21</v>
      </c>
      <c r="E391" s="80">
        <v>2006</v>
      </c>
      <c r="F391" s="80" t="s">
        <v>566</v>
      </c>
      <c r="G391" s="80" t="s">
        <v>2075</v>
      </c>
      <c r="H391" s="80" t="s">
        <v>2076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2079</v>
      </c>
      <c r="B392" s="80">
        <v>344</v>
      </c>
      <c r="C392" s="80">
        <v>4</v>
      </c>
      <c r="D392" s="80">
        <v>21</v>
      </c>
      <c r="E392" s="80">
        <v>2007</v>
      </c>
      <c r="F392" s="80" t="s">
        <v>567</v>
      </c>
      <c r="G392" s="80" t="s">
        <v>2075</v>
      </c>
      <c r="H392" s="80" t="s">
        <v>2076</v>
      </c>
      <c r="I392" s="177"/>
      <c r="J392" s="81">
        <v>2380.8110696515396</v>
      </c>
      <c r="K392" s="81">
        <v>35.96265660014695</v>
      </c>
      <c r="L392" s="81">
        <v>25.932199359241185</v>
      </c>
      <c r="M392" s="81">
        <v>834.53203880238755</v>
      </c>
      <c r="N392" s="81">
        <v>888.07320763443897</v>
      </c>
      <c r="O392" s="81">
        <v>570.68911975015146</v>
      </c>
      <c r="P392" s="81">
        <v>313.71791414717353</v>
      </c>
      <c r="Q392" s="81">
        <v>42.993391223996184</v>
      </c>
      <c r="R392" s="81">
        <v>0</v>
      </c>
      <c r="S392" s="81">
        <v>88.061494726179987</v>
      </c>
      <c r="T392" s="82"/>
      <c r="U392" s="81">
        <v>160643543</v>
      </c>
      <c r="V392" s="81">
        <v>17089</v>
      </c>
      <c r="W392" s="81">
        <v>264</v>
      </c>
      <c r="X392" s="81">
        <v>184231</v>
      </c>
      <c r="Y392" s="81">
        <v>292080</v>
      </c>
      <c r="Z392" s="81">
        <v>282372</v>
      </c>
      <c r="AA392" s="81">
        <v>61435</v>
      </c>
      <c r="AB392" s="81">
        <v>691162</v>
      </c>
      <c r="AC392" s="81">
        <v>0</v>
      </c>
      <c r="AD392" s="81">
        <v>88.061494726179987</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2080</v>
      </c>
      <c r="B393" s="80">
        <v>345</v>
      </c>
      <c r="C393" s="80">
        <v>5</v>
      </c>
      <c r="D393" s="80">
        <v>21</v>
      </c>
      <c r="E393" s="80">
        <v>2008</v>
      </c>
      <c r="F393" s="80" t="s">
        <v>84</v>
      </c>
      <c r="G393" s="80" t="s">
        <v>2075</v>
      </c>
      <c r="H393" s="80" t="s">
        <v>2076</v>
      </c>
      <c r="I393" s="177"/>
      <c r="J393" s="81">
        <v>2267.9929535265801</v>
      </c>
      <c r="K393" s="81">
        <v>27.251311693340948</v>
      </c>
      <c r="L393" s="81">
        <v>37.330097045902974</v>
      </c>
      <c r="M393" s="81">
        <v>872.89076753702898</v>
      </c>
      <c r="N393" s="81">
        <v>863.11922467209206</v>
      </c>
      <c r="O393" s="81">
        <v>548.73149842569023</v>
      </c>
      <c r="P393" s="81">
        <v>304.84734822939384</v>
      </c>
      <c r="Q393" s="81">
        <v>42.518041930450572</v>
      </c>
      <c r="R393" s="81">
        <v>0</v>
      </c>
      <c r="S393" s="81">
        <v>88.418783133380003</v>
      </c>
      <c r="T393" s="82"/>
      <c r="U393" s="81">
        <v>160566228</v>
      </c>
      <c r="V393" s="81">
        <v>17089</v>
      </c>
      <c r="W393" s="81">
        <v>478</v>
      </c>
      <c r="X393" s="81">
        <v>184231</v>
      </c>
      <c r="Y393" s="81">
        <v>296268</v>
      </c>
      <c r="Z393" s="81">
        <v>281037</v>
      </c>
      <c r="AA393" s="81">
        <v>59766</v>
      </c>
      <c r="AB393" s="81">
        <v>694752</v>
      </c>
      <c r="AC393" s="81">
        <v>0</v>
      </c>
      <c r="AD393" s="81">
        <v>88.418783133380003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2081</v>
      </c>
      <c r="B394" s="80">
        <v>346</v>
      </c>
      <c r="C394" s="80">
        <v>6</v>
      </c>
      <c r="D394" s="80">
        <v>21</v>
      </c>
      <c r="E394" s="80">
        <v>2009</v>
      </c>
      <c r="F394" s="80" t="s">
        <v>85</v>
      </c>
      <c r="G394" s="80" t="s">
        <v>2075</v>
      </c>
      <c r="H394" s="80" t="s">
        <v>2076</v>
      </c>
      <c r="I394" s="177"/>
      <c r="J394" s="81">
        <v>1801.7419226900624</v>
      </c>
      <c r="K394" s="81">
        <v>25.268950108092881</v>
      </c>
      <c r="L394" s="81">
        <v>52.402788391526045</v>
      </c>
      <c r="M394" s="81">
        <v>832.1886902501891</v>
      </c>
      <c r="N394" s="81">
        <v>744.17673135010784</v>
      </c>
      <c r="O394" s="81">
        <v>554.50733266895293</v>
      </c>
      <c r="P394" s="81">
        <v>291.54408116639974</v>
      </c>
      <c r="Q394" s="81">
        <v>40.633507918141845</v>
      </c>
      <c r="R394" s="81">
        <v>0</v>
      </c>
      <c r="S394" s="81">
        <v>87.317687567499988</v>
      </c>
      <c r="T394" s="82"/>
      <c r="U394" s="81">
        <v>100799133</v>
      </c>
      <c r="V394" s="81">
        <v>19334</v>
      </c>
      <c r="W394" s="81">
        <v>991</v>
      </c>
      <c r="X394" s="81">
        <v>205054</v>
      </c>
      <c r="Y394" s="81">
        <v>299085</v>
      </c>
      <c r="Z394" s="81">
        <v>280317</v>
      </c>
      <c r="AA394" s="81">
        <v>58679</v>
      </c>
      <c r="AB394" s="81">
        <v>696994</v>
      </c>
      <c r="AC394" s="81">
        <v>0</v>
      </c>
      <c r="AD394" s="81">
        <v>87.317687567499988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547.09700000000009</v>
      </c>
      <c r="BJ394" s="81">
        <v>0</v>
      </c>
      <c r="BK394" s="81">
        <v>197.29499999999999</v>
      </c>
      <c r="BL394" s="81">
        <v>0</v>
      </c>
      <c r="BM394" s="82"/>
      <c r="BN394" s="81">
        <v>0</v>
      </c>
      <c r="BO394" s="81">
        <v>0</v>
      </c>
      <c r="BP394" s="81">
        <v>38</v>
      </c>
      <c r="BQ394" s="81">
        <v>0</v>
      </c>
      <c r="BR394" s="81">
        <v>23</v>
      </c>
      <c r="BS394" s="81">
        <v>0</v>
      </c>
      <c r="BT394"/>
      <c r="BU394" s="80"/>
      <c r="BV394" s="80"/>
      <c r="BW394" s="80"/>
      <c r="BX394" s="80"/>
      <c r="BY394" s="80"/>
      <c r="BZ394" s="80"/>
      <c r="CA394" s="80"/>
      <c r="CB394" s="80"/>
      <c r="CC394" s="80"/>
    </row>
    <row r="395" spans="1:81">
      <c r="A395" s="80" t="s">
        <v>2082</v>
      </c>
      <c r="B395" s="80">
        <v>347</v>
      </c>
      <c r="C395" s="80">
        <v>7</v>
      </c>
      <c r="D395" s="80">
        <v>21</v>
      </c>
      <c r="E395" s="80">
        <v>2010</v>
      </c>
      <c r="F395" s="80" t="s">
        <v>86</v>
      </c>
      <c r="G395" s="80" t="s">
        <v>2075</v>
      </c>
      <c r="H395" s="80" t="s">
        <v>2076</v>
      </c>
      <c r="I395" s="177"/>
      <c r="J395" s="81">
        <v>1767.4544741124876</v>
      </c>
      <c r="K395" s="81">
        <v>27.015964342375167</v>
      </c>
      <c r="L395" s="81">
        <v>48.553644259467177</v>
      </c>
      <c r="M395" s="81">
        <v>842.67566503580088</v>
      </c>
      <c r="N395" s="81">
        <v>795.99237994898351</v>
      </c>
      <c r="O395" s="81">
        <v>551.93469023299861</v>
      </c>
      <c r="P395" s="81">
        <v>296.22924079290527</v>
      </c>
      <c r="Q395" s="81">
        <v>42.574046235598445</v>
      </c>
      <c r="R395" s="81">
        <v>0</v>
      </c>
      <c r="S395" s="81">
        <v>73.71073955864</v>
      </c>
      <c r="T395" s="82"/>
      <c r="U395" s="81">
        <v>116103703</v>
      </c>
      <c r="V395" s="81">
        <v>19334</v>
      </c>
      <c r="W395" s="81">
        <v>991</v>
      </c>
      <c r="X395" s="81">
        <v>205054</v>
      </c>
      <c r="Y395" s="81">
        <v>302223</v>
      </c>
      <c r="Z395" s="81">
        <v>280313</v>
      </c>
      <c r="AA395" s="81">
        <v>58133</v>
      </c>
      <c r="AB395" s="81">
        <v>699756</v>
      </c>
      <c r="AC395" s="81">
        <v>0</v>
      </c>
      <c r="AD395" s="81">
        <v>73.71073955864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560.72400000000005</v>
      </c>
      <c r="BJ395" s="81">
        <v>0</v>
      </c>
      <c r="BK395" s="81">
        <v>161.73899999999998</v>
      </c>
      <c r="BL395" s="81">
        <v>0</v>
      </c>
      <c r="BM395" s="82"/>
      <c r="BN395" s="81">
        <v>0</v>
      </c>
      <c r="BO395" s="81">
        <v>0</v>
      </c>
      <c r="BP395" s="81">
        <v>37</v>
      </c>
      <c r="BQ395" s="81">
        <v>0</v>
      </c>
      <c r="BR395" s="81">
        <v>22</v>
      </c>
      <c r="BS395" s="81">
        <v>0</v>
      </c>
      <c r="BT395"/>
      <c r="BU395" s="80">
        <v>686.47199999999998</v>
      </c>
      <c r="BV395" s="80">
        <v>28.221</v>
      </c>
      <c r="BW395" s="80">
        <v>0.49399999999999999</v>
      </c>
      <c r="BX395" s="80">
        <v>0</v>
      </c>
      <c r="BY395" s="80">
        <v>0</v>
      </c>
      <c r="BZ395" s="80">
        <v>0</v>
      </c>
      <c r="CA395" s="80">
        <v>7.2759999999999998</v>
      </c>
      <c r="CB395" s="80">
        <v>0</v>
      </c>
      <c r="CC395" s="80">
        <v>0</v>
      </c>
    </row>
    <row r="396" spans="1:81">
      <c r="A396" s="80" t="s">
        <v>2083</v>
      </c>
      <c r="B396" s="80">
        <v>348</v>
      </c>
      <c r="C396" s="80">
        <v>8</v>
      </c>
      <c r="D396" s="80">
        <v>21</v>
      </c>
      <c r="E396" s="80">
        <v>2011</v>
      </c>
      <c r="F396" s="80" t="s">
        <v>87</v>
      </c>
      <c r="G396" s="80" t="s">
        <v>2075</v>
      </c>
      <c r="H396" s="80" t="s">
        <v>2076</v>
      </c>
      <c r="I396" s="177"/>
      <c r="J396" s="81">
        <v>1739.2559853907148</v>
      </c>
      <c r="K396" s="81">
        <v>42.272825456816939</v>
      </c>
      <c r="L396" s="81">
        <v>44.501279349113219</v>
      </c>
      <c r="M396" s="81">
        <v>1064.7008453744911</v>
      </c>
      <c r="N396" s="81">
        <v>845.28300432381366</v>
      </c>
      <c r="O396" s="81">
        <v>542.33990631409097</v>
      </c>
      <c r="P396" s="81">
        <v>287.88146255875631</v>
      </c>
      <c r="Q396" s="81">
        <v>49.189595625221827</v>
      </c>
      <c r="R396" s="81">
        <v>0</v>
      </c>
      <c r="S396" s="81">
        <v>91.576924632979996</v>
      </c>
      <c r="T396" s="82"/>
      <c r="U396" s="81">
        <v>114917842</v>
      </c>
      <c r="V396" s="81">
        <v>19334</v>
      </c>
      <c r="W396" s="81">
        <v>991</v>
      </c>
      <c r="X396" s="81">
        <v>205054</v>
      </c>
      <c r="Y396" s="81">
        <v>305402</v>
      </c>
      <c r="Z396" s="81">
        <v>281424</v>
      </c>
      <c r="AA396" s="81">
        <v>58176</v>
      </c>
      <c r="AB396" s="81">
        <v>700923</v>
      </c>
      <c r="AC396" s="81">
        <v>0</v>
      </c>
      <c r="AD396" s="81">
        <v>91.576924632979996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519.60299999999995</v>
      </c>
      <c r="BJ396" s="81">
        <v>0</v>
      </c>
      <c r="BK396" s="81">
        <v>137.875</v>
      </c>
      <c r="BL396" s="81">
        <v>0</v>
      </c>
      <c r="BM396" s="82"/>
      <c r="BN396" s="81">
        <v>0</v>
      </c>
      <c r="BO396" s="81">
        <v>0</v>
      </c>
      <c r="BP396" s="81">
        <v>34</v>
      </c>
      <c r="BQ396" s="81">
        <v>0</v>
      </c>
      <c r="BR396" s="81">
        <v>19</v>
      </c>
      <c r="BS396" s="81">
        <v>0</v>
      </c>
      <c r="BT396"/>
      <c r="BU396" s="80">
        <v>633.03</v>
      </c>
      <c r="BV396" s="80">
        <v>7.4480000000000004</v>
      </c>
      <c r="BW396" s="80">
        <v>0</v>
      </c>
      <c r="BX396" s="80">
        <v>0</v>
      </c>
      <c r="BY396" s="80">
        <v>0</v>
      </c>
      <c r="BZ396" s="80">
        <v>0</v>
      </c>
      <c r="CA396" s="80">
        <v>17</v>
      </c>
      <c r="CB396" s="80">
        <v>0</v>
      </c>
      <c r="CC396" s="80">
        <v>0</v>
      </c>
    </row>
    <row r="397" spans="1:81">
      <c r="A397" s="80" t="s">
        <v>2084</v>
      </c>
      <c r="B397" s="80">
        <v>349</v>
      </c>
      <c r="C397" s="80">
        <v>9</v>
      </c>
      <c r="D397" s="80">
        <v>21</v>
      </c>
      <c r="E397" s="80">
        <v>2012</v>
      </c>
      <c r="F397" s="80" t="s">
        <v>88</v>
      </c>
      <c r="G397" s="80" t="s">
        <v>2075</v>
      </c>
      <c r="H397" s="80" t="s">
        <v>2076</v>
      </c>
      <c r="I397" s="177"/>
      <c r="J397" s="81">
        <v>1769.6389426294984</v>
      </c>
      <c r="K397" s="81">
        <v>40.079630912290227</v>
      </c>
      <c r="L397" s="81">
        <v>43.882521173281312</v>
      </c>
      <c r="M397" s="81">
        <v>1095.1381378541746</v>
      </c>
      <c r="N397" s="81">
        <v>902.83936726893512</v>
      </c>
      <c r="O397" s="81">
        <v>541.15994880463847</v>
      </c>
      <c r="P397" s="81">
        <v>288.90727675971505</v>
      </c>
      <c r="Q397" s="81">
        <v>54.196259665938967</v>
      </c>
      <c r="R397" s="81">
        <v>0</v>
      </c>
      <c r="S397" s="81">
        <v>86.84758435194</v>
      </c>
      <c r="T397" s="82"/>
      <c r="U397" s="81">
        <v>114478731</v>
      </c>
      <c r="V397" s="81">
        <v>19334</v>
      </c>
      <c r="W397" s="81">
        <v>991</v>
      </c>
      <c r="X397" s="81">
        <v>205054</v>
      </c>
      <c r="Y397" s="81">
        <v>312263</v>
      </c>
      <c r="Z397" s="81">
        <v>283039</v>
      </c>
      <c r="AA397" s="81">
        <v>58053</v>
      </c>
      <c r="AB397" s="81">
        <v>710798</v>
      </c>
      <c r="AC397" s="81">
        <v>0</v>
      </c>
      <c r="AD397" s="81">
        <v>86.84758435194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554.02599999999995</v>
      </c>
      <c r="BJ397" s="81">
        <v>0</v>
      </c>
      <c r="BK397" s="81">
        <v>167.80499999999998</v>
      </c>
      <c r="BL397" s="81">
        <v>0</v>
      </c>
      <c r="BM397" s="82"/>
      <c r="BN397" s="81">
        <v>0</v>
      </c>
      <c r="BO397" s="81">
        <v>0</v>
      </c>
      <c r="BP397" s="81">
        <v>36</v>
      </c>
      <c r="BQ397" s="81">
        <v>0</v>
      </c>
      <c r="BR397" s="81">
        <v>19</v>
      </c>
      <c r="BS397" s="81">
        <v>0</v>
      </c>
      <c r="BT397"/>
      <c r="BU397" s="80">
        <v>715.78899999999999</v>
      </c>
      <c r="BV397" s="80">
        <v>6.0419999999999998</v>
      </c>
      <c r="BW397" s="80">
        <v>0</v>
      </c>
      <c r="BX397" s="80">
        <v>0</v>
      </c>
      <c r="BY397" s="80">
        <v>0</v>
      </c>
      <c r="BZ397" s="80">
        <v>0</v>
      </c>
      <c r="CA397" s="80">
        <v>0</v>
      </c>
      <c r="CB397" s="80">
        <v>0</v>
      </c>
      <c r="CC397" s="80">
        <v>0</v>
      </c>
    </row>
    <row r="398" spans="1:81">
      <c r="A398" s="80" t="s">
        <v>2085</v>
      </c>
      <c r="B398" s="80">
        <v>350</v>
      </c>
      <c r="C398" s="80">
        <v>10</v>
      </c>
      <c r="D398" s="80">
        <v>21</v>
      </c>
      <c r="E398" s="80">
        <v>2013</v>
      </c>
      <c r="F398" s="80" t="s">
        <v>89</v>
      </c>
      <c r="G398" s="80" t="s">
        <v>2075</v>
      </c>
      <c r="H398" s="80" t="s">
        <v>2076</v>
      </c>
      <c r="I398" s="177"/>
      <c r="J398" s="81">
        <v>1915.2354979516208</v>
      </c>
      <c r="K398" s="81">
        <v>35.958322961008918</v>
      </c>
      <c r="L398" s="81">
        <v>40.144276462206442</v>
      </c>
      <c r="M398" s="81">
        <v>1156.9653514375145</v>
      </c>
      <c r="N398" s="81">
        <v>961.12159123098741</v>
      </c>
      <c r="O398" s="81">
        <v>522.48381219431951</v>
      </c>
      <c r="P398" s="81">
        <v>293.00305724590044</v>
      </c>
      <c r="Q398" s="81">
        <v>55.182133776469747</v>
      </c>
      <c r="R398" s="81">
        <v>0</v>
      </c>
      <c r="S398" s="81">
        <v>70.245394392040012</v>
      </c>
      <c r="T398" s="82"/>
      <c r="U398" s="81">
        <v>115386905</v>
      </c>
      <c r="V398" s="81">
        <v>19334</v>
      </c>
      <c r="W398" s="81">
        <v>991</v>
      </c>
      <c r="X398" s="81">
        <v>205054</v>
      </c>
      <c r="Y398" s="81">
        <v>315249</v>
      </c>
      <c r="Z398" s="81">
        <v>285472</v>
      </c>
      <c r="AA398" s="81">
        <v>58655</v>
      </c>
      <c r="AB398" s="81">
        <v>713351</v>
      </c>
      <c r="AC398" s="81">
        <v>0</v>
      </c>
      <c r="AD398" s="81">
        <v>70.245394392040012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589.47699999999998</v>
      </c>
      <c r="BJ398" s="81">
        <v>0</v>
      </c>
      <c r="BK398" s="81">
        <v>283.88300000000004</v>
      </c>
      <c r="BL398" s="81">
        <v>0</v>
      </c>
      <c r="BM398" s="82"/>
      <c r="BN398" s="81">
        <v>0</v>
      </c>
      <c r="BO398" s="81">
        <v>0</v>
      </c>
      <c r="BP398" s="81">
        <v>35</v>
      </c>
      <c r="BQ398" s="81">
        <v>0</v>
      </c>
      <c r="BR398" s="81">
        <v>23</v>
      </c>
      <c r="BS398" s="81">
        <v>0</v>
      </c>
      <c r="BT398"/>
      <c r="BU398" s="80">
        <v>761.78399999999999</v>
      </c>
      <c r="BV398" s="80">
        <v>104.14100000000001</v>
      </c>
      <c r="BW398" s="80">
        <v>0.39300000000000002</v>
      </c>
      <c r="BX398" s="80">
        <v>0</v>
      </c>
      <c r="BY398" s="80">
        <v>0</v>
      </c>
      <c r="BZ398" s="80">
        <v>0</v>
      </c>
      <c r="CA398" s="80">
        <v>7.0419999999999998</v>
      </c>
      <c r="CB398" s="80">
        <v>0</v>
      </c>
      <c r="CC398" s="80">
        <v>0</v>
      </c>
    </row>
    <row r="399" spans="1:81">
      <c r="A399" s="80" t="s">
        <v>2086</v>
      </c>
      <c r="B399" s="80">
        <v>351</v>
      </c>
      <c r="C399" s="80">
        <v>11</v>
      </c>
      <c r="D399" s="80">
        <v>21</v>
      </c>
      <c r="E399" s="80">
        <v>2014</v>
      </c>
      <c r="F399" s="80" t="s">
        <v>90</v>
      </c>
      <c r="G399" s="80" t="s">
        <v>2075</v>
      </c>
      <c r="H399" s="80" t="s">
        <v>2076</v>
      </c>
      <c r="I399" s="177"/>
      <c r="J399" s="81">
        <v>1869.8294794616497</v>
      </c>
      <c r="K399" s="81">
        <v>35.147841572032995</v>
      </c>
      <c r="L399" s="81">
        <v>64.32679430002635</v>
      </c>
      <c r="M399" s="81">
        <v>1006.6115387500429</v>
      </c>
      <c r="N399" s="81">
        <v>965.56687044893056</v>
      </c>
      <c r="O399" s="81">
        <v>497.81727177155665</v>
      </c>
      <c r="P399" s="81">
        <v>295.24504334857306</v>
      </c>
      <c r="Q399" s="81">
        <v>53.077915880632197</v>
      </c>
      <c r="R399" s="81">
        <v>0</v>
      </c>
      <c r="S399" s="81">
        <v>96.701635070659975</v>
      </c>
      <c r="T399" s="82"/>
      <c r="U399" s="81">
        <v>122407118</v>
      </c>
      <c r="V399" s="81">
        <v>16968</v>
      </c>
      <c r="W399" s="81">
        <v>1004</v>
      </c>
      <c r="X399" s="81">
        <v>206702</v>
      </c>
      <c r="Y399" s="81">
        <v>318969</v>
      </c>
      <c r="Z399" s="81">
        <v>286468</v>
      </c>
      <c r="AA399" s="81">
        <v>58798</v>
      </c>
      <c r="AB399" s="81">
        <v>715145</v>
      </c>
      <c r="AC399" s="81">
        <v>0</v>
      </c>
      <c r="AD399" s="81">
        <v>96.701635070659975</v>
      </c>
      <c r="AE399" s="82"/>
      <c r="AF399" s="81">
        <v>941357521.73720169</v>
      </c>
      <c r="AG399" s="81">
        <v>33467544.816378403</v>
      </c>
      <c r="AH399" s="81">
        <v>14397942.822038472</v>
      </c>
      <c r="AI399" s="81">
        <v>1416639594.9913425</v>
      </c>
      <c r="AJ399" s="81">
        <v>1392154728.9386861</v>
      </c>
      <c r="AK399" s="81">
        <v>0</v>
      </c>
      <c r="AL399" s="81">
        <v>0</v>
      </c>
      <c r="AM399" s="81">
        <v>98178721.934532046</v>
      </c>
      <c r="AN399" s="81">
        <v>0</v>
      </c>
      <c r="AO399" s="81">
        <v>0</v>
      </c>
      <c r="AP399" s="82"/>
      <c r="AQ399" s="81">
        <v>4099</v>
      </c>
      <c r="AR399" s="81">
        <v>405</v>
      </c>
      <c r="AS399" s="81">
        <v>0</v>
      </c>
      <c r="AT399" s="81">
        <v>1</v>
      </c>
      <c r="AU399" s="81">
        <v>0</v>
      </c>
      <c r="AV399" s="81">
        <v>1</v>
      </c>
      <c r="AW399" s="81" t="s">
        <v>564</v>
      </c>
      <c r="AX399" s="82"/>
      <c r="AY399" s="81">
        <v>16008.400000000001</v>
      </c>
      <c r="AZ399" s="81">
        <v>17147.7</v>
      </c>
      <c r="BA399" s="81">
        <v>0</v>
      </c>
      <c r="BB399" s="81">
        <v>49</v>
      </c>
      <c r="BC399" s="81">
        <v>0</v>
      </c>
      <c r="BD399" s="81">
        <v>5200</v>
      </c>
      <c r="BE399" s="81" t="s">
        <v>564</v>
      </c>
      <c r="BF399" s="82"/>
      <c r="BG399" s="81">
        <v>0</v>
      </c>
      <c r="BH399" s="81">
        <v>0</v>
      </c>
      <c r="BI399" s="81">
        <v>574.27800000000002</v>
      </c>
      <c r="BJ399" s="81">
        <v>0</v>
      </c>
      <c r="BK399" s="81">
        <v>276.53500000000003</v>
      </c>
      <c r="BL399" s="81">
        <v>0</v>
      </c>
      <c r="BM399" s="82"/>
      <c r="BN399" s="81">
        <v>0</v>
      </c>
      <c r="BO399" s="81">
        <v>0</v>
      </c>
      <c r="BP399" s="81">
        <v>36</v>
      </c>
      <c r="BQ399" s="81">
        <v>0</v>
      </c>
      <c r="BR399" s="81">
        <v>22</v>
      </c>
      <c r="BS399" s="81">
        <v>0</v>
      </c>
      <c r="BT399"/>
      <c r="BU399" s="80">
        <v>741.51499999999999</v>
      </c>
      <c r="BV399" s="80">
        <v>105.83499999999999</v>
      </c>
      <c r="BW399" s="80">
        <v>0</v>
      </c>
      <c r="BX399" s="80">
        <v>0</v>
      </c>
      <c r="BY399" s="80">
        <v>3.4630000000000001</v>
      </c>
      <c r="BZ399" s="80">
        <v>0</v>
      </c>
      <c r="CA399" s="80">
        <v>0</v>
      </c>
      <c r="CB399" s="80">
        <v>0</v>
      </c>
      <c r="CC399" s="80">
        <v>0</v>
      </c>
    </row>
    <row r="400" spans="1:81">
      <c r="A400" s="80" t="s">
        <v>2087</v>
      </c>
      <c r="B400" s="80">
        <v>352</v>
      </c>
      <c r="C400" s="80">
        <v>12</v>
      </c>
      <c r="D400" s="80">
        <v>21</v>
      </c>
      <c r="E400" s="80">
        <v>2015</v>
      </c>
      <c r="F400" s="80" t="s">
        <v>91</v>
      </c>
      <c r="G400" s="80" t="s">
        <v>2075</v>
      </c>
      <c r="H400" s="80" t="s">
        <v>2076</v>
      </c>
      <c r="I400" s="177"/>
      <c r="J400" s="81">
        <v>1778.1124347832681</v>
      </c>
      <c r="K400" s="81">
        <v>33.560940088223482</v>
      </c>
      <c r="L400" s="81">
        <v>71.06028790405648</v>
      </c>
      <c r="M400" s="81">
        <v>1011.9373573485168</v>
      </c>
      <c r="N400" s="81">
        <v>863.30662711610569</v>
      </c>
      <c r="O400" s="81">
        <v>494.78272150933702</v>
      </c>
      <c r="P400" s="81">
        <v>297.06031530539775</v>
      </c>
      <c r="Q400" s="81">
        <v>52.069485604368261</v>
      </c>
      <c r="R400" s="81">
        <v>0</v>
      </c>
      <c r="S400" s="81">
        <v>92.17356854706</v>
      </c>
      <c r="T400" s="82"/>
      <c r="U400" s="81">
        <v>117985182</v>
      </c>
      <c r="V400" s="81">
        <v>16968</v>
      </c>
      <c r="W400" s="81">
        <v>1004</v>
      </c>
      <c r="X400" s="81">
        <v>206702</v>
      </c>
      <c r="Y400" s="81">
        <v>322930</v>
      </c>
      <c r="Z400" s="81">
        <v>287465</v>
      </c>
      <c r="AA400" s="81">
        <v>59113</v>
      </c>
      <c r="AB400" s="81">
        <v>716643</v>
      </c>
      <c r="AC400" s="81">
        <v>0</v>
      </c>
      <c r="AD400" s="81">
        <v>92.17356854706</v>
      </c>
      <c r="AE400" s="82"/>
      <c r="AF400" s="81">
        <v>841815486.04660296</v>
      </c>
      <c r="AG400" s="81">
        <v>28474338.141435053</v>
      </c>
      <c r="AH400" s="81">
        <v>13577806.019625014</v>
      </c>
      <c r="AI400" s="81">
        <v>1456987365.1218021</v>
      </c>
      <c r="AJ400" s="81">
        <v>1208576596.9508121</v>
      </c>
      <c r="AK400" s="81">
        <v>0</v>
      </c>
      <c r="AL400" s="81">
        <v>0</v>
      </c>
      <c r="AM400" s="81">
        <v>98212916.945680499</v>
      </c>
      <c r="AN400" s="81">
        <v>0</v>
      </c>
      <c r="AO400" s="81">
        <v>0</v>
      </c>
      <c r="AP400" s="82"/>
      <c r="AQ400" s="81">
        <v>5027</v>
      </c>
      <c r="AR400" s="81">
        <v>590</v>
      </c>
      <c r="AS400" s="81">
        <v>0</v>
      </c>
      <c r="AT400" s="81">
        <v>1</v>
      </c>
      <c r="AU400" s="81">
        <v>0</v>
      </c>
      <c r="AV400" s="81">
        <v>1</v>
      </c>
      <c r="AW400" s="81" t="s">
        <v>564</v>
      </c>
      <c r="AX400" s="82"/>
      <c r="AY400" s="81">
        <v>20059.599999999999</v>
      </c>
      <c r="AZ400" s="81">
        <v>24873.5</v>
      </c>
      <c r="BA400" s="81">
        <v>0</v>
      </c>
      <c r="BB400" s="81">
        <v>49</v>
      </c>
      <c r="BC400" s="81">
        <v>0</v>
      </c>
      <c r="BD400" s="81">
        <v>5200</v>
      </c>
      <c r="BE400" s="81" t="s">
        <v>564</v>
      </c>
      <c r="BF400" s="82"/>
      <c r="BG400" s="81">
        <v>0</v>
      </c>
      <c r="BH400" s="81">
        <v>0</v>
      </c>
      <c r="BI400" s="81">
        <v>552.03700000000003</v>
      </c>
      <c r="BJ400" s="81">
        <v>0</v>
      </c>
      <c r="BK400" s="81">
        <v>246.99100000000001</v>
      </c>
      <c r="BL400" s="81">
        <v>0</v>
      </c>
      <c r="BM400" s="82"/>
      <c r="BN400" s="81">
        <v>0</v>
      </c>
      <c r="BO400" s="81">
        <v>0</v>
      </c>
      <c r="BP400" s="81">
        <v>36</v>
      </c>
      <c r="BQ400" s="81">
        <v>0</v>
      </c>
      <c r="BR400" s="81">
        <v>21</v>
      </c>
      <c r="BS400" s="81">
        <v>0</v>
      </c>
      <c r="BT400"/>
      <c r="BU400" s="80">
        <v>703.55</v>
      </c>
      <c r="BV400" s="80">
        <v>84.734999999999999</v>
      </c>
      <c r="BW400" s="80">
        <v>0</v>
      </c>
      <c r="BX400" s="80">
        <v>0</v>
      </c>
      <c r="BY400" s="80">
        <v>3.3530000000000002</v>
      </c>
      <c r="BZ400" s="80">
        <v>0</v>
      </c>
      <c r="CA400" s="80">
        <v>7.39</v>
      </c>
      <c r="CB400" s="80">
        <v>0</v>
      </c>
      <c r="CC400" s="80">
        <v>0</v>
      </c>
    </row>
    <row r="401" spans="1:81">
      <c r="A401" s="80" t="s">
        <v>2088</v>
      </c>
      <c r="B401" s="80">
        <v>353</v>
      </c>
      <c r="C401" s="80">
        <v>13</v>
      </c>
      <c r="D401" s="80">
        <v>21</v>
      </c>
      <c r="E401" s="80">
        <v>2016</v>
      </c>
      <c r="F401" s="80" t="s">
        <v>92</v>
      </c>
      <c r="G401" s="80" t="s">
        <v>2075</v>
      </c>
      <c r="H401" s="80" t="s">
        <v>2076</v>
      </c>
      <c r="I401" s="177"/>
      <c r="J401" s="81">
        <v>1904.0844479077748</v>
      </c>
      <c r="K401" s="81">
        <v>33.052921342966116</v>
      </c>
      <c r="L401" s="81">
        <v>77.965156527255616</v>
      </c>
      <c r="M401" s="81">
        <v>857.77598415557247</v>
      </c>
      <c r="N401" s="81">
        <v>836.61336554330649</v>
      </c>
      <c r="O401" s="81">
        <v>491.38600191482823</v>
      </c>
      <c r="P401" s="81">
        <v>292.71856163942203</v>
      </c>
      <c r="Q401" s="81">
        <v>50.641821960857278</v>
      </c>
      <c r="R401" s="81">
        <v>0</v>
      </c>
      <c r="S401" s="81">
        <v>89.43130300768</v>
      </c>
      <c r="T401" s="82"/>
      <c r="U401" s="81">
        <v>120446783</v>
      </c>
      <c r="V401" s="81">
        <v>16968</v>
      </c>
      <c r="W401" s="81">
        <v>1004</v>
      </c>
      <c r="X401" s="81">
        <v>206702</v>
      </c>
      <c r="Y401" s="81">
        <v>326562</v>
      </c>
      <c r="Z401" s="81">
        <v>289001</v>
      </c>
      <c r="AA401" s="81">
        <v>60246</v>
      </c>
      <c r="AB401" s="81">
        <v>716981</v>
      </c>
      <c r="AC401" s="81">
        <v>0</v>
      </c>
      <c r="AD401" s="81">
        <v>89.43130300768</v>
      </c>
      <c r="AE401" s="82"/>
      <c r="AF401" s="81">
        <v>922729758.54358697</v>
      </c>
      <c r="AG401" s="81">
        <v>26454708.690778829</v>
      </c>
      <c r="AH401" s="81">
        <v>14269837.292397739</v>
      </c>
      <c r="AI401" s="81">
        <v>1356060510.2168281</v>
      </c>
      <c r="AJ401" s="81">
        <v>1196256834.572139</v>
      </c>
      <c r="AK401" s="81">
        <v>0</v>
      </c>
      <c r="AL401" s="81">
        <v>0</v>
      </c>
      <c r="AM401" s="81">
        <v>98335576.214972213</v>
      </c>
      <c r="AN401" s="81">
        <v>0</v>
      </c>
      <c r="AO401" s="81">
        <v>0</v>
      </c>
      <c r="AP401" s="82"/>
      <c r="AQ401" s="81">
        <v>5789</v>
      </c>
      <c r="AR401" s="81">
        <v>709</v>
      </c>
      <c r="AS401" s="81">
        <v>0</v>
      </c>
      <c r="AT401" s="81">
        <v>1</v>
      </c>
      <c r="AU401" s="81">
        <v>0</v>
      </c>
      <c r="AV401" s="81">
        <v>1</v>
      </c>
      <c r="AW401" s="81" t="s">
        <v>564</v>
      </c>
      <c r="AX401" s="82"/>
      <c r="AY401" s="81">
        <v>23533.1</v>
      </c>
      <c r="AZ401" s="81">
        <v>26681.599999999999</v>
      </c>
      <c r="BA401" s="81">
        <v>0</v>
      </c>
      <c r="BB401" s="81">
        <v>49</v>
      </c>
      <c r="BC401" s="81">
        <v>0</v>
      </c>
      <c r="BD401" s="81">
        <v>5200</v>
      </c>
      <c r="BE401" s="81" t="s">
        <v>564</v>
      </c>
      <c r="BF401" s="82"/>
      <c r="BG401" s="81">
        <v>0</v>
      </c>
      <c r="BH401" s="81">
        <v>0</v>
      </c>
      <c r="BI401" s="81">
        <v>565.34659999999997</v>
      </c>
      <c r="BJ401" s="81">
        <v>0</v>
      </c>
      <c r="BK401" s="81">
        <v>239.261</v>
      </c>
      <c r="BL401" s="81">
        <v>0</v>
      </c>
      <c r="BM401" s="82"/>
      <c r="BN401" s="81">
        <v>0</v>
      </c>
      <c r="BO401" s="81">
        <v>0</v>
      </c>
      <c r="BP401" s="81">
        <v>38</v>
      </c>
      <c r="BQ401" s="81">
        <v>0</v>
      </c>
      <c r="BR401" s="81">
        <v>21</v>
      </c>
      <c r="BS401" s="81">
        <v>0</v>
      </c>
      <c r="BT401"/>
      <c r="BU401" s="80">
        <v>704.44299999999998</v>
      </c>
      <c r="BV401" s="80">
        <v>84.007999999999996</v>
      </c>
      <c r="BW401" s="80">
        <v>0</v>
      </c>
      <c r="BX401" s="80">
        <v>0</v>
      </c>
      <c r="BY401" s="80">
        <v>3.278</v>
      </c>
      <c r="BZ401" s="80">
        <v>5.9999999999999995E-4</v>
      </c>
      <c r="CA401" s="80">
        <v>12.878</v>
      </c>
      <c r="CB401" s="80">
        <v>0</v>
      </c>
      <c r="CC401" s="80">
        <v>0</v>
      </c>
    </row>
    <row r="402" spans="1:81">
      <c r="A402" s="80" t="s">
        <v>2089</v>
      </c>
      <c r="B402" s="80">
        <v>354</v>
      </c>
      <c r="C402" s="80">
        <v>14</v>
      </c>
      <c r="D402" s="80">
        <v>21</v>
      </c>
      <c r="E402" s="80">
        <v>2017</v>
      </c>
      <c r="F402" s="80" t="s">
        <v>71</v>
      </c>
      <c r="G402" s="80" t="s">
        <v>2075</v>
      </c>
      <c r="H402" s="80" t="s">
        <v>2076</v>
      </c>
      <c r="I402" s="177"/>
      <c r="J402" s="81">
        <v>1991.2467661134879</v>
      </c>
      <c r="K402" s="81">
        <v>34.113308857296587</v>
      </c>
      <c r="L402" s="81">
        <v>92.206669757150067</v>
      </c>
      <c r="M402" s="81">
        <v>855.6854794188788</v>
      </c>
      <c r="N402" s="81">
        <v>861.32889578897027</v>
      </c>
      <c r="O402" s="81">
        <v>484.69575552211967</v>
      </c>
      <c r="P402" s="81">
        <v>292.12438737417762</v>
      </c>
      <c r="Q402" s="81">
        <v>49.052986791895052</v>
      </c>
      <c r="R402" s="81">
        <v>0</v>
      </c>
      <c r="S402" s="81">
        <v>84.28321218678802</v>
      </c>
      <c r="T402" s="82"/>
      <c r="U402" s="81">
        <v>137734016</v>
      </c>
      <c r="V402" s="81">
        <v>16968</v>
      </c>
      <c r="W402" s="81">
        <v>1004</v>
      </c>
      <c r="X402" s="81">
        <v>206702</v>
      </c>
      <c r="Y402" s="81">
        <v>330693</v>
      </c>
      <c r="Z402" s="81">
        <v>289795</v>
      </c>
      <c r="AA402" s="81">
        <v>60507</v>
      </c>
      <c r="AB402" s="81">
        <v>718192</v>
      </c>
      <c r="AC402" s="81">
        <v>0</v>
      </c>
      <c r="AD402" s="81">
        <v>84.28321218678802</v>
      </c>
      <c r="AE402" s="82"/>
      <c r="AF402" s="81">
        <v>991022103.45951259</v>
      </c>
      <c r="AG402" s="81">
        <v>27509364.538858749</v>
      </c>
      <c r="AH402" s="81">
        <v>20313122.51706776</v>
      </c>
      <c r="AI402" s="81">
        <v>1404459625.851104</v>
      </c>
      <c r="AJ402" s="81">
        <v>1228005178.17102</v>
      </c>
      <c r="AK402" s="81">
        <v>0</v>
      </c>
      <c r="AL402" s="81">
        <v>0</v>
      </c>
      <c r="AM402" s="81">
        <v>98655795.843335763</v>
      </c>
      <c r="AN402" s="81">
        <v>0</v>
      </c>
      <c r="AO402" s="81">
        <v>0</v>
      </c>
      <c r="AP402" s="82"/>
      <c r="AQ402" s="81">
        <v>6381</v>
      </c>
      <c r="AR402" s="81">
        <v>796</v>
      </c>
      <c r="AS402" s="81">
        <v>0</v>
      </c>
      <c r="AT402" s="81">
        <v>1</v>
      </c>
      <c r="AU402" s="81">
        <v>0</v>
      </c>
      <c r="AV402" s="81">
        <v>1</v>
      </c>
      <c r="AW402" s="81" t="s">
        <v>564</v>
      </c>
      <c r="AX402" s="82"/>
      <c r="AY402" s="81">
        <v>26244</v>
      </c>
      <c r="AZ402" s="81">
        <v>28123.5</v>
      </c>
      <c r="BA402" s="81">
        <v>0</v>
      </c>
      <c r="BB402" s="81">
        <v>49</v>
      </c>
      <c r="BC402" s="81">
        <v>0</v>
      </c>
      <c r="BD402" s="81">
        <v>5200</v>
      </c>
      <c r="BE402" s="81" t="s">
        <v>564</v>
      </c>
      <c r="BF402" s="82"/>
      <c r="BG402" s="81">
        <v>0</v>
      </c>
      <c r="BH402" s="81">
        <v>0</v>
      </c>
      <c r="BI402" s="81">
        <v>578.21299999999997</v>
      </c>
      <c r="BJ402" s="81">
        <v>4.8000000000000001E-2</v>
      </c>
      <c r="BK402" s="81">
        <v>265.91399999999999</v>
      </c>
      <c r="BL402" s="81">
        <v>0</v>
      </c>
      <c r="BM402" s="82"/>
      <c r="BN402" s="81">
        <v>0</v>
      </c>
      <c r="BO402" s="81">
        <v>0</v>
      </c>
      <c r="BP402" s="81">
        <v>40</v>
      </c>
      <c r="BQ402" s="81">
        <v>1</v>
      </c>
      <c r="BR402" s="81">
        <v>24</v>
      </c>
      <c r="BS402" s="81">
        <v>0</v>
      </c>
      <c r="BT402"/>
      <c r="BU402" s="80">
        <v>727.68</v>
      </c>
      <c r="BV402" s="80">
        <v>106.003</v>
      </c>
      <c r="BW402" s="80">
        <v>3.5999999999999997E-2</v>
      </c>
      <c r="BX402" s="80">
        <v>0</v>
      </c>
      <c r="BY402" s="80">
        <v>3.2909999999999999</v>
      </c>
      <c r="BZ402" s="80">
        <v>3.0000000000000001E-3</v>
      </c>
      <c r="CA402" s="80">
        <v>7.1619999999999999</v>
      </c>
      <c r="CB402" s="80">
        <v>0</v>
      </c>
      <c r="CC402" s="80">
        <v>0</v>
      </c>
    </row>
    <row r="403" spans="1:81">
      <c r="A403" s="80" t="s">
        <v>2090</v>
      </c>
      <c r="B403" s="80">
        <v>355</v>
      </c>
      <c r="C403" s="80">
        <v>15</v>
      </c>
      <c r="D403" s="80">
        <v>21</v>
      </c>
      <c r="E403" s="80">
        <v>2018</v>
      </c>
      <c r="F403" s="80" t="s">
        <v>93</v>
      </c>
      <c r="G403" s="80" t="s">
        <v>2075</v>
      </c>
      <c r="H403" s="80" t="s">
        <v>2076</v>
      </c>
      <c r="I403" s="177"/>
      <c r="J403" s="81">
        <v>1928.9927915358739</v>
      </c>
      <c r="K403" s="81">
        <v>31.862804715885876</v>
      </c>
      <c r="L403" s="81">
        <v>60.535987476768547</v>
      </c>
      <c r="M403" s="81">
        <v>843.28545392266494</v>
      </c>
      <c r="N403" s="81">
        <v>837.22735096934559</v>
      </c>
      <c r="O403" s="81">
        <v>475.95042726346219</v>
      </c>
      <c r="P403" s="81">
        <v>292.12268206690538</v>
      </c>
      <c r="Q403" s="81">
        <v>45.529787664501605</v>
      </c>
      <c r="R403" s="81">
        <v>0</v>
      </c>
      <c r="S403" s="81">
        <v>89.190338230467987</v>
      </c>
      <c r="T403" s="82"/>
      <c r="U403" s="81">
        <v>140178669</v>
      </c>
      <c r="V403" s="81">
        <v>16968</v>
      </c>
      <c r="W403" s="81">
        <v>1004</v>
      </c>
      <c r="X403" s="81">
        <v>206702</v>
      </c>
      <c r="Y403" s="81">
        <v>334684</v>
      </c>
      <c r="Z403" s="81">
        <v>290015</v>
      </c>
      <c r="AA403" s="81">
        <v>61115</v>
      </c>
      <c r="AB403" s="81">
        <v>718367</v>
      </c>
      <c r="AC403" s="81">
        <v>0</v>
      </c>
      <c r="AD403" s="81">
        <v>89.190338230467987</v>
      </c>
      <c r="AE403" s="82"/>
      <c r="AF403" s="81">
        <v>930843789.97426641</v>
      </c>
      <c r="AG403" s="81">
        <v>24426270.546037208</v>
      </c>
      <c r="AH403" s="81">
        <v>12101835.650677601</v>
      </c>
      <c r="AI403" s="81">
        <v>1361698639.60445</v>
      </c>
      <c r="AJ403" s="81">
        <v>1238110038.9809949</v>
      </c>
      <c r="AK403" s="81">
        <v>0</v>
      </c>
      <c r="AL403" s="81">
        <v>0</v>
      </c>
      <c r="AM403" s="81">
        <v>98884015.448595062</v>
      </c>
      <c r="AN403" s="81">
        <v>0</v>
      </c>
      <c r="AO403" s="81">
        <v>0</v>
      </c>
      <c r="AP403" s="82"/>
      <c r="AQ403" s="81">
        <v>6963</v>
      </c>
      <c r="AR403" s="81">
        <v>899</v>
      </c>
      <c r="AS403" s="81">
        <v>0</v>
      </c>
      <c r="AT403" s="81">
        <v>2</v>
      </c>
      <c r="AU403" s="81">
        <v>0</v>
      </c>
      <c r="AV403" s="81">
        <v>1</v>
      </c>
      <c r="AW403" s="81" t="s">
        <v>564</v>
      </c>
      <c r="AX403" s="82"/>
      <c r="AY403" s="81">
        <v>28814.799999999999</v>
      </c>
      <c r="AZ403" s="81">
        <v>29736</v>
      </c>
      <c r="BA403" s="81">
        <v>0</v>
      </c>
      <c r="BB403" s="81">
        <v>389</v>
      </c>
      <c r="BC403" s="81">
        <v>0</v>
      </c>
      <c r="BD403" s="81">
        <v>5200</v>
      </c>
      <c r="BE403" s="81" t="s">
        <v>564</v>
      </c>
      <c r="BF403" s="82"/>
      <c r="BG403" s="81">
        <v>0</v>
      </c>
      <c r="BH403" s="81">
        <v>0</v>
      </c>
      <c r="BI403" s="81">
        <v>702.80700000000002</v>
      </c>
      <c r="BJ403" s="81">
        <v>3.1E-2</v>
      </c>
      <c r="BK403" s="81">
        <v>288.68700000000001</v>
      </c>
      <c r="BL403" s="81">
        <v>0</v>
      </c>
      <c r="BM403" s="82"/>
      <c r="BN403" s="81">
        <v>0</v>
      </c>
      <c r="BO403" s="81">
        <v>0</v>
      </c>
      <c r="BP403" s="81">
        <v>37</v>
      </c>
      <c r="BQ403" s="81">
        <v>1</v>
      </c>
      <c r="BR403" s="81">
        <v>22</v>
      </c>
      <c r="BS403" s="81">
        <v>0</v>
      </c>
      <c r="BT403"/>
      <c r="BU403" s="80">
        <v>909.21799999999996</v>
      </c>
      <c r="BV403" s="80">
        <v>79.823999999999998</v>
      </c>
      <c r="BW403" s="80">
        <v>0</v>
      </c>
      <c r="BX403" s="80">
        <v>0</v>
      </c>
      <c r="BY403" s="80">
        <v>0</v>
      </c>
      <c r="BZ403" s="80">
        <v>0</v>
      </c>
      <c r="CA403" s="80">
        <v>2.4830000000000001</v>
      </c>
      <c r="CB403" s="80">
        <v>0</v>
      </c>
      <c r="CC403" s="80">
        <v>0</v>
      </c>
    </row>
    <row r="404" spans="1:81">
      <c r="A404" s="80" t="s">
        <v>2091</v>
      </c>
      <c r="B404" s="80">
        <v>356</v>
      </c>
      <c r="C404" s="80">
        <v>16</v>
      </c>
      <c r="D404" s="80">
        <v>21</v>
      </c>
      <c r="E404" s="80">
        <v>2019</v>
      </c>
      <c r="F404" s="80" t="s">
        <v>73</v>
      </c>
      <c r="G404" s="80" t="s">
        <v>2075</v>
      </c>
      <c r="H404" s="80" t="s">
        <v>2076</v>
      </c>
      <c r="I404" s="177"/>
      <c r="J404" s="81">
        <v>1813.507569955533</v>
      </c>
      <c r="K404" s="81">
        <v>28.979959034976066</v>
      </c>
      <c r="L404" s="81">
        <v>61.051511567135833</v>
      </c>
      <c r="M404" s="81">
        <v>843.01089923997472</v>
      </c>
      <c r="N404" s="81">
        <v>862.28729667153004</v>
      </c>
      <c r="O404" s="81">
        <v>462.00214474209963</v>
      </c>
      <c r="P404" s="81">
        <v>291.83089482101371</v>
      </c>
      <c r="Q404" s="81">
        <v>44.325423800104637</v>
      </c>
      <c r="R404" s="81">
        <v>0</v>
      </c>
      <c r="S404" s="81">
        <v>97.265010501478997</v>
      </c>
      <c r="T404" s="82"/>
      <c r="U404" s="81">
        <v>132781563</v>
      </c>
      <c r="V404" s="81">
        <v>16968</v>
      </c>
      <c r="W404" s="81">
        <v>1004</v>
      </c>
      <c r="X404" s="81">
        <v>206702</v>
      </c>
      <c r="Y404" s="81">
        <v>338570</v>
      </c>
      <c r="Z404" s="81">
        <v>289245</v>
      </c>
      <c r="AA404" s="81">
        <v>60597</v>
      </c>
      <c r="AB404" s="81">
        <v>718300</v>
      </c>
      <c r="AC404" s="81">
        <v>0</v>
      </c>
      <c r="AD404" s="81">
        <v>97.265010501478997</v>
      </c>
      <c r="AE404" s="82"/>
      <c r="AF404" s="81">
        <v>905083067.37055075</v>
      </c>
      <c r="AG404" s="81">
        <v>23501934.944747541</v>
      </c>
      <c r="AH404" s="81">
        <v>12772925.58697105</v>
      </c>
      <c r="AI404" s="81">
        <v>1414040338.3240769</v>
      </c>
      <c r="AJ404" s="81">
        <v>1256557309.8693483</v>
      </c>
      <c r="AK404" s="81">
        <v>0</v>
      </c>
      <c r="AL404" s="81">
        <v>0</v>
      </c>
      <c r="AM404" s="81">
        <v>97827052.640495077</v>
      </c>
      <c r="AN404" s="81">
        <v>0</v>
      </c>
      <c r="AO404" s="81">
        <v>0</v>
      </c>
      <c r="AP404" s="82"/>
      <c r="AQ404" s="81">
        <v>7792</v>
      </c>
      <c r="AR404" s="81">
        <v>955</v>
      </c>
      <c r="AS404" s="81">
        <v>0</v>
      </c>
      <c r="AT404" s="81">
        <v>2</v>
      </c>
      <c r="AU404" s="81">
        <v>0</v>
      </c>
      <c r="AV404" s="81">
        <v>1</v>
      </c>
      <c r="AW404" s="81" t="s">
        <v>564</v>
      </c>
      <c r="AX404" s="82"/>
      <c r="AY404" s="81">
        <v>32603.70000000019</v>
      </c>
      <c r="AZ404" s="81">
        <v>30575.799999999981</v>
      </c>
      <c r="BA404" s="81">
        <v>0</v>
      </c>
      <c r="BB404" s="81">
        <v>121</v>
      </c>
      <c r="BC404" s="81">
        <v>0</v>
      </c>
      <c r="BD404" s="81">
        <v>5200</v>
      </c>
      <c r="BE404" s="81" t="s">
        <v>564</v>
      </c>
      <c r="BF404" s="82"/>
      <c r="BG404" s="81">
        <v>0</v>
      </c>
      <c r="BH404" s="81">
        <v>3.1309999999999998</v>
      </c>
      <c r="BI404" s="81">
        <v>468.96499999999997</v>
      </c>
      <c r="BJ404" s="81">
        <v>0.32900000000000001</v>
      </c>
      <c r="BK404" s="81">
        <v>236.58999999999997</v>
      </c>
      <c r="BL404" s="81">
        <v>0</v>
      </c>
      <c r="BM404" s="82"/>
      <c r="BN404" s="81">
        <v>0</v>
      </c>
      <c r="BO404" s="81">
        <v>1</v>
      </c>
      <c r="BP404" s="81">
        <v>36</v>
      </c>
      <c r="BQ404" s="81">
        <v>1</v>
      </c>
      <c r="BR404" s="81">
        <v>21</v>
      </c>
      <c r="BS404" s="81">
        <v>0</v>
      </c>
      <c r="BT404"/>
      <c r="BU404" s="80">
        <v>604.42399999999998</v>
      </c>
      <c r="BV404" s="80">
        <v>97.007000000000005</v>
      </c>
      <c r="BW404" s="80">
        <v>1.018</v>
      </c>
      <c r="BX404" s="80">
        <v>0</v>
      </c>
      <c r="BY404" s="80">
        <v>0</v>
      </c>
      <c r="BZ404" s="80">
        <v>1E-3</v>
      </c>
      <c r="CA404" s="80">
        <v>6.5650000000000004</v>
      </c>
      <c r="CB404" s="80">
        <v>0</v>
      </c>
      <c r="CC404" s="80">
        <v>0</v>
      </c>
    </row>
    <row r="405" spans="1:81">
      <c r="A405" s="80" t="s">
        <v>2092</v>
      </c>
      <c r="B405" s="80">
        <v>357</v>
      </c>
      <c r="C405" s="80">
        <v>17</v>
      </c>
      <c r="D405" s="80">
        <v>21</v>
      </c>
      <c r="E405" s="80">
        <v>2020</v>
      </c>
      <c r="F405" s="80" t="s">
        <v>218</v>
      </c>
      <c r="G405" s="80" t="s">
        <v>2075</v>
      </c>
      <c r="H405" s="80" t="s">
        <v>2076</v>
      </c>
      <c r="I405" s="177"/>
      <c r="J405" s="81">
        <v>1739.835855994075</v>
      </c>
      <c r="K405" s="81">
        <v>28.518831691697837</v>
      </c>
      <c r="L405" s="81">
        <v>47.741399862690443</v>
      </c>
      <c r="M405" s="81">
        <v>749.26367893187978</v>
      </c>
      <c r="N405" s="81">
        <v>887.30946979654061</v>
      </c>
      <c r="O405" s="81">
        <v>405.96317386059138</v>
      </c>
      <c r="P405" s="81">
        <v>275.13947988393153</v>
      </c>
      <c r="Q405" s="81">
        <v>42.370993681280574</v>
      </c>
      <c r="R405" s="81">
        <v>0</v>
      </c>
      <c r="S405" s="81">
        <v>107.3873726658372</v>
      </c>
      <c r="T405" s="82"/>
      <c r="U405" s="81">
        <v>125088582</v>
      </c>
      <c r="V405" s="81">
        <v>15675</v>
      </c>
      <c r="W405" s="81">
        <v>811</v>
      </c>
      <c r="X405" s="81">
        <v>208451</v>
      </c>
      <c r="Y405" s="81">
        <v>343042</v>
      </c>
      <c r="Z405" s="81">
        <v>290091</v>
      </c>
      <c r="AA405" s="81">
        <v>62072</v>
      </c>
      <c r="AB405" s="81">
        <v>718601</v>
      </c>
      <c r="AC405" s="81">
        <v>0</v>
      </c>
      <c r="AD405" s="81">
        <v>107.3873726658372</v>
      </c>
      <c r="AE405" s="82"/>
      <c r="AF405" s="81">
        <v>871396821.16535902</v>
      </c>
      <c r="AG405" s="81">
        <v>21793657.82898628</v>
      </c>
      <c r="AH405" s="81">
        <v>9889702.0785465129</v>
      </c>
      <c r="AI405" s="81">
        <v>1265654878.058692</v>
      </c>
      <c r="AJ405" s="81">
        <v>1379144576.9700539</v>
      </c>
      <c r="AK405" s="81"/>
      <c r="AL405" s="81"/>
      <c r="AM405" s="81">
        <v>93785414.323628977</v>
      </c>
      <c r="AN405" s="81"/>
      <c r="AO405" s="81"/>
      <c r="AP405" s="82"/>
      <c r="AQ405" s="81">
        <v>8613</v>
      </c>
      <c r="AR405" s="81">
        <v>967</v>
      </c>
      <c r="AS405" s="81">
        <v>0</v>
      </c>
      <c r="AT405" s="81">
        <v>2</v>
      </c>
      <c r="AU405" s="81">
        <v>0</v>
      </c>
      <c r="AV405" s="81">
        <v>1</v>
      </c>
      <c r="AW405" s="81">
        <v>0</v>
      </c>
      <c r="AX405" s="82"/>
      <c r="AY405" s="81">
        <v>36430.900000000271</v>
      </c>
      <c r="AZ405" s="81">
        <v>37854.600000000079</v>
      </c>
      <c r="BA405" s="81">
        <v>0</v>
      </c>
      <c r="BB405" s="81">
        <v>121</v>
      </c>
      <c r="BC405" s="81">
        <v>0</v>
      </c>
      <c r="BD405" s="81">
        <v>5200</v>
      </c>
      <c r="BE405" s="81">
        <v>0</v>
      </c>
      <c r="BF405" s="82"/>
      <c r="BG405" s="81">
        <v>0</v>
      </c>
      <c r="BH405" s="81">
        <v>0</v>
      </c>
      <c r="BI405" s="81">
        <v>416.73700000000002</v>
      </c>
      <c r="BJ405" s="81">
        <v>0.16900000000000001</v>
      </c>
      <c r="BK405" s="81">
        <v>246.49599999999998</v>
      </c>
      <c r="BL405" s="81">
        <v>0</v>
      </c>
      <c r="BM405" s="82"/>
      <c r="BN405" s="81">
        <v>0</v>
      </c>
      <c r="BO405" s="81">
        <v>0</v>
      </c>
      <c r="BP405" s="81">
        <v>34</v>
      </c>
      <c r="BQ405" s="81">
        <v>1</v>
      </c>
      <c r="BR405" s="81">
        <v>23</v>
      </c>
      <c r="BS405" s="81">
        <v>0</v>
      </c>
      <c r="BT405"/>
      <c r="BU405" s="80">
        <v>579.798</v>
      </c>
      <c r="BV405" s="80">
        <v>79.16</v>
      </c>
      <c r="BW405" s="80">
        <v>0</v>
      </c>
      <c r="BX405" s="80">
        <v>0</v>
      </c>
      <c r="BY405" s="80">
        <v>0</v>
      </c>
      <c r="BZ405" s="80">
        <v>0</v>
      </c>
      <c r="CA405" s="80">
        <v>4.444</v>
      </c>
      <c r="CB405" s="80">
        <v>0</v>
      </c>
      <c r="CC405" s="80">
        <v>0</v>
      </c>
    </row>
    <row r="406" spans="1:81">
      <c r="A406" s="80" t="s">
        <v>2093</v>
      </c>
      <c r="B406" s="80">
        <v>357</v>
      </c>
      <c r="C406" s="80">
        <v>18</v>
      </c>
      <c r="D406" s="80">
        <v>21</v>
      </c>
      <c r="E406" s="80">
        <v>2021</v>
      </c>
      <c r="F406" s="80" t="s">
        <v>75</v>
      </c>
      <c r="G406" s="174" t="s">
        <v>2075</v>
      </c>
      <c r="H406" s="80" t="s">
        <v>2076</v>
      </c>
      <c r="I406" s="177"/>
      <c r="J406" s="81">
        <v>1545.2278587466119</v>
      </c>
      <c r="K406" s="81">
        <v>35.815985727235045</v>
      </c>
      <c r="L406" s="81">
        <v>46.534452403061387</v>
      </c>
      <c r="M406" s="81">
        <v>803.27385919970368</v>
      </c>
      <c r="N406" s="81">
        <v>806.23323478661359</v>
      </c>
      <c r="O406" s="81">
        <v>393.71039263051767</v>
      </c>
      <c r="P406" s="81">
        <v>285.64432490394103</v>
      </c>
      <c r="Q406" s="81">
        <v>42.909971731003147</v>
      </c>
      <c r="R406" s="81">
        <v>0</v>
      </c>
      <c r="S406" s="81">
        <v>109.79957334269</v>
      </c>
      <c r="T406" s="82"/>
      <c r="U406" s="81">
        <v>116171677</v>
      </c>
      <c r="V406" s="81">
        <v>15675</v>
      </c>
      <c r="W406" s="81">
        <v>811</v>
      </c>
      <c r="X406" s="81">
        <v>208451</v>
      </c>
      <c r="Y406" s="81">
        <v>347233</v>
      </c>
      <c r="Z406" s="81">
        <v>289687</v>
      </c>
      <c r="AA406" s="81">
        <v>62844</v>
      </c>
      <c r="AB406" s="81">
        <v>719112</v>
      </c>
      <c r="AC406" s="81">
        <v>0</v>
      </c>
      <c r="AD406" s="81">
        <v>109.79957334269</v>
      </c>
      <c r="AE406" s="82"/>
      <c r="AF406" s="81">
        <v>715190036.08251655</v>
      </c>
      <c r="AG406" s="81">
        <v>27010883.573260136</v>
      </c>
      <c r="AH406" s="81">
        <v>9361347.2816598155</v>
      </c>
      <c r="AI406" s="81">
        <v>1340737656.8465238</v>
      </c>
      <c r="AJ406" s="81">
        <v>1168049167.2353618</v>
      </c>
      <c r="AK406" s="81">
        <v>0</v>
      </c>
      <c r="AL406" s="81">
        <v>0</v>
      </c>
      <c r="AM406" s="81">
        <v>94393436.889244765</v>
      </c>
      <c r="AN406" s="81">
        <v>0</v>
      </c>
      <c r="AO406" s="81">
        <v>0</v>
      </c>
      <c r="AP406" s="82"/>
      <c r="AQ406" s="81">
        <v>9436</v>
      </c>
      <c r="AR406" s="81">
        <v>977</v>
      </c>
      <c r="AS406" s="81">
        <v>0</v>
      </c>
      <c r="AT406" s="81">
        <v>2</v>
      </c>
      <c r="AU406" s="81">
        <v>0</v>
      </c>
      <c r="AV406" s="81">
        <v>1</v>
      </c>
      <c r="AW406" s="81"/>
      <c r="AX406" s="82"/>
      <c r="AY406" s="81">
        <v>40288.400000000423</v>
      </c>
      <c r="AZ406" s="81">
        <v>40096.600000000079</v>
      </c>
      <c r="BA406" s="81">
        <v>0</v>
      </c>
      <c r="BB406" s="81">
        <v>121</v>
      </c>
      <c r="BC406" s="81">
        <v>0</v>
      </c>
      <c r="BD406" s="81">
        <v>5200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2094</v>
      </c>
      <c r="B407" s="80">
        <v>357</v>
      </c>
      <c r="C407" s="80">
        <v>19</v>
      </c>
      <c r="D407" s="80">
        <v>21</v>
      </c>
      <c r="E407" s="80">
        <v>2022</v>
      </c>
      <c r="F407" s="80" t="s">
        <v>568</v>
      </c>
      <c r="G407" s="174" t="s">
        <v>2075</v>
      </c>
      <c r="H407" s="80" t="s">
        <v>2076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10561</v>
      </c>
      <c r="AR407" s="81">
        <v>980</v>
      </c>
      <c r="AS407" s="81">
        <v>0</v>
      </c>
      <c r="AT407" s="81">
        <v>2</v>
      </c>
      <c r="AU407" s="81">
        <v>0</v>
      </c>
      <c r="AV407" s="81">
        <v>1</v>
      </c>
      <c r="AW407" s="81"/>
      <c r="AX407" s="82"/>
      <c r="AY407" s="81">
        <v>45540.000000000546</v>
      </c>
      <c r="AZ407" s="81">
        <v>40165.00000000008</v>
      </c>
      <c r="BA407" s="81">
        <v>0</v>
      </c>
      <c r="BB407" s="81">
        <v>121</v>
      </c>
      <c r="BC407" s="81">
        <v>0</v>
      </c>
      <c r="BD407" s="81">
        <v>5200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2095</v>
      </c>
      <c r="B408" s="80">
        <v>358</v>
      </c>
      <c r="C408" s="80">
        <v>1</v>
      </c>
      <c r="D408" s="80">
        <v>22</v>
      </c>
      <c r="E408" s="80">
        <v>1990</v>
      </c>
      <c r="F408" s="80" t="s">
        <v>562</v>
      </c>
      <c r="G408" s="80" t="s">
        <v>2096</v>
      </c>
      <c r="H408" s="80" t="s">
        <v>2097</v>
      </c>
      <c r="I408" s="177"/>
      <c r="J408" s="81">
        <v>6951.5927920550002</v>
      </c>
      <c r="K408" s="81">
        <v>135.24519041353525</v>
      </c>
      <c r="L408" s="81">
        <v>31.530681236903103</v>
      </c>
      <c r="M408" s="81">
        <v>794.62084056819992</v>
      </c>
      <c r="N408" s="81">
        <v>823.55761247767691</v>
      </c>
      <c r="O408" s="81">
        <v>504.28179688502041</v>
      </c>
      <c r="P408" s="81">
        <v>595.81297528331811</v>
      </c>
      <c r="Q408" s="81">
        <v>39.442116810910541</v>
      </c>
      <c r="R408" s="81">
        <v>16.197871509811307</v>
      </c>
      <c r="S408" s="81">
        <v>39.342413697634889</v>
      </c>
      <c r="T408" s="82"/>
      <c r="U408" s="81">
        <v>125386291</v>
      </c>
      <c r="V408" s="81">
        <v>30167</v>
      </c>
      <c r="W408" s="81">
        <v>343</v>
      </c>
      <c r="X408" s="81">
        <v>243783</v>
      </c>
      <c r="Y408" s="81">
        <v>221192</v>
      </c>
      <c r="Z408" s="81">
        <v>207417</v>
      </c>
      <c r="AA408" s="81">
        <v>144670</v>
      </c>
      <c r="AB408" s="81">
        <v>640406</v>
      </c>
      <c r="AC408" s="81">
        <v>2805500.5</v>
      </c>
      <c r="AD408" s="81">
        <v>39.342413697634889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2098</v>
      </c>
      <c r="B409" s="80">
        <v>359</v>
      </c>
      <c r="C409" s="80">
        <v>2</v>
      </c>
      <c r="D409" s="80">
        <v>22</v>
      </c>
      <c r="E409" s="80">
        <v>2005</v>
      </c>
      <c r="F409" s="80" t="s">
        <v>565</v>
      </c>
      <c r="G409" s="80" t="s">
        <v>2096</v>
      </c>
      <c r="H409" s="80" t="s">
        <v>2097</v>
      </c>
      <c r="I409" s="177"/>
      <c r="J409" s="81">
        <v>4603.4980872774786</v>
      </c>
      <c r="K409" s="81">
        <v>93.062638928253591</v>
      </c>
      <c r="L409" s="81">
        <v>36.960759459364006</v>
      </c>
      <c r="M409" s="81">
        <v>1541.9043794137237</v>
      </c>
      <c r="N409" s="81">
        <v>1511.2140552106628</v>
      </c>
      <c r="O409" s="81">
        <v>776.44822875993998</v>
      </c>
      <c r="P409" s="81">
        <v>583.48085550071869</v>
      </c>
      <c r="Q409" s="81">
        <v>40.134707919592287</v>
      </c>
      <c r="R409" s="81">
        <v>16.165392811832795</v>
      </c>
      <c r="S409" s="81">
        <v>112.3176163541014</v>
      </c>
      <c r="T409" s="82"/>
      <c r="U409" s="81">
        <v>93888162</v>
      </c>
      <c r="V409" s="81">
        <v>26030</v>
      </c>
      <c r="W409" s="81">
        <v>454</v>
      </c>
      <c r="X409" s="81">
        <v>225419</v>
      </c>
      <c r="Y409" s="81">
        <v>279280</v>
      </c>
      <c r="Z409" s="81">
        <v>369563</v>
      </c>
      <c r="AA409" s="81">
        <v>116031</v>
      </c>
      <c r="AB409" s="81">
        <v>681233</v>
      </c>
      <c r="AC409" s="81">
        <v>2858515</v>
      </c>
      <c r="AD409" s="81">
        <v>112.3176163541014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2099</v>
      </c>
      <c r="B410" s="80">
        <v>360</v>
      </c>
      <c r="C410" s="80">
        <v>3</v>
      </c>
      <c r="D410" s="80">
        <v>22</v>
      </c>
      <c r="E410" s="80">
        <v>2006</v>
      </c>
      <c r="F410" s="80" t="s">
        <v>566</v>
      </c>
      <c r="G410" s="80" t="s">
        <v>2096</v>
      </c>
      <c r="H410" s="80" t="s">
        <v>2097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2100</v>
      </c>
      <c r="B411" s="80">
        <v>361</v>
      </c>
      <c r="C411" s="80">
        <v>4</v>
      </c>
      <c r="D411" s="80">
        <v>22</v>
      </c>
      <c r="E411" s="80">
        <v>2007</v>
      </c>
      <c r="F411" s="80" t="s">
        <v>567</v>
      </c>
      <c r="G411" s="80" t="s">
        <v>2096</v>
      </c>
      <c r="H411" s="80" t="s">
        <v>2097</v>
      </c>
      <c r="I411" s="177"/>
      <c r="J411" s="81">
        <v>4647.7303122261883</v>
      </c>
      <c r="K411" s="81">
        <v>80.648131179938758</v>
      </c>
      <c r="L411" s="81">
        <v>26.828442975914488</v>
      </c>
      <c r="M411" s="81">
        <v>1634.6830331582787</v>
      </c>
      <c r="N411" s="81">
        <v>1388.3694392230311</v>
      </c>
      <c r="O411" s="81">
        <v>759.32017245240547</v>
      </c>
      <c r="P411" s="81">
        <v>578.71980483924767</v>
      </c>
      <c r="Q411" s="81">
        <v>42.645170395779466</v>
      </c>
      <c r="R411" s="81">
        <v>15.346414214125037</v>
      </c>
      <c r="S411" s="81">
        <v>95.701129232187498</v>
      </c>
      <c r="T411" s="82"/>
      <c r="U411" s="81">
        <v>102907807</v>
      </c>
      <c r="V411" s="81">
        <v>23456</v>
      </c>
      <c r="W411" s="81">
        <v>519</v>
      </c>
      <c r="X411" s="81">
        <v>267297</v>
      </c>
      <c r="Y411" s="81">
        <v>286893</v>
      </c>
      <c r="Z411" s="81">
        <v>375705</v>
      </c>
      <c r="AA411" s="81">
        <v>113330</v>
      </c>
      <c r="AB411" s="81">
        <v>685564</v>
      </c>
      <c r="AC411" s="81">
        <v>2791558.5</v>
      </c>
      <c r="AD411" s="81">
        <v>95.701129232187498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2101</v>
      </c>
      <c r="B412" s="80">
        <v>362</v>
      </c>
      <c r="C412" s="80">
        <v>5</v>
      </c>
      <c r="D412" s="80">
        <v>22</v>
      </c>
      <c r="E412" s="80">
        <v>2008</v>
      </c>
      <c r="F412" s="80" t="s">
        <v>84</v>
      </c>
      <c r="G412" s="80" t="s">
        <v>2096</v>
      </c>
      <c r="H412" s="80" t="s">
        <v>2097</v>
      </c>
      <c r="I412" s="177"/>
      <c r="J412" s="81">
        <v>4006.0839003933274</v>
      </c>
      <c r="K412" s="81">
        <v>61.204338280650006</v>
      </c>
      <c r="L412" s="81">
        <v>24.17728917545989</v>
      </c>
      <c r="M412" s="81">
        <v>1666.0393955028146</v>
      </c>
      <c r="N412" s="81">
        <v>1418.8381599498339</v>
      </c>
      <c r="O412" s="81">
        <v>739.53605259170865</v>
      </c>
      <c r="P412" s="81">
        <v>562.70721575254709</v>
      </c>
      <c r="Q412" s="81">
        <v>42.051951286102209</v>
      </c>
      <c r="R412" s="81">
        <v>14.881758914521336</v>
      </c>
      <c r="S412" s="81">
        <v>109.41905034499574</v>
      </c>
      <c r="T412" s="82"/>
      <c r="U412" s="81">
        <v>101795408</v>
      </c>
      <c r="V412" s="81">
        <v>23456</v>
      </c>
      <c r="W412" s="81">
        <v>519</v>
      </c>
      <c r="X412" s="81">
        <v>267297</v>
      </c>
      <c r="Y412" s="81">
        <v>290382</v>
      </c>
      <c r="Z412" s="81">
        <v>378759</v>
      </c>
      <c r="AA412" s="81">
        <v>110320</v>
      </c>
      <c r="AB412" s="81">
        <v>687136</v>
      </c>
      <c r="AC412" s="81">
        <v>2810959.5</v>
      </c>
      <c r="AD412" s="81">
        <v>109.41905034499574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2102</v>
      </c>
      <c r="B413" s="80">
        <v>363</v>
      </c>
      <c r="C413" s="80">
        <v>6</v>
      </c>
      <c r="D413" s="80">
        <v>22</v>
      </c>
      <c r="E413" s="80">
        <v>2009</v>
      </c>
      <c r="F413" s="80" t="s">
        <v>85</v>
      </c>
      <c r="G413" s="80" t="s">
        <v>2096</v>
      </c>
      <c r="H413" s="80" t="s">
        <v>2097</v>
      </c>
      <c r="I413" s="177"/>
      <c r="J413" s="81">
        <v>4085.1459616763241</v>
      </c>
      <c r="K413" s="81">
        <v>63.890902126254431</v>
      </c>
      <c r="L413" s="81">
        <v>28.92607682634803</v>
      </c>
      <c r="M413" s="81">
        <v>1618.562523866799</v>
      </c>
      <c r="N413" s="81">
        <v>1321.1177927457188</v>
      </c>
      <c r="O413" s="81">
        <v>755.22958299953814</v>
      </c>
      <c r="P413" s="81">
        <v>536.58837440805075</v>
      </c>
      <c r="Q413" s="81">
        <v>40.167238773315205</v>
      </c>
      <c r="R413" s="81">
        <v>13.924593920482199</v>
      </c>
      <c r="S413" s="81">
        <v>99.878634050604333</v>
      </c>
      <c r="T413" s="82"/>
      <c r="U413" s="81">
        <v>88174069</v>
      </c>
      <c r="V413" s="81">
        <v>25102</v>
      </c>
      <c r="W413" s="81">
        <v>903</v>
      </c>
      <c r="X413" s="81">
        <v>293976</v>
      </c>
      <c r="Y413" s="81">
        <v>293649</v>
      </c>
      <c r="Z413" s="81">
        <v>381787</v>
      </c>
      <c r="AA413" s="81">
        <v>107999</v>
      </c>
      <c r="AB413" s="81">
        <v>688996</v>
      </c>
      <c r="AC413" s="81">
        <v>2565936</v>
      </c>
      <c r="AD413" s="81">
        <v>99.878634050604333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1719.0840000000003</v>
      </c>
      <c r="BJ413" s="81">
        <v>0</v>
      </c>
      <c r="BK413" s="81">
        <v>194.91800000000001</v>
      </c>
      <c r="BL413" s="81">
        <v>0</v>
      </c>
      <c r="BM413" s="82"/>
      <c r="BN413" s="81">
        <v>0</v>
      </c>
      <c r="BO413" s="81">
        <v>0</v>
      </c>
      <c r="BP413" s="81">
        <v>46</v>
      </c>
      <c r="BQ413" s="81">
        <v>0</v>
      </c>
      <c r="BR413" s="81">
        <v>26</v>
      </c>
      <c r="BS413" s="81">
        <v>0</v>
      </c>
      <c r="BT413"/>
      <c r="BU413" s="80"/>
      <c r="BV413" s="80"/>
      <c r="BW413" s="80"/>
      <c r="BX413" s="80"/>
      <c r="BY413" s="80"/>
      <c r="BZ413" s="80"/>
      <c r="CA413" s="80"/>
      <c r="CB413" s="80"/>
      <c r="CC413" s="80"/>
    </row>
    <row r="414" spans="1:81">
      <c r="A414" s="80" t="s">
        <v>2103</v>
      </c>
      <c r="B414" s="80">
        <v>364</v>
      </c>
      <c r="C414" s="80">
        <v>7</v>
      </c>
      <c r="D414" s="80">
        <v>22</v>
      </c>
      <c r="E414" s="80">
        <v>2010</v>
      </c>
      <c r="F414" s="80" t="s">
        <v>86</v>
      </c>
      <c r="G414" s="80" t="s">
        <v>2096</v>
      </c>
      <c r="H414" s="80" t="s">
        <v>2097</v>
      </c>
      <c r="I414" s="177"/>
      <c r="J414" s="81">
        <v>4028.5108655910112</v>
      </c>
      <c r="K414" s="81">
        <v>69.794641649170487</v>
      </c>
      <c r="L414" s="81">
        <v>27.404831968197083</v>
      </c>
      <c r="M414" s="81">
        <v>1829.515950061274</v>
      </c>
      <c r="N414" s="81">
        <v>1435.0512546224534</v>
      </c>
      <c r="O414" s="81">
        <v>758.44477805028555</v>
      </c>
      <c r="P414" s="81">
        <v>539.20825251994688</v>
      </c>
      <c r="Q414" s="81">
        <v>41.952370102152862</v>
      </c>
      <c r="R414" s="81">
        <v>15.079196731328723</v>
      </c>
      <c r="S414" s="81">
        <v>95.515935072613303</v>
      </c>
      <c r="T414" s="82"/>
      <c r="U414" s="81">
        <v>90612193</v>
      </c>
      <c r="V414" s="81">
        <v>25102</v>
      </c>
      <c r="W414" s="81">
        <v>903</v>
      </c>
      <c r="X414" s="81">
        <v>293976</v>
      </c>
      <c r="Y414" s="81">
        <v>296389</v>
      </c>
      <c r="Z414" s="81">
        <v>385194</v>
      </c>
      <c r="AA414" s="81">
        <v>105816</v>
      </c>
      <c r="AB414" s="81">
        <v>689538</v>
      </c>
      <c r="AC414" s="81">
        <v>2633258.5</v>
      </c>
      <c r="AD414" s="81">
        <v>95.515935072613303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1784.817</v>
      </c>
      <c r="BJ414" s="81">
        <v>0</v>
      </c>
      <c r="BK414" s="81">
        <v>269.286</v>
      </c>
      <c r="BL414" s="81">
        <v>0</v>
      </c>
      <c r="BM414" s="82"/>
      <c r="BN414" s="81">
        <v>0</v>
      </c>
      <c r="BO414" s="81">
        <v>0</v>
      </c>
      <c r="BP414" s="81">
        <v>47</v>
      </c>
      <c r="BQ414" s="81">
        <v>0</v>
      </c>
      <c r="BR414" s="81">
        <v>30</v>
      </c>
      <c r="BS414" s="81">
        <v>0</v>
      </c>
      <c r="BT414"/>
      <c r="BU414" s="80">
        <v>1867.6489999999999</v>
      </c>
      <c r="BV414" s="80">
        <v>83.65</v>
      </c>
      <c r="BW414" s="80">
        <v>93.727000000000004</v>
      </c>
      <c r="BX414" s="80">
        <v>0</v>
      </c>
      <c r="BY414" s="80">
        <v>9.077</v>
      </c>
      <c r="BZ414" s="80">
        <v>0</v>
      </c>
      <c r="CA414" s="80">
        <v>0</v>
      </c>
      <c r="CB414" s="80">
        <v>0</v>
      </c>
      <c r="CC414" s="80">
        <v>0</v>
      </c>
    </row>
    <row r="415" spans="1:81">
      <c r="A415" s="80" t="s">
        <v>2104</v>
      </c>
      <c r="B415" s="80">
        <v>365</v>
      </c>
      <c r="C415" s="80">
        <v>8</v>
      </c>
      <c r="D415" s="80">
        <v>22</v>
      </c>
      <c r="E415" s="80">
        <v>2011</v>
      </c>
      <c r="F415" s="80" t="s">
        <v>87</v>
      </c>
      <c r="G415" s="80" t="s">
        <v>2096</v>
      </c>
      <c r="H415" s="80" t="s">
        <v>2097</v>
      </c>
      <c r="I415" s="177"/>
      <c r="J415" s="81">
        <v>4317.4909534442477</v>
      </c>
      <c r="K415" s="81">
        <v>82.961860906016625</v>
      </c>
      <c r="L415" s="81">
        <v>36.768671318110457</v>
      </c>
      <c r="M415" s="81">
        <v>1739.6135927509695</v>
      </c>
      <c r="N415" s="81">
        <v>1274.7080450963826</v>
      </c>
      <c r="O415" s="81">
        <v>754.11579246689996</v>
      </c>
      <c r="P415" s="81">
        <v>517.72741575129464</v>
      </c>
      <c r="Q415" s="81">
        <v>48.560236489386661</v>
      </c>
      <c r="R415" s="81">
        <v>15.238217162386031</v>
      </c>
      <c r="S415" s="81">
        <v>98.049539663172268</v>
      </c>
      <c r="T415" s="82"/>
      <c r="U415" s="81">
        <v>97491768</v>
      </c>
      <c r="V415" s="81">
        <v>25102</v>
      </c>
      <c r="W415" s="81">
        <v>903</v>
      </c>
      <c r="X415" s="81">
        <v>293976</v>
      </c>
      <c r="Y415" s="81">
        <v>299686</v>
      </c>
      <c r="Z415" s="81">
        <v>391316</v>
      </c>
      <c r="AA415" s="81">
        <v>104624</v>
      </c>
      <c r="AB415" s="81">
        <v>691955</v>
      </c>
      <c r="AC415" s="81">
        <v>2656627</v>
      </c>
      <c r="AD415" s="81">
        <v>98.049539663172268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1902.3710000000001</v>
      </c>
      <c r="BJ415" s="81">
        <v>0</v>
      </c>
      <c r="BK415" s="81">
        <v>275.56700000000001</v>
      </c>
      <c r="BL415" s="81">
        <v>0</v>
      </c>
      <c r="BM415" s="82"/>
      <c r="BN415" s="81">
        <v>0</v>
      </c>
      <c r="BO415" s="81">
        <v>0</v>
      </c>
      <c r="BP415" s="81">
        <v>47</v>
      </c>
      <c r="BQ415" s="81">
        <v>0</v>
      </c>
      <c r="BR415" s="81">
        <v>28</v>
      </c>
      <c r="BS415" s="81">
        <v>0</v>
      </c>
      <c r="BT415"/>
      <c r="BU415" s="80">
        <v>1985.2360000000001</v>
      </c>
      <c r="BV415" s="80">
        <v>84.793999999999997</v>
      </c>
      <c r="BW415" s="80">
        <v>98.433000000000007</v>
      </c>
      <c r="BX415" s="80">
        <v>0.495</v>
      </c>
      <c r="BY415" s="80">
        <v>8.98</v>
      </c>
      <c r="BZ415" s="80">
        <v>0</v>
      </c>
      <c r="CA415" s="80">
        <v>0</v>
      </c>
      <c r="CB415" s="80">
        <v>0</v>
      </c>
      <c r="CC415" s="80">
        <v>0</v>
      </c>
    </row>
    <row r="416" spans="1:81">
      <c r="A416" s="80" t="s">
        <v>2105</v>
      </c>
      <c r="B416" s="80">
        <v>366</v>
      </c>
      <c r="C416" s="80">
        <v>9</v>
      </c>
      <c r="D416" s="80">
        <v>22</v>
      </c>
      <c r="E416" s="80">
        <v>2012</v>
      </c>
      <c r="F416" s="80" t="s">
        <v>88</v>
      </c>
      <c r="G416" s="80" t="s">
        <v>2096</v>
      </c>
      <c r="H416" s="80" t="s">
        <v>2097</v>
      </c>
      <c r="I416" s="177"/>
      <c r="J416" s="81">
        <v>4128.9132027978067</v>
      </c>
      <c r="K416" s="81">
        <v>75.038973340130383</v>
      </c>
      <c r="L416" s="81">
        <v>36.486234369094618</v>
      </c>
      <c r="M416" s="81">
        <v>1680.5370931016666</v>
      </c>
      <c r="N416" s="81">
        <v>1450.3502655709024</v>
      </c>
      <c r="O416" s="81">
        <v>760.10259648752583</v>
      </c>
      <c r="P416" s="81">
        <v>515.34811530111324</v>
      </c>
      <c r="Q416" s="81">
        <v>53.519566984565067</v>
      </c>
      <c r="R416" s="81">
        <v>15.457148185615496</v>
      </c>
      <c r="S416" s="81">
        <v>101.08192454271948</v>
      </c>
      <c r="T416" s="82"/>
      <c r="U416" s="81">
        <v>92598726</v>
      </c>
      <c r="V416" s="81">
        <v>25102</v>
      </c>
      <c r="W416" s="81">
        <v>903</v>
      </c>
      <c r="X416" s="81">
        <v>293976</v>
      </c>
      <c r="Y416" s="81">
        <v>308035</v>
      </c>
      <c r="Z416" s="81">
        <v>397551</v>
      </c>
      <c r="AA416" s="81">
        <v>103554</v>
      </c>
      <c r="AB416" s="81">
        <v>701923</v>
      </c>
      <c r="AC416" s="81">
        <v>2624998</v>
      </c>
      <c r="AD416" s="81">
        <v>101.08192454271948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1684.723</v>
      </c>
      <c r="BJ416" s="81">
        <v>0</v>
      </c>
      <c r="BK416" s="81">
        <v>231.68400000000003</v>
      </c>
      <c r="BL416" s="81">
        <v>0</v>
      </c>
      <c r="BM416" s="82"/>
      <c r="BN416" s="81">
        <v>0</v>
      </c>
      <c r="BO416" s="81">
        <v>0</v>
      </c>
      <c r="BP416" s="81">
        <v>45</v>
      </c>
      <c r="BQ416" s="81">
        <v>0</v>
      </c>
      <c r="BR416" s="81">
        <v>26</v>
      </c>
      <c r="BS416" s="81">
        <v>0</v>
      </c>
      <c r="BT416"/>
      <c r="BU416" s="80">
        <v>1763.8320000000001</v>
      </c>
      <c r="BV416" s="80">
        <v>65.155000000000001</v>
      </c>
      <c r="BW416" s="80">
        <v>78.972999999999999</v>
      </c>
      <c r="BX416" s="80">
        <v>0</v>
      </c>
      <c r="BY416" s="80">
        <v>8.4469999999999992</v>
      </c>
      <c r="BZ416" s="80">
        <v>0</v>
      </c>
      <c r="CA416" s="80">
        <v>0</v>
      </c>
      <c r="CB416" s="80">
        <v>0</v>
      </c>
      <c r="CC416" s="80">
        <v>0</v>
      </c>
    </row>
    <row r="417" spans="1:81">
      <c r="A417" s="80" t="s">
        <v>2106</v>
      </c>
      <c r="B417" s="80">
        <v>367</v>
      </c>
      <c r="C417" s="80">
        <v>10</v>
      </c>
      <c r="D417" s="80">
        <v>22</v>
      </c>
      <c r="E417" s="80">
        <v>2013</v>
      </c>
      <c r="F417" s="80" t="s">
        <v>89</v>
      </c>
      <c r="G417" s="80" t="s">
        <v>2096</v>
      </c>
      <c r="H417" s="80" t="s">
        <v>2097</v>
      </c>
      <c r="I417" s="177"/>
      <c r="J417" s="81">
        <v>4142.7255314768336</v>
      </c>
      <c r="K417" s="81">
        <v>62.90949587163766</v>
      </c>
      <c r="L417" s="81">
        <v>33.886506120301547</v>
      </c>
      <c r="M417" s="81">
        <v>1660.8908051993847</v>
      </c>
      <c r="N417" s="81">
        <v>1469.2387842258736</v>
      </c>
      <c r="O417" s="81">
        <v>739.98102320664975</v>
      </c>
      <c r="P417" s="81">
        <v>513.77815089588444</v>
      </c>
      <c r="Q417" s="81">
        <v>54.503023559446667</v>
      </c>
      <c r="R417" s="81">
        <v>15.624085930271812</v>
      </c>
      <c r="S417" s="81">
        <v>101.96261398704148</v>
      </c>
      <c r="T417" s="82"/>
      <c r="U417" s="81">
        <v>88882614</v>
      </c>
      <c r="V417" s="81">
        <v>25102</v>
      </c>
      <c r="W417" s="81">
        <v>903</v>
      </c>
      <c r="X417" s="81">
        <v>293976</v>
      </c>
      <c r="Y417" s="81">
        <v>310821</v>
      </c>
      <c r="Z417" s="81">
        <v>404307</v>
      </c>
      <c r="AA417" s="81">
        <v>102851</v>
      </c>
      <c r="AB417" s="81">
        <v>704572</v>
      </c>
      <c r="AC417" s="81">
        <v>2590033</v>
      </c>
      <c r="AD417" s="81">
        <v>101.96261398704148</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1748.673</v>
      </c>
      <c r="BJ417" s="81">
        <v>0</v>
      </c>
      <c r="BK417" s="81">
        <v>263.76400000000001</v>
      </c>
      <c r="BL417" s="81">
        <v>0</v>
      </c>
      <c r="BM417" s="82"/>
      <c r="BN417" s="81">
        <v>0</v>
      </c>
      <c r="BO417" s="81">
        <v>0</v>
      </c>
      <c r="BP417" s="81">
        <v>44</v>
      </c>
      <c r="BQ417" s="81">
        <v>0</v>
      </c>
      <c r="BR417" s="81">
        <v>25</v>
      </c>
      <c r="BS417" s="81">
        <v>0</v>
      </c>
      <c r="BT417"/>
      <c r="BU417" s="80">
        <v>1814.0719999999999</v>
      </c>
      <c r="BV417" s="80">
        <v>82.006</v>
      </c>
      <c r="BW417" s="80">
        <v>107.096</v>
      </c>
      <c r="BX417" s="80">
        <v>0</v>
      </c>
      <c r="BY417" s="80">
        <v>9.2629999999999999</v>
      </c>
      <c r="BZ417" s="80">
        <v>0</v>
      </c>
      <c r="CA417" s="80">
        <v>0</v>
      </c>
      <c r="CB417" s="80">
        <v>0</v>
      </c>
      <c r="CC417" s="80">
        <v>0</v>
      </c>
    </row>
    <row r="418" spans="1:81">
      <c r="A418" s="80" t="s">
        <v>2107</v>
      </c>
      <c r="B418" s="80">
        <v>368</v>
      </c>
      <c r="C418" s="80">
        <v>11</v>
      </c>
      <c r="D418" s="80">
        <v>22</v>
      </c>
      <c r="E418" s="80">
        <v>2014</v>
      </c>
      <c r="F418" s="80" t="s">
        <v>90</v>
      </c>
      <c r="G418" s="80" t="s">
        <v>2096</v>
      </c>
      <c r="H418" s="80" t="s">
        <v>2097</v>
      </c>
      <c r="I418" s="177"/>
      <c r="J418" s="81">
        <v>4201.1110468656689</v>
      </c>
      <c r="K418" s="81">
        <v>66.532001623455628</v>
      </c>
      <c r="L418" s="81">
        <v>47.518712089473873</v>
      </c>
      <c r="M418" s="81">
        <v>1707.9238008789494</v>
      </c>
      <c r="N418" s="81">
        <v>1365.1671724983528</v>
      </c>
      <c r="O418" s="81">
        <v>710.84430472947167</v>
      </c>
      <c r="P418" s="81">
        <v>514.22589882718239</v>
      </c>
      <c r="Q418" s="81">
        <v>52.40117978235898</v>
      </c>
      <c r="R418" s="81">
        <v>15.843634873930542</v>
      </c>
      <c r="S418" s="81">
        <v>100.84088764770509</v>
      </c>
      <c r="T418" s="82"/>
      <c r="U418" s="81">
        <v>96239475</v>
      </c>
      <c r="V418" s="81">
        <v>23077</v>
      </c>
      <c r="W418" s="81">
        <v>1289</v>
      </c>
      <c r="X418" s="81">
        <v>298300</v>
      </c>
      <c r="Y418" s="81">
        <v>314249</v>
      </c>
      <c r="Z418" s="81">
        <v>409054</v>
      </c>
      <c r="AA418" s="81">
        <v>102408</v>
      </c>
      <c r="AB418" s="81">
        <v>706027</v>
      </c>
      <c r="AC418" s="81">
        <v>2634686.5</v>
      </c>
      <c r="AD418" s="81">
        <v>100.84088764770509</v>
      </c>
      <c r="AE418" s="82"/>
      <c r="AF418" s="81">
        <v>1206600727.7094915</v>
      </c>
      <c r="AG418" s="81">
        <v>50544124.978379145</v>
      </c>
      <c r="AH418" s="81">
        <v>11664848.544532575</v>
      </c>
      <c r="AI418" s="81">
        <v>1806827226.1259761</v>
      </c>
      <c r="AJ418" s="81">
        <v>1652344516.9314523</v>
      </c>
      <c r="AK418" s="81">
        <v>0</v>
      </c>
      <c r="AL418" s="81">
        <v>0</v>
      </c>
      <c r="AM418" s="81">
        <v>96926956.786766112</v>
      </c>
      <c r="AN418" s="81">
        <v>0</v>
      </c>
      <c r="AO418" s="81">
        <v>0</v>
      </c>
      <c r="AP418" s="82"/>
      <c r="AQ418" s="81">
        <v>5552</v>
      </c>
      <c r="AR418" s="81">
        <v>3009</v>
      </c>
      <c r="AS418" s="81">
        <v>0</v>
      </c>
      <c r="AT418" s="81">
        <v>0</v>
      </c>
      <c r="AU418" s="81">
        <v>0</v>
      </c>
      <c r="AV418" s="81">
        <v>2</v>
      </c>
      <c r="AW418" s="81" t="s">
        <v>564</v>
      </c>
      <c r="AX418" s="82"/>
      <c r="AY418" s="81">
        <v>26136.806</v>
      </c>
      <c r="AZ418" s="81">
        <v>77079.786999999997</v>
      </c>
      <c r="BA418" s="81">
        <v>0</v>
      </c>
      <c r="BB418" s="81">
        <v>0</v>
      </c>
      <c r="BC418" s="81">
        <v>0</v>
      </c>
      <c r="BD418" s="81">
        <v>7576.2</v>
      </c>
      <c r="BE418" s="81" t="s">
        <v>564</v>
      </c>
      <c r="BF418" s="82"/>
      <c r="BG418" s="81">
        <v>0</v>
      </c>
      <c r="BH418" s="81">
        <v>0</v>
      </c>
      <c r="BI418" s="81">
        <v>1594.9090000000001</v>
      </c>
      <c r="BJ418" s="81">
        <v>0</v>
      </c>
      <c r="BK418" s="81">
        <v>261.98599999999999</v>
      </c>
      <c r="BL418" s="81">
        <v>0</v>
      </c>
      <c r="BM418" s="82"/>
      <c r="BN418" s="81">
        <v>0</v>
      </c>
      <c r="BO418" s="81">
        <v>0</v>
      </c>
      <c r="BP418" s="81">
        <v>41</v>
      </c>
      <c r="BQ418" s="81">
        <v>0</v>
      </c>
      <c r="BR418" s="81">
        <v>26</v>
      </c>
      <c r="BS418" s="81">
        <v>0</v>
      </c>
      <c r="BT418"/>
      <c r="BU418" s="80">
        <v>1668.3030000000001</v>
      </c>
      <c r="BV418" s="80">
        <v>79.742999999999995</v>
      </c>
      <c r="BW418" s="80">
        <v>108.849</v>
      </c>
      <c r="BX418" s="80">
        <v>0</v>
      </c>
      <c r="BY418" s="80">
        <v>0</v>
      </c>
      <c r="BZ418" s="80">
        <v>0</v>
      </c>
      <c r="CA418" s="80">
        <v>0</v>
      </c>
      <c r="CB418" s="80">
        <v>0</v>
      </c>
      <c r="CC418" s="80">
        <v>0</v>
      </c>
    </row>
    <row r="419" spans="1:81">
      <c r="A419" s="80" t="s">
        <v>2108</v>
      </c>
      <c r="B419" s="80">
        <v>369</v>
      </c>
      <c r="C419" s="80">
        <v>12</v>
      </c>
      <c r="D419" s="80">
        <v>22</v>
      </c>
      <c r="E419" s="80">
        <v>2015</v>
      </c>
      <c r="F419" s="80" t="s">
        <v>91</v>
      </c>
      <c r="G419" s="80" t="s">
        <v>2096</v>
      </c>
      <c r="H419" s="80" t="s">
        <v>2097</v>
      </c>
      <c r="I419" s="177"/>
      <c r="J419" s="81">
        <v>4658.8584312253806</v>
      </c>
      <c r="K419" s="81">
        <v>60.187746723618986</v>
      </c>
      <c r="L419" s="81">
        <v>72.358295013261085</v>
      </c>
      <c r="M419" s="81">
        <v>1553.806204673516</v>
      </c>
      <c r="N419" s="81">
        <v>1463.6192631610893</v>
      </c>
      <c r="O419" s="81">
        <v>711.20035514967412</v>
      </c>
      <c r="P419" s="81">
        <v>512.20830778031859</v>
      </c>
      <c r="Q419" s="81">
        <v>51.413533734279198</v>
      </c>
      <c r="R419" s="81">
        <v>15.374107027358001</v>
      </c>
      <c r="S419" s="81">
        <v>103.17413049380779</v>
      </c>
      <c r="T419" s="82"/>
      <c r="U419" s="81">
        <v>104448619</v>
      </c>
      <c r="V419" s="81">
        <v>23077</v>
      </c>
      <c r="W419" s="81">
        <v>1289</v>
      </c>
      <c r="X419" s="81">
        <v>298300</v>
      </c>
      <c r="Y419" s="81">
        <v>317675</v>
      </c>
      <c r="Z419" s="81">
        <v>413202</v>
      </c>
      <c r="AA419" s="81">
        <v>101926</v>
      </c>
      <c r="AB419" s="81">
        <v>707615</v>
      </c>
      <c r="AC419" s="81">
        <v>2633627.5</v>
      </c>
      <c r="AD419" s="81">
        <v>103.17413049380779</v>
      </c>
      <c r="AE419" s="82"/>
      <c r="AF419" s="81">
        <v>1322958170.2396593</v>
      </c>
      <c r="AG419" s="81">
        <v>43152246.641657732</v>
      </c>
      <c r="AH419" s="81">
        <v>14541563.045377247</v>
      </c>
      <c r="AI419" s="81">
        <v>1798479926.0074623</v>
      </c>
      <c r="AJ419" s="81">
        <v>1753867337.8627648</v>
      </c>
      <c r="AK419" s="81">
        <v>0</v>
      </c>
      <c r="AL419" s="81">
        <v>0</v>
      </c>
      <c r="AM419" s="81">
        <v>96975667.416716143</v>
      </c>
      <c r="AN419" s="81">
        <v>0</v>
      </c>
      <c r="AO419" s="81">
        <v>0</v>
      </c>
      <c r="AP419" s="82"/>
      <c r="AQ419" s="81">
        <v>6718</v>
      </c>
      <c r="AR419" s="81">
        <v>4373</v>
      </c>
      <c r="AS419" s="81">
        <v>0</v>
      </c>
      <c r="AT419" s="81">
        <v>1</v>
      </c>
      <c r="AU419" s="81">
        <v>0</v>
      </c>
      <c r="AV419" s="81">
        <v>2</v>
      </c>
      <c r="AW419" s="81" t="s">
        <v>564</v>
      </c>
      <c r="AX419" s="82"/>
      <c r="AY419" s="81">
        <v>31897.45</v>
      </c>
      <c r="AZ419" s="81">
        <v>111327.787</v>
      </c>
      <c r="BA419" s="81">
        <v>0</v>
      </c>
      <c r="BB419" s="81">
        <v>110</v>
      </c>
      <c r="BC419" s="81">
        <v>0</v>
      </c>
      <c r="BD419" s="81">
        <v>7576.2</v>
      </c>
      <c r="BE419" s="81" t="s">
        <v>564</v>
      </c>
      <c r="BF419" s="82"/>
      <c r="BG419" s="81">
        <v>0</v>
      </c>
      <c r="BH419" s="81">
        <v>0</v>
      </c>
      <c r="BI419" s="81">
        <v>1710.6010000000001</v>
      </c>
      <c r="BJ419" s="81">
        <v>0</v>
      </c>
      <c r="BK419" s="81">
        <v>268.56199999999995</v>
      </c>
      <c r="BL419" s="81">
        <v>0</v>
      </c>
      <c r="BM419" s="82"/>
      <c r="BN419" s="81">
        <v>0</v>
      </c>
      <c r="BO419" s="81">
        <v>0</v>
      </c>
      <c r="BP419" s="81">
        <v>41</v>
      </c>
      <c r="BQ419" s="81">
        <v>0</v>
      </c>
      <c r="BR419" s="81">
        <v>27</v>
      </c>
      <c r="BS419" s="81">
        <v>0</v>
      </c>
      <c r="BT419"/>
      <c r="BU419" s="80">
        <v>1775.175</v>
      </c>
      <c r="BV419" s="80">
        <v>81.650000000000006</v>
      </c>
      <c r="BW419" s="80">
        <v>111.70099999999999</v>
      </c>
      <c r="BX419" s="80">
        <v>0.92500000000000004</v>
      </c>
      <c r="BY419" s="80">
        <v>9.7119999999999997</v>
      </c>
      <c r="BZ419" s="80">
        <v>0</v>
      </c>
      <c r="CA419" s="80">
        <v>0</v>
      </c>
      <c r="CB419" s="80">
        <v>0</v>
      </c>
      <c r="CC419" s="80">
        <v>0</v>
      </c>
    </row>
    <row r="420" spans="1:81">
      <c r="A420" s="80" t="s">
        <v>2109</v>
      </c>
      <c r="B420" s="80">
        <v>370</v>
      </c>
      <c r="C420" s="80">
        <v>13</v>
      </c>
      <c r="D420" s="80">
        <v>22</v>
      </c>
      <c r="E420" s="80">
        <v>2016</v>
      </c>
      <c r="F420" s="80" t="s">
        <v>92</v>
      </c>
      <c r="G420" s="80" t="s">
        <v>2096</v>
      </c>
      <c r="H420" s="80" t="s">
        <v>2097</v>
      </c>
      <c r="I420" s="177"/>
      <c r="J420" s="81">
        <v>4672.7180960424403</v>
      </c>
      <c r="K420" s="81">
        <v>59.705718489900427</v>
      </c>
      <c r="L420" s="81">
        <v>56.541023944137748</v>
      </c>
      <c r="M420" s="81">
        <v>1552.3561121982461</v>
      </c>
      <c r="N420" s="81">
        <v>1280.9507097087801</v>
      </c>
      <c r="O420" s="81">
        <v>710.77804069349725</v>
      </c>
      <c r="P420" s="81">
        <v>500.7155889146274</v>
      </c>
      <c r="Q420" s="81">
        <v>50.053527800883757</v>
      </c>
      <c r="R420" s="81">
        <v>15.791171592553633</v>
      </c>
      <c r="S420" s="81">
        <v>100.59845285045044</v>
      </c>
      <c r="T420" s="82"/>
      <c r="U420" s="81">
        <v>100679425</v>
      </c>
      <c r="V420" s="81">
        <v>23077</v>
      </c>
      <c r="W420" s="81">
        <v>1289</v>
      </c>
      <c r="X420" s="81">
        <v>298300</v>
      </c>
      <c r="Y420" s="81">
        <v>320974</v>
      </c>
      <c r="Z420" s="81">
        <v>418033</v>
      </c>
      <c r="AA420" s="81">
        <v>103055</v>
      </c>
      <c r="AB420" s="81">
        <v>708652</v>
      </c>
      <c r="AC420" s="81">
        <v>2696976.6679256642</v>
      </c>
      <c r="AD420" s="81">
        <v>100.5984528504504</v>
      </c>
      <c r="AE420" s="82"/>
      <c r="AF420" s="81">
        <v>1369159419.44384</v>
      </c>
      <c r="AG420" s="81">
        <v>42451778.831922233</v>
      </c>
      <c r="AH420" s="81">
        <v>9011071.9651331492</v>
      </c>
      <c r="AI420" s="81">
        <v>1854189103.2932079</v>
      </c>
      <c r="AJ420" s="81">
        <v>1557685732.8286991</v>
      </c>
      <c r="AK420" s="81">
        <v>0</v>
      </c>
      <c r="AL420" s="81">
        <v>0</v>
      </c>
      <c r="AM420" s="81">
        <v>97193234.905656472</v>
      </c>
      <c r="AN420" s="81">
        <v>0</v>
      </c>
      <c r="AO420" s="81">
        <v>0</v>
      </c>
      <c r="AP420" s="82"/>
      <c r="AQ420" s="81">
        <v>8121</v>
      </c>
      <c r="AR420" s="81">
        <v>5108</v>
      </c>
      <c r="AS420" s="81">
        <v>0</v>
      </c>
      <c r="AT420" s="81">
        <v>1</v>
      </c>
      <c r="AU420" s="81">
        <v>0</v>
      </c>
      <c r="AV420" s="81">
        <v>2</v>
      </c>
      <c r="AW420" s="81" t="s">
        <v>564</v>
      </c>
      <c r="AX420" s="82"/>
      <c r="AY420" s="81">
        <v>38938.910000000003</v>
      </c>
      <c r="AZ420" s="81">
        <v>172131.38699999999</v>
      </c>
      <c r="BA420" s="81">
        <v>0</v>
      </c>
      <c r="BB420" s="81">
        <v>110</v>
      </c>
      <c r="BC420" s="81">
        <v>0</v>
      </c>
      <c r="BD420" s="81">
        <v>7576.2</v>
      </c>
      <c r="BE420" s="81" t="s">
        <v>564</v>
      </c>
      <c r="BF420" s="82"/>
      <c r="BG420" s="81">
        <v>0</v>
      </c>
      <c r="BH420" s="81">
        <v>0</v>
      </c>
      <c r="BI420" s="81">
        <v>1696.16</v>
      </c>
      <c r="BJ420" s="81">
        <v>0</v>
      </c>
      <c r="BK420" s="81">
        <v>272.08300000000003</v>
      </c>
      <c r="BL420" s="81">
        <v>0</v>
      </c>
      <c r="BM420" s="82"/>
      <c r="BN420" s="81">
        <v>0</v>
      </c>
      <c r="BO420" s="81">
        <v>0</v>
      </c>
      <c r="BP420" s="81">
        <v>40</v>
      </c>
      <c r="BQ420" s="81">
        <v>0</v>
      </c>
      <c r="BR420" s="81">
        <v>28</v>
      </c>
      <c r="BS420" s="81">
        <v>0</v>
      </c>
      <c r="BT420"/>
      <c r="BU420" s="80">
        <v>1763.154</v>
      </c>
      <c r="BV420" s="80">
        <v>205.089</v>
      </c>
      <c r="BW420" s="80">
        <v>0</v>
      </c>
      <c r="BX420" s="80">
        <v>0</v>
      </c>
      <c r="BY420" s="80">
        <v>0</v>
      </c>
      <c r="BZ420" s="80">
        <v>0</v>
      </c>
      <c r="CA420" s="80">
        <v>0</v>
      </c>
      <c r="CB420" s="80">
        <v>0</v>
      </c>
      <c r="CC420" s="80">
        <v>0</v>
      </c>
    </row>
    <row r="421" spans="1:81">
      <c r="A421" s="80" t="s">
        <v>2110</v>
      </c>
      <c r="B421" s="80">
        <v>371</v>
      </c>
      <c r="C421" s="80">
        <v>14</v>
      </c>
      <c r="D421" s="80">
        <v>22</v>
      </c>
      <c r="E421" s="80">
        <v>2017</v>
      </c>
      <c r="F421" s="80" t="s">
        <v>71</v>
      </c>
      <c r="G421" s="80" t="s">
        <v>2096</v>
      </c>
      <c r="H421" s="80" t="s">
        <v>2097</v>
      </c>
      <c r="I421" s="177"/>
      <c r="J421" s="81">
        <v>4298.7813905773719</v>
      </c>
      <c r="K421" s="81">
        <v>62.107081699533055</v>
      </c>
      <c r="L421" s="81">
        <v>53.546815477778921</v>
      </c>
      <c r="M421" s="81">
        <v>1468.5158273772549</v>
      </c>
      <c r="N421" s="81">
        <v>1296.3659046864302</v>
      </c>
      <c r="O421" s="81">
        <v>705.81483058829349</v>
      </c>
      <c r="P421" s="81">
        <v>494.21245332866761</v>
      </c>
      <c r="Q421" s="81">
        <v>48.438007659470536</v>
      </c>
      <c r="R421" s="81">
        <v>15.202565577366313</v>
      </c>
      <c r="S421" s="81">
        <v>102.58508282547899</v>
      </c>
      <c r="T421" s="82"/>
      <c r="U421" s="81">
        <v>101815990</v>
      </c>
      <c r="V421" s="81">
        <v>23077</v>
      </c>
      <c r="W421" s="81">
        <v>1289</v>
      </c>
      <c r="X421" s="81">
        <v>298300</v>
      </c>
      <c r="Y421" s="81">
        <v>324245</v>
      </c>
      <c r="Z421" s="81">
        <v>422000</v>
      </c>
      <c r="AA421" s="81">
        <v>102365</v>
      </c>
      <c r="AB421" s="81">
        <v>709188</v>
      </c>
      <c r="AC421" s="81">
        <v>2647967.4999999991</v>
      </c>
      <c r="AD421" s="81">
        <v>102.58508282547901</v>
      </c>
      <c r="AE421" s="82"/>
      <c r="AF421" s="81">
        <v>1343555261.4254041</v>
      </c>
      <c r="AG421" s="81">
        <v>43559066.13234435</v>
      </c>
      <c r="AH421" s="81">
        <v>11374783.75638007</v>
      </c>
      <c r="AI421" s="81">
        <v>1824373826.4861851</v>
      </c>
      <c r="AJ421" s="81">
        <v>1619579455.900506</v>
      </c>
      <c r="AK421" s="81">
        <v>0</v>
      </c>
      <c r="AL421" s="81">
        <v>0</v>
      </c>
      <c r="AM421" s="81">
        <v>97418944.436228201</v>
      </c>
      <c r="AN421" s="81">
        <v>0</v>
      </c>
      <c r="AO421" s="81">
        <v>0</v>
      </c>
      <c r="AP421" s="82"/>
      <c r="AQ421" s="81">
        <v>9184</v>
      </c>
      <c r="AR421" s="81">
        <v>5608</v>
      </c>
      <c r="AS421" s="81">
        <v>0</v>
      </c>
      <c r="AT421" s="81">
        <v>1</v>
      </c>
      <c r="AU421" s="81">
        <v>0</v>
      </c>
      <c r="AV421" s="81">
        <v>2</v>
      </c>
      <c r="AW421" s="81" t="s">
        <v>564</v>
      </c>
      <c r="AX421" s="82"/>
      <c r="AY421" s="81">
        <v>44194.61</v>
      </c>
      <c r="AZ421" s="81">
        <v>193157.38700000031</v>
      </c>
      <c r="BA421" s="81">
        <v>0</v>
      </c>
      <c r="BB421" s="81">
        <v>110</v>
      </c>
      <c r="BC421" s="81">
        <v>0</v>
      </c>
      <c r="BD421" s="81">
        <v>7576.2</v>
      </c>
      <c r="BE421" s="81" t="s">
        <v>564</v>
      </c>
      <c r="BF421" s="82"/>
      <c r="BG421" s="81">
        <v>0</v>
      </c>
      <c r="BH421" s="81">
        <v>0</v>
      </c>
      <c r="BI421" s="81">
        <v>1520.116</v>
      </c>
      <c r="BJ421" s="81">
        <v>0</v>
      </c>
      <c r="BK421" s="81">
        <v>295.02</v>
      </c>
      <c r="BL421" s="81">
        <v>0</v>
      </c>
      <c r="BM421" s="82"/>
      <c r="BN421" s="81">
        <v>0</v>
      </c>
      <c r="BO421" s="81">
        <v>0</v>
      </c>
      <c r="BP421" s="81">
        <v>40</v>
      </c>
      <c r="BQ421" s="81">
        <v>0</v>
      </c>
      <c r="BR421" s="81">
        <v>29</v>
      </c>
      <c r="BS421" s="81">
        <v>0</v>
      </c>
      <c r="BT421"/>
      <c r="BU421" s="80">
        <v>1611.329</v>
      </c>
      <c r="BV421" s="80">
        <v>197.875</v>
      </c>
      <c r="BW421" s="80">
        <v>0</v>
      </c>
      <c r="BX421" s="80">
        <v>0</v>
      </c>
      <c r="BY421" s="80">
        <v>5.9320000000000004</v>
      </c>
      <c r="BZ421" s="80">
        <v>0</v>
      </c>
      <c r="CA421" s="80">
        <v>0</v>
      </c>
      <c r="CB421" s="80">
        <v>0</v>
      </c>
      <c r="CC421" s="80">
        <v>0</v>
      </c>
    </row>
    <row r="422" spans="1:81">
      <c r="A422" s="80" t="s">
        <v>2111</v>
      </c>
      <c r="B422" s="80">
        <v>372</v>
      </c>
      <c r="C422" s="80">
        <v>15</v>
      </c>
      <c r="D422" s="80">
        <v>22</v>
      </c>
      <c r="E422" s="80">
        <v>2018</v>
      </c>
      <c r="F422" s="80" t="s">
        <v>93</v>
      </c>
      <c r="G422" s="80" t="s">
        <v>2096</v>
      </c>
      <c r="H422" s="80" t="s">
        <v>2097</v>
      </c>
      <c r="I422" s="177"/>
      <c r="J422" s="81">
        <v>3887.7518681967686</v>
      </c>
      <c r="K422" s="81">
        <v>57.630837183864855</v>
      </c>
      <c r="L422" s="81">
        <v>48.782177889519353</v>
      </c>
      <c r="M422" s="81">
        <v>1365.507662538241</v>
      </c>
      <c r="N422" s="81">
        <v>1049.3422463531595</v>
      </c>
      <c r="O422" s="81">
        <v>698.39979217314101</v>
      </c>
      <c r="P422" s="81">
        <v>492.64842465171796</v>
      </c>
      <c r="Q422" s="81">
        <v>44.951385758197112</v>
      </c>
      <c r="R422" s="81">
        <v>15.216524095169392</v>
      </c>
      <c r="S422" s="81">
        <v>106.49922381535347</v>
      </c>
      <c r="T422" s="82"/>
      <c r="U422" s="81">
        <v>105800909</v>
      </c>
      <c r="V422" s="81">
        <v>23077</v>
      </c>
      <c r="W422" s="81">
        <v>1289</v>
      </c>
      <c r="X422" s="81">
        <v>298300</v>
      </c>
      <c r="Y422" s="81">
        <v>327462</v>
      </c>
      <c r="Z422" s="81">
        <v>425562</v>
      </c>
      <c r="AA422" s="81">
        <v>103067</v>
      </c>
      <c r="AB422" s="81">
        <v>709241</v>
      </c>
      <c r="AC422" s="81">
        <v>2640011.5</v>
      </c>
      <c r="AD422" s="81">
        <v>106.4992238153535</v>
      </c>
      <c r="AE422" s="82"/>
      <c r="AF422" s="81">
        <v>1291326209.270746</v>
      </c>
      <c r="AG422" s="81">
        <v>40247721.379800677</v>
      </c>
      <c r="AH422" s="81">
        <v>10657506.305787699</v>
      </c>
      <c r="AI422" s="81">
        <v>1761755197.372946</v>
      </c>
      <c r="AJ422" s="81">
        <v>1392779434.052702</v>
      </c>
      <c r="AK422" s="81">
        <v>0</v>
      </c>
      <c r="AL422" s="81">
        <v>0</v>
      </c>
      <c r="AM422" s="81">
        <v>97627811.41224055</v>
      </c>
      <c r="AN422" s="81">
        <v>0</v>
      </c>
      <c r="AO422" s="81">
        <v>0</v>
      </c>
      <c r="AP422" s="82"/>
      <c r="AQ422" s="81">
        <v>10297</v>
      </c>
      <c r="AR422" s="81">
        <v>6043</v>
      </c>
      <c r="AS422" s="81">
        <v>0</v>
      </c>
      <c r="AT422" s="81">
        <v>1</v>
      </c>
      <c r="AU422" s="81">
        <v>0</v>
      </c>
      <c r="AV422" s="81">
        <v>2</v>
      </c>
      <c r="AW422" s="81" t="s">
        <v>564</v>
      </c>
      <c r="AX422" s="82"/>
      <c r="AY422" s="81">
        <v>49800.01</v>
      </c>
      <c r="AZ422" s="81">
        <v>224391.48699999999</v>
      </c>
      <c r="BA422" s="81">
        <v>0</v>
      </c>
      <c r="BB422" s="81">
        <v>110</v>
      </c>
      <c r="BC422" s="81">
        <v>0</v>
      </c>
      <c r="BD422" s="81">
        <v>7576.2</v>
      </c>
      <c r="BE422" s="81" t="s">
        <v>564</v>
      </c>
      <c r="BF422" s="82"/>
      <c r="BG422" s="81">
        <v>0</v>
      </c>
      <c r="BH422" s="81">
        <v>0</v>
      </c>
      <c r="BI422" s="81">
        <v>1648.3589999999999</v>
      </c>
      <c r="BJ422" s="81">
        <v>0</v>
      </c>
      <c r="BK422" s="81">
        <v>280.58300000000003</v>
      </c>
      <c r="BL422" s="81">
        <v>0</v>
      </c>
      <c r="BM422" s="82"/>
      <c r="BN422" s="81">
        <v>0</v>
      </c>
      <c r="BO422" s="81">
        <v>0</v>
      </c>
      <c r="BP422" s="81">
        <v>41</v>
      </c>
      <c r="BQ422" s="81">
        <v>0</v>
      </c>
      <c r="BR422" s="81">
        <v>28</v>
      </c>
      <c r="BS422" s="81">
        <v>0</v>
      </c>
      <c r="BT422"/>
      <c r="BU422" s="80">
        <v>1732.0129999999999</v>
      </c>
      <c r="BV422" s="80">
        <v>196.929</v>
      </c>
      <c r="BW422" s="80">
        <v>0</v>
      </c>
      <c r="BX422" s="80">
        <v>0</v>
      </c>
      <c r="BY422" s="80">
        <v>0</v>
      </c>
      <c r="BZ422" s="80">
        <v>0</v>
      </c>
      <c r="CA422" s="80">
        <v>0</v>
      </c>
      <c r="CB422" s="80">
        <v>0</v>
      </c>
      <c r="CC422" s="80">
        <v>0</v>
      </c>
    </row>
    <row r="423" spans="1:81">
      <c r="A423" s="80" t="s">
        <v>2112</v>
      </c>
      <c r="B423" s="80">
        <v>373</v>
      </c>
      <c r="C423" s="80">
        <v>16</v>
      </c>
      <c r="D423" s="80">
        <v>22</v>
      </c>
      <c r="E423" s="80">
        <v>2019</v>
      </c>
      <c r="F423" s="80" t="s">
        <v>73</v>
      </c>
      <c r="G423" s="80" t="s">
        <v>2096</v>
      </c>
      <c r="H423" s="80" t="s">
        <v>2097</v>
      </c>
      <c r="I423" s="177"/>
      <c r="J423" s="81">
        <v>4009.9549076351932</v>
      </c>
      <c r="K423" s="81">
        <v>51.338509662321606</v>
      </c>
      <c r="L423" s="81">
        <v>48.65894978699454</v>
      </c>
      <c r="M423" s="81">
        <v>1240.0996051784771</v>
      </c>
      <c r="N423" s="81">
        <v>923.59545486825573</v>
      </c>
      <c r="O423" s="81">
        <v>683.88520558914638</v>
      </c>
      <c r="P423" s="81">
        <v>493.01154403224569</v>
      </c>
      <c r="Q423" s="81">
        <v>43.749865916513414</v>
      </c>
      <c r="R423" s="81">
        <v>14.566254585850857</v>
      </c>
      <c r="S423" s="81">
        <v>112.24531264915407</v>
      </c>
      <c r="T423" s="82"/>
      <c r="U423" s="81">
        <v>106565350</v>
      </c>
      <c r="V423" s="81">
        <v>23077</v>
      </c>
      <c r="W423" s="81">
        <v>1289</v>
      </c>
      <c r="X423" s="81">
        <v>298300</v>
      </c>
      <c r="Y423" s="81">
        <v>330998</v>
      </c>
      <c r="Z423" s="81">
        <v>428159</v>
      </c>
      <c r="AA423" s="81">
        <v>102371</v>
      </c>
      <c r="AB423" s="81">
        <v>708973</v>
      </c>
      <c r="AC423" s="81">
        <v>2568584.5</v>
      </c>
      <c r="AD423" s="81">
        <v>112.2453126491541</v>
      </c>
      <c r="AE423" s="82"/>
      <c r="AF423" s="81">
        <v>1373214383.943244</v>
      </c>
      <c r="AG423" s="81">
        <v>39687880.8228103</v>
      </c>
      <c r="AH423" s="81">
        <v>11454165.521100171</v>
      </c>
      <c r="AI423" s="81">
        <v>1743434411.286067</v>
      </c>
      <c r="AJ423" s="81">
        <v>1298040386.2680399</v>
      </c>
      <c r="AK423" s="81">
        <v>0</v>
      </c>
      <c r="AL423" s="81">
        <v>0</v>
      </c>
      <c r="AM423" s="81">
        <v>96556785.454113498</v>
      </c>
      <c r="AN423" s="81">
        <v>0</v>
      </c>
      <c r="AO423" s="81">
        <v>0</v>
      </c>
      <c r="AP423" s="82"/>
      <c r="AQ423" s="81">
        <v>11748</v>
      </c>
      <c r="AR423" s="81">
        <v>6366</v>
      </c>
      <c r="AS423" s="81">
        <v>0</v>
      </c>
      <c r="AT423" s="81">
        <v>1</v>
      </c>
      <c r="AU423" s="81">
        <v>0</v>
      </c>
      <c r="AV423" s="81">
        <v>2</v>
      </c>
      <c r="AW423" s="81" t="s">
        <v>564</v>
      </c>
      <c r="AX423" s="82"/>
      <c r="AY423" s="81">
        <v>56972.310000000551</v>
      </c>
      <c r="AZ423" s="81">
        <v>242257.08699999959</v>
      </c>
      <c r="BA423" s="81">
        <v>0</v>
      </c>
      <c r="BB423" s="81">
        <v>110</v>
      </c>
      <c r="BC423" s="81">
        <v>0</v>
      </c>
      <c r="BD423" s="81">
        <v>7576.2</v>
      </c>
      <c r="BE423" s="81" t="s">
        <v>564</v>
      </c>
      <c r="BF423" s="82"/>
      <c r="BG423" s="81">
        <v>0</v>
      </c>
      <c r="BH423" s="81">
        <v>0</v>
      </c>
      <c r="BI423" s="81">
        <v>1592.7940000000001</v>
      </c>
      <c r="BJ423" s="81">
        <v>0</v>
      </c>
      <c r="BK423" s="81">
        <v>240.07300000000001</v>
      </c>
      <c r="BL423" s="81">
        <v>0</v>
      </c>
      <c r="BM423" s="82"/>
      <c r="BN423" s="81">
        <v>0</v>
      </c>
      <c r="BO423" s="81">
        <v>0</v>
      </c>
      <c r="BP423" s="81">
        <v>41</v>
      </c>
      <c r="BQ423" s="81">
        <v>0</v>
      </c>
      <c r="BR423" s="81">
        <v>26</v>
      </c>
      <c r="BS423" s="81">
        <v>0</v>
      </c>
      <c r="BT423"/>
      <c r="BU423" s="80">
        <v>1635.902</v>
      </c>
      <c r="BV423" s="80">
        <v>191.94800000000001</v>
      </c>
      <c r="BW423" s="80">
        <v>0</v>
      </c>
      <c r="BX423" s="80">
        <v>0</v>
      </c>
      <c r="BY423" s="80">
        <v>5.0170000000000003</v>
      </c>
      <c r="BZ423" s="80">
        <v>0</v>
      </c>
      <c r="CA423" s="80">
        <v>0</v>
      </c>
      <c r="CB423" s="80">
        <v>0</v>
      </c>
      <c r="CC423" s="80">
        <v>0</v>
      </c>
    </row>
    <row r="424" spans="1:81">
      <c r="A424" s="80" t="s">
        <v>2113</v>
      </c>
      <c r="B424" s="80">
        <v>374</v>
      </c>
      <c r="C424" s="80">
        <v>17</v>
      </c>
      <c r="D424" s="80">
        <v>22</v>
      </c>
      <c r="E424" s="80">
        <v>2020</v>
      </c>
      <c r="F424" s="80" t="s">
        <v>218</v>
      </c>
      <c r="G424" s="80" t="s">
        <v>2096</v>
      </c>
      <c r="H424" s="80" t="s">
        <v>2097</v>
      </c>
      <c r="I424" s="177"/>
      <c r="J424" s="81">
        <v>3644.2347493388811</v>
      </c>
      <c r="K424" s="81">
        <v>58.001374355766437</v>
      </c>
      <c r="L424" s="81">
        <v>45.759768132287647</v>
      </c>
      <c r="M424" s="81">
        <v>1173.7182651588025</v>
      </c>
      <c r="N424" s="81">
        <v>1034.4461773770786</v>
      </c>
      <c r="O424" s="81">
        <v>602.69838766477574</v>
      </c>
      <c r="P424" s="81">
        <v>461.23273906628583</v>
      </c>
      <c r="Q424" s="81">
        <v>41.755064396469308</v>
      </c>
      <c r="R424" s="81">
        <v>14.523175442626286</v>
      </c>
      <c r="S424" s="81">
        <v>110.105536910692</v>
      </c>
      <c r="T424" s="82"/>
      <c r="U424" s="81">
        <v>101272238</v>
      </c>
      <c r="V424" s="81">
        <v>25155</v>
      </c>
      <c r="W424" s="81">
        <v>1433</v>
      </c>
      <c r="X424" s="81">
        <v>315600</v>
      </c>
      <c r="Y424" s="81">
        <v>333913</v>
      </c>
      <c r="Z424" s="81">
        <v>430673</v>
      </c>
      <c r="AA424" s="81">
        <v>104055</v>
      </c>
      <c r="AB424" s="81">
        <v>708155</v>
      </c>
      <c r="AC424" s="81">
        <v>2574348.5</v>
      </c>
      <c r="AD424" s="81">
        <v>110.105536910692</v>
      </c>
      <c r="AE424" s="82"/>
      <c r="AF424" s="81">
        <v>1338992458.8508379</v>
      </c>
      <c r="AG424" s="81">
        <v>42599065.461329564</v>
      </c>
      <c r="AH424" s="81">
        <v>11669224.262906764</v>
      </c>
      <c r="AI424" s="81">
        <v>1700996227.0336478</v>
      </c>
      <c r="AJ424" s="81">
        <v>1545379279.2247009</v>
      </c>
      <c r="AK424" s="81"/>
      <c r="AL424" s="81"/>
      <c r="AM424" s="81">
        <v>92422095.266148359</v>
      </c>
      <c r="AN424" s="81"/>
      <c r="AO424" s="81"/>
      <c r="AP424" s="82"/>
      <c r="AQ424" s="81">
        <v>13195</v>
      </c>
      <c r="AR424" s="81">
        <v>6478</v>
      </c>
      <c r="AS424" s="81">
        <v>0</v>
      </c>
      <c r="AT424" s="81">
        <v>1</v>
      </c>
      <c r="AU424" s="81">
        <v>0</v>
      </c>
      <c r="AV424" s="81">
        <v>2</v>
      </c>
      <c r="AW424" s="81">
        <v>0</v>
      </c>
      <c r="AX424" s="82"/>
      <c r="AY424" s="81">
        <v>64469.970000000991</v>
      </c>
      <c r="AZ424" s="81">
        <v>250016.48699999909</v>
      </c>
      <c r="BA424" s="81">
        <v>0</v>
      </c>
      <c r="BB424" s="81">
        <v>110</v>
      </c>
      <c r="BC424" s="81">
        <v>0</v>
      </c>
      <c r="BD424" s="81">
        <v>7576.2</v>
      </c>
      <c r="BE424" s="81">
        <v>0</v>
      </c>
      <c r="BF424" s="82"/>
      <c r="BG424" s="81">
        <v>0</v>
      </c>
      <c r="BH424" s="81">
        <v>0</v>
      </c>
      <c r="BI424" s="81">
        <v>1262.9760000000001</v>
      </c>
      <c r="BJ424" s="81">
        <v>0</v>
      </c>
      <c r="BK424" s="81">
        <v>239.72400000000002</v>
      </c>
      <c r="BL424" s="81">
        <v>0</v>
      </c>
      <c r="BM424" s="82"/>
      <c r="BN424" s="81">
        <v>0</v>
      </c>
      <c r="BO424" s="81">
        <v>0</v>
      </c>
      <c r="BP424" s="81">
        <v>39</v>
      </c>
      <c r="BQ424" s="81">
        <v>0</v>
      </c>
      <c r="BR424" s="81">
        <v>27</v>
      </c>
      <c r="BS424" s="81">
        <v>0</v>
      </c>
      <c r="BT424"/>
      <c r="BU424" s="80">
        <v>1429.1479999999999</v>
      </c>
      <c r="BV424" s="80">
        <v>73.552000000000007</v>
      </c>
      <c r="BW424" s="80">
        <v>0</v>
      </c>
      <c r="BX424" s="80">
        <v>0</v>
      </c>
      <c r="BY424" s="80">
        <v>0</v>
      </c>
      <c r="BZ424" s="80">
        <v>0</v>
      </c>
      <c r="CA424" s="80">
        <v>0</v>
      </c>
      <c r="CB424" s="80">
        <v>0</v>
      </c>
      <c r="CC424" s="80">
        <v>0</v>
      </c>
    </row>
    <row r="425" spans="1:81">
      <c r="A425" s="80" t="s">
        <v>2114</v>
      </c>
      <c r="B425" s="80">
        <v>374</v>
      </c>
      <c r="C425" s="80">
        <v>18</v>
      </c>
      <c r="D425" s="80">
        <v>22</v>
      </c>
      <c r="E425" s="80">
        <v>2021</v>
      </c>
      <c r="F425" s="80" t="s">
        <v>75</v>
      </c>
      <c r="G425" s="174" t="s">
        <v>2096</v>
      </c>
      <c r="H425" s="80" t="s">
        <v>2097</v>
      </c>
      <c r="I425" s="177"/>
      <c r="J425" s="81">
        <v>3510.6541114864522</v>
      </c>
      <c r="K425" s="81">
        <v>63.9656296864447</v>
      </c>
      <c r="L425" s="81">
        <v>40.65374747142409</v>
      </c>
      <c r="M425" s="81">
        <v>1324.4028852296515</v>
      </c>
      <c r="N425" s="81">
        <v>996.6883799448392</v>
      </c>
      <c r="O425" s="81">
        <v>586.64937421620687</v>
      </c>
      <c r="P425" s="81">
        <v>474.9511877376919</v>
      </c>
      <c r="Q425" s="81">
        <v>42.037286618578491</v>
      </c>
      <c r="R425" s="81">
        <v>11.640505281677832</v>
      </c>
      <c r="S425" s="81">
        <v>98.11500657711855</v>
      </c>
      <c r="T425" s="82"/>
      <c r="U425" s="81">
        <v>106907744</v>
      </c>
      <c r="V425" s="81">
        <v>25155</v>
      </c>
      <c r="W425" s="81">
        <v>1433</v>
      </c>
      <c r="X425" s="81">
        <v>315600</v>
      </c>
      <c r="Y425" s="81">
        <v>334975</v>
      </c>
      <c r="Z425" s="81">
        <v>431649</v>
      </c>
      <c r="AA425" s="81">
        <v>104493</v>
      </c>
      <c r="AB425" s="81">
        <v>704487</v>
      </c>
      <c r="AC425" s="81">
        <v>1999951.9999999995</v>
      </c>
      <c r="AD425" s="81">
        <v>98.11500657711855</v>
      </c>
      <c r="AE425" s="82"/>
      <c r="AF425" s="81">
        <v>1243857946.1879683</v>
      </c>
      <c r="AG425" s="81">
        <v>45543459.756998591</v>
      </c>
      <c r="AH425" s="81">
        <v>10257659.207874129</v>
      </c>
      <c r="AI425" s="81">
        <v>1948410104.6197734</v>
      </c>
      <c r="AJ425" s="81">
        <v>1465969776.5505288</v>
      </c>
      <c r="AK425" s="81">
        <v>0</v>
      </c>
      <c r="AL425" s="81">
        <v>0</v>
      </c>
      <c r="AM425" s="81">
        <v>92473702.530055657</v>
      </c>
      <c r="AN425" s="81">
        <v>0</v>
      </c>
      <c r="AO425" s="81">
        <v>0</v>
      </c>
      <c r="AP425" s="82"/>
      <c r="AQ425" s="81">
        <v>14697</v>
      </c>
      <c r="AR425" s="81">
        <v>6539</v>
      </c>
      <c r="AS425" s="81">
        <v>0</v>
      </c>
      <c r="AT425" s="81">
        <v>1</v>
      </c>
      <c r="AU425" s="81">
        <v>0</v>
      </c>
      <c r="AV425" s="81">
        <v>3</v>
      </c>
      <c r="AW425" s="81"/>
      <c r="AX425" s="82"/>
      <c r="AY425" s="81">
        <v>72565.270000001445</v>
      </c>
      <c r="AZ425" s="81">
        <v>257494.6869999991</v>
      </c>
      <c r="BA425" s="81">
        <v>0</v>
      </c>
      <c r="BB425" s="81">
        <v>110</v>
      </c>
      <c r="BC425" s="81">
        <v>0</v>
      </c>
      <c r="BD425" s="81">
        <v>8486.2000000000007</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2115</v>
      </c>
      <c r="B426" s="80">
        <v>374</v>
      </c>
      <c r="C426" s="80">
        <v>19</v>
      </c>
      <c r="D426" s="80">
        <v>22</v>
      </c>
      <c r="E426" s="80">
        <v>2022</v>
      </c>
      <c r="F426" s="80" t="s">
        <v>568</v>
      </c>
      <c r="G426" s="174" t="s">
        <v>2096</v>
      </c>
      <c r="H426" s="80" t="s">
        <v>2097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16297</v>
      </c>
      <c r="AR426" s="81">
        <v>6572</v>
      </c>
      <c r="AS426" s="81">
        <v>0</v>
      </c>
      <c r="AT426" s="81">
        <v>1</v>
      </c>
      <c r="AU426" s="81">
        <v>0</v>
      </c>
      <c r="AV426" s="81">
        <v>3</v>
      </c>
      <c r="AW426" s="81"/>
      <c r="AX426" s="82"/>
      <c r="AY426" s="81">
        <v>81146.970000000438</v>
      </c>
      <c r="AZ426" s="81">
        <v>271917.88699999911</v>
      </c>
      <c r="BA426" s="81">
        <v>0</v>
      </c>
      <c r="BB426" s="81">
        <v>110</v>
      </c>
      <c r="BC426" s="81">
        <v>0</v>
      </c>
      <c r="BD426" s="81">
        <v>8486.2000000000007</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2116</v>
      </c>
      <c r="B427" s="80">
        <v>409</v>
      </c>
      <c r="C427" s="80">
        <v>1</v>
      </c>
      <c r="D427" s="80">
        <v>25</v>
      </c>
      <c r="E427" s="80">
        <v>1990</v>
      </c>
      <c r="F427" s="80" t="s">
        <v>562</v>
      </c>
      <c r="G427" s="80" t="s">
        <v>2117</v>
      </c>
      <c r="H427" s="80" t="s">
        <v>2118</v>
      </c>
      <c r="I427" s="177"/>
      <c r="J427" s="81">
        <v>310.02780334565523</v>
      </c>
      <c r="K427" s="81">
        <v>59.926645786257438</v>
      </c>
      <c r="L427" s="81">
        <v>9.0862260608523666</v>
      </c>
      <c r="M427" s="81">
        <v>390.15084955081085</v>
      </c>
      <c r="N427" s="81">
        <v>525.3419717093567</v>
      </c>
      <c r="O427" s="81">
        <v>417.68080658507188</v>
      </c>
      <c r="P427" s="81">
        <v>402.29216312054882</v>
      </c>
      <c r="Q427" s="81">
        <v>38.872847494752904</v>
      </c>
      <c r="R427" s="81">
        <v>0</v>
      </c>
      <c r="S427" s="81">
        <v>48.884478094696135</v>
      </c>
      <c r="T427" s="82"/>
      <c r="U427" s="81">
        <v>77335080</v>
      </c>
      <c r="V427" s="81">
        <v>23009</v>
      </c>
      <c r="W427" s="81">
        <v>83</v>
      </c>
      <c r="X427" s="81">
        <v>162739</v>
      </c>
      <c r="Y427" s="81">
        <v>229974</v>
      </c>
      <c r="Z427" s="81">
        <v>171797</v>
      </c>
      <c r="AA427" s="81">
        <v>97681</v>
      </c>
      <c r="AB427" s="81">
        <v>631163</v>
      </c>
      <c r="AC427" s="81">
        <v>0</v>
      </c>
      <c r="AD427" s="81">
        <v>48.884478094696135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2119</v>
      </c>
      <c r="B428" s="80">
        <v>410</v>
      </c>
      <c r="C428" s="80">
        <v>2</v>
      </c>
      <c r="D428" s="80">
        <v>25</v>
      </c>
      <c r="E428" s="80">
        <v>2005</v>
      </c>
      <c r="F428" s="80" t="s">
        <v>565</v>
      </c>
      <c r="G428" s="80" t="s">
        <v>2117</v>
      </c>
      <c r="H428" s="80" t="s">
        <v>2118</v>
      </c>
      <c r="I428" s="177"/>
      <c r="J428" s="81">
        <v>282.57767542087993</v>
      </c>
      <c r="K428" s="81">
        <v>34.357307800813125</v>
      </c>
      <c r="L428" s="81">
        <v>4.745390961680263</v>
      </c>
      <c r="M428" s="81">
        <v>589.86457008135937</v>
      </c>
      <c r="N428" s="81">
        <v>749.84689044017682</v>
      </c>
      <c r="O428" s="81">
        <v>389.91436096860951</v>
      </c>
      <c r="P428" s="81">
        <v>329.603749634103</v>
      </c>
      <c r="Q428" s="81">
        <v>36.771438566807319</v>
      </c>
      <c r="R428" s="81">
        <v>0</v>
      </c>
      <c r="S428" s="81">
        <v>39.657655741093592</v>
      </c>
      <c r="T428" s="82"/>
      <c r="U428" s="81">
        <v>35908982</v>
      </c>
      <c r="V428" s="81">
        <v>16101</v>
      </c>
      <c r="W428" s="81">
        <v>57</v>
      </c>
      <c r="X428" s="81">
        <v>140476</v>
      </c>
      <c r="Y428" s="81">
        <v>283307</v>
      </c>
      <c r="Z428" s="81">
        <v>185586</v>
      </c>
      <c r="AA428" s="81">
        <v>65545</v>
      </c>
      <c r="AB428" s="81">
        <v>624146</v>
      </c>
      <c r="AC428" s="81">
        <v>0</v>
      </c>
      <c r="AD428" s="81">
        <v>39.657655741093592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2120</v>
      </c>
      <c r="B429" s="80">
        <v>411</v>
      </c>
      <c r="C429" s="80">
        <v>3</v>
      </c>
      <c r="D429" s="80">
        <v>25</v>
      </c>
      <c r="E429" s="80">
        <v>2006</v>
      </c>
      <c r="F429" s="80" t="s">
        <v>566</v>
      </c>
      <c r="G429" s="80" t="s">
        <v>2117</v>
      </c>
      <c r="H429" s="80" t="s">
        <v>2118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2121</v>
      </c>
      <c r="B430" s="80">
        <v>412</v>
      </c>
      <c r="C430" s="80">
        <v>4</v>
      </c>
      <c r="D430" s="80">
        <v>25</v>
      </c>
      <c r="E430" s="80">
        <v>2007</v>
      </c>
      <c r="F430" s="80" t="s">
        <v>567</v>
      </c>
      <c r="G430" s="80" t="s">
        <v>2117</v>
      </c>
      <c r="H430" s="80" t="s">
        <v>2118</v>
      </c>
      <c r="I430" s="177"/>
      <c r="J430" s="81">
        <v>314.41128717556592</v>
      </c>
      <c r="K430" s="81">
        <v>46.014570754326293</v>
      </c>
      <c r="L430" s="81">
        <v>8.5946506047764277</v>
      </c>
      <c r="M430" s="81">
        <v>674.69753812286365</v>
      </c>
      <c r="N430" s="81">
        <v>813.06342473161146</v>
      </c>
      <c r="O430" s="81">
        <v>371.44146927599519</v>
      </c>
      <c r="P430" s="81">
        <v>326.67821472673774</v>
      </c>
      <c r="Q430" s="81">
        <v>39.304539570743522</v>
      </c>
      <c r="R430" s="81">
        <v>0</v>
      </c>
      <c r="S430" s="81">
        <v>43.401863919869932</v>
      </c>
      <c r="T430" s="82"/>
      <c r="U430" s="81">
        <v>34581505</v>
      </c>
      <c r="V430" s="81">
        <v>19414</v>
      </c>
      <c r="W430" s="81">
        <v>77</v>
      </c>
      <c r="X430" s="81">
        <v>172110</v>
      </c>
      <c r="Y430" s="81">
        <v>292676</v>
      </c>
      <c r="Z430" s="81">
        <v>183786</v>
      </c>
      <c r="AA430" s="81">
        <v>63973</v>
      </c>
      <c r="AB430" s="81">
        <v>631860</v>
      </c>
      <c r="AC430" s="81">
        <v>0</v>
      </c>
      <c r="AD430" s="81">
        <v>43.401863919869932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2122</v>
      </c>
      <c r="B431" s="80">
        <v>413</v>
      </c>
      <c r="C431" s="80">
        <v>5</v>
      </c>
      <c r="D431" s="80">
        <v>25</v>
      </c>
      <c r="E431" s="80">
        <v>2008</v>
      </c>
      <c r="F431" s="80" t="s">
        <v>84</v>
      </c>
      <c r="G431" s="80" t="s">
        <v>2117</v>
      </c>
      <c r="H431" s="80" t="s">
        <v>2118</v>
      </c>
      <c r="I431" s="177"/>
      <c r="J431" s="81">
        <v>243.63675746313373</v>
      </c>
      <c r="K431" s="81">
        <v>36.501538311126758</v>
      </c>
      <c r="L431" s="81">
        <v>7.6911269208973367</v>
      </c>
      <c r="M431" s="81">
        <v>673.27883331138923</v>
      </c>
      <c r="N431" s="81">
        <v>814.46402891677883</v>
      </c>
      <c r="O431" s="81">
        <v>355.26370147010095</v>
      </c>
      <c r="P431" s="81">
        <v>319.4250968028237</v>
      </c>
      <c r="Q431" s="81">
        <v>39.056755866499081</v>
      </c>
      <c r="R431" s="81">
        <v>0</v>
      </c>
      <c r="S431" s="81">
        <v>53.160096556408021</v>
      </c>
      <c r="T431" s="82"/>
      <c r="U431" s="81">
        <v>34173434</v>
      </c>
      <c r="V431" s="81">
        <v>19414</v>
      </c>
      <c r="W431" s="81">
        <v>77</v>
      </c>
      <c r="X431" s="81">
        <v>172110</v>
      </c>
      <c r="Y431" s="81">
        <v>298213</v>
      </c>
      <c r="Z431" s="81">
        <v>181951</v>
      </c>
      <c r="AA431" s="81">
        <v>62624</v>
      </c>
      <c r="AB431" s="81">
        <v>638194</v>
      </c>
      <c r="AC431" s="81">
        <v>0</v>
      </c>
      <c r="AD431" s="81">
        <v>53.160096556408021</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2123</v>
      </c>
      <c r="B432" s="80">
        <v>414</v>
      </c>
      <c r="C432" s="80">
        <v>6</v>
      </c>
      <c r="D432" s="80">
        <v>25</v>
      </c>
      <c r="E432" s="80">
        <v>2009</v>
      </c>
      <c r="F432" s="80" t="s">
        <v>85</v>
      </c>
      <c r="G432" s="80" t="s">
        <v>2117</v>
      </c>
      <c r="H432" s="80" t="s">
        <v>2118</v>
      </c>
      <c r="I432" s="177"/>
      <c r="J432" s="81">
        <v>202.34337857266806</v>
      </c>
      <c r="K432" s="81">
        <v>37.171631525090845</v>
      </c>
      <c r="L432" s="81">
        <v>11.301374021631128</v>
      </c>
      <c r="M432" s="81">
        <v>642.75479632590827</v>
      </c>
      <c r="N432" s="81">
        <v>753.56131471270112</v>
      </c>
      <c r="O432" s="81">
        <v>357.21716181332152</v>
      </c>
      <c r="P432" s="81">
        <v>303.43359847636066</v>
      </c>
      <c r="Q432" s="81">
        <v>37.490242916689247</v>
      </c>
      <c r="R432" s="81">
        <v>0</v>
      </c>
      <c r="S432" s="81">
        <v>59.992981680990127</v>
      </c>
      <c r="T432" s="82"/>
      <c r="U432" s="81">
        <v>24996176</v>
      </c>
      <c r="V432" s="81">
        <v>22794</v>
      </c>
      <c r="W432" s="81">
        <v>109</v>
      </c>
      <c r="X432" s="81">
        <v>187746</v>
      </c>
      <c r="Y432" s="81">
        <v>302346</v>
      </c>
      <c r="Z432" s="81">
        <v>180582</v>
      </c>
      <c r="AA432" s="81">
        <v>61072</v>
      </c>
      <c r="AB432" s="81">
        <v>643077</v>
      </c>
      <c r="AC432" s="81">
        <v>0</v>
      </c>
      <c r="AD432" s="81">
        <v>59.992981680990127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91.468999999999994</v>
      </c>
      <c r="BJ432" s="81">
        <v>0</v>
      </c>
      <c r="BK432" s="81">
        <v>156.67699999999999</v>
      </c>
      <c r="BL432" s="81">
        <v>0</v>
      </c>
      <c r="BM432" s="82"/>
      <c r="BN432" s="81">
        <v>0</v>
      </c>
      <c r="BO432" s="81">
        <v>0</v>
      </c>
      <c r="BP432" s="81">
        <v>4</v>
      </c>
      <c r="BQ432" s="81">
        <v>0</v>
      </c>
      <c r="BR432" s="81">
        <v>10</v>
      </c>
      <c r="BS432" s="81">
        <v>0</v>
      </c>
      <c r="BT432"/>
      <c r="BU432" s="80"/>
      <c r="BV432" s="80"/>
      <c r="BW432" s="80"/>
      <c r="BX432" s="80"/>
      <c r="BY432" s="80"/>
      <c r="BZ432" s="80"/>
      <c r="CA432" s="80"/>
      <c r="CB432" s="80"/>
      <c r="CC432" s="80"/>
    </row>
    <row r="433" spans="1:81">
      <c r="A433" s="80" t="s">
        <v>2124</v>
      </c>
      <c r="B433" s="80">
        <v>415</v>
      </c>
      <c r="C433" s="80">
        <v>7</v>
      </c>
      <c r="D433" s="80">
        <v>25</v>
      </c>
      <c r="E433" s="80">
        <v>2010</v>
      </c>
      <c r="F433" s="80" t="s">
        <v>86</v>
      </c>
      <c r="G433" s="80" t="s">
        <v>2117</v>
      </c>
      <c r="H433" s="80" t="s">
        <v>2118</v>
      </c>
      <c r="I433" s="177"/>
      <c r="J433" s="81">
        <v>185.3934360150146</v>
      </c>
      <c r="K433" s="81">
        <v>33.32291323984326</v>
      </c>
      <c r="L433" s="81">
        <v>10.556080338774875</v>
      </c>
      <c r="M433" s="81">
        <v>650.23178416663291</v>
      </c>
      <c r="N433" s="81">
        <v>771.31896138046363</v>
      </c>
      <c r="O433" s="81">
        <v>352.0345161732335</v>
      </c>
      <c r="P433" s="81">
        <v>307.58759108838956</v>
      </c>
      <c r="Q433" s="81">
        <v>39.264828524281306</v>
      </c>
      <c r="R433" s="81">
        <v>0</v>
      </c>
      <c r="S433" s="81">
        <v>73.023871975003317</v>
      </c>
      <c r="T433" s="82"/>
      <c r="U433" s="81">
        <v>24480501</v>
      </c>
      <c r="V433" s="81">
        <v>22794</v>
      </c>
      <c r="W433" s="81">
        <v>109</v>
      </c>
      <c r="X433" s="81">
        <v>187746</v>
      </c>
      <c r="Y433" s="81">
        <v>305264</v>
      </c>
      <c r="Z433" s="81">
        <v>178789</v>
      </c>
      <c r="AA433" s="81">
        <v>60362</v>
      </c>
      <c r="AB433" s="81">
        <v>645365</v>
      </c>
      <c r="AC433" s="81">
        <v>0</v>
      </c>
      <c r="AD433" s="81">
        <v>73.023871975003317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81.331999999999994</v>
      </c>
      <c r="BJ433" s="81">
        <v>0</v>
      </c>
      <c r="BK433" s="81">
        <v>145.42399999999998</v>
      </c>
      <c r="BL433" s="81">
        <v>0</v>
      </c>
      <c r="BM433" s="82"/>
      <c r="BN433" s="81">
        <v>0</v>
      </c>
      <c r="BO433" s="81">
        <v>0</v>
      </c>
      <c r="BP433" s="81">
        <v>4</v>
      </c>
      <c r="BQ433" s="81">
        <v>0</v>
      </c>
      <c r="BR433" s="81">
        <v>10</v>
      </c>
      <c r="BS433" s="81">
        <v>0</v>
      </c>
      <c r="BT433"/>
      <c r="BU433" s="80">
        <v>151.214</v>
      </c>
      <c r="BV433" s="80">
        <v>59.7</v>
      </c>
      <c r="BW433" s="80">
        <v>0</v>
      </c>
      <c r="BX433" s="80">
        <v>0</v>
      </c>
      <c r="BY433" s="80">
        <v>15.842000000000001</v>
      </c>
      <c r="BZ433" s="80">
        <v>0</v>
      </c>
      <c r="CA433" s="80">
        <v>0</v>
      </c>
      <c r="CB433" s="80">
        <v>0</v>
      </c>
      <c r="CC433" s="80">
        <v>0</v>
      </c>
    </row>
    <row r="434" spans="1:81">
      <c r="A434" s="80" t="s">
        <v>2125</v>
      </c>
      <c r="B434" s="80">
        <v>416</v>
      </c>
      <c r="C434" s="80">
        <v>8</v>
      </c>
      <c r="D434" s="80">
        <v>25</v>
      </c>
      <c r="E434" s="80">
        <v>2011</v>
      </c>
      <c r="F434" s="80" t="s">
        <v>87</v>
      </c>
      <c r="G434" s="80" t="s">
        <v>2117</v>
      </c>
      <c r="H434" s="80" t="s">
        <v>2118</v>
      </c>
      <c r="I434" s="177"/>
      <c r="J434" s="81">
        <v>236.58950300218027</v>
      </c>
      <c r="K434" s="81">
        <v>50.305979195737329</v>
      </c>
      <c r="L434" s="81">
        <v>4.654476362258297</v>
      </c>
      <c r="M434" s="81">
        <v>826.84841979101714</v>
      </c>
      <c r="N434" s="81">
        <v>896.64570437012219</v>
      </c>
      <c r="O434" s="81">
        <v>343.85927221391768</v>
      </c>
      <c r="P434" s="81">
        <v>297.54580002398683</v>
      </c>
      <c r="Q434" s="81">
        <v>45.341016788335082</v>
      </c>
      <c r="R434" s="81">
        <v>0</v>
      </c>
      <c r="S434" s="81">
        <v>72.691237695686041</v>
      </c>
      <c r="T434" s="82"/>
      <c r="U434" s="81">
        <v>29352655</v>
      </c>
      <c r="V434" s="81">
        <v>22794</v>
      </c>
      <c r="W434" s="81">
        <v>109</v>
      </c>
      <c r="X434" s="81">
        <v>187746</v>
      </c>
      <c r="Y434" s="81">
        <v>307217</v>
      </c>
      <c r="Z434" s="81">
        <v>178431</v>
      </c>
      <c r="AA434" s="81">
        <v>60129</v>
      </c>
      <c r="AB434" s="81">
        <v>646083</v>
      </c>
      <c r="AC434" s="81">
        <v>0</v>
      </c>
      <c r="AD434" s="81">
        <v>72.691237695686041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84.096999999999994</v>
      </c>
      <c r="BJ434" s="81">
        <v>0</v>
      </c>
      <c r="BK434" s="81">
        <v>136.405</v>
      </c>
      <c r="BL434" s="81">
        <v>0</v>
      </c>
      <c r="BM434" s="82"/>
      <c r="BN434" s="81">
        <v>0</v>
      </c>
      <c r="BO434" s="81">
        <v>0</v>
      </c>
      <c r="BP434" s="81">
        <v>4</v>
      </c>
      <c r="BQ434" s="81">
        <v>0</v>
      </c>
      <c r="BR434" s="81">
        <v>10</v>
      </c>
      <c r="BS434" s="81">
        <v>0</v>
      </c>
      <c r="BT434"/>
      <c r="BU434" s="80">
        <v>155.40199999999999</v>
      </c>
      <c r="BV434" s="80">
        <v>65.099999999999994</v>
      </c>
      <c r="BW434" s="80">
        <v>0</v>
      </c>
      <c r="BX434" s="80">
        <v>0</v>
      </c>
      <c r="BY434" s="80">
        <v>0</v>
      </c>
      <c r="BZ434" s="80">
        <v>0</v>
      </c>
      <c r="CA434" s="80">
        <v>0</v>
      </c>
      <c r="CB434" s="80">
        <v>0</v>
      </c>
      <c r="CC434" s="80">
        <v>0</v>
      </c>
    </row>
    <row r="435" spans="1:81">
      <c r="A435" s="80" t="s">
        <v>2126</v>
      </c>
      <c r="B435" s="80">
        <v>417</v>
      </c>
      <c r="C435" s="80">
        <v>9</v>
      </c>
      <c r="D435" s="80">
        <v>25</v>
      </c>
      <c r="E435" s="80">
        <v>2012</v>
      </c>
      <c r="F435" s="80" t="s">
        <v>88</v>
      </c>
      <c r="G435" s="80" t="s">
        <v>2117</v>
      </c>
      <c r="H435" s="80" t="s">
        <v>2118</v>
      </c>
      <c r="I435" s="177"/>
      <c r="J435" s="81">
        <v>244.29276507012818</v>
      </c>
      <c r="K435" s="81">
        <v>49.62329896704076</v>
      </c>
      <c r="L435" s="81">
        <v>4.6081765770304495</v>
      </c>
      <c r="M435" s="81">
        <v>870.60022987687898</v>
      </c>
      <c r="N435" s="81">
        <v>980.02530412063356</v>
      </c>
      <c r="O435" s="81">
        <v>342.68677144881718</v>
      </c>
      <c r="P435" s="81">
        <v>297.06892101386092</v>
      </c>
      <c r="Q435" s="81">
        <v>51.054423200734114</v>
      </c>
      <c r="R435" s="81">
        <v>0</v>
      </c>
      <c r="S435" s="81">
        <v>73.529803718608662</v>
      </c>
      <c r="T435" s="82"/>
      <c r="U435" s="81">
        <v>32681769</v>
      </c>
      <c r="V435" s="81">
        <v>22794</v>
      </c>
      <c r="W435" s="81">
        <v>109</v>
      </c>
      <c r="X435" s="81">
        <v>187746</v>
      </c>
      <c r="Y435" s="81">
        <v>318045</v>
      </c>
      <c r="Z435" s="81">
        <v>179233</v>
      </c>
      <c r="AA435" s="81">
        <v>59693</v>
      </c>
      <c r="AB435" s="81">
        <v>669592</v>
      </c>
      <c r="AC435" s="81">
        <v>0</v>
      </c>
      <c r="AD435" s="81">
        <v>73.529803718608662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98.927000000000007</v>
      </c>
      <c r="BJ435" s="81">
        <v>0</v>
      </c>
      <c r="BK435" s="81">
        <v>91.677000000000007</v>
      </c>
      <c r="BL435" s="81">
        <v>0</v>
      </c>
      <c r="BM435" s="82"/>
      <c r="BN435" s="81">
        <v>0</v>
      </c>
      <c r="BO435" s="81">
        <v>0</v>
      </c>
      <c r="BP435" s="81">
        <v>4</v>
      </c>
      <c r="BQ435" s="81">
        <v>0</v>
      </c>
      <c r="BR435" s="81">
        <v>9</v>
      </c>
      <c r="BS435" s="81">
        <v>0</v>
      </c>
      <c r="BT435"/>
      <c r="BU435" s="80">
        <v>175.22499999999999</v>
      </c>
      <c r="BV435" s="80">
        <v>0</v>
      </c>
      <c r="BW435" s="80">
        <v>0</v>
      </c>
      <c r="BX435" s="80">
        <v>0</v>
      </c>
      <c r="BY435" s="80">
        <v>15.379</v>
      </c>
      <c r="BZ435" s="80">
        <v>0</v>
      </c>
      <c r="CA435" s="80">
        <v>0</v>
      </c>
      <c r="CB435" s="80">
        <v>0</v>
      </c>
      <c r="CC435" s="80">
        <v>0</v>
      </c>
    </row>
    <row r="436" spans="1:81">
      <c r="A436" s="80" t="s">
        <v>2127</v>
      </c>
      <c r="B436" s="80">
        <v>418</v>
      </c>
      <c r="C436" s="80">
        <v>10</v>
      </c>
      <c r="D436" s="80">
        <v>25</v>
      </c>
      <c r="E436" s="80">
        <v>2013</v>
      </c>
      <c r="F436" s="80" t="s">
        <v>89</v>
      </c>
      <c r="G436" s="80" t="s">
        <v>2117</v>
      </c>
      <c r="H436" s="80" t="s">
        <v>2118</v>
      </c>
      <c r="I436" s="177"/>
      <c r="J436" s="81">
        <v>203.72447422034065</v>
      </c>
      <c r="K436" s="81">
        <v>42.791573758089065</v>
      </c>
      <c r="L436" s="81">
        <v>4.2235085697674215</v>
      </c>
      <c r="M436" s="81">
        <v>926.33552550450759</v>
      </c>
      <c r="N436" s="81">
        <v>946.4550391041081</v>
      </c>
      <c r="O436" s="81">
        <v>330.47642873926378</v>
      </c>
      <c r="P436" s="81">
        <v>298.15827257413792</v>
      </c>
      <c r="Q436" s="81">
        <v>51.858446615675405</v>
      </c>
      <c r="R436" s="81">
        <v>0</v>
      </c>
      <c r="S436" s="81">
        <v>75.511424997240198</v>
      </c>
      <c r="T436" s="82"/>
      <c r="U436" s="81">
        <v>26371932</v>
      </c>
      <c r="V436" s="81">
        <v>22794</v>
      </c>
      <c r="W436" s="81">
        <v>109</v>
      </c>
      <c r="X436" s="81">
        <v>187746</v>
      </c>
      <c r="Y436" s="81">
        <v>319486</v>
      </c>
      <c r="Z436" s="81">
        <v>180564</v>
      </c>
      <c r="AA436" s="81">
        <v>59687</v>
      </c>
      <c r="AB436" s="81">
        <v>670385</v>
      </c>
      <c r="AC436" s="81">
        <v>0</v>
      </c>
      <c r="AD436" s="81">
        <v>75.511424997240198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111.31100000000001</v>
      </c>
      <c r="BJ436" s="81">
        <v>0</v>
      </c>
      <c r="BK436" s="81">
        <v>180.59399999999999</v>
      </c>
      <c r="BL436" s="81">
        <v>0</v>
      </c>
      <c r="BM436" s="82"/>
      <c r="BN436" s="81">
        <v>0</v>
      </c>
      <c r="BO436" s="81">
        <v>0</v>
      </c>
      <c r="BP436" s="81">
        <v>4</v>
      </c>
      <c r="BQ436" s="81">
        <v>0</v>
      </c>
      <c r="BR436" s="81">
        <v>10</v>
      </c>
      <c r="BS436" s="81">
        <v>0</v>
      </c>
      <c r="BT436"/>
      <c r="BU436" s="80">
        <v>198.00800000000001</v>
      </c>
      <c r="BV436" s="80">
        <v>80.662000000000006</v>
      </c>
      <c r="BW436" s="80">
        <v>0</v>
      </c>
      <c r="BX436" s="80">
        <v>0</v>
      </c>
      <c r="BY436" s="80">
        <v>13.234999999999999</v>
      </c>
      <c r="BZ436" s="80">
        <v>0</v>
      </c>
      <c r="CA436" s="80">
        <v>0</v>
      </c>
      <c r="CB436" s="80">
        <v>0</v>
      </c>
      <c r="CC436" s="80">
        <v>0</v>
      </c>
    </row>
    <row r="437" spans="1:81">
      <c r="A437" s="80" t="s">
        <v>2128</v>
      </c>
      <c r="B437" s="80">
        <v>419</v>
      </c>
      <c r="C437" s="80">
        <v>11</v>
      </c>
      <c r="D437" s="80">
        <v>25</v>
      </c>
      <c r="E437" s="80">
        <v>2014</v>
      </c>
      <c r="F437" s="80" t="s">
        <v>90</v>
      </c>
      <c r="G437" s="80" t="s">
        <v>2117</v>
      </c>
      <c r="H437" s="80" t="s">
        <v>2118</v>
      </c>
      <c r="I437" s="177"/>
      <c r="J437" s="81">
        <v>152.80918433270037</v>
      </c>
      <c r="K437" s="81">
        <v>37.826876972647455</v>
      </c>
      <c r="L437" s="81">
        <v>16.548249490609972</v>
      </c>
      <c r="M437" s="81">
        <v>859.12294777212571</v>
      </c>
      <c r="N437" s="81">
        <v>861.42139233768989</v>
      </c>
      <c r="O437" s="81">
        <v>314.63828278346796</v>
      </c>
      <c r="P437" s="81">
        <v>300.18102548421797</v>
      </c>
      <c r="Q437" s="81">
        <v>50.032380779015242</v>
      </c>
      <c r="R437" s="81">
        <v>0</v>
      </c>
      <c r="S437" s="81">
        <v>71.485696386145108</v>
      </c>
      <c r="T437" s="82"/>
      <c r="U437" s="81">
        <v>22689403</v>
      </c>
      <c r="V437" s="81">
        <v>19266</v>
      </c>
      <c r="W437" s="81">
        <v>187</v>
      </c>
      <c r="X437" s="81">
        <v>192292</v>
      </c>
      <c r="Y437" s="81">
        <v>324120</v>
      </c>
      <c r="Z437" s="81">
        <v>181058</v>
      </c>
      <c r="AA437" s="81">
        <v>59781</v>
      </c>
      <c r="AB437" s="81">
        <v>674111</v>
      </c>
      <c r="AC437" s="81">
        <v>0</v>
      </c>
      <c r="AD437" s="81">
        <v>71.485696386145108</v>
      </c>
      <c r="AE437" s="82"/>
      <c r="AF437" s="81">
        <v>212354280.37258896</v>
      </c>
      <c r="AG437" s="81">
        <v>35638578.376636669</v>
      </c>
      <c r="AH437" s="81">
        <v>4165026.2663257644</v>
      </c>
      <c r="AI437" s="81">
        <v>1179803396.6013875</v>
      </c>
      <c r="AJ437" s="81">
        <v>1197048637.8130631</v>
      </c>
      <c r="AK437" s="81">
        <v>0</v>
      </c>
      <c r="AL437" s="81">
        <v>0</v>
      </c>
      <c r="AM437" s="81">
        <v>92545366.914415032</v>
      </c>
      <c r="AN437" s="81">
        <v>0</v>
      </c>
      <c r="AO437" s="81">
        <v>0</v>
      </c>
      <c r="AP437" s="82"/>
      <c r="AQ437" s="81">
        <v>4689</v>
      </c>
      <c r="AR437" s="81">
        <v>189</v>
      </c>
      <c r="AS437" s="81">
        <v>0</v>
      </c>
      <c r="AT437" s="81">
        <v>0</v>
      </c>
      <c r="AU437" s="81">
        <v>0</v>
      </c>
      <c r="AV437" s="81">
        <v>1</v>
      </c>
      <c r="AW437" s="81" t="s">
        <v>564</v>
      </c>
      <c r="AX437" s="82"/>
      <c r="AY437" s="81">
        <v>16736.599999999999</v>
      </c>
      <c r="AZ437" s="81">
        <v>3224.5</v>
      </c>
      <c r="BA437" s="81">
        <v>0</v>
      </c>
      <c r="BB437" s="81">
        <v>0</v>
      </c>
      <c r="BC437" s="81">
        <v>0</v>
      </c>
      <c r="BD437" s="81">
        <v>8424</v>
      </c>
      <c r="BE437" s="81" t="s">
        <v>564</v>
      </c>
      <c r="BF437" s="82"/>
      <c r="BG437" s="81">
        <v>0</v>
      </c>
      <c r="BH437" s="81">
        <v>0</v>
      </c>
      <c r="BI437" s="81">
        <v>116.685</v>
      </c>
      <c r="BJ437" s="81">
        <v>0</v>
      </c>
      <c r="BK437" s="81">
        <v>176.98999999999998</v>
      </c>
      <c r="BL437" s="81">
        <v>0</v>
      </c>
      <c r="BM437" s="82"/>
      <c r="BN437" s="81">
        <v>0</v>
      </c>
      <c r="BO437" s="81">
        <v>0</v>
      </c>
      <c r="BP437" s="81">
        <v>4</v>
      </c>
      <c r="BQ437" s="81">
        <v>0</v>
      </c>
      <c r="BR437" s="81">
        <v>10</v>
      </c>
      <c r="BS437" s="81">
        <v>0</v>
      </c>
      <c r="BT437"/>
      <c r="BU437" s="80">
        <v>198.68199999999999</v>
      </c>
      <c r="BV437" s="80">
        <v>82.623000000000005</v>
      </c>
      <c r="BW437" s="80">
        <v>0</v>
      </c>
      <c r="BX437" s="80">
        <v>0</v>
      </c>
      <c r="BY437" s="80">
        <v>12.37</v>
      </c>
      <c r="BZ437" s="80">
        <v>0</v>
      </c>
      <c r="CA437" s="80">
        <v>0</v>
      </c>
      <c r="CB437" s="80">
        <v>0</v>
      </c>
      <c r="CC437" s="80">
        <v>0</v>
      </c>
    </row>
    <row r="438" spans="1:81">
      <c r="A438" s="80" t="s">
        <v>2129</v>
      </c>
      <c r="B438" s="80">
        <v>420</v>
      </c>
      <c r="C438" s="80">
        <v>12</v>
      </c>
      <c r="D438" s="80">
        <v>25</v>
      </c>
      <c r="E438" s="80">
        <v>2015</v>
      </c>
      <c r="F438" s="80" t="s">
        <v>91</v>
      </c>
      <c r="G438" s="80" t="s">
        <v>2117</v>
      </c>
      <c r="H438" s="80" t="s">
        <v>2118</v>
      </c>
      <c r="I438" s="177"/>
      <c r="J438" s="81">
        <v>201.55577655535654</v>
      </c>
      <c r="K438" s="81">
        <v>40.229399161702808</v>
      </c>
      <c r="L438" s="81">
        <v>20.626953853752369</v>
      </c>
      <c r="M438" s="81">
        <v>914.0547617196836</v>
      </c>
      <c r="N438" s="81">
        <v>871.83817303622823</v>
      </c>
      <c r="O438" s="81">
        <v>314.34490457862086</v>
      </c>
      <c r="P438" s="81">
        <v>300.37198528977103</v>
      </c>
      <c r="Q438" s="81">
        <v>49.307047622446888</v>
      </c>
      <c r="R438" s="81">
        <v>0</v>
      </c>
      <c r="S438" s="81">
        <v>77.201626315737045</v>
      </c>
      <c r="T438" s="82"/>
      <c r="U438" s="81">
        <v>27149469</v>
      </c>
      <c r="V438" s="81">
        <v>19266</v>
      </c>
      <c r="W438" s="81">
        <v>187</v>
      </c>
      <c r="X438" s="81">
        <v>192292</v>
      </c>
      <c r="Y438" s="81">
        <v>329506</v>
      </c>
      <c r="Z438" s="81">
        <v>182632</v>
      </c>
      <c r="AA438" s="81">
        <v>59772</v>
      </c>
      <c r="AB438" s="81">
        <v>678623</v>
      </c>
      <c r="AC438" s="81">
        <v>0</v>
      </c>
      <c r="AD438" s="81">
        <v>77.201626315737045</v>
      </c>
      <c r="AE438" s="82"/>
      <c r="AF438" s="81">
        <v>273014296.41979057</v>
      </c>
      <c r="AG438" s="81">
        <v>33344918.255638711</v>
      </c>
      <c r="AH438" s="81">
        <v>4203971.8738687811</v>
      </c>
      <c r="AI438" s="81">
        <v>1125100747.1334767</v>
      </c>
      <c r="AJ438" s="81">
        <v>1243942032.3173034</v>
      </c>
      <c r="AK438" s="81">
        <v>0</v>
      </c>
      <c r="AL438" s="81">
        <v>0</v>
      </c>
      <c r="AM438" s="81">
        <v>93002435.433582053</v>
      </c>
      <c r="AN438" s="81">
        <v>0</v>
      </c>
      <c r="AO438" s="81">
        <v>0</v>
      </c>
      <c r="AP438" s="82"/>
      <c r="AQ438" s="81">
        <v>5038</v>
      </c>
      <c r="AR438" s="81">
        <v>263</v>
      </c>
      <c r="AS438" s="81">
        <v>0</v>
      </c>
      <c r="AT438" s="81">
        <v>0</v>
      </c>
      <c r="AU438" s="81">
        <v>0</v>
      </c>
      <c r="AV438" s="81">
        <v>1</v>
      </c>
      <c r="AW438" s="81" t="s">
        <v>564</v>
      </c>
      <c r="AX438" s="82"/>
      <c r="AY438" s="81">
        <v>18139</v>
      </c>
      <c r="AZ438" s="81">
        <v>5224.5</v>
      </c>
      <c r="BA438" s="81">
        <v>0</v>
      </c>
      <c r="BB438" s="81">
        <v>0</v>
      </c>
      <c r="BC438" s="81">
        <v>0</v>
      </c>
      <c r="BD438" s="81">
        <v>8424</v>
      </c>
      <c r="BE438" s="81" t="s">
        <v>564</v>
      </c>
      <c r="BF438" s="82"/>
      <c r="BG438" s="81">
        <v>0</v>
      </c>
      <c r="BH438" s="81">
        <v>0</v>
      </c>
      <c r="BI438" s="81">
        <v>108.864</v>
      </c>
      <c r="BJ438" s="81">
        <v>0</v>
      </c>
      <c r="BK438" s="81">
        <v>164.73399999999998</v>
      </c>
      <c r="BL438" s="81">
        <v>0</v>
      </c>
      <c r="BM438" s="82"/>
      <c r="BN438" s="81">
        <v>0</v>
      </c>
      <c r="BO438" s="81">
        <v>0</v>
      </c>
      <c r="BP438" s="81">
        <v>4</v>
      </c>
      <c r="BQ438" s="81">
        <v>0</v>
      </c>
      <c r="BR438" s="81">
        <v>10</v>
      </c>
      <c r="BS438" s="81">
        <v>0</v>
      </c>
      <c r="BT438"/>
      <c r="BU438" s="80">
        <v>185.88399999999999</v>
      </c>
      <c r="BV438" s="80">
        <v>80.438000000000002</v>
      </c>
      <c r="BW438" s="80">
        <v>0</v>
      </c>
      <c r="BX438" s="80">
        <v>0</v>
      </c>
      <c r="BY438" s="80">
        <v>7.2759999999999998</v>
      </c>
      <c r="BZ438" s="80">
        <v>0</v>
      </c>
      <c r="CA438" s="80">
        <v>0</v>
      </c>
      <c r="CB438" s="80">
        <v>0</v>
      </c>
      <c r="CC438" s="80">
        <v>0</v>
      </c>
    </row>
    <row r="439" spans="1:81">
      <c r="A439" s="80" t="s">
        <v>2130</v>
      </c>
      <c r="B439" s="80">
        <v>421</v>
      </c>
      <c r="C439" s="80">
        <v>13</v>
      </c>
      <c r="D439" s="80">
        <v>25</v>
      </c>
      <c r="E439" s="80">
        <v>2016</v>
      </c>
      <c r="F439" s="80" t="s">
        <v>92</v>
      </c>
      <c r="G439" s="80" t="s">
        <v>2117</v>
      </c>
      <c r="H439" s="80" t="s">
        <v>2118</v>
      </c>
      <c r="I439" s="177"/>
      <c r="J439" s="81">
        <v>165.31706409889864</v>
      </c>
      <c r="K439" s="81">
        <v>41.435812156555748</v>
      </c>
      <c r="L439" s="81">
        <v>23.30934839545624</v>
      </c>
      <c r="M439" s="81">
        <v>704.05782769887242</v>
      </c>
      <c r="N439" s="81">
        <v>839.63880464268834</v>
      </c>
      <c r="O439" s="81">
        <v>312.17525661698187</v>
      </c>
      <c r="P439" s="81">
        <v>294.47741897955206</v>
      </c>
      <c r="Q439" s="81">
        <v>48.120258566565653</v>
      </c>
      <c r="R439" s="81">
        <v>0</v>
      </c>
      <c r="S439" s="81">
        <v>95.41168195615208</v>
      </c>
      <c r="T439" s="82"/>
      <c r="U439" s="81">
        <v>26038152</v>
      </c>
      <c r="V439" s="81">
        <v>19266</v>
      </c>
      <c r="W439" s="81">
        <v>187</v>
      </c>
      <c r="X439" s="81">
        <v>192292</v>
      </c>
      <c r="Y439" s="81">
        <v>334551</v>
      </c>
      <c r="Z439" s="81">
        <v>183601</v>
      </c>
      <c r="AA439" s="81">
        <v>60608</v>
      </c>
      <c r="AB439" s="81">
        <v>681281</v>
      </c>
      <c r="AC439" s="81">
        <v>0</v>
      </c>
      <c r="AD439" s="81">
        <v>95.41168195615208</v>
      </c>
      <c r="AE439" s="82"/>
      <c r="AF439" s="81">
        <v>237873335.98878419</v>
      </c>
      <c r="AG439" s="81">
        <v>32778939.060716029</v>
      </c>
      <c r="AH439" s="81">
        <v>3615482.6455233209</v>
      </c>
      <c r="AI439" s="81">
        <v>1087819988.6742561</v>
      </c>
      <c r="AJ439" s="81">
        <v>1211906281.123518</v>
      </c>
      <c r="AK439" s="81">
        <v>0</v>
      </c>
      <c r="AL439" s="81">
        <v>0</v>
      </c>
      <c r="AM439" s="81">
        <v>93439239.951006338</v>
      </c>
      <c r="AN439" s="81">
        <v>0</v>
      </c>
      <c r="AO439" s="81">
        <v>0</v>
      </c>
      <c r="AP439" s="82"/>
      <c r="AQ439" s="81">
        <v>5368</v>
      </c>
      <c r="AR439" s="81">
        <v>304</v>
      </c>
      <c r="AS439" s="81">
        <v>0</v>
      </c>
      <c r="AT439" s="81">
        <v>0</v>
      </c>
      <c r="AU439" s="81">
        <v>0</v>
      </c>
      <c r="AV439" s="81">
        <v>1</v>
      </c>
      <c r="AW439" s="81" t="s">
        <v>564</v>
      </c>
      <c r="AX439" s="82"/>
      <c r="AY439" s="81">
        <v>19484.099999999999</v>
      </c>
      <c r="AZ439" s="81">
        <v>5909.6</v>
      </c>
      <c r="BA439" s="81">
        <v>0</v>
      </c>
      <c r="BB439" s="81">
        <v>0</v>
      </c>
      <c r="BC439" s="81">
        <v>0</v>
      </c>
      <c r="BD439" s="81">
        <v>8424</v>
      </c>
      <c r="BE439" s="81" t="s">
        <v>564</v>
      </c>
      <c r="BF439" s="82"/>
      <c r="BG439" s="81">
        <v>0</v>
      </c>
      <c r="BH439" s="81">
        <v>0</v>
      </c>
      <c r="BI439" s="81">
        <v>113.148</v>
      </c>
      <c r="BJ439" s="81">
        <v>0</v>
      </c>
      <c r="BK439" s="81">
        <v>148.86599999999999</v>
      </c>
      <c r="BL439" s="81">
        <v>0</v>
      </c>
      <c r="BM439" s="82"/>
      <c r="BN439" s="81">
        <v>0</v>
      </c>
      <c r="BO439" s="81">
        <v>0</v>
      </c>
      <c r="BP439" s="81">
        <v>4</v>
      </c>
      <c r="BQ439" s="81">
        <v>0</v>
      </c>
      <c r="BR439" s="81">
        <v>9</v>
      </c>
      <c r="BS439" s="81">
        <v>0</v>
      </c>
      <c r="BT439"/>
      <c r="BU439" s="80">
        <v>183.12700000000001</v>
      </c>
      <c r="BV439" s="80">
        <v>78.887</v>
      </c>
      <c r="BW439" s="80">
        <v>0</v>
      </c>
      <c r="BX439" s="80">
        <v>0</v>
      </c>
      <c r="BY439" s="80">
        <v>0</v>
      </c>
      <c r="BZ439" s="80">
        <v>0</v>
      </c>
      <c r="CA439" s="80">
        <v>0</v>
      </c>
      <c r="CB439" s="80">
        <v>0</v>
      </c>
      <c r="CC439" s="80">
        <v>0</v>
      </c>
    </row>
    <row r="440" spans="1:81">
      <c r="A440" s="80" t="s">
        <v>2131</v>
      </c>
      <c r="B440" s="80">
        <v>422</v>
      </c>
      <c r="C440" s="80">
        <v>14</v>
      </c>
      <c r="D440" s="80">
        <v>25</v>
      </c>
      <c r="E440" s="80">
        <v>2017</v>
      </c>
      <c r="F440" s="80" t="s">
        <v>71</v>
      </c>
      <c r="G440" s="80" t="s">
        <v>2117</v>
      </c>
      <c r="H440" s="80" t="s">
        <v>2118</v>
      </c>
      <c r="I440" s="177"/>
      <c r="J440" s="81">
        <v>149.27774752483978</v>
      </c>
      <c r="K440" s="81">
        <v>42.389563364996548</v>
      </c>
      <c r="L440" s="81">
        <v>19.197537064462221</v>
      </c>
      <c r="M440" s="81">
        <v>706.34797041421177</v>
      </c>
      <c r="N440" s="81">
        <v>872.69127710931741</v>
      </c>
      <c r="O440" s="81">
        <v>307.00269055403703</v>
      </c>
      <c r="P440" s="81">
        <v>290.81118669713567</v>
      </c>
      <c r="Q440" s="81">
        <v>46.816481717345901</v>
      </c>
      <c r="R440" s="81">
        <v>0</v>
      </c>
      <c r="S440" s="81">
        <v>100.60057233156127</v>
      </c>
      <c r="T440" s="82"/>
      <c r="U440" s="81">
        <v>25397428</v>
      </c>
      <c r="V440" s="81">
        <v>19266</v>
      </c>
      <c r="W440" s="81">
        <v>187</v>
      </c>
      <c r="X440" s="81">
        <v>192292</v>
      </c>
      <c r="Y440" s="81">
        <v>340838</v>
      </c>
      <c r="Z440" s="81">
        <v>183554</v>
      </c>
      <c r="AA440" s="81">
        <v>60235</v>
      </c>
      <c r="AB440" s="81">
        <v>685447</v>
      </c>
      <c r="AC440" s="81">
        <v>0</v>
      </c>
      <c r="AD440" s="81">
        <v>100.6005723315613</v>
      </c>
      <c r="AE440" s="82"/>
      <c r="AF440" s="81">
        <v>220723531.694291</v>
      </c>
      <c r="AG440" s="81">
        <v>34281129.942846641</v>
      </c>
      <c r="AH440" s="81">
        <v>4046114.8251519701</v>
      </c>
      <c r="AI440" s="81">
        <v>1138520424.5665519</v>
      </c>
      <c r="AJ440" s="81">
        <v>1260267415.3290529</v>
      </c>
      <c r="AK440" s="81">
        <v>0</v>
      </c>
      <c r="AL440" s="81">
        <v>0</v>
      </c>
      <c r="AM440" s="81">
        <v>94157717.286501348</v>
      </c>
      <c r="AN440" s="81">
        <v>0</v>
      </c>
      <c r="AO440" s="81">
        <v>0</v>
      </c>
      <c r="AP440" s="82"/>
      <c r="AQ440" s="81">
        <v>5560</v>
      </c>
      <c r="AR440" s="81">
        <v>328</v>
      </c>
      <c r="AS440" s="81">
        <v>0</v>
      </c>
      <c r="AT440" s="81">
        <v>0</v>
      </c>
      <c r="AU440" s="81">
        <v>0</v>
      </c>
      <c r="AV440" s="81">
        <v>1</v>
      </c>
      <c r="AW440" s="81" t="s">
        <v>564</v>
      </c>
      <c r="AX440" s="82"/>
      <c r="AY440" s="81">
        <v>20286.099999999999</v>
      </c>
      <c r="AZ440" s="81">
        <v>6320.8000000000038</v>
      </c>
      <c r="BA440" s="81">
        <v>0</v>
      </c>
      <c r="BB440" s="81">
        <v>0</v>
      </c>
      <c r="BC440" s="81">
        <v>0</v>
      </c>
      <c r="BD440" s="81">
        <v>8424</v>
      </c>
      <c r="BE440" s="81" t="s">
        <v>564</v>
      </c>
      <c r="BF440" s="82"/>
      <c r="BG440" s="81">
        <v>0</v>
      </c>
      <c r="BH440" s="81">
        <v>0</v>
      </c>
      <c r="BI440" s="81">
        <v>110.419</v>
      </c>
      <c r="BJ440" s="81">
        <v>0</v>
      </c>
      <c r="BK440" s="81">
        <v>175.07099999999997</v>
      </c>
      <c r="BL440" s="81">
        <v>0</v>
      </c>
      <c r="BM440" s="82"/>
      <c r="BN440" s="81">
        <v>0</v>
      </c>
      <c r="BO440" s="81">
        <v>0</v>
      </c>
      <c r="BP440" s="81">
        <v>4</v>
      </c>
      <c r="BQ440" s="81">
        <v>0</v>
      </c>
      <c r="BR440" s="81">
        <v>9</v>
      </c>
      <c r="BS440" s="81">
        <v>0</v>
      </c>
      <c r="BT440"/>
      <c r="BU440" s="80">
        <v>178.245</v>
      </c>
      <c r="BV440" s="80">
        <v>98.317999999999998</v>
      </c>
      <c r="BW440" s="80">
        <v>0</v>
      </c>
      <c r="BX440" s="80">
        <v>0</v>
      </c>
      <c r="BY440" s="80">
        <v>8.9269999999999996</v>
      </c>
      <c r="BZ440" s="80">
        <v>0</v>
      </c>
      <c r="CA440" s="80">
        <v>0</v>
      </c>
      <c r="CB440" s="80">
        <v>0</v>
      </c>
      <c r="CC440" s="80">
        <v>0</v>
      </c>
    </row>
    <row r="441" spans="1:81">
      <c r="A441" s="80" t="s">
        <v>2132</v>
      </c>
      <c r="B441" s="80">
        <v>423</v>
      </c>
      <c r="C441" s="80">
        <v>15</v>
      </c>
      <c r="D441" s="80">
        <v>25</v>
      </c>
      <c r="E441" s="80">
        <v>2018</v>
      </c>
      <c r="F441" s="80" t="s">
        <v>93</v>
      </c>
      <c r="G441" s="80" t="s">
        <v>2117</v>
      </c>
      <c r="H441" s="80" t="s">
        <v>2118</v>
      </c>
      <c r="I441" s="177"/>
      <c r="J441" s="81">
        <v>142.73860485050318</v>
      </c>
      <c r="K441" s="81">
        <v>39.851373446099572</v>
      </c>
      <c r="L441" s="81">
        <v>17.940675067433961</v>
      </c>
      <c r="M441" s="81">
        <v>700.96207836636654</v>
      </c>
      <c r="N441" s="81">
        <v>844.65106770834541</v>
      </c>
      <c r="O441" s="81">
        <v>301.95851547106435</v>
      </c>
      <c r="P441" s="81">
        <v>288.00242105174266</v>
      </c>
      <c r="Q441" s="81">
        <v>43.637590764137727</v>
      </c>
      <c r="R441" s="81">
        <v>0</v>
      </c>
      <c r="S441" s="81">
        <v>104.9546413581123</v>
      </c>
      <c r="T441" s="82"/>
      <c r="U441" s="81">
        <v>24535333</v>
      </c>
      <c r="V441" s="81">
        <v>19266</v>
      </c>
      <c r="W441" s="81">
        <v>187</v>
      </c>
      <c r="X441" s="81">
        <v>192292</v>
      </c>
      <c r="Y441" s="81">
        <v>346739</v>
      </c>
      <c r="Z441" s="81">
        <v>183995</v>
      </c>
      <c r="AA441" s="81">
        <v>60253</v>
      </c>
      <c r="AB441" s="81">
        <v>688512</v>
      </c>
      <c r="AC441" s="81">
        <v>0</v>
      </c>
      <c r="AD441" s="81">
        <v>104.9546413581123</v>
      </c>
      <c r="AE441" s="82"/>
      <c r="AF441" s="81">
        <v>207395959.86291891</v>
      </c>
      <c r="AG441" s="81">
        <v>30404897.578431319</v>
      </c>
      <c r="AH441" s="81">
        <v>3853994.0216483148</v>
      </c>
      <c r="AI441" s="81">
        <v>1090254286.417578</v>
      </c>
      <c r="AJ441" s="81">
        <v>1254120847.8544099</v>
      </c>
      <c r="AK441" s="81">
        <v>0</v>
      </c>
      <c r="AL441" s="81">
        <v>0</v>
      </c>
      <c r="AM441" s="81">
        <v>94774441.538298771</v>
      </c>
      <c r="AN441" s="81">
        <v>0</v>
      </c>
      <c r="AO441" s="81">
        <v>0</v>
      </c>
      <c r="AP441" s="82"/>
      <c r="AQ441" s="81">
        <v>5813</v>
      </c>
      <c r="AR441" s="81">
        <v>363</v>
      </c>
      <c r="AS441" s="81">
        <v>0</v>
      </c>
      <c r="AT441" s="81">
        <v>0</v>
      </c>
      <c r="AU441" s="81">
        <v>0</v>
      </c>
      <c r="AV441" s="81">
        <v>1</v>
      </c>
      <c r="AW441" s="81" t="s">
        <v>564</v>
      </c>
      <c r="AX441" s="82"/>
      <c r="AY441" s="81">
        <v>21330.199999999979</v>
      </c>
      <c r="AZ441" s="81">
        <v>6845.8</v>
      </c>
      <c r="BA441" s="81">
        <v>0</v>
      </c>
      <c r="BB441" s="81">
        <v>0</v>
      </c>
      <c r="BC441" s="81">
        <v>0</v>
      </c>
      <c r="BD441" s="81">
        <v>8424</v>
      </c>
      <c r="BE441" s="81" t="s">
        <v>564</v>
      </c>
      <c r="BF441" s="82"/>
      <c r="BG441" s="81">
        <v>0</v>
      </c>
      <c r="BH441" s="81">
        <v>0</v>
      </c>
      <c r="BI441" s="81">
        <v>107.73099999999999</v>
      </c>
      <c r="BJ441" s="81">
        <v>0</v>
      </c>
      <c r="BK441" s="81">
        <v>169.011</v>
      </c>
      <c r="BL441" s="81">
        <v>0</v>
      </c>
      <c r="BM441" s="82"/>
      <c r="BN441" s="81">
        <v>0</v>
      </c>
      <c r="BO441" s="81">
        <v>0</v>
      </c>
      <c r="BP441" s="81">
        <v>4</v>
      </c>
      <c r="BQ441" s="81">
        <v>0</v>
      </c>
      <c r="BR441" s="81">
        <v>9</v>
      </c>
      <c r="BS441" s="81">
        <v>0</v>
      </c>
      <c r="BT441"/>
      <c r="BU441" s="80">
        <v>179.17599999999999</v>
      </c>
      <c r="BV441" s="80">
        <v>87.66</v>
      </c>
      <c r="BW441" s="80">
        <v>0</v>
      </c>
      <c r="BX441" s="80">
        <v>0</v>
      </c>
      <c r="BY441" s="80">
        <v>9.9060000000000006</v>
      </c>
      <c r="BZ441" s="80">
        <v>0</v>
      </c>
      <c r="CA441" s="80">
        <v>0</v>
      </c>
      <c r="CB441" s="80">
        <v>0</v>
      </c>
      <c r="CC441" s="80">
        <v>0</v>
      </c>
    </row>
    <row r="442" spans="1:81">
      <c r="A442" s="80" t="s">
        <v>2133</v>
      </c>
      <c r="B442" s="80">
        <v>424</v>
      </c>
      <c r="C442" s="80">
        <v>16</v>
      </c>
      <c r="D442" s="80">
        <v>25</v>
      </c>
      <c r="E442" s="80">
        <v>2019</v>
      </c>
      <c r="F442" s="80" t="s">
        <v>73</v>
      </c>
      <c r="G442" s="80" t="s">
        <v>2117</v>
      </c>
      <c r="H442" s="80" t="s">
        <v>2118</v>
      </c>
      <c r="I442" s="177"/>
      <c r="J442" s="81">
        <v>141.08012775935825</v>
      </c>
      <c r="K442" s="81">
        <v>36.087866761347158</v>
      </c>
      <c r="L442" s="81">
        <v>18.190723604527356</v>
      </c>
      <c r="M442" s="81">
        <v>678.21205761365297</v>
      </c>
      <c r="N442" s="81">
        <v>805.03029966012173</v>
      </c>
      <c r="O442" s="81">
        <v>293.02543332302076</v>
      </c>
      <c r="P442" s="81">
        <v>286.57189953833387</v>
      </c>
      <c r="Q442" s="81">
        <v>42.659163054663424</v>
      </c>
      <c r="R442" s="81">
        <v>0</v>
      </c>
      <c r="S442" s="81">
        <v>108.21609950375866</v>
      </c>
      <c r="T442" s="82"/>
      <c r="U442" s="81">
        <v>25356939</v>
      </c>
      <c r="V442" s="81">
        <v>19266</v>
      </c>
      <c r="W442" s="81">
        <v>187</v>
      </c>
      <c r="X442" s="81">
        <v>192292</v>
      </c>
      <c r="Y442" s="81">
        <v>352835</v>
      </c>
      <c r="Z442" s="81">
        <v>183454</v>
      </c>
      <c r="AA442" s="81">
        <v>59505</v>
      </c>
      <c r="AB442" s="81">
        <v>691298</v>
      </c>
      <c r="AC442" s="81">
        <v>0</v>
      </c>
      <c r="AD442" s="81">
        <v>108.2160995037587</v>
      </c>
      <c r="AE442" s="82"/>
      <c r="AF442" s="81">
        <v>215649263.5412235</v>
      </c>
      <c r="AG442" s="81">
        <v>29326516.432070639</v>
      </c>
      <c r="AH442" s="81">
        <v>4096701.615363338</v>
      </c>
      <c r="AI442" s="81">
        <v>1100801785.640682</v>
      </c>
      <c r="AJ442" s="81">
        <v>1198916933.523073</v>
      </c>
      <c r="AK442" s="81">
        <v>0</v>
      </c>
      <c r="AL442" s="81">
        <v>0</v>
      </c>
      <c r="AM442" s="81">
        <v>94149583.511442259</v>
      </c>
      <c r="AN442" s="81">
        <v>0</v>
      </c>
      <c r="AO442" s="81">
        <v>0</v>
      </c>
      <c r="AP442" s="82"/>
      <c r="AQ442" s="81">
        <v>6101</v>
      </c>
      <c r="AR442" s="81">
        <v>378</v>
      </c>
      <c r="AS442" s="81">
        <v>0</v>
      </c>
      <c r="AT442" s="81">
        <v>1</v>
      </c>
      <c r="AU442" s="81">
        <v>0</v>
      </c>
      <c r="AV442" s="81">
        <v>1</v>
      </c>
      <c r="AW442" s="81" t="s">
        <v>564</v>
      </c>
      <c r="AX442" s="82"/>
      <c r="AY442" s="81">
        <v>22492.59999999998</v>
      </c>
      <c r="AZ442" s="81">
        <v>7050.2000000000016</v>
      </c>
      <c r="BA442" s="81">
        <v>0</v>
      </c>
      <c r="BB442" s="81">
        <v>49.9</v>
      </c>
      <c r="BC442" s="81">
        <v>0</v>
      </c>
      <c r="BD442" s="81">
        <v>8424</v>
      </c>
      <c r="BE442" s="81" t="s">
        <v>564</v>
      </c>
      <c r="BF442" s="82"/>
      <c r="BG442" s="81">
        <v>0</v>
      </c>
      <c r="BH442" s="81">
        <v>0</v>
      </c>
      <c r="BI442" s="81">
        <v>102.327</v>
      </c>
      <c r="BJ442" s="81">
        <v>0</v>
      </c>
      <c r="BK442" s="81">
        <v>171.28200000000001</v>
      </c>
      <c r="BL442" s="81">
        <v>0</v>
      </c>
      <c r="BM442" s="82"/>
      <c r="BN442" s="81">
        <v>0</v>
      </c>
      <c r="BO442" s="81">
        <v>0</v>
      </c>
      <c r="BP442" s="81">
        <v>4</v>
      </c>
      <c r="BQ442" s="81">
        <v>0</v>
      </c>
      <c r="BR442" s="81">
        <v>9</v>
      </c>
      <c r="BS442" s="81">
        <v>0</v>
      </c>
      <c r="BT442"/>
      <c r="BU442" s="80">
        <v>165.696</v>
      </c>
      <c r="BV442" s="80">
        <v>97.61</v>
      </c>
      <c r="BW442" s="80">
        <v>0</v>
      </c>
      <c r="BX442" s="80">
        <v>0</v>
      </c>
      <c r="BY442" s="80">
        <v>10.303000000000001</v>
      </c>
      <c r="BZ442" s="80">
        <v>0</v>
      </c>
      <c r="CA442" s="80">
        <v>0</v>
      </c>
      <c r="CB442" s="80">
        <v>0</v>
      </c>
      <c r="CC442" s="80">
        <v>0</v>
      </c>
    </row>
    <row r="443" spans="1:81">
      <c r="A443" s="80" t="s">
        <v>2134</v>
      </c>
      <c r="B443" s="80">
        <v>425</v>
      </c>
      <c r="C443" s="80">
        <v>17</v>
      </c>
      <c r="D443" s="80">
        <v>25</v>
      </c>
      <c r="E443" s="80">
        <v>2020</v>
      </c>
      <c r="F443" s="80" t="s">
        <v>218</v>
      </c>
      <c r="G443" s="80" t="s">
        <v>2117</v>
      </c>
      <c r="H443" s="80" t="s">
        <v>2118</v>
      </c>
      <c r="I443" s="177"/>
      <c r="J443" s="81">
        <v>109.260453436603</v>
      </c>
      <c r="K443" s="81">
        <v>35.973768988382062</v>
      </c>
      <c r="L443" s="81">
        <v>13.945761076460492</v>
      </c>
      <c r="M443" s="81">
        <v>603.98794118252169</v>
      </c>
      <c r="N443" s="81">
        <v>818.71363297463245</v>
      </c>
      <c r="O443" s="81">
        <v>256.11599222630923</v>
      </c>
      <c r="P443" s="81">
        <v>267.13422951870433</v>
      </c>
      <c r="Q443" s="81">
        <v>40.74366912341096</v>
      </c>
      <c r="R443" s="81">
        <v>0</v>
      </c>
      <c r="S443" s="81">
        <v>100.26927640818209</v>
      </c>
      <c r="T443" s="82"/>
      <c r="U443" s="81">
        <v>21568142</v>
      </c>
      <c r="V443" s="81">
        <v>19037</v>
      </c>
      <c r="W443" s="81">
        <v>176</v>
      </c>
      <c r="X443" s="81">
        <v>196220</v>
      </c>
      <c r="Y443" s="81">
        <v>357044</v>
      </c>
      <c r="Z443" s="81">
        <v>183014</v>
      </c>
      <c r="AA443" s="81">
        <v>60266</v>
      </c>
      <c r="AB443" s="81">
        <v>691002</v>
      </c>
      <c r="AC443" s="81">
        <v>0</v>
      </c>
      <c r="AD443" s="81">
        <v>100.26927640818209</v>
      </c>
      <c r="AE443" s="82"/>
      <c r="AF443" s="81">
        <v>171831176.07347071</v>
      </c>
      <c r="AG443" s="81">
        <v>27522277.909563113</v>
      </c>
      <c r="AH443" s="81">
        <v>3262322.1446200502</v>
      </c>
      <c r="AI443" s="81">
        <v>995541082.35682845</v>
      </c>
      <c r="AJ443" s="81">
        <v>1215981092.144278</v>
      </c>
      <c r="AK443" s="81"/>
      <c r="AL443" s="81"/>
      <c r="AM443" s="81">
        <v>90183438.192343563</v>
      </c>
      <c r="AN443" s="81"/>
      <c r="AO443" s="81"/>
      <c r="AP443" s="82"/>
      <c r="AQ443" s="81">
        <v>6372</v>
      </c>
      <c r="AR443" s="81">
        <v>383</v>
      </c>
      <c r="AS443" s="81">
        <v>0</v>
      </c>
      <c r="AT443" s="81">
        <v>1</v>
      </c>
      <c r="AU443" s="81">
        <v>0</v>
      </c>
      <c r="AV443" s="81">
        <v>1</v>
      </c>
      <c r="AW443" s="81">
        <v>0</v>
      </c>
      <c r="AX443" s="82"/>
      <c r="AY443" s="81">
        <v>23681.399999999911</v>
      </c>
      <c r="AZ443" s="81">
        <v>7124.6</v>
      </c>
      <c r="BA443" s="81">
        <v>0</v>
      </c>
      <c r="BB443" s="81">
        <v>49.9</v>
      </c>
      <c r="BC443" s="81">
        <v>0</v>
      </c>
      <c r="BD443" s="81">
        <v>8424</v>
      </c>
      <c r="BE443" s="81">
        <v>0</v>
      </c>
      <c r="BF443" s="82"/>
      <c r="BG443" s="81">
        <v>0</v>
      </c>
      <c r="BH443" s="81">
        <v>0</v>
      </c>
      <c r="BI443" s="81">
        <v>86.656999999999996</v>
      </c>
      <c r="BJ443" s="81">
        <v>0</v>
      </c>
      <c r="BK443" s="81">
        <v>158.596</v>
      </c>
      <c r="BL443" s="81">
        <v>0</v>
      </c>
      <c r="BM443" s="82"/>
      <c r="BN443" s="81">
        <v>0</v>
      </c>
      <c r="BO443" s="81">
        <v>0</v>
      </c>
      <c r="BP443" s="81">
        <v>3</v>
      </c>
      <c r="BQ443" s="81">
        <v>0</v>
      </c>
      <c r="BR443" s="81">
        <v>8</v>
      </c>
      <c r="BS443" s="81">
        <v>0</v>
      </c>
      <c r="BT443"/>
      <c r="BU443" s="80">
        <v>149.47300000000001</v>
      </c>
      <c r="BV443" s="80">
        <v>88.346000000000004</v>
      </c>
      <c r="BW443" s="80">
        <v>0</v>
      </c>
      <c r="BX443" s="80">
        <v>0</v>
      </c>
      <c r="BY443" s="80">
        <v>7.4340000000000002</v>
      </c>
      <c r="BZ443" s="80">
        <v>0</v>
      </c>
      <c r="CA443" s="80">
        <v>0</v>
      </c>
      <c r="CB443" s="80">
        <v>0</v>
      </c>
      <c r="CC443" s="80">
        <v>0</v>
      </c>
    </row>
    <row r="444" spans="1:81">
      <c r="A444" s="80" t="s">
        <v>2135</v>
      </c>
      <c r="B444" s="80">
        <v>425</v>
      </c>
      <c r="C444" s="80">
        <v>18</v>
      </c>
      <c r="D444" s="80">
        <v>25</v>
      </c>
      <c r="E444" s="80">
        <v>2021</v>
      </c>
      <c r="F444" s="80" t="s">
        <v>75</v>
      </c>
      <c r="G444" s="174" t="s">
        <v>2117</v>
      </c>
      <c r="H444" s="80" t="s">
        <v>2118</v>
      </c>
      <c r="I444" s="177"/>
      <c r="J444" s="81">
        <v>134.86709996007059</v>
      </c>
      <c r="K444" s="81">
        <v>41.20241672307138</v>
      </c>
      <c r="L444" s="81">
        <v>14.989760889279205</v>
      </c>
      <c r="M444" s="81">
        <v>658.40252591665126</v>
      </c>
      <c r="N444" s="81">
        <v>790.79487786849927</v>
      </c>
      <c r="O444" s="81">
        <v>249.61706691181874</v>
      </c>
      <c r="P444" s="81">
        <v>275.06288533331576</v>
      </c>
      <c r="Q444" s="81">
        <v>41.119490398803876</v>
      </c>
      <c r="R444" s="81">
        <v>0</v>
      </c>
      <c r="S444" s="81">
        <v>96.505260775466837</v>
      </c>
      <c r="T444" s="82"/>
      <c r="U444" s="81">
        <v>26263986</v>
      </c>
      <c r="V444" s="81">
        <v>19037</v>
      </c>
      <c r="W444" s="81">
        <v>176</v>
      </c>
      <c r="X444" s="81">
        <v>196220</v>
      </c>
      <c r="Y444" s="81">
        <v>359923</v>
      </c>
      <c r="Z444" s="81">
        <v>183665</v>
      </c>
      <c r="AA444" s="81">
        <v>60516</v>
      </c>
      <c r="AB444" s="81">
        <v>689106</v>
      </c>
      <c r="AC444" s="81">
        <v>0</v>
      </c>
      <c r="AD444" s="81">
        <v>96.505260775466837</v>
      </c>
      <c r="AE444" s="82"/>
      <c r="AF444" s="81">
        <v>208645908.01706362</v>
      </c>
      <c r="AG444" s="81">
        <v>31589766.416701544</v>
      </c>
      <c r="AH444" s="81">
        <v>3336407.2539972924</v>
      </c>
      <c r="AI444" s="81">
        <v>1072650077.2102649</v>
      </c>
      <c r="AJ444" s="81">
        <v>1141652468.5842524</v>
      </c>
      <c r="AK444" s="81">
        <v>0</v>
      </c>
      <c r="AL444" s="81">
        <v>0</v>
      </c>
      <c r="AM444" s="81">
        <v>90454732.671683848</v>
      </c>
      <c r="AN444" s="81">
        <v>0</v>
      </c>
      <c r="AO444" s="81">
        <v>0</v>
      </c>
      <c r="AP444" s="82"/>
      <c r="AQ444" s="81">
        <v>6641</v>
      </c>
      <c r="AR444" s="81">
        <v>384</v>
      </c>
      <c r="AS444" s="81">
        <v>0</v>
      </c>
      <c r="AT444" s="81">
        <v>1</v>
      </c>
      <c r="AU444" s="81">
        <v>0</v>
      </c>
      <c r="AV444" s="81">
        <v>1</v>
      </c>
      <c r="AW444" s="81"/>
      <c r="AX444" s="82"/>
      <c r="AY444" s="81">
        <v>24802.099999999911</v>
      </c>
      <c r="AZ444" s="81">
        <v>7134.6</v>
      </c>
      <c r="BA444" s="81">
        <v>0</v>
      </c>
      <c r="BB444" s="81">
        <v>49.9</v>
      </c>
      <c r="BC444" s="81">
        <v>0</v>
      </c>
      <c r="BD444" s="81">
        <v>8424</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2136</v>
      </c>
      <c r="B445" s="80">
        <v>425</v>
      </c>
      <c r="C445" s="80">
        <v>19</v>
      </c>
      <c r="D445" s="80">
        <v>25</v>
      </c>
      <c r="E445" s="80">
        <v>2022</v>
      </c>
      <c r="F445" s="80" t="s">
        <v>568</v>
      </c>
      <c r="G445" s="174" t="s">
        <v>2117</v>
      </c>
      <c r="H445" s="80" t="s">
        <v>2118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7092</v>
      </c>
      <c r="AR445" s="81">
        <v>386</v>
      </c>
      <c r="AS445" s="81">
        <v>0</v>
      </c>
      <c r="AT445" s="81">
        <v>1</v>
      </c>
      <c r="AU445" s="81">
        <v>0</v>
      </c>
      <c r="AV445" s="81">
        <v>1</v>
      </c>
      <c r="AW445" s="81"/>
      <c r="AX445" s="82"/>
      <c r="AY445" s="81">
        <v>26719.999999999905</v>
      </c>
      <c r="AZ445" s="81">
        <v>7172.6</v>
      </c>
      <c r="BA445" s="81">
        <v>0</v>
      </c>
      <c r="BB445" s="81">
        <v>49.9</v>
      </c>
      <c r="BC445" s="81">
        <v>0</v>
      </c>
      <c r="BD445" s="81">
        <v>8424</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2137</v>
      </c>
      <c r="B446" s="80">
        <v>392</v>
      </c>
      <c r="C446" s="80">
        <v>1</v>
      </c>
      <c r="D446" s="80">
        <v>24</v>
      </c>
      <c r="E446" s="80">
        <v>1990</v>
      </c>
      <c r="F446" s="80" t="s">
        <v>562</v>
      </c>
      <c r="G446" s="80" t="s">
        <v>2138</v>
      </c>
      <c r="H446" s="80" t="s">
        <v>2139</v>
      </c>
      <c r="I446" s="177"/>
      <c r="J446" s="81">
        <v>248.14419710917718</v>
      </c>
      <c r="K446" s="81">
        <v>49.037284839134912</v>
      </c>
      <c r="L446" s="81">
        <v>9.5241164734235646</v>
      </c>
      <c r="M446" s="81">
        <v>321.33101971773107</v>
      </c>
      <c r="N446" s="81">
        <v>483.07685843321889</v>
      </c>
      <c r="O446" s="81">
        <v>350.85800427193084</v>
      </c>
      <c r="P446" s="81">
        <v>352.37681605181439</v>
      </c>
      <c r="Q446" s="81">
        <v>34.855751110779565</v>
      </c>
      <c r="R446" s="81">
        <v>0</v>
      </c>
      <c r="S446" s="81">
        <v>43.832785902269677</v>
      </c>
      <c r="T446" s="82"/>
      <c r="U446" s="81">
        <v>61898485</v>
      </c>
      <c r="V446" s="81">
        <v>18828</v>
      </c>
      <c r="W446" s="81">
        <v>87</v>
      </c>
      <c r="X446" s="81">
        <v>134033</v>
      </c>
      <c r="Y446" s="81">
        <v>211472</v>
      </c>
      <c r="Z446" s="81">
        <v>144312</v>
      </c>
      <c r="AA446" s="81">
        <v>85561</v>
      </c>
      <c r="AB446" s="81">
        <v>565939</v>
      </c>
      <c r="AC446" s="81">
        <v>0</v>
      </c>
      <c r="AD446" s="81">
        <v>43.832785902269677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2140</v>
      </c>
      <c r="B447" s="80">
        <v>393</v>
      </c>
      <c r="C447" s="80">
        <v>2</v>
      </c>
      <c r="D447" s="80">
        <v>24</v>
      </c>
      <c r="E447" s="80">
        <v>2005</v>
      </c>
      <c r="F447" s="80" t="s">
        <v>565</v>
      </c>
      <c r="G447" s="80" t="s">
        <v>2138</v>
      </c>
      <c r="H447" s="80" t="s">
        <v>2139</v>
      </c>
      <c r="I447" s="177"/>
      <c r="J447" s="81">
        <v>227.69384564673655</v>
      </c>
      <c r="K447" s="81">
        <v>31.877760464340557</v>
      </c>
      <c r="L447" s="81">
        <v>12.071608586730491</v>
      </c>
      <c r="M447" s="81">
        <v>512.53501967688942</v>
      </c>
      <c r="N447" s="81">
        <v>771.73298551389485</v>
      </c>
      <c r="O447" s="81">
        <v>361.37451055210403</v>
      </c>
      <c r="P447" s="81">
        <v>288.29830757910992</v>
      </c>
      <c r="Q447" s="81">
        <v>37.739939011574641</v>
      </c>
      <c r="R447" s="81">
        <v>0</v>
      </c>
      <c r="S447" s="81">
        <v>40.430202769058376</v>
      </c>
      <c r="T447" s="82"/>
      <c r="U447" s="81">
        <v>28934537</v>
      </c>
      <c r="V447" s="81">
        <v>14939</v>
      </c>
      <c r="W447" s="81">
        <v>145</v>
      </c>
      <c r="X447" s="81">
        <v>122060</v>
      </c>
      <c r="Y447" s="81">
        <v>291576</v>
      </c>
      <c r="Z447" s="81">
        <v>172002</v>
      </c>
      <c r="AA447" s="81">
        <v>57331</v>
      </c>
      <c r="AB447" s="81">
        <v>640585</v>
      </c>
      <c r="AC447" s="81">
        <v>0</v>
      </c>
      <c r="AD447" s="81">
        <v>40.430202769058376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2141</v>
      </c>
      <c r="B448" s="80">
        <v>394</v>
      </c>
      <c r="C448" s="80">
        <v>3</v>
      </c>
      <c r="D448" s="80">
        <v>24</v>
      </c>
      <c r="E448" s="80">
        <v>2006</v>
      </c>
      <c r="F448" s="80" t="s">
        <v>566</v>
      </c>
      <c r="G448" s="80" t="s">
        <v>2138</v>
      </c>
      <c r="H448" s="80" t="s">
        <v>2139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2142</v>
      </c>
      <c r="B449" s="80">
        <v>395</v>
      </c>
      <c r="C449" s="80">
        <v>4</v>
      </c>
      <c r="D449" s="80">
        <v>24</v>
      </c>
      <c r="E449" s="80">
        <v>2007</v>
      </c>
      <c r="F449" s="80" t="s">
        <v>567</v>
      </c>
      <c r="G449" s="80" t="s">
        <v>2138</v>
      </c>
      <c r="H449" s="80" t="s">
        <v>2139</v>
      </c>
      <c r="I449" s="177"/>
      <c r="J449" s="81">
        <v>262.27896389055229</v>
      </c>
      <c r="K449" s="81">
        <v>36.984205318353126</v>
      </c>
      <c r="L449" s="81">
        <v>19.421677990014267</v>
      </c>
      <c r="M449" s="81">
        <v>571.13493535643624</v>
      </c>
      <c r="N449" s="81">
        <v>831.38732675818585</v>
      </c>
      <c r="O449" s="81">
        <v>345.42039630564693</v>
      </c>
      <c r="P449" s="81">
        <v>283.03294717215334</v>
      </c>
      <c r="Q449" s="81">
        <v>40.296577042769307</v>
      </c>
      <c r="R449" s="81">
        <v>0</v>
      </c>
      <c r="S449" s="81">
        <v>43.21832741663254</v>
      </c>
      <c r="T449" s="82"/>
      <c r="U449" s="81">
        <v>28847569</v>
      </c>
      <c r="V449" s="81">
        <v>15604</v>
      </c>
      <c r="W449" s="81">
        <v>174</v>
      </c>
      <c r="X449" s="81">
        <v>145692</v>
      </c>
      <c r="Y449" s="81">
        <v>299272</v>
      </c>
      <c r="Z449" s="81">
        <v>170911</v>
      </c>
      <c r="AA449" s="81">
        <v>55426</v>
      </c>
      <c r="AB449" s="81">
        <v>647808</v>
      </c>
      <c r="AC449" s="81">
        <v>0</v>
      </c>
      <c r="AD449" s="81">
        <v>43.21832741663254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2143</v>
      </c>
      <c r="B450" s="80">
        <v>396</v>
      </c>
      <c r="C450" s="80">
        <v>5</v>
      </c>
      <c r="D450" s="80">
        <v>24</v>
      </c>
      <c r="E450" s="80">
        <v>2008</v>
      </c>
      <c r="F450" s="80" t="s">
        <v>84</v>
      </c>
      <c r="G450" s="80" t="s">
        <v>2138</v>
      </c>
      <c r="H450" s="80" t="s">
        <v>2139</v>
      </c>
      <c r="I450" s="177"/>
      <c r="J450" s="81">
        <v>203.4317846604111</v>
      </c>
      <c r="K450" s="81">
        <v>29.3381067171537</v>
      </c>
      <c r="L450" s="81">
        <v>17.379949145923852</v>
      </c>
      <c r="M450" s="81">
        <v>569.93399443845749</v>
      </c>
      <c r="N450" s="81">
        <v>825.14008894446272</v>
      </c>
      <c r="O450" s="81">
        <v>329.77935770948545</v>
      </c>
      <c r="P450" s="81">
        <v>276.13561039880022</v>
      </c>
      <c r="Q450" s="81">
        <v>39.815989129863809</v>
      </c>
      <c r="R450" s="81">
        <v>0</v>
      </c>
      <c r="S450" s="81">
        <v>51.991430066645783</v>
      </c>
      <c r="T450" s="82"/>
      <c r="U450" s="81">
        <v>28534129</v>
      </c>
      <c r="V450" s="81">
        <v>15604</v>
      </c>
      <c r="W450" s="81">
        <v>174</v>
      </c>
      <c r="X450" s="81">
        <v>145692</v>
      </c>
      <c r="Y450" s="81">
        <v>302122</v>
      </c>
      <c r="Z450" s="81">
        <v>168899</v>
      </c>
      <c r="AA450" s="81">
        <v>54137</v>
      </c>
      <c r="AB450" s="81">
        <v>650600</v>
      </c>
      <c r="AC450" s="81">
        <v>0</v>
      </c>
      <c r="AD450" s="81">
        <v>51.991430066645783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2144</v>
      </c>
      <c r="B451" s="80">
        <v>397</v>
      </c>
      <c r="C451" s="80">
        <v>6</v>
      </c>
      <c r="D451" s="80">
        <v>24</v>
      </c>
      <c r="E451" s="80">
        <v>2009</v>
      </c>
      <c r="F451" s="80" t="s">
        <v>85</v>
      </c>
      <c r="G451" s="80" t="s">
        <v>2138</v>
      </c>
      <c r="H451" s="80" t="s">
        <v>2139</v>
      </c>
      <c r="I451" s="177"/>
      <c r="J451" s="81">
        <v>193.51601250879372</v>
      </c>
      <c r="K451" s="81">
        <v>30.730114260718246</v>
      </c>
      <c r="L451" s="81">
        <v>17.522313850051933</v>
      </c>
      <c r="M451" s="81">
        <v>552.01403020243174</v>
      </c>
      <c r="N451" s="81">
        <v>758.15726459902419</v>
      </c>
      <c r="O451" s="81">
        <v>330.76542305880702</v>
      </c>
      <c r="P451" s="81">
        <v>262.50345071227463</v>
      </c>
      <c r="Q451" s="81">
        <v>38.054861154704497</v>
      </c>
      <c r="R451" s="81">
        <v>0</v>
      </c>
      <c r="S451" s="81">
        <v>57.272966194677252</v>
      </c>
      <c r="T451" s="82"/>
      <c r="U451" s="81">
        <v>23905701</v>
      </c>
      <c r="V451" s="81">
        <v>18844</v>
      </c>
      <c r="W451" s="81">
        <v>169</v>
      </c>
      <c r="X451" s="81">
        <v>161241</v>
      </c>
      <c r="Y451" s="81">
        <v>304190</v>
      </c>
      <c r="Z451" s="81">
        <v>167210</v>
      </c>
      <c r="AA451" s="81">
        <v>52834</v>
      </c>
      <c r="AB451" s="81">
        <v>652762</v>
      </c>
      <c r="AC451" s="81">
        <v>0</v>
      </c>
      <c r="AD451" s="81">
        <v>57.272966194677252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118.798</v>
      </c>
      <c r="BJ451" s="81">
        <v>0</v>
      </c>
      <c r="BK451" s="81">
        <v>186.28900000000002</v>
      </c>
      <c r="BL451" s="81">
        <v>0</v>
      </c>
      <c r="BM451" s="82"/>
      <c r="BN451" s="81">
        <v>0</v>
      </c>
      <c r="BO451" s="81">
        <v>0</v>
      </c>
      <c r="BP451" s="81">
        <v>5</v>
      </c>
      <c r="BQ451" s="81">
        <v>0</v>
      </c>
      <c r="BR451" s="81">
        <v>13</v>
      </c>
      <c r="BS451" s="81">
        <v>0</v>
      </c>
      <c r="BT451"/>
      <c r="BU451" s="80"/>
      <c r="BV451" s="80"/>
      <c r="BW451" s="80"/>
      <c r="BX451" s="80"/>
      <c r="BY451" s="80"/>
      <c r="BZ451" s="80"/>
      <c r="CA451" s="80"/>
      <c r="CB451" s="80"/>
      <c r="CC451" s="80"/>
    </row>
    <row r="452" spans="1:81">
      <c r="A452" s="80" t="s">
        <v>2145</v>
      </c>
      <c r="B452" s="80">
        <v>398</v>
      </c>
      <c r="C452" s="80">
        <v>7</v>
      </c>
      <c r="D452" s="80">
        <v>24</v>
      </c>
      <c r="E452" s="80">
        <v>2010</v>
      </c>
      <c r="F452" s="80" t="s">
        <v>86</v>
      </c>
      <c r="G452" s="80" t="s">
        <v>2138</v>
      </c>
      <c r="H452" s="80" t="s">
        <v>2139</v>
      </c>
      <c r="I452" s="177"/>
      <c r="J452" s="81">
        <v>161.48491227595872</v>
      </c>
      <c r="K452" s="81">
        <v>27.548345050961057</v>
      </c>
      <c r="L452" s="81">
        <v>16.366766763788569</v>
      </c>
      <c r="M452" s="81">
        <v>558.43545593947169</v>
      </c>
      <c r="N452" s="81">
        <v>772.2841713077637</v>
      </c>
      <c r="O452" s="81">
        <v>326.20328037194457</v>
      </c>
      <c r="P452" s="81">
        <v>266.50083539862311</v>
      </c>
      <c r="Q452" s="81">
        <v>39.827610304900958</v>
      </c>
      <c r="R452" s="81">
        <v>0</v>
      </c>
      <c r="S452" s="81">
        <v>64.372670247455346</v>
      </c>
      <c r="T452" s="82"/>
      <c r="U452" s="81">
        <v>21323471</v>
      </c>
      <c r="V452" s="81">
        <v>18844</v>
      </c>
      <c r="W452" s="81">
        <v>169</v>
      </c>
      <c r="X452" s="81">
        <v>161241</v>
      </c>
      <c r="Y452" s="81">
        <v>305646</v>
      </c>
      <c r="Z452" s="81">
        <v>165670</v>
      </c>
      <c r="AA452" s="81">
        <v>52299</v>
      </c>
      <c r="AB452" s="81">
        <v>654615</v>
      </c>
      <c r="AC452" s="81">
        <v>0</v>
      </c>
      <c r="AD452" s="81">
        <v>64.372670247455346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120.547</v>
      </c>
      <c r="BJ452" s="81">
        <v>0</v>
      </c>
      <c r="BK452" s="81">
        <v>200.71700000000004</v>
      </c>
      <c r="BL452" s="81">
        <v>0</v>
      </c>
      <c r="BM452" s="82"/>
      <c r="BN452" s="81">
        <v>0</v>
      </c>
      <c r="BO452" s="81">
        <v>0</v>
      </c>
      <c r="BP452" s="81">
        <v>6</v>
      </c>
      <c r="BQ452" s="81">
        <v>0</v>
      </c>
      <c r="BR452" s="81">
        <v>15</v>
      </c>
      <c r="BS452" s="81">
        <v>0</v>
      </c>
      <c r="BT452"/>
      <c r="BU452" s="80">
        <v>225.511</v>
      </c>
      <c r="BV452" s="80">
        <v>57.7</v>
      </c>
      <c r="BW452" s="80">
        <v>0</v>
      </c>
      <c r="BX452" s="80">
        <v>0</v>
      </c>
      <c r="BY452" s="80">
        <v>38.052999999999997</v>
      </c>
      <c r="BZ452" s="80">
        <v>0</v>
      </c>
      <c r="CA452" s="80">
        <v>0</v>
      </c>
      <c r="CB452" s="80">
        <v>0</v>
      </c>
      <c r="CC452" s="80">
        <v>0</v>
      </c>
    </row>
    <row r="453" spans="1:81">
      <c r="A453" s="80" t="s">
        <v>2146</v>
      </c>
      <c r="B453" s="80">
        <v>399</v>
      </c>
      <c r="C453" s="80">
        <v>8</v>
      </c>
      <c r="D453" s="80">
        <v>24</v>
      </c>
      <c r="E453" s="80">
        <v>2011</v>
      </c>
      <c r="F453" s="80" t="s">
        <v>87</v>
      </c>
      <c r="G453" s="80" t="s">
        <v>2138</v>
      </c>
      <c r="H453" s="80" t="s">
        <v>2139</v>
      </c>
      <c r="I453" s="177"/>
      <c r="J453" s="81">
        <v>190.76164292085542</v>
      </c>
      <c r="K453" s="81">
        <v>41.588394839189007</v>
      </c>
      <c r="L453" s="81">
        <v>7.2165734424004784</v>
      </c>
      <c r="M453" s="81">
        <v>710.11827711654792</v>
      </c>
      <c r="N453" s="81">
        <v>893.27179461170419</v>
      </c>
      <c r="O453" s="81">
        <v>318.02420205626697</v>
      </c>
      <c r="P453" s="81">
        <v>257.65133579219543</v>
      </c>
      <c r="Q453" s="81">
        <v>45.853950098306001</v>
      </c>
      <c r="R453" s="81">
        <v>0</v>
      </c>
      <c r="S453" s="81">
        <v>66.837068618188937</v>
      </c>
      <c r="T453" s="82"/>
      <c r="U453" s="81">
        <v>23666987</v>
      </c>
      <c r="V453" s="81">
        <v>18844</v>
      </c>
      <c r="W453" s="81">
        <v>169</v>
      </c>
      <c r="X453" s="81">
        <v>161241</v>
      </c>
      <c r="Y453" s="81">
        <v>306061</v>
      </c>
      <c r="Z453" s="81">
        <v>165025</v>
      </c>
      <c r="AA453" s="81">
        <v>52067</v>
      </c>
      <c r="AB453" s="81">
        <v>653392</v>
      </c>
      <c r="AC453" s="81">
        <v>0</v>
      </c>
      <c r="AD453" s="81">
        <v>66.837068618188937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131.19</v>
      </c>
      <c r="BJ453" s="81">
        <v>0</v>
      </c>
      <c r="BK453" s="81">
        <v>98.097999999999999</v>
      </c>
      <c r="BL453" s="81">
        <v>0</v>
      </c>
      <c r="BM453" s="82"/>
      <c r="BN453" s="81">
        <v>0</v>
      </c>
      <c r="BO453" s="81">
        <v>0</v>
      </c>
      <c r="BP453" s="81">
        <v>6</v>
      </c>
      <c r="BQ453" s="81">
        <v>0</v>
      </c>
      <c r="BR453" s="81">
        <v>14</v>
      </c>
      <c r="BS453" s="81">
        <v>0</v>
      </c>
      <c r="BT453"/>
      <c r="BU453" s="80">
        <v>211.619</v>
      </c>
      <c r="BV453" s="80">
        <v>0</v>
      </c>
      <c r="BW453" s="80">
        <v>17.669</v>
      </c>
      <c r="BX453" s="80">
        <v>0</v>
      </c>
      <c r="BY453" s="80">
        <v>0</v>
      </c>
      <c r="BZ453" s="80">
        <v>0</v>
      </c>
      <c r="CA453" s="80">
        <v>0</v>
      </c>
      <c r="CB453" s="80">
        <v>0</v>
      </c>
      <c r="CC453" s="80">
        <v>0</v>
      </c>
    </row>
    <row r="454" spans="1:81">
      <c r="A454" s="80" t="s">
        <v>2147</v>
      </c>
      <c r="B454" s="80">
        <v>400</v>
      </c>
      <c r="C454" s="80">
        <v>9</v>
      </c>
      <c r="D454" s="80">
        <v>24</v>
      </c>
      <c r="E454" s="80">
        <v>2012</v>
      </c>
      <c r="F454" s="80" t="s">
        <v>88</v>
      </c>
      <c r="G454" s="80" t="s">
        <v>2138</v>
      </c>
      <c r="H454" s="80" t="s">
        <v>2139</v>
      </c>
      <c r="I454" s="177"/>
      <c r="J454" s="81">
        <v>165.12675126808193</v>
      </c>
      <c r="K454" s="81">
        <v>41.024017098136184</v>
      </c>
      <c r="L454" s="81">
        <v>7.144787536863725</v>
      </c>
      <c r="M454" s="81">
        <v>747.69343509623548</v>
      </c>
      <c r="N454" s="81">
        <v>977.88680937599156</v>
      </c>
      <c r="O454" s="81">
        <v>313.72627574135686</v>
      </c>
      <c r="P454" s="81">
        <v>258.365806767219</v>
      </c>
      <c r="Q454" s="81">
        <v>51.462497480251088</v>
      </c>
      <c r="R454" s="81">
        <v>0</v>
      </c>
      <c r="S454" s="81">
        <v>70.593692235151806</v>
      </c>
      <c r="T454" s="82"/>
      <c r="U454" s="81">
        <v>22090848</v>
      </c>
      <c r="V454" s="81">
        <v>18844</v>
      </c>
      <c r="W454" s="81">
        <v>169</v>
      </c>
      <c r="X454" s="81">
        <v>161241</v>
      </c>
      <c r="Y454" s="81">
        <v>317351</v>
      </c>
      <c r="Z454" s="81">
        <v>164086</v>
      </c>
      <c r="AA454" s="81">
        <v>51916</v>
      </c>
      <c r="AB454" s="81">
        <v>674944</v>
      </c>
      <c r="AC454" s="81">
        <v>0</v>
      </c>
      <c r="AD454" s="81">
        <v>70.593692235151806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130.184</v>
      </c>
      <c r="BJ454" s="81">
        <v>0</v>
      </c>
      <c r="BK454" s="81">
        <v>141.79400000000001</v>
      </c>
      <c r="BL454" s="81">
        <v>0</v>
      </c>
      <c r="BM454" s="82"/>
      <c r="BN454" s="81">
        <v>0</v>
      </c>
      <c r="BO454" s="81">
        <v>0</v>
      </c>
      <c r="BP454" s="81">
        <v>6</v>
      </c>
      <c r="BQ454" s="81">
        <v>0</v>
      </c>
      <c r="BR454" s="81">
        <v>14</v>
      </c>
      <c r="BS454" s="81">
        <v>0</v>
      </c>
      <c r="BT454"/>
      <c r="BU454" s="80">
        <v>222.929</v>
      </c>
      <c r="BV454" s="80">
        <v>0</v>
      </c>
      <c r="BW454" s="80">
        <v>15.083</v>
      </c>
      <c r="BX454" s="80">
        <v>0</v>
      </c>
      <c r="BY454" s="80">
        <v>33.966000000000001</v>
      </c>
      <c r="BZ454" s="80">
        <v>0</v>
      </c>
      <c r="CA454" s="80">
        <v>0</v>
      </c>
      <c r="CB454" s="80">
        <v>0</v>
      </c>
      <c r="CC454" s="80">
        <v>0</v>
      </c>
    </row>
    <row r="455" spans="1:81">
      <c r="A455" s="80" t="s">
        <v>2148</v>
      </c>
      <c r="B455" s="80">
        <v>401</v>
      </c>
      <c r="C455" s="80">
        <v>10</v>
      </c>
      <c r="D455" s="80">
        <v>24</v>
      </c>
      <c r="E455" s="80">
        <v>2013</v>
      </c>
      <c r="F455" s="80" t="s">
        <v>89</v>
      </c>
      <c r="G455" s="80" t="s">
        <v>2138</v>
      </c>
      <c r="H455" s="80" t="s">
        <v>2139</v>
      </c>
      <c r="I455" s="177"/>
      <c r="J455" s="81">
        <v>150.88885291678847</v>
      </c>
      <c r="K455" s="81">
        <v>35.37616986476398</v>
      </c>
      <c r="L455" s="81">
        <v>6.5483756723916908</v>
      </c>
      <c r="M455" s="81">
        <v>795.56031269839207</v>
      </c>
      <c r="N455" s="81">
        <v>944.84940182674859</v>
      </c>
      <c r="O455" s="81">
        <v>300.25907733762642</v>
      </c>
      <c r="P455" s="81">
        <v>260.25345289326003</v>
      </c>
      <c r="Q455" s="81">
        <v>52.301775087455702</v>
      </c>
      <c r="R455" s="81">
        <v>0</v>
      </c>
      <c r="S455" s="81">
        <v>75.234403088379196</v>
      </c>
      <c r="T455" s="82"/>
      <c r="U455" s="81">
        <v>19532413</v>
      </c>
      <c r="V455" s="81">
        <v>18844</v>
      </c>
      <c r="W455" s="81">
        <v>169</v>
      </c>
      <c r="X455" s="81">
        <v>161241</v>
      </c>
      <c r="Y455" s="81">
        <v>318944</v>
      </c>
      <c r="Z455" s="81">
        <v>164054</v>
      </c>
      <c r="AA455" s="81">
        <v>52099</v>
      </c>
      <c r="AB455" s="81">
        <v>676116</v>
      </c>
      <c r="AC455" s="81">
        <v>0</v>
      </c>
      <c r="AD455" s="81">
        <v>75.234403088379196</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128.684</v>
      </c>
      <c r="BJ455" s="81">
        <v>0</v>
      </c>
      <c r="BK455" s="81">
        <v>217.35499999999996</v>
      </c>
      <c r="BL455" s="81">
        <v>0</v>
      </c>
      <c r="BM455" s="82"/>
      <c r="BN455" s="81">
        <v>0</v>
      </c>
      <c r="BO455" s="81">
        <v>0</v>
      </c>
      <c r="BP455" s="81">
        <v>6</v>
      </c>
      <c r="BQ455" s="81">
        <v>0</v>
      </c>
      <c r="BR455" s="81">
        <v>15</v>
      </c>
      <c r="BS455" s="81">
        <v>0</v>
      </c>
      <c r="BT455"/>
      <c r="BU455" s="80">
        <v>234.17599999999999</v>
      </c>
      <c r="BV455" s="80">
        <v>61.197000000000003</v>
      </c>
      <c r="BW455" s="80">
        <v>12.22</v>
      </c>
      <c r="BX455" s="80">
        <v>0</v>
      </c>
      <c r="BY455" s="80">
        <v>38.445999999999998</v>
      </c>
      <c r="BZ455" s="80">
        <v>0</v>
      </c>
      <c r="CA455" s="80">
        <v>0</v>
      </c>
      <c r="CB455" s="80">
        <v>0</v>
      </c>
      <c r="CC455" s="80">
        <v>0</v>
      </c>
    </row>
    <row r="456" spans="1:81">
      <c r="A456" s="80" t="s">
        <v>2149</v>
      </c>
      <c r="B456" s="80">
        <v>402</v>
      </c>
      <c r="C456" s="80">
        <v>11</v>
      </c>
      <c r="D456" s="80">
        <v>24</v>
      </c>
      <c r="E456" s="80">
        <v>2014</v>
      </c>
      <c r="F456" s="80" t="s">
        <v>90</v>
      </c>
      <c r="G456" s="80" t="s">
        <v>2138</v>
      </c>
      <c r="H456" s="80" t="s">
        <v>2139</v>
      </c>
      <c r="I456" s="177"/>
      <c r="J456" s="81">
        <v>133.95948355045701</v>
      </c>
      <c r="K456" s="81">
        <v>31.856175588145174</v>
      </c>
      <c r="L456" s="81">
        <v>29.822246408211555</v>
      </c>
      <c r="M456" s="81">
        <v>719.02155303787617</v>
      </c>
      <c r="N456" s="81">
        <v>857.98495564667223</v>
      </c>
      <c r="O456" s="81">
        <v>284.85106098055718</v>
      </c>
      <c r="P456" s="81">
        <v>263.48001487442303</v>
      </c>
      <c r="Q456" s="81">
        <v>50.48890674309493</v>
      </c>
      <c r="R456" s="81">
        <v>0</v>
      </c>
      <c r="S456" s="81">
        <v>71.35744471105069</v>
      </c>
      <c r="T456" s="82"/>
      <c r="U456" s="81">
        <v>19890563</v>
      </c>
      <c r="V456" s="81">
        <v>16225</v>
      </c>
      <c r="W456" s="81">
        <v>337</v>
      </c>
      <c r="X456" s="81">
        <v>160934</v>
      </c>
      <c r="Y456" s="81">
        <v>322827</v>
      </c>
      <c r="Z456" s="81">
        <v>163917</v>
      </c>
      <c r="AA456" s="81">
        <v>52472</v>
      </c>
      <c r="AB456" s="81">
        <v>680262</v>
      </c>
      <c r="AC456" s="81">
        <v>0</v>
      </c>
      <c r="AD456" s="81">
        <v>71.35744471105069</v>
      </c>
      <c r="AE456" s="82"/>
      <c r="AF456" s="81">
        <v>186159423.94212157</v>
      </c>
      <c r="AG456" s="81">
        <v>30013284.239641335</v>
      </c>
      <c r="AH456" s="81">
        <v>7505956.4264801219</v>
      </c>
      <c r="AI456" s="81">
        <v>987407067.52567816</v>
      </c>
      <c r="AJ456" s="81">
        <v>1192273295.6907246</v>
      </c>
      <c r="AK456" s="81">
        <v>0</v>
      </c>
      <c r="AL456" s="81">
        <v>0</v>
      </c>
      <c r="AM456" s="81">
        <v>93389807.298699751</v>
      </c>
      <c r="AN456" s="81">
        <v>0</v>
      </c>
      <c r="AO456" s="81">
        <v>0</v>
      </c>
      <c r="AP456" s="82"/>
      <c r="AQ456" s="81">
        <v>2593</v>
      </c>
      <c r="AR456" s="81">
        <v>133</v>
      </c>
      <c r="AS456" s="81">
        <v>0</v>
      </c>
      <c r="AT456" s="81">
        <v>1</v>
      </c>
      <c r="AU456" s="81">
        <v>0</v>
      </c>
      <c r="AV456" s="81">
        <v>1</v>
      </c>
      <c r="AW456" s="81" t="s">
        <v>564</v>
      </c>
      <c r="AX456" s="82"/>
      <c r="AY456" s="81">
        <v>9366.1</v>
      </c>
      <c r="AZ456" s="81">
        <v>1995.1</v>
      </c>
      <c r="BA456" s="81">
        <v>0</v>
      </c>
      <c r="BB456" s="81">
        <v>340</v>
      </c>
      <c r="BC456" s="81">
        <v>0</v>
      </c>
      <c r="BD456" s="81">
        <v>6765</v>
      </c>
      <c r="BE456" s="81" t="s">
        <v>564</v>
      </c>
      <c r="BF456" s="82"/>
      <c r="BG456" s="81">
        <v>0</v>
      </c>
      <c r="BH456" s="81">
        <v>0</v>
      </c>
      <c r="BI456" s="81">
        <v>133.89500000000001</v>
      </c>
      <c r="BJ456" s="81">
        <v>0</v>
      </c>
      <c r="BK456" s="81">
        <v>203.31</v>
      </c>
      <c r="BL456" s="81">
        <v>0</v>
      </c>
      <c r="BM456" s="82"/>
      <c r="BN456" s="81">
        <v>0</v>
      </c>
      <c r="BO456" s="81">
        <v>0</v>
      </c>
      <c r="BP456" s="81">
        <v>7</v>
      </c>
      <c r="BQ456" s="81">
        <v>0</v>
      </c>
      <c r="BR456" s="81">
        <v>15</v>
      </c>
      <c r="BS456" s="81">
        <v>0</v>
      </c>
      <c r="BT456"/>
      <c r="BU456" s="80">
        <v>228.23599999999999</v>
      </c>
      <c r="BV456" s="80">
        <v>58.448999999999998</v>
      </c>
      <c r="BW456" s="80">
        <v>15.51</v>
      </c>
      <c r="BX456" s="80">
        <v>0</v>
      </c>
      <c r="BY456" s="80">
        <v>35.01</v>
      </c>
      <c r="BZ456" s="80">
        <v>0</v>
      </c>
      <c r="CA456" s="80">
        <v>0</v>
      </c>
      <c r="CB456" s="80">
        <v>0</v>
      </c>
      <c r="CC456" s="80">
        <v>0</v>
      </c>
    </row>
    <row r="457" spans="1:81">
      <c r="A457" s="80" t="s">
        <v>2150</v>
      </c>
      <c r="B457" s="80">
        <v>403</v>
      </c>
      <c r="C457" s="80">
        <v>12</v>
      </c>
      <c r="D457" s="80">
        <v>24</v>
      </c>
      <c r="E457" s="80">
        <v>2015</v>
      </c>
      <c r="F457" s="80" t="s">
        <v>91</v>
      </c>
      <c r="G457" s="80" t="s">
        <v>2138</v>
      </c>
      <c r="H457" s="80" t="s">
        <v>2139</v>
      </c>
      <c r="I457" s="177"/>
      <c r="J457" s="81">
        <v>157.60752474776544</v>
      </c>
      <c r="K457" s="81">
        <v>33.879476871100799</v>
      </c>
      <c r="L457" s="81">
        <v>37.1726387631794</v>
      </c>
      <c r="M457" s="81">
        <v>764.99536653940652</v>
      </c>
      <c r="N457" s="81">
        <v>869.65530992370554</v>
      </c>
      <c r="O457" s="81">
        <v>282.6026648274331</v>
      </c>
      <c r="P457" s="81">
        <v>265.21501531909513</v>
      </c>
      <c r="Q457" s="81">
        <v>49.871160418123836</v>
      </c>
      <c r="R457" s="81">
        <v>0</v>
      </c>
      <c r="S457" s="81">
        <v>75.623014518300309</v>
      </c>
      <c r="T457" s="82"/>
      <c r="U457" s="81">
        <v>21229660</v>
      </c>
      <c r="V457" s="81">
        <v>16225</v>
      </c>
      <c r="W457" s="81">
        <v>337</v>
      </c>
      <c r="X457" s="81">
        <v>160934</v>
      </c>
      <c r="Y457" s="81">
        <v>328681</v>
      </c>
      <c r="Z457" s="81">
        <v>164190</v>
      </c>
      <c r="AA457" s="81">
        <v>52776</v>
      </c>
      <c r="AB457" s="81">
        <v>686387</v>
      </c>
      <c r="AC457" s="81">
        <v>0</v>
      </c>
      <c r="AD457" s="81">
        <v>75.623014518300309</v>
      </c>
      <c r="AE457" s="82"/>
      <c r="AF457" s="81">
        <v>213484863.6682865</v>
      </c>
      <c r="AG457" s="81">
        <v>28081661.927630961</v>
      </c>
      <c r="AH457" s="81">
        <v>7576141.8261699416</v>
      </c>
      <c r="AI457" s="81">
        <v>941625047.52760887</v>
      </c>
      <c r="AJ457" s="81">
        <v>1240827514.8983133</v>
      </c>
      <c r="AK457" s="81">
        <v>0</v>
      </c>
      <c r="AL457" s="81">
        <v>0</v>
      </c>
      <c r="AM457" s="81">
        <v>94066459.06482698</v>
      </c>
      <c r="AN457" s="81">
        <v>0</v>
      </c>
      <c r="AO457" s="81">
        <v>0</v>
      </c>
      <c r="AP457" s="82"/>
      <c r="AQ457" s="81">
        <v>2809</v>
      </c>
      <c r="AR457" s="81">
        <v>170</v>
      </c>
      <c r="AS457" s="81">
        <v>0</v>
      </c>
      <c r="AT457" s="81">
        <v>1</v>
      </c>
      <c r="AU457" s="81">
        <v>0</v>
      </c>
      <c r="AV457" s="81">
        <v>1</v>
      </c>
      <c r="AW457" s="81" t="s">
        <v>564</v>
      </c>
      <c r="AX457" s="82"/>
      <c r="AY457" s="81">
        <v>10240.099999999999</v>
      </c>
      <c r="AZ457" s="81">
        <v>2545.1999999999998</v>
      </c>
      <c r="BA457" s="81">
        <v>0</v>
      </c>
      <c r="BB457" s="81">
        <v>340</v>
      </c>
      <c r="BC457" s="81">
        <v>0</v>
      </c>
      <c r="BD457" s="81">
        <v>6765</v>
      </c>
      <c r="BE457" s="81" t="s">
        <v>564</v>
      </c>
      <c r="BF457" s="82"/>
      <c r="BG457" s="81">
        <v>0</v>
      </c>
      <c r="BH457" s="81">
        <v>0</v>
      </c>
      <c r="BI457" s="81">
        <v>140.08799999999999</v>
      </c>
      <c r="BJ457" s="81">
        <v>0</v>
      </c>
      <c r="BK457" s="81">
        <v>189.40299999999999</v>
      </c>
      <c r="BL457" s="81">
        <v>0</v>
      </c>
      <c r="BM457" s="82"/>
      <c r="BN457" s="81">
        <v>0</v>
      </c>
      <c r="BO457" s="81">
        <v>0</v>
      </c>
      <c r="BP457" s="81">
        <v>8</v>
      </c>
      <c r="BQ457" s="81">
        <v>0</v>
      </c>
      <c r="BR457" s="81">
        <v>14</v>
      </c>
      <c r="BS457" s="81">
        <v>0</v>
      </c>
      <c r="BT457"/>
      <c r="BU457" s="80">
        <v>216.345</v>
      </c>
      <c r="BV457" s="80">
        <v>63.597999999999999</v>
      </c>
      <c r="BW457" s="80">
        <v>13.548</v>
      </c>
      <c r="BX457" s="80">
        <v>0</v>
      </c>
      <c r="BY457" s="80">
        <v>36</v>
      </c>
      <c r="BZ457" s="80">
        <v>0</v>
      </c>
      <c r="CA457" s="80">
        <v>0</v>
      </c>
      <c r="CB457" s="80">
        <v>0</v>
      </c>
      <c r="CC457" s="80">
        <v>0</v>
      </c>
    </row>
    <row r="458" spans="1:81">
      <c r="A458" s="80" t="s">
        <v>2151</v>
      </c>
      <c r="B458" s="80">
        <v>404</v>
      </c>
      <c r="C458" s="80">
        <v>13</v>
      </c>
      <c r="D458" s="80">
        <v>24</v>
      </c>
      <c r="E458" s="80">
        <v>2016</v>
      </c>
      <c r="F458" s="80" t="s">
        <v>92</v>
      </c>
      <c r="G458" s="80" t="s">
        <v>2138</v>
      </c>
      <c r="H458" s="80" t="s">
        <v>2139</v>
      </c>
      <c r="I458" s="177"/>
      <c r="J458" s="81">
        <v>121.54733805037787</v>
      </c>
      <c r="K458" s="81">
        <v>34.895466222366707</v>
      </c>
      <c r="L458" s="81">
        <v>42.006686680581566</v>
      </c>
      <c r="M458" s="81">
        <v>589.24366298592929</v>
      </c>
      <c r="N458" s="81">
        <v>837.65108398641462</v>
      </c>
      <c r="O458" s="81">
        <v>279.76769679367112</v>
      </c>
      <c r="P458" s="81">
        <v>265.45141414547328</v>
      </c>
      <c r="Q458" s="81">
        <v>48.843036107568068</v>
      </c>
      <c r="R458" s="81">
        <v>0</v>
      </c>
      <c r="S458" s="81">
        <v>93.633043657791276</v>
      </c>
      <c r="T458" s="82"/>
      <c r="U458" s="81">
        <v>19144231</v>
      </c>
      <c r="V458" s="81">
        <v>16225</v>
      </c>
      <c r="W458" s="81">
        <v>337</v>
      </c>
      <c r="X458" s="81">
        <v>160934</v>
      </c>
      <c r="Y458" s="81">
        <v>333759</v>
      </c>
      <c r="Z458" s="81">
        <v>164541</v>
      </c>
      <c r="AA458" s="81">
        <v>54634</v>
      </c>
      <c r="AB458" s="81">
        <v>691514</v>
      </c>
      <c r="AC458" s="81">
        <v>0</v>
      </c>
      <c r="AD458" s="81">
        <v>93.633043657791276</v>
      </c>
      <c r="AE458" s="82"/>
      <c r="AF458" s="81">
        <v>174893444.54667509</v>
      </c>
      <c r="AG458" s="81">
        <v>27605018.491649419</v>
      </c>
      <c r="AH458" s="81">
        <v>6515602.4146596752</v>
      </c>
      <c r="AI458" s="81">
        <v>910423845.28374875</v>
      </c>
      <c r="AJ458" s="81">
        <v>1209037272.288841</v>
      </c>
      <c r="AK458" s="81">
        <v>0</v>
      </c>
      <c r="AL458" s="81">
        <v>0</v>
      </c>
      <c r="AM458" s="81">
        <v>94842719.194400251</v>
      </c>
      <c r="AN458" s="81">
        <v>0</v>
      </c>
      <c r="AO458" s="81">
        <v>0</v>
      </c>
      <c r="AP458" s="82"/>
      <c r="AQ458" s="81">
        <v>2983</v>
      </c>
      <c r="AR458" s="81">
        <v>204</v>
      </c>
      <c r="AS458" s="81">
        <v>0</v>
      </c>
      <c r="AT458" s="81">
        <v>1</v>
      </c>
      <c r="AU458" s="81">
        <v>0</v>
      </c>
      <c r="AV458" s="81">
        <v>1</v>
      </c>
      <c r="AW458" s="81" t="s">
        <v>564</v>
      </c>
      <c r="AX458" s="82"/>
      <c r="AY458" s="81">
        <v>10976.9</v>
      </c>
      <c r="AZ458" s="81">
        <v>3028.1</v>
      </c>
      <c r="BA458" s="81">
        <v>0</v>
      </c>
      <c r="BB458" s="81">
        <v>340</v>
      </c>
      <c r="BC458" s="81">
        <v>0</v>
      </c>
      <c r="BD458" s="81">
        <v>6765</v>
      </c>
      <c r="BE458" s="81" t="s">
        <v>564</v>
      </c>
      <c r="BF458" s="82"/>
      <c r="BG458" s="81">
        <v>0</v>
      </c>
      <c r="BH458" s="81">
        <v>0</v>
      </c>
      <c r="BI458" s="81">
        <v>131.55500000000001</v>
      </c>
      <c r="BJ458" s="81">
        <v>0</v>
      </c>
      <c r="BK458" s="81">
        <v>147.86599999999999</v>
      </c>
      <c r="BL458" s="81">
        <v>0</v>
      </c>
      <c r="BM458" s="82"/>
      <c r="BN458" s="81">
        <v>0</v>
      </c>
      <c r="BO458" s="81">
        <v>0</v>
      </c>
      <c r="BP458" s="81">
        <v>8</v>
      </c>
      <c r="BQ458" s="81">
        <v>0</v>
      </c>
      <c r="BR458" s="81">
        <v>14</v>
      </c>
      <c r="BS458" s="81">
        <v>0</v>
      </c>
      <c r="BT458"/>
      <c r="BU458" s="80">
        <v>208.10599999999999</v>
      </c>
      <c r="BV458" s="80">
        <v>60.914000000000001</v>
      </c>
      <c r="BW458" s="80">
        <v>10.401</v>
      </c>
      <c r="BX458" s="80">
        <v>0</v>
      </c>
      <c r="BY458" s="80">
        <v>0</v>
      </c>
      <c r="BZ458" s="80">
        <v>0</v>
      </c>
      <c r="CA458" s="80">
        <v>0</v>
      </c>
      <c r="CB458" s="80">
        <v>0</v>
      </c>
      <c r="CC458" s="80">
        <v>0</v>
      </c>
    </row>
    <row r="459" spans="1:81">
      <c r="A459" s="80" t="s">
        <v>2152</v>
      </c>
      <c r="B459" s="80">
        <v>405</v>
      </c>
      <c r="C459" s="80">
        <v>14</v>
      </c>
      <c r="D459" s="80">
        <v>24</v>
      </c>
      <c r="E459" s="80">
        <v>2017</v>
      </c>
      <c r="F459" s="80" t="s">
        <v>71</v>
      </c>
      <c r="G459" s="80" t="s">
        <v>2138</v>
      </c>
      <c r="H459" s="80" t="s">
        <v>2139</v>
      </c>
      <c r="I459" s="177"/>
      <c r="J459" s="81">
        <v>118.19335081589051</v>
      </c>
      <c r="K459" s="81">
        <v>35.698674639108738</v>
      </c>
      <c r="L459" s="81">
        <v>34.59663096643726</v>
      </c>
      <c r="M459" s="81">
        <v>591.16034089114873</v>
      </c>
      <c r="N459" s="81">
        <v>866.09817411447375</v>
      </c>
      <c r="O459" s="81">
        <v>275.81303424879889</v>
      </c>
      <c r="P459" s="81">
        <v>264.37819512800115</v>
      </c>
      <c r="Q459" s="81">
        <v>47.493955952632291</v>
      </c>
      <c r="R459" s="81">
        <v>0</v>
      </c>
      <c r="S459" s="81">
        <v>99.52222894614485</v>
      </c>
      <c r="T459" s="82"/>
      <c r="U459" s="81">
        <v>20108872</v>
      </c>
      <c r="V459" s="81">
        <v>16225</v>
      </c>
      <c r="W459" s="81">
        <v>337</v>
      </c>
      <c r="X459" s="81">
        <v>160934</v>
      </c>
      <c r="Y459" s="81">
        <v>338263</v>
      </c>
      <c r="Z459" s="81">
        <v>164906</v>
      </c>
      <c r="AA459" s="81">
        <v>54760</v>
      </c>
      <c r="AB459" s="81">
        <v>695366</v>
      </c>
      <c r="AC459" s="81">
        <v>0</v>
      </c>
      <c r="AD459" s="81">
        <v>99.52222894614485</v>
      </c>
      <c r="AE459" s="82"/>
      <c r="AF459" s="81">
        <v>174761839.9086884</v>
      </c>
      <c r="AG459" s="81">
        <v>28870099.310842238</v>
      </c>
      <c r="AH459" s="81">
        <v>7291661.4763433915</v>
      </c>
      <c r="AI459" s="81">
        <v>952856312.31249106</v>
      </c>
      <c r="AJ459" s="81">
        <v>1250746209.9632421</v>
      </c>
      <c r="AK459" s="81">
        <v>0</v>
      </c>
      <c r="AL459" s="81">
        <v>0</v>
      </c>
      <c r="AM459" s="81">
        <v>95520259.390799418</v>
      </c>
      <c r="AN459" s="81">
        <v>0</v>
      </c>
      <c r="AO459" s="81">
        <v>0</v>
      </c>
      <c r="AP459" s="82"/>
      <c r="AQ459" s="81">
        <v>3129</v>
      </c>
      <c r="AR459" s="81">
        <v>228</v>
      </c>
      <c r="AS459" s="81">
        <v>0</v>
      </c>
      <c r="AT459" s="81">
        <v>1</v>
      </c>
      <c r="AU459" s="81">
        <v>0</v>
      </c>
      <c r="AV459" s="81">
        <v>1</v>
      </c>
      <c r="AW459" s="81" t="s">
        <v>564</v>
      </c>
      <c r="AX459" s="82"/>
      <c r="AY459" s="81">
        <v>11577</v>
      </c>
      <c r="AZ459" s="81">
        <v>3444.5000000000009</v>
      </c>
      <c r="BA459" s="81">
        <v>0</v>
      </c>
      <c r="BB459" s="81">
        <v>340</v>
      </c>
      <c r="BC459" s="81">
        <v>0</v>
      </c>
      <c r="BD459" s="81">
        <v>6765</v>
      </c>
      <c r="BE459" s="81" t="s">
        <v>564</v>
      </c>
      <c r="BF459" s="82"/>
      <c r="BG459" s="81">
        <v>0</v>
      </c>
      <c r="BH459" s="81">
        <v>0</v>
      </c>
      <c r="BI459" s="81">
        <v>126.25700000000001</v>
      </c>
      <c r="BJ459" s="81">
        <v>0</v>
      </c>
      <c r="BK459" s="81">
        <v>185.886</v>
      </c>
      <c r="BL459" s="81">
        <v>0</v>
      </c>
      <c r="BM459" s="82"/>
      <c r="BN459" s="81">
        <v>0</v>
      </c>
      <c r="BO459" s="81">
        <v>0</v>
      </c>
      <c r="BP459" s="81">
        <v>8</v>
      </c>
      <c r="BQ459" s="81">
        <v>0</v>
      </c>
      <c r="BR459" s="81">
        <v>14</v>
      </c>
      <c r="BS459" s="81">
        <v>0</v>
      </c>
      <c r="BT459"/>
      <c r="BU459" s="80">
        <v>200.262</v>
      </c>
      <c r="BV459" s="80">
        <v>66.591999999999999</v>
      </c>
      <c r="BW459" s="80">
        <v>13.209</v>
      </c>
      <c r="BX459" s="80">
        <v>0</v>
      </c>
      <c r="BY459" s="80">
        <v>32.08</v>
      </c>
      <c r="BZ459" s="80">
        <v>0</v>
      </c>
      <c r="CA459" s="80">
        <v>0</v>
      </c>
      <c r="CB459" s="80">
        <v>0</v>
      </c>
      <c r="CC459" s="80">
        <v>0</v>
      </c>
    </row>
    <row r="460" spans="1:81">
      <c r="A460" s="80" t="s">
        <v>2153</v>
      </c>
      <c r="B460" s="80">
        <v>406</v>
      </c>
      <c r="C460" s="80">
        <v>15</v>
      </c>
      <c r="D460" s="80">
        <v>24</v>
      </c>
      <c r="E460" s="80">
        <v>2018</v>
      </c>
      <c r="F460" s="80" t="s">
        <v>93</v>
      </c>
      <c r="G460" s="80" t="s">
        <v>2138</v>
      </c>
      <c r="H460" s="80" t="s">
        <v>2139</v>
      </c>
      <c r="I460" s="177"/>
      <c r="J460" s="81">
        <v>117.05143258009007</v>
      </c>
      <c r="K460" s="81">
        <v>33.561119804991456</v>
      </c>
      <c r="L460" s="81">
        <v>32.331590896926443</v>
      </c>
      <c r="M460" s="81">
        <v>586.65275268764594</v>
      </c>
      <c r="N460" s="81">
        <v>833.14590967078254</v>
      </c>
      <c r="O460" s="81">
        <v>270.26021537419427</v>
      </c>
      <c r="P460" s="81">
        <v>263.54852853019656</v>
      </c>
      <c r="Q460" s="81">
        <v>44.240900839319899</v>
      </c>
      <c r="R460" s="81">
        <v>0</v>
      </c>
      <c r="S460" s="81">
        <v>102.05709471697166</v>
      </c>
      <c r="T460" s="82"/>
      <c r="U460" s="81">
        <v>20119966</v>
      </c>
      <c r="V460" s="81">
        <v>16225</v>
      </c>
      <c r="W460" s="81">
        <v>337</v>
      </c>
      <c r="X460" s="81">
        <v>160934</v>
      </c>
      <c r="Y460" s="81">
        <v>342016</v>
      </c>
      <c r="Z460" s="81">
        <v>164680</v>
      </c>
      <c r="AA460" s="81">
        <v>55137</v>
      </c>
      <c r="AB460" s="81">
        <v>698031</v>
      </c>
      <c r="AC460" s="81">
        <v>0</v>
      </c>
      <c r="AD460" s="81">
        <v>102.0570947169717</v>
      </c>
      <c r="AE460" s="82"/>
      <c r="AF460" s="81">
        <v>170073080.36044559</v>
      </c>
      <c r="AG460" s="81">
        <v>25605702.440052319</v>
      </c>
      <c r="AH460" s="81">
        <v>6945433.076446428</v>
      </c>
      <c r="AI460" s="81">
        <v>912461170.14918256</v>
      </c>
      <c r="AJ460" s="81">
        <v>1237038221.5435059</v>
      </c>
      <c r="AK460" s="81">
        <v>0</v>
      </c>
      <c r="AL460" s="81">
        <v>0</v>
      </c>
      <c r="AM460" s="81">
        <v>96084742.461162969</v>
      </c>
      <c r="AN460" s="81">
        <v>0</v>
      </c>
      <c r="AO460" s="81">
        <v>0</v>
      </c>
      <c r="AP460" s="82"/>
      <c r="AQ460" s="81">
        <v>3280</v>
      </c>
      <c r="AR460" s="81">
        <v>263</v>
      </c>
      <c r="AS460" s="81">
        <v>0</v>
      </c>
      <c r="AT460" s="81">
        <v>1</v>
      </c>
      <c r="AU460" s="81">
        <v>0</v>
      </c>
      <c r="AV460" s="81">
        <v>1</v>
      </c>
      <c r="AW460" s="81" t="s">
        <v>564</v>
      </c>
      <c r="AX460" s="82"/>
      <c r="AY460" s="81">
        <v>12232.2</v>
      </c>
      <c r="AZ460" s="81">
        <v>3926.6</v>
      </c>
      <c r="BA460" s="81">
        <v>0</v>
      </c>
      <c r="BB460" s="81">
        <v>340</v>
      </c>
      <c r="BC460" s="81">
        <v>0</v>
      </c>
      <c r="BD460" s="81">
        <v>6765</v>
      </c>
      <c r="BE460" s="81" t="s">
        <v>564</v>
      </c>
      <c r="BF460" s="82"/>
      <c r="BG460" s="81">
        <v>0</v>
      </c>
      <c r="BH460" s="81">
        <v>0</v>
      </c>
      <c r="BI460" s="81">
        <v>128.43199999999999</v>
      </c>
      <c r="BJ460" s="81">
        <v>0</v>
      </c>
      <c r="BK460" s="81">
        <v>183.02499999999998</v>
      </c>
      <c r="BL460" s="81">
        <v>0</v>
      </c>
      <c r="BM460" s="82"/>
      <c r="BN460" s="81">
        <v>0</v>
      </c>
      <c r="BO460" s="81">
        <v>0</v>
      </c>
      <c r="BP460" s="81">
        <v>6</v>
      </c>
      <c r="BQ460" s="81">
        <v>0</v>
      </c>
      <c r="BR460" s="81">
        <v>14</v>
      </c>
      <c r="BS460" s="81">
        <v>0</v>
      </c>
      <c r="BT460"/>
      <c r="BU460" s="80">
        <v>192.49700000000001</v>
      </c>
      <c r="BV460" s="80">
        <v>69.052999999999997</v>
      </c>
      <c r="BW460" s="80">
        <v>15.958</v>
      </c>
      <c r="BX460" s="80">
        <v>0</v>
      </c>
      <c r="BY460" s="80">
        <v>33.948999999999998</v>
      </c>
      <c r="BZ460" s="80">
        <v>0</v>
      </c>
      <c r="CA460" s="80">
        <v>0</v>
      </c>
      <c r="CB460" s="80">
        <v>0</v>
      </c>
      <c r="CC460" s="80">
        <v>0</v>
      </c>
    </row>
    <row r="461" spans="1:81">
      <c r="A461" s="80" t="s">
        <v>2154</v>
      </c>
      <c r="B461" s="80">
        <v>407</v>
      </c>
      <c r="C461" s="80">
        <v>16</v>
      </c>
      <c r="D461" s="80">
        <v>24</v>
      </c>
      <c r="E461" s="80">
        <v>2019</v>
      </c>
      <c r="F461" s="80" t="s">
        <v>73</v>
      </c>
      <c r="G461" s="80" t="s">
        <v>2138</v>
      </c>
      <c r="H461" s="80" t="s">
        <v>2139</v>
      </c>
      <c r="I461" s="177"/>
      <c r="J461" s="81">
        <v>110.03265500978719</v>
      </c>
      <c r="K461" s="81">
        <v>30.391655673355007</v>
      </c>
      <c r="L461" s="81">
        <v>32.782213126875504</v>
      </c>
      <c r="M461" s="81">
        <v>567.61268945143661</v>
      </c>
      <c r="N461" s="81">
        <v>789.0544974913455</v>
      </c>
      <c r="O461" s="81">
        <v>262.21410945545142</v>
      </c>
      <c r="P461" s="81">
        <v>258.46131761067647</v>
      </c>
      <c r="Q461" s="81">
        <v>43.201027938957893</v>
      </c>
      <c r="R461" s="81">
        <v>0</v>
      </c>
      <c r="S461" s="81">
        <v>106.48209436470869</v>
      </c>
      <c r="T461" s="82"/>
      <c r="U461" s="81">
        <v>19776643</v>
      </c>
      <c r="V461" s="81">
        <v>16225</v>
      </c>
      <c r="W461" s="81">
        <v>337</v>
      </c>
      <c r="X461" s="81">
        <v>160934</v>
      </c>
      <c r="Y461" s="81">
        <v>345833</v>
      </c>
      <c r="Z461" s="81">
        <v>164164</v>
      </c>
      <c r="AA461" s="81">
        <v>53668</v>
      </c>
      <c r="AB461" s="81">
        <v>700079</v>
      </c>
      <c r="AC461" s="81">
        <v>0</v>
      </c>
      <c r="AD461" s="81">
        <v>106.4820943647087</v>
      </c>
      <c r="AE461" s="82"/>
      <c r="AF461" s="81">
        <v>168191377.44771531</v>
      </c>
      <c r="AG461" s="81">
        <v>24697536.027735189</v>
      </c>
      <c r="AH461" s="81">
        <v>7382825.9057617392</v>
      </c>
      <c r="AI461" s="81">
        <v>921288636.91831994</v>
      </c>
      <c r="AJ461" s="81">
        <v>1175124462.910666</v>
      </c>
      <c r="AK461" s="81">
        <v>0</v>
      </c>
      <c r="AL461" s="81">
        <v>0</v>
      </c>
      <c r="AM461" s="81">
        <v>95345489.608109638</v>
      </c>
      <c r="AN461" s="81">
        <v>0</v>
      </c>
      <c r="AO461" s="81">
        <v>0</v>
      </c>
      <c r="AP461" s="82"/>
      <c r="AQ461" s="81">
        <v>3424</v>
      </c>
      <c r="AR461" s="81">
        <v>283</v>
      </c>
      <c r="AS461" s="81">
        <v>0</v>
      </c>
      <c r="AT461" s="81">
        <v>1</v>
      </c>
      <c r="AU461" s="81">
        <v>0</v>
      </c>
      <c r="AV461" s="81">
        <v>1</v>
      </c>
      <c r="AW461" s="81" t="s">
        <v>564</v>
      </c>
      <c r="AX461" s="82"/>
      <c r="AY461" s="81">
        <v>12819.59999999998</v>
      </c>
      <c r="AZ461" s="81">
        <v>4200</v>
      </c>
      <c r="BA461" s="81">
        <v>0</v>
      </c>
      <c r="BB461" s="81">
        <v>340</v>
      </c>
      <c r="BC461" s="81">
        <v>0</v>
      </c>
      <c r="BD461" s="81">
        <v>6765</v>
      </c>
      <c r="BE461" s="81" t="s">
        <v>564</v>
      </c>
      <c r="BF461" s="82"/>
      <c r="BG461" s="81">
        <v>0</v>
      </c>
      <c r="BH461" s="81">
        <v>5.593</v>
      </c>
      <c r="BI461" s="81">
        <v>119.71899999999999</v>
      </c>
      <c r="BJ461" s="81">
        <v>0</v>
      </c>
      <c r="BK461" s="81">
        <v>183.65800000000002</v>
      </c>
      <c r="BL461" s="81">
        <v>0</v>
      </c>
      <c r="BM461" s="82"/>
      <c r="BN461" s="81">
        <v>0</v>
      </c>
      <c r="BO461" s="81">
        <v>1</v>
      </c>
      <c r="BP461" s="81">
        <v>5</v>
      </c>
      <c r="BQ461" s="81">
        <v>0</v>
      </c>
      <c r="BR461" s="81">
        <v>14</v>
      </c>
      <c r="BS461" s="81">
        <v>0</v>
      </c>
      <c r="BT461"/>
      <c r="BU461" s="80">
        <v>187.18199999999999</v>
      </c>
      <c r="BV461" s="80">
        <v>73.52</v>
      </c>
      <c r="BW461" s="80">
        <v>17.041</v>
      </c>
      <c r="BX461" s="80">
        <v>0</v>
      </c>
      <c r="BY461" s="80">
        <v>31.227</v>
      </c>
      <c r="BZ461" s="80">
        <v>0</v>
      </c>
      <c r="CA461" s="80">
        <v>0</v>
      </c>
      <c r="CB461" s="80">
        <v>0</v>
      </c>
      <c r="CC461" s="80">
        <v>0</v>
      </c>
    </row>
    <row r="462" spans="1:81">
      <c r="A462" s="80" t="s">
        <v>2155</v>
      </c>
      <c r="B462" s="80">
        <v>408</v>
      </c>
      <c r="C462" s="80">
        <v>17</v>
      </c>
      <c r="D462" s="80">
        <v>24</v>
      </c>
      <c r="E462" s="80">
        <v>2020</v>
      </c>
      <c r="F462" s="80" t="s">
        <v>218</v>
      </c>
      <c r="G462" s="174" t="s">
        <v>2138</v>
      </c>
      <c r="H462" s="80" t="s">
        <v>2139</v>
      </c>
      <c r="I462" s="177"/>
      <c r="J462" s="81">
        <v>94.148405675462755</v>
      </c>
      <c r="K462" s="81">
        <v>33.571990326605864</v>
      </c>
      <c r="L462" s="81">
        <v>9.1122870670054343</v>
      </c>
      <c r="M462" s="81">
        <v>510.03152533981807</v>
      </c>
      <c r="N462" s="81">
        <v>795.53107051909899</v>
      </c>
      <c r="O462" s="81">
        <v>229.71847093632667</v>
      </c>
      <c r="P462" s="81">
        <v>244.68761387667206</v>
      </c>
      <c r="Q462" s="81">
        <v>41.045619522369265</v>
      </c>
      <c r="R462" s="81">
        <v>0</v>
      </c>
      <c r="S462" s="81">
        <v>100.65847047962269</v>
      </c>
      <c r="T462" s="82"/>
      <c r="U462" s="81">
        <v>18585006</v>
      </c>
      <c r="V462" s="81">
        <v>17766</v>
      </c>
      <c r="W462" s="81">
        <v>115</v>
      </c>
      <c r="X462" s="81">
        <v>165696</v>
      </c>
      <c r="Y462" s="81">
        <v>346934</v>
      </c>
      <c r="Z462" s="81">
        <v>164151</v>
      </c>
      <c r="AA462" s="81">
        <v>55202</v>
      </c>
      <c r="AB462" s="81">
        <v>696123</v>
      </c>
      <c r="AC462" s="81">
        <v>0</v>
      </c>
      <c r="AD462" s="81">
        <v>100.65847047962269</v>
      </c>
      <c r="AE462" s="82"/>
      <c r="AF462" s="81">
        <v>148064837.4028931</v>
      </c>
      <c r="AG462" s="81">
        <v>25684760.694505341</v>
      </c>
      <c r="AH462" s="81">
        <v>2131630.946768783</v>
      </c>
      <c r="AI462" s="81">
        <v>840674626.3489809</v>
      </c>
      <c r="AJ462" s="81">
        <v>1181549568.7421803</v>
      </c>
      <c r="AK462" s="81"/>
      <c r="AL462" s="81"/>
      <c r="AM462" s="81">
        <v>90851785.587840229</v>
      </c>
      <c r="AN462" s="81"/>
      <c r="AO462" s="81"/>
      <c r="AP462" s="82"/>
      <c r="AQ462" s="81">
        <v>3595</v>
      </c>
      <c r="AR462" s="81">
        <v>284</v>
      </c>
      <c r="AS462" s="81">
        <v>0</v>
      </c>
      <c r="AT462" s="81">
        <v>1</v>
      </c>
      <c r="AU462" s="81">
        <v>0</v>
      </c>
      <c r="AV462" s="81">
        <v>1</v>
      </c>
      <c r="AW462" s="81">
        <v>0</v>
      </c>
      <c r="AX462" s="82"/>
      <c r="AY462" s="81">
        <v>13579.39999999998</v>
      </c>
      <c r="AZ462" s="81">
        <v>4227.5</v>
      </c>
      <c r="BA462" s="81">
        <v>0</v>
      </c>
      <c r="BB462" s="81">
        <v>340</v>
      </c>
      <c r="BC462" s="81">
        <v>0</v>
      </c>
      <c r="BD462" s="81">
        <v>6765</v>
      </c>
      <c r="BE462" s="81">
        <v>0</v>
      </c>
      <c r="BF462" s="82"/>
      <c r="BG462" s="81">
        <v>0</v>
      </c>
      <c r="BH462" s="81">
        <v>0</v>
      </c>
      <c r="BI462" s="81">
        <v>119.8</v>
      </c>
      <c r="BJ462" s="81">
        <v>0</v>
      </c>
      <c r="BK462" s="81">
        <v>131.08499999999998</v>
      </c>
      <c r="BL462" s="81">
        <v>0</v>
      </c>
      <c r="BM462" s="82"/>
      <c r="BN462" s="81">
        <v>0</v>
      </c>
      <c r="BO462" s="81">
        <v>0</v>
      </c>
      <c r="BP462" s="81">
        <v>6</v>
      </c>
      <c r="BQ462" s="81">
        <v>0</v>
      </c>
      <c r="BR462" s="81">
        <v>14</v>
      </c>
      <c r="BS462" s="81">
        <v>0</v>
      </c>
      <c r="BT462"/>
      <c r="BU462" s="80">
        <v>177.36600000000001</v>
      </c>
      <c r="BV462" s="80">
        <v>26.558</v>
      </c>
      <c r="BW462" s="80">
        <v>16.059000000000001</v>
      </c>
      <c r="BX462" s="80">
        <v>0</v>
      </c>
      <c r="BY462" s="80">
        <v>30.902000000000001</v>
      </c>
      <c r="BZ462" s="80">
        <v>0</v>
      </c>
      <c r="CA462" s="80">
        <v>0</v>
      </c>
      <c r="CB462" s="80">
        <v>0</v>
      </c>
      <c r="CC462" s="80">
        <v>0</v>
      </c>
    </row>
    <row r="463" spans="1:81">
      <c r="A463" s="80" t="s">
        <v>2156</v>
      </c>
      <c r="B463" s="80">
        <v>408</v>
      </c>
      <c r="C463" s="80">
        <v>18</v>
      </c>
      <c r="D463" s="80">
        <v>24</v>
      </c>
      <c r="E463" s="80">
        <v>2021</v>
      </c>
      <c r="F463" s="80" t="s">
        <v>75</v>
      </c>
      <c r="G463" s="174" t="s">
        <v>2138</v>
      </c>
      <c r="H463" s="80" t="s">
        <v>2139</v>
      </c>
      <c r="I463" s="177"/>
      <c r="J463" s="81">
        <v>119.71450309855551</v>
      </c>
      <c r="K463" s="81">
        <v>38.4515488523447</v>
      </c>
      <c r="L463" s="81">
        <v>9.794446035608571</v>
      </c>
      <c r="M463" s="81">
        <v>555.98137261382851</v>
      </c>
      <c r="N463" s="81">
        <v>759.77150988283779</v>
      </c>
      <c r="O463" s="81">
        <v>222.58886551429967</v>
      </c>
      <c r="P463" s="81">
        <v>250.7001206861716</v>
      </c>
      <c r="Q463" s="81">
        <v>41.157262000592922</v>
      </c>
      <c r="R463" s="81">
        <v>0</v>
      </c>
      <c r="S463" s="81">
        <v>96.545251798129911</v>
      </c>
      <c r="T463" s="82"/>
      <c r="U463" s="81">
        <v>23313173</v>
      </c>
      <c r="V463" s="81">
        <v>17766</v>
      </c>
      <c r="W463" s="81">
        <v>115</v>
      </c>
      <c r="X463" s="81">
        <v>165696</v>
      </c>
      <c r="Y463" s="81">
        <v>345803</v>
      </c>
      <c r="Z463" s="81">
        <v>163778</v>
      </c>
      <c r="AA463" s="81">
        <v>55156</v>
      </c>
      <c r="AB463" s="81">
        <v>689739</v>
      </c>
      <c r="AC463" s="81">
        <v>0</v>
      </c>
      <c r="AD463" s="81">
        <v>96.545251798129911</v>
      </c>
      <c r="AE463" s="82"/>
      <c r="AF463" s="81">
        <v>185204109.89192164</v>
      </c>
      <c r="AG463" s="81">
        <v>29480684.464942988</v>
      </c>
      <c r="AH463" s="81">
        <v>2180038.8307368672</v>
      </c>
      <c r="AI463" s="81">
        <v>905788539.3610847</v>
      </c>
      <c r="AJ463" s="81">
        <v>1096864742.1638522</v>
      </c>
      <c r="AK463" s="81">
        <v>0</v>
      </c>
      <c r="AL463" s="81">
        <v>0</v>
      </c>
      <c r="AM463" s="81">
        <v>90537822.712666184</v>
      </c>
      <c r="AN463" s="81">
        <v>0</v>
      </c>
      <c r="AO463" s="81">
        <v>0</v>
      </c>
      <c r="AP463" s="82"/>
      <c r="AQ463" s="81">
        <v>3781</v>
      </c>
      <c r="AR463" s="81">
        <v>284</v>
      </c>
      <c r="AS463" s="81">
        <v>0</v>
      </c>
      <c r="AT463" s="81">
        <v>1</v>
      </c>
      <c r="AU463" s="81">
        <v>0</v>
      </c>
      <c r="AV463" s="81">
        <v>1</v>
      </c>
      <c r="AW463" s="81"/>
      <c r="AX463" s="82"/>
      <c r="AY463" s="81">
        <v>14379.199999999981</v>
      </c>
      <c r="AZ463" s="81">
        <v>4227.5</v>
      </c>
      <c r="BA463" s="81">
        <v>0</v>
      </c>
      <c r="BB463" s="81">
        <v>340</v>
      </c>
      <c r="BC463" s="81">
        <v>0</v>
      </c>
      <c r="BD463" s="81">
        <v>6765</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2157</v>
      </c>
      <c r="B464" s="80">
        <v>408</v>
      </c>
      <c r="C464" s="80">
        <v>19</v>
      </c>
      <c r="D464" s="80">
        <v>24</v>
      </c>
      <c r="E464" s="80">
        <v>2022</v>
      </c>
      <c r="F464" s="80" t="s">
        <v>568</v>
      </c>
      <c r="G464" s="80" t="s">
        <v>2138</v>
      </c>
      <c r="H464" s="80" t="s">
        <v>2139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4030</v>
      </c>
      <c r="AR464" s="81">
        <v>284</v>
      </c>
      <c r="AS464" s="81">
        <v>0</v>
      </c>
      <c r="AT464" s="81">
        <v>1</v>
      </c>
      <c r="AU464" s="81">
        <v>0</v>
      </c>
      <c r="AV464" s="81">
        <v>1</v>
      </c>
      <c r="AW464" s="81"/>
      <c r="AX464" s="82"/>
      <c r="AY464" s="81">
        <v>15443.199999999964</v>
      </c>
      <c r="AZ464" s="81">
        <v>4227.5</v>
      </c>
      <c r="BA464" s="81">
        <v>0</v>
      </c>
      <c r="BB464" s="81">
        <v>340</v>
      </c>
      <c r="BC464" s="81">
        <v>0</v>
      </c>
      <c r="BD464" s="81">
        <v>6765</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2158</v>
      </c>
      <c r="B465" s="80">
        <v>375</v>
      </c>
      <c r="C465" s="80">
        <v>1</v>
      </c>
      <c r="D465" s="80">
        <v>23</v>
      </c>
      <c r="E465" s="80">
        <v>1990</v>
      </c>
      <c r="F465" s="80" t="s">
        <v>562</v>
      </c>
      <c r="G465" s="80" t="s">
        <v>2159</v>
      </c>
      <c r="H465" s="80" t="s">
        <v>2160</v>
      </c>
      <c r="I465" s="177"/>
      <c r="J465" s="81">
        <v>1995.6354661497494</v>
      </c>
      <c r="K465" s="81">
        <v>96.582043601396833</v>
      </c>
      <c r="L465" s="81">
        <v>31.950300195697139</v>
      </c>
      <c r="M465" s="81">
        <v>788.22902019735398</v>
      </c>
      <c r="N465" s="81">
        <v>745.85040349451822</v>
      </c>
      <c r="O465" s="81">
        <v>588.66549063377431</v>
      </c>
      <c r="P465" s="81">
        <v>604.27222634595682</v>
      </c>
      <c r="Q465" s="81">
        <v>45.532922799452471</v>
      </c>
      <c r="R465" s="81">
        <v>33.830300859943719</v>
      </c>
      <c r="S465" s="81">
        <v>51.897331791633519</v>
      </c>
      <c r="T465" s="82"/>
      <c r="U465" s="81">
        <v>237564643</v>
      </c>
      <c r="V465" s="81">
        <v>34463</v>
      </c>
      <c r="W465" s="81">
        <v>315</v>
      </c>
      <c r="X465" s="81">
        <v>274692</v>
      </c>
      <c r="Y465" s="81">
        <v>237361</v>
      </c>
      <c r="Z465" s="81">
        <v>242125</v>
      </c>
      <c r="AA465" s="81">
        <v>146724</v>
      </c>
      <c r="AB465" s="81">
        <v>739300</v>
      </c>
      <c r="AC465" s="81">
        <v>5859469</v>
      </c>
      <c r="AD465" s="81">
        <v>51.897331791633519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2161</v>
      </c>
      <c r="B466" s="80">
        <v>376</v>
      </c>
      <c r="C466" s="80">
        <v>2</v>
      </c>
      <c r="D466" s="80">
        <v>23</v>
      </c>
      <c r="E466" s="80">
        <v>2005</v>
      </c>
      <c r="F466" s="80" t="s">
        <v>565</v>
      </c>
      <c r="G466" s="80" t="s">
        <v>2159</v>
      </c>
      <c r="H466" s="80" t="s">
        <v>2160</v>
      </c>
      <c r="I466" s="177"/>
      <c r="J466" s="81">
        <v>1232.4605406979661</v>
      </c>
      <c r="K466" s="81">
        <v>63.708397581447088</v>
      </c>
      <c r="L466" s="81">
        <v>29.90204775970922</v>
      </c>
      <c r="M466" s="81">
        <v>1253.5973148532305</v>
      </c>
      <c r="N466" s="81">
        <v>982.34799772766416</v>
      </c>
      <c r="O466" s="81">
        <v>742.32394648190109</v>
      </c>
      <c r="P466" s="81">
        <v>549.11999775032086</v>
      </c>
      <c r="Q466" s="81">
        <v>42.604475371693454</v>
      </c>
      <c r="R466" s="81">
        <v>47.730191099077224</v>
      </c>
      <c r="S466" s="81">
        <v>131.4710005891157</v>
      </c>
      <c r="T466" s="82"/>
      <c r="U466" s="81">
        <v>164980831</v>
      </c>
      <c r="V466" s="81">
        <v>27271</v>
      </c>
      <c r="W466" s="81">
        <v>261</v>
      </c>
      <c r="X466" s="81">
        <v>234130</v>
      </c>
      <c r="Y466" s="81">
        <v>280209</v>
      </c>
      <c r="Z466" s="81">
        <v>353321</v>
      </c>
      <c r="AA466" s="81">
        <v>109198</v>
      </c>
      <c r="AB466" s="81">
        <v>723154</v>
      </c>
      <c r="AC466" s="81">
        <v>8440096</v>
      </c>
      <c r="AD466" s="81">
        <v>131.4710005891157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2162</v>
      </c>
      <c r="B467" s="80">
        <v>377</v>
      </c>
      <c r="C467" s="80">
        <v>3</v>
      </c>
      <c r="D467" s="80">
        <v>23</v>
      </c>
      <c r="E467" s="80">
        <v>2006</v>
      </c>
      <c r="F467" s="80" t="s">
        <v>566</v>
      </c>
      <c r="G467" s="80" t="s">
        <v>2159</v>
      </c>
      <c r="H467" s="80" t="s">
        <v>2160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2163</v>
      </c>
      <c r="B468" s="80">
        <v>378</v>
      </c>
      <c r="C468" s="80">
        <v>4</v>
      </c>
      <c r="D468" s="80">
        <v>23</v>
      </c>
      <c r="E468" s="80">
        <v>2007</v>
      </c>
      <c r="F468" s="80" t="s">
        <v>567</v>
      </c>
      <c r="G468" s="80" t="s">
        <v>2159</v>
      </c>
      <c r="H468" s="80" t="s">
        <v>2160</v>
      </c>
      <c r="I468" s="177"/>
      <c r="J468" s="81">
        <v>1133.3590212923252</v>
      </c>
      <c r="K468" s="81">
        <v>62.488723352446179</v>
      </c>
      <c r="L468" s="81">
        <v>40.543353533381357</v>
      </c>
      <c r="M468" s="81">
        <v>1193.176400123047</v>
      </c>
      <c r="N468" s="81">
        <v>1028.0402536665151</v>
      </c>
      <c r="O468" s="81">
        <v>717.84207687411731</v>
      </c>
      <c r="P468" s="81">
        <v>537.59714898139475</v>
      </c>
      <c r="Q468" s="81">
        <v>44.809265182070995</v>
      </c>
      <c r="R468" s="81">
        <v>47.626399145861868</v>
      </c>
      <c r="S468" s="81">
        <v>167.59034385872215</v>
      </c>
      <c r="T468" s="82"/>
      <c r="U468" s="81">
        <v>178693356</v>
      </c>
      <c r="V468" s="81">
        <v>26381</v>
      </c>
      <c r="W468" s="81">
        <v>396</v>
      </c>
      <c r="X468" s="81">
        <v>267784</v>
      </c>
      <c r="Y468" s="81">
        <v>285521</v>
      </c>
      <c r="Z468" s="81">
        <v>355182</v>
      </c>
      <c r="AA468" s="81">
        <v>105277</v>
      </c>
      <c r="AB468" s="81">
        <v>720354</v>
      </c>
      <c r="AC468" s="81">
        <v>8663384</v>
      </c>
      <c r="AD468" s="81">
        <v>167.59034385872215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2164</v>
      </c>
      <c r="B469" s="80">
        <v>379</v>
      </c>
      <c r="C469" s="80">
        <v>5</v>
      </c>
      <c r="D469" s="80">
        <v>23</v>
      </c>
      <c r="E469" s="80">
        <v>2008</v>
      </c>
      <c r="F469" s="80" t="s">
        <v>84</v>
      </c>
      <c r="G469" s="80" t="s">
        <v>2159</v>
      </c>
      <c r="H469" s="80" t="s">
        <v>2160</v>
      </c>
      <c r="I469" s="177"/>
      <c r="J469" s="81">
        <v>1129.2061186246733</v>
      </c>
      <c r="K469" s="81">
        <v>46.505187304357662</v>
      </c>
      <c r="L469" s="81">
        <v>33.072065085458256</v>
      </c>
      <c r="M469" s="81">
        <v>1308.4252344701417</v>
      </c>
      <c r="N469" s="81">
        <v>1071.0991226819467</v>
      </c>
      <c r="O469" s="81">
        <v>693.99733442370098</v>
      </c>
      <c r="P469" s="81">
        <v>521.01934343251844</v>
      </c>
      <c r="Q469" s="81">
        <v>43.978920314279314</v>
      </c>
      <c r="R469" s="81">
        <v>47.489912209410726</v>
      </c>
      <c r="S469" s="81">
        <v>163.38979020447991</v>
      </c>
      <c r="T469" s="82"/>
      <c r="U469" s="81">
        <v>184517027</v>
      </c>
      <c r="V469" s="81">
        <v>26381</v>
      </c>
      <c r="W469" s="81">
        <v>396</v>
      </c>
      <c r="X469" s="81">
        <v>267784</v>
      </c>
      <c r="Y469" s="81">
        <v>288140</v>
      </c>
      <c r="Z469" s="81">
        <v>355436</v>
      </c>
      <c r="AA469" s="81">
        <v>102147</v>
      </c>
      <c r="AB469" s="81">
        <v>718623</v>
      </c>
      <c r="AC469" s="81">
        <v>8970191</v>
      </c>
      <c r="AD469" s="81">
        <v>163.38979020447991</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2165</v>
      </c>
      <c r="B470" s="80">
        <v>380</v>
      </c>
      <c r="C470" s="80">
        <v>6</v>
      </c>
      <c r="D470" s="80">
        <v>23</v>
      </c>
      <c r="E470" s="80">
        <v>2009</v>
      </c>
      <c r="F470" s="80" t="s">
        <v>85</v>
      </c>
      <c r="G470" s="80" t="s">
        <v>2159</v>
      </c>
      <c r="H470" s="80" t="s">
        <v>2160</v>
      </c>
      <c r="I470" s="177"/>
      <c r="J470" s="81">
        <v>1098.6245724434402</v>
      </c>
      <c r="K470" s="81">
        <v>47.573454510290553</v>
      </c>
      <c r="L470" s="81">
        <v>47.15812566412427</v>
      </c>
      <c r="M470" s="81">
        <v>1352.562124901096</v>
      </c>
      <c r="N470" s="81">
        <v>964.54940209240908</v>
      </c>
      <c r="O470" s="81">
        <v>706.23293947496666</v>
      </c>
      <c r="P470" s="81">
        <v>493.78014994393743</v>
      </c>
      <c r="Q470" s="81">
        <v>41.833518430408851</v>
      </c>
      <c r="R470" s="81">
        <v>45.828430519871226</v>
      </c>
      <c r="S470" s="81">
        <v>156.74032535153219</v>
      </c>
      <c r="T470" s="82"/>
      <c r="U470" s="81">
        <v>154266381</v>
      </c>
      <c r="V470" s="81">
        <v>28671</v>
      </c>
      <c r="W470" s="81">
        <v>760</v>
      </c>
      <c r="X470" s="81">
        <v>296851</v>
      </c>
      <c r="Y470" s="81">
        <v>290896</v>
      </c>
      <c r="Z470" s="81">
        <v>357018</v>
      </c>
      <c r="AA470" s="81">
        <v>99383</v>
      </c>
      <c r="AB470" s="81">
        <v>717578</v>
      </c>
      <c r="AC470" s="81">
        <v>8444973</v>
      </c>
      <c r="AD470" s="81">
        <v>156.74032535153219</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803.35199999999998</v>
      </c>
      <c r="BJ470" s="81">
        <v>0</v>
      </c>
      <c r="BK470" s="81">
        <v>192.84199999999998</v>
      </c>
      <c r="BL470" s="81">
        <v>0</v>
      </c>
      <c r="BM470" s="82"/>
      <c r="BN470" s="81">
        <v>0</v>
      </c>
      <c r="BO470" s="81">
        <v>0</v>
      </c>
      <c r="BP470" s="81">
        <v>40</v>
      </c>
      <c r="BQ470" s="81">
        <v>0</v>
      </c>
      <c r="BR470" s="81">
        <v>37</v>
      </c>
      <c r="BS470" s="81">
        <v>0</v>
      </c>
      <c r="BT470"/>
      <c r="BU470" s="80"/>
      <c r="BV470" s="80"/>
      <c r="BW470" s="80"/>
      <c r="BX470" s="80"/>
      <c r="BY470" s="80"/>
      <c r="BZ470" s="80"/>
      <c r="CA470" s="80"/>
      <c r="CB470" s="80"/>
      <c r="CC470" s="80"/>
    </row>
    <row r="471" spans="1:81">
      <c r="A471" s="80" t="s">
        <v>2166</v>
      </c>
      <c r="B471" s="80">
        <v>381</v>
      </c>
      <c r="C471" s="80">
        <v>7</v>
      </c>
      <c r="D471" s="80">
        <v>23</v>
      </c>
      <c r="E471" s="80">
        <v>2010</v>
      </c>
      <c r="F471" s="80" t="s">
        <v>86</v>
      </c>
      <c r="G471" s="80" t="s">
        <v>2159</v>
      </c>
      <c r="H471" s="80" t="s">
        <v>2160</v>
      </c>
      <c r="I471" s="177"/>
      <c r="J471" s="81">
        <v>1111.9493254360177</v>
      </c>
      <c r="K471" s="81">
        <v>50.999018642680838</v>
      </c>
      <c r="L471" s="81">
        <v>44.087601162062924</v>
      </c>
      <c r="M471" s="81">
        <v>1358.3514426909639</v>
      </c>
      <c r="N471" s="81">
        <v>1062.9775007226444</v>
      </c>
      <c r="O471" s="81">
        <v>702.85613187740728</v>
      </c>
      <c r="P471" s="81">
        <v>494.40162436912004</v>
      </c>
      <c r="Q471" s="81">
        <v>43.540266501330407</v>
      </c>
      <c r="R471" s="81">
        <v>42.670596084463277</v>
      </c>
      <c r="S471" s="81">
        <v>146.56626126963999</v>
      </c>
      <c r="T471" s="82"/>
      <c r="U471" s="81">
        <v>169720088</v>
      </c>
      <c r="V471" s="81">
        <v>28671</v>
      </c>
      <c r="W471" s="81">
        <v>760</v>
      </c>
      <c r="X471" s="81">
        <v>296851</v>
      </c>
      <c r="Y471" s="81">
        <v>293282</v>
      </c>
      <c r="Z471" s="81">
        <v>356962</v>
      </c>
      <c r="AA471" s="81">
        <v>97023</v>
      </c>
      <c r="AB471" s="81">
        <v>715637</v>
      </c>
      <c r="AC471" s="81">
        <v>7451505</v>
      </c>
      <c r="AD471" s="81">
        <v>146.56626126963999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998.96100000000001</v>
      </c>
      <c r="BJ471" s="81">
        <v>0</v>
      </c>
      <c r="BK471" s="81">
        <v>340.74799999999999</v>
      </c>
      <c r="BL471" s="81">
        <v>0</v>
      </c>
      <c r="BM471" s="82"/>
      <c r="BN471" s="81">
        <v>0</v>
      </c>
      <c r="BO471" s="81">
        <v>0</v>
      </c>
      <c r="BP471" s="81">
        <v>43</v>
      </c>
      <c r="BQ471" s="81">
        <v>0</v>
      </c>
      <c r="BR471" s="81">
        <v>41</v>
      </c>
      <c r="BS471" s="81">
        <v>0</v>
      </c>
      <c r="BT471"/>
      <c r="BU471" s="80">
        <v>1122.56</v>
      </c>
      <c r="BV471" s="80">
        <v>129.63999999999999</v>
      </c>
      <c r="BW471" s="80">
        <v>5.5720000000000001</v>
      </c>
      <c r="BX471" s="80">
        <v>0</v>
      </c>
      <c r="BY471" s="80">
        <v>6.5049999999999999</v>
      </c>
      <c r="BZ471" s="80">
        <v>65.037000000000006</v>
      </c>
      <c r="CA471" s="80">
        <v>10.395</v>
      </c>
      <c r="CB471" s="80">
        <v>0</v>
      </c>
      <c r="CC471" s="80">
        <v>0</v>
      </c>
    </row>
    <row r="472" spans="1:81">
      <c r="A472" s="80" t="s">
        <v>2167</v>
      </c>
      <c r="B472" s="80">
        <v>382</v>
      </c>
      <c r="C472" s="80">
        <v>8</v>
      </c>
      <c r="D472" s="80">
        <v>23</v>
      </c>
      <c r="E472" s="80">
        <v>2011</v>
      </c>
      <c r="F472" s="80" t="s">
        <v>87</v>
      </c>
      <c r="G472" s="80" t="s">
        <v>2159</v>
      </c>
      <c r="H472" s="80" t="s">
        <v>2160</v>
      </c>
      <c r="I472" s="177"/>
      <c r="J472" s="81">
        <v>1108.3746862815801</v>
      </c>
      <c r="K472" s="81">
        <v>71.761986605725781</v>
      </c>
      <c r="L472" s="81">
        <v>44.213910944447463</v>
      </c>
      <c r="M472" s="81">
        <v>1542.2876937521603</v>
      </c>
      <c r="N472" s="81">
        <v>1193.4932972004974</v>
      </c>
      <c r="O472" s="81">
        <v>694.73714248200258</v>
      </c>
      <c r="P472" s="81">
        <v>474.46800043073893</v>
      </c>
      <c r="Q472" s="81">
        <v>50.082053266882816</v>
      </c>
      <c r="R472" s="81">
        <v>39.386272630564918</v>
      </c>
      <c r="S472" s="81">
        <v>150.99729484460002</v>
      </c>
      <c r="T472" s="82"/>
      <c r="U472" s="81">
        <v>156114201</v>
      </c>
      <c r="V472" s="81">
        <v>28671</v>
      </c>
      <c r="W472" s="81">
        <v>760</v>
      </c>
      <c r="X472" s="81">
        <v>296851</v>
      </c>
      <c r="Y472" s="81">
        <v>295430</v>
      </c>
      <c r="Z472" s="81">
        <v>360504</v>
      </c>
      <c r="AA472" s="81">
        <v>95882</v>
      </c>
      <c r="AB472" s="81">
        <v>713640</v>
      </c>
      <c r="AC472" s="81">
        <v>6866593</v>
      </c>
      <c r="AD472" s="81">
        <v>150.99729484460002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971.02800000000002</v>
      </c>
      <c r="BJ472" s="81">
        <v>0</v>
      </c>
      <c r="BK472" s="81">
        <v>215.89000000000001</v>
      </c>
      <c r="BL472" s="81">
        <v>0</v>
      </c>
      <c r="BM472" s="82"/>
      <c r="BN472" s="81">
        <v>0</v>
      </c>
      <c r="BO472" s="81">
        <v>0</v>
      </c>
      <c r="BP472" s="81">
        <v>41</v>
      </c>
      <c r="BQ472" s="81">
        <v>0</v>
      </c>
      <c r="BR472" s="81">
        <v>40</v>
      </c>
      <c r="BS472" s="81">
        <v>0</v>
      </c>
      <c r="BT472"/>
      <c r="BU472" s="80">
        <v>1081.826</v>
      </c>
      <c r="BV472" s="80">
        <v>8.6690000000000005</v>
      </c>
      <c r="BW472" s="80">
        <v>5.8330000000000002</v>
      </c>
      <c r="BX472" s="80">
        <v>0</v>
      </c>
      <c r="BY472" s="80">
        <v>0</v>
      </c>
      <c r="BZ472" s="80">
        <v>80.194999999999993</v>
      </c>
      <c r="CA472" s="80">
        <v>10.395</v>
      </c>
      <c r="CB472" s="80">
        <v>0</v>
      </c>
      <c r="CC472" s="80">
        <v>0</v>
      </c>
    </row>
    <row r="473" spans="1:81">
      <c r="A473" s="80" t="s">
        <v>2168</v>
      </c>
      <c r="B473" s="80">
        <v>383</v>
      </c>
      <c r="C473" s="80">
        <v>9</v>
      </c>
      <c r="D473" s="80">
        <v>23</v>
      </c>
      <c r="E473" s="80">
        <v>2012</v>
      </c>
      <c r="F473" s="80" t="s">
        <v>88</v>
      </c>
      <c r="G473" s="80" t="s">
        <v>2159</v>
      </c>
      <c r="H473" s="80" t="s">
        <v>2160</v>
      </c>
      <c r="I473" s="177"/>
      <c r="J473" s="81">
        <v>1186.9843729972742</v>
      </c>
      <c r="K473" s="81">
        <v>66.162590232814878</v>
      </c>
      <c r="L473" s="81">
        <v>44.109227358994751</v>
      </c>
      <c r="M473" s="81">
        <v>1585.4850232851709</v>
      </c>
      <c r="N473" s="81">
        <v>1215.3765463388058</v>
      </c>
      <c r="O473" s="81">
        <v>693.85692042810251</v>
      </c>
      <c r="P473" s="81">
        <v>467.8861633183148</v>
      </c>
      <c r="Q473" s="81">
        <v>54.835972521908218</v>
      </c>
      <c r="R473" s="81">
        <v>41.510111808442502</v>
      </c>
      <c r="S473" s="81">
        <v>150.24783381850003</v>
      </c>
      <c r="T473" s="82"/>
      <c r="U473" s="81">
        <v>171107280</v>
      </c>
      <c r="V473" s="81">
        <v>28671</v>
      </c>
      <c r="W473" s="81">
        <v>760</v>
      </c>
      <c r="X473" s="81">
        <v>296851</v>
      </c>
      <c r="Y473" s="81">
        <v>302080</v>
      </c>
      <c r="Z473" s="81">
        <v>362903</v>
      </c>
      <c r="AA473" s="81">
        <v>94017</v>
      </c>
      <c r="AB473" s="81">
        <v>719188</v>
      </c>
      <c r="AC473" s="81">
        <v>7049422</v>
      </c>
      <c r="AD473" s="81">
        <v>150.24783381850003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939.37300000000005</v>
      </c>
      <c r="BJ473" s="81">
        <v>0</v>
      </c>
      <c r="BK473" s="81">
        <v>362.65000000000003</v>
      </c>
      <c r="BL473" s="81">
        <v>0</v>
      </c>
      <c r="BM473" s="82"/>
      <c r="BN473" s="81">
        <v>0</v>
      </c>
      <c r="BO473" s="81">
        <v>0</v>
      </c>
      <c r="BP473" s="81">
        <v>43</v>
      </c>
      <c r="BQ473" s="81">
        <v>0</v>
      </c>
      <c r="BR473" s="81">
        <v>42</v>
      </c>
      <c r="BS473" s="81">
        <v>0</v>
      </c>
      <c r="BT473"/>
      <c r="BU473" s="80">
        <v>1068.4670000000001</v>
      </c>
      <c r="BV473" s="80">
        <v>136.05799999999999</v>
      </c>
      <c r="BW473" s="80">
        <v>5.9279999999999999</v>
      </c>
      <c r="BX473" s="80">
        <v>0</v>
      </c>
      <c r="BY473" s="80">
        <v>6.6340000000000003</v>
      </c>
      <c r="BZ473" s="80">
        <v>75.12</v>
      </c>
      <c r="CA473" s="80">
        <v>9.8160000000000007</v>
      </c>
      <c r="CB473" s="80">
        <v>0</v>
      </c>
      <c r="CC473" s="80">
        <v>0</v>
      </c>
    </row>
    <row r="474" spans="1:81">
      <c r="A474" s="80" t="s">
        <v>2169</v>
      </c>
      <c r="B474" s="80">
        <v>384</v>
      </c>
      <c r="C474" s="80">
        <v>10</v>
      </c>
      <c r="D474" s="80">
        <v>23</v>
      </c>
      <c r="E474" s="80">
        <v>2013</v>
      </c>
      <c r="F474" s="80" t="s">
        <v>89</v>
      </c>
      <c r="G474" s="80" t="s">
        <v>2159</v>
      </c>
      <c r="H474" s="80" t="s">
        <v>2160</v>
      </c>
      <c r="I474" s="177"/>
      <c r="J474" s="81">
        <v>1186.3569637858723</v>
      </c>
      <c r="K474" s="81">
        <v>57.173152150495604</v>
      </c>
      <c r="L474" s="81">
        <v>43.455879583642073</v>
      </c>
      <c r="M474" s="81">
        <v>1523.4942032501824</v>
      </c>
      <c r="N474" s="81">
        <v>1179.4541928684628</v>
      </c>
      <c r="O474" s="81">
        <v>670.11506590472959</v>
      </c>
      <c r="P474" s="81">
        <v>462.97530216703257</v>
      </c>
      <c r="Q474" s="81">
        <v>55.601636533835745</v>
      </c>
      <c r="R474" s="81">
        <v>40.566668187143243</v>
      </c>
      <c r="S474" s="81">
        <v>155.38427812879999</v>
      </c>
      <c r="T474" s="82"/>
      <c r="U474" s="81">
        <v>175166435</v>
      </c>
      <c r="V474" s="81">
        <v>28671</v>
      </c>
      <c r="W474" s="81">
        <v>760</v>
      </c>
      <c r="X474" s="81">
        <v>296851</v>
      </c>
      <c r="Y474" s="81">
        <v>304630</v>
      </c>
      <c r="Z474" s="81">
        <v>366134</v>
      </c>
      <c r="AA474" s="81">
        <v>92681</v>
      </c>
      <c r="AB474" s="81">
        <v>718774</v>
      </c>
      <c r="AC474" s="81">
        <v>6724810</v>
      </c>
      <c r="AD474" s="81">
        <v>155.38427812879999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838.38099999999997</v>
      </c>
      <c r="BJ474" s="81">
        <v>0</v>
      </c>
      <c r="BK474" s="81">
        <v>358.95</v>
      </c>
      <c r="BL474" s="81">
        <v>0</v>
      </c>
      <c r="BM474" s="82"/>
      <c r="BN474" s="81">
        <v>0</v>
      </c>
      <c r="BO474" s="81">
        <v>0</v>
      </c>
      <c r="BP474" s="81">
        <v>41</v>
      </c>
      <c r="BQ474" s="81">
        <v>0</v>
      </c>
      <c r="BR474" s="81">
        <v>42</v>
      </c>
      <c r="BS474" s="81">
        <v>0</v>
      </c>
      <c r="BT474"/>
      <c r="BU474" s="80">
        <v>988.01700000000005</v>
      </c>
      <c r="BV474" s="80">
        <v>135.898</v>
      </c>
      <c r="BW474" s="80">
        <v>6.13</v>
      </c>
      <c r="BX474" s="80">
        <v>0</v>
      </c>
      <c r="BY474" s="80">
        <v>6.5209999999999999</v>
      </c>
      <c r="BZ474" s="80">
        <v>54.198999999999998</v>
      </c>
      <c r="CA474" s="80">
        <v>6.5659999999999998</v>
      </c>
      <c r="CB474" s="80">
        <v>0</v>
      </c>
      <c r="CC474" s="80">
        <v>0</v>
      </c>
    </row>
    <row r="475" spans="1:81">
      <c r="A475" s="80" t="s">
        <v>2170</v>
      </c>
      <c r="B475" s="80">
        <v>385</v>
      </c>
      <c r="C475" s="80">
        <v>11</v>
      </c>
      <c r="D475" s="80">
        <v>23</v>
      </c>
      <c r="E475" s="80">
        <v>2014</v>
      </c>
      <c r="F475" s="80" t="s">
        <v>90</v>
      </c>
      <c r="G475" s="80" t="s">
        <v>2159</v>
      </c>
      <c r="H475" s="80" t="s">
        <v>2160</v>
      </c>
      <c r="I475" s="177"/>
      <c r="J475" s="81">
        <v>1129.1520990245374</v>
      </c>
      <c r="K475" s="81">
        <v>57.570733712551522</v>
      </c>
      <c r="L475" s="81">
        <v>32.367425548922263</v>
      </c>
      <c r="M475" s="81">
        <v>1406.035273446513</v>
      </c>
      <c r="N475" s="81">
        <v>1095.3221706703705</v>
      </c>
      <c r="O475" s="81">
        <v>640.33924884080147</v>
      </c>
      <c r="P475" s="81">
        <v>457.88640791982175</v>
      </c>
      <c r="Q475" s="81">
        <v>53.122967296694036</v>
      </c>
      <c r="R475" s="81">
        <v>43.097439347208784</v>
      </c>
      <c r="S475" s="81">
        <v>133.92887914159002</v>
      </c>
      <c r="T475" s="82"/>
      <c r="U475" s="81">
        <v>175841576</v>
      </c>
      <c r="V475" s="81">
        <v>24896</v>
      </c>
      <c r="W475" s="81">
        <v>622</v>
      </c>
      <c r="X475" s="81">
        <v>291758</v>
      </c>
      <c r="Y475" s="81">
        <v>306990</v>
      </c>
      <c r="Z475" s="81">
        <v>368482</v>
      </c>
      <c r="AA475" s="81">
        <v>91188</v>
      </c>
      <c r="AB475" s="81">
        <v>715752</v>
      </c>
      <c r="AC475" s="81">
        <v>7166805</v>
      </c>
      <c r="AD475" s="81">
        <v>133.92887914159002</v>
      </c>
      <c r="AE475" s="82"/>
      <c r="AF475" s="81">
        <v>1285952893.2756004</v>
      </c>
      <c r="AG475" s="81">
        <v>49174591.754658341</v>
      </c>
      <c r="AH475" s="81">
        <v>3929493.7518832311</v>
      </c>
      <c r="AI475" s="81">
        <v>1832623719.7454734</v>
      </c>
      <c r="AJ475" s="81">
        <v>1670552880.4932921</v>
      </c>
      <c r="AK475" s="81">
        <v>0</v>
      </c>
      <c r="AL475" s="81">
        <v>0</v>
      </c>
      <c r="AM475" s="81">
        <v>98262053.964000553</v>
      </c>
      <c r="AN475" s="81">
        <v>0</v>
      </c>
      <c r="AO475" s="81">
        <v>0</v>
      </c>
      <c r="AP475" s="82"/>
      <c r="AQ475" s="81">
        <v>13843</v>
      </c>
      <c r="AR475" s="81">
        <v>1493</v>
      </c>
      <c r="AS475" s="81">
        <v>0</v>
      </c>
      <c r="AT475" s="81">
        <v>0</v>
      </c>
      <c r="AU475" s="81">
        <v>0</v>
      </c>
      <c r="AV475" s="81">
        <v>1</v>
      </c>
      <c r="AW475" s="81" t="s">
        <v>564</v>
      </c>
      <c r="AX475" s="82"/>
      <c r="AY475" s="81">
        <v>56091.7</v>
      </c>
      <c r="AZ475" s="81">
        <v>41183.599999999999</v>
      </c>
      <c r="BA475" s="81">
        <v>0</v>
      </c>
      <c r="BB475" s="81">
        <v>0</v>
      </c>
      <c r="BC475" s="81">
        <v>0</v>
      </c>
      <c r="BD475" s="81">
        <v>7280</v>
      </c>
      <c r="BE475" s="81" t="s">
        <v>564</v>
      </c>
      <c r="BF475" s="82"/>
      <c r="BG475" s="81">
        <v>0</v>
      </c>
      <c r="BH475" s="81">
        <v>0</v>
      </c>
      <c r="BI475" s="81">
        <v>802.5</v>
      </c>
      <c r="BJ475" s="81">
        <v>0</v>
      </c>
      <c r="BK475" s="81">
        <v>329.75139999999999</v>
      </c>
      <c r="BL475" s="81">
        <v>0</v>
      </c>
      <c r="BM475" s="82"/>
      <c r="BN475" s="81">
        <v>0</v>
      </c>
      <c r="BO475" s="81">
        <v>0</v>
      </c>
      <c r="BP475" s="81">
        <v>39</v>
      </c>
      <c r="BQ475" s="81">
        <v>0</v>
      </c>
      <c r="BR475" s="81">
        <v>40</v>
      </c>
      <c r="BS475" s="81">
        <v>0</v>
      </c>
      <c r="BT475"/>
      <c r="BU475" s="80">
        <v>925.87300000000005</v>
      </c>
      <c r="BV475" s="80">
        <v>122.41200000000001</v>
      </c>
      <c r="BW475" s="80">
        <v>6.8639999999999999</v>
      </c>
      <c r="BX475" s="80">
        <v>0</v>
      </c>
      <c r="BY475" s="80">
        <v>11.2624</v>
      </c>
      <c r="BZ475" s="80">
        <v>65.84</v>
      </c>
      <c r="CA475" s="80">
        <v>0</v>
      </c>
      <c r="CB475" s="80">
        <v>0</v>
      </c>
      <c r="CC475" s="80">
        <v>0</v>
      </c>
    </row>
    <row r="476" spans="1:81">
      <c r="A476" s="80" t="s">
        <v>2171</v>
      </c>
      <c r="B476" s="80">
        <v>386</v>
      </c>
      <c r="C476" s="80">
        <v>12</v>
      </c>
      <c r="D476" s="80">
        <v>23</v>
      </c>
      <c r="E476" s="80">
        <v>2015</v>
      </c>
      <c r="F476" s="80" t="s">
        <v>91</v>
      </c>
      <c r="G476" s="80" t="s">
        <v>2159</v>
      </c>
      <c r="H476" s="80" t="s">
        <v>2160</v>
      </c>
      <c r="I476" s="177"/>
      <c r="J476" s="81">
        <v>986.45716827454123</v>
      </c>
      <c r="K476" s="81">
        <v>53.301547604321215</v>
      </c>
      <c r="L476" s="81">
        <v>34.775365775800424</v>
      </c>
      <c r="M476" s="81">
        <v>1269.5394704099238</v>
      </c>
      <c r="N476" s="81">
        <v>1046.0588107222859</v>
      </c>
      <c r="O476" s="81">
        <v>637.04964314875667</v>
      </c>
      <c r="P476" s="81">
        <v>451.45248060114886</v>
      </c>
      <c r="Q476" s="81">
        <v>51.745505831580587</v>
      </c>
      <c r="R476" s="81">
        <v>38.561758499476014</v>
      </c>
      <c r="S476" s="81">
        <v>127.80673909011</v>
      </c>
      <c r="T476" s="82"/>
      <c r="U476" s="81">
        <v>172503330</v>
      </c>
      <c r="V476" s="81">
        <v>24896</v>
      </c>
      <c r="W476" s="81">
        <v>622</v>
      </c>
      <c r="X476" s="81">
        <v>291758</v>
      </c>
      <c r="Y476" s="81">
        <v>309168</v>
      </c>
      <c r="Z476" s="81">
        <v>370121</v>
      </c>
      <c r="AA476" s="81">
        <v>89836</v>
      </c>
      <c r="AB476" s="81">
        <v>712184</v>
      </c>
      <c r="AC476" s="81">
        <v>6605737</v>
      </c>
      <c r="AD476" s="81">
        <v>127.80673909011</v>
      </c>
      <c r="AE476" s="82"/>
      <c r="AF476" s="81">
        <v>1145438141.1473618</v>
      </c>
      <c r="AG476" s="81">
        <v>42256262.855532385</v>
      </c>
      <c r="AH476" s="81">
        <v>4782260.6841057977</v>
      </c>
      <c r="AI476" s="81">
        <v>1823203150.4897439</v>
      </c>
      <c r="AJ476" s="81">
        <v>1627972450.8246026</v>
      </c>
      <c r="AK476" s="81">
        <v>0</v>
      </c>
      <c r="AL476" s="81">
        <v>0</v>
      </c>
      <c r="AM476" s="81">
        <v>97601829.700482011</v>
      </c>
      <c r="AN476" s="81">
        <v>0</v>
      </c>
      <c r="AO476" s="81">
        <v>0</v>
      </c>
      <c r="AP476" s="82"/>
      <c r="AQ476" s="81">
        <v>15241</v>
      </c>
      <c r="AR476" s="81">
        <v>2059</v>
      </c>
      <c r="AS476" s="81">
        <v>0</v>
      </c>
      <c r="AT476" s="81">
        <v>0</v>
      </c>
      <c r="AU476" s="81">
        <v>0</v>
      </c>
      <c r="AV476" s="81">
        <v>1</v>
      </c>
      <c r="AW476" s="81" t="s">
        <v>564</v>
      </c>
      <c r="AX476" s="82"/>
      <c r="AY476" s="81">
        <v>62384.6</v>
      </c>
      <c r="AZ476" s="81">
        <v>59631.6</v>
      </c>
      <c r="BA476" s="81">
        <v>0</v>
      </c>
      <c r="BB476" s="81">
        <v>0</v>
      </c>
      <c r="BC476" s="81">
        <v>0</v>
      </c>
      <c r="BD476" s="81">
        <v>7280</v>
      </c>
      <c r="BE476" s="81" t="s">
        <v>564</v>
      </c>
      <c r="BF476" s="82"/>
      <c r="BG476" s="81">
        <v>0</v>
      </c>
      <c r="BH476" s="81">
        <v>0</v>
      </c>
      <c r="BI476" s="81">
        <v>812.65800000000002</v>
      </c>
      <c r="BJ476" s="81">
        <v>0</v>
      </c>
      <c r="BK476" s="81">
        <v>316.94399999999996</v>
      </c>
      <c r="BL476" s="81">
        <v>0</v>
      </c>
      <c r="BM476" s="82"/>
      <c r="BN476" s="81">
        <v>0</v>
      </c>
      <c r="BO476" s="81">
        <v>0</v>
      </c>
      <c r="BP476" s="81">
        <v>40</v>
      </c>
      <c r="BQ476" s="81">
        <v>0</v>
      </c>
      <c r="BR476" s="81">
        <v>40</v>
      </c>
      <c r="BS476" s="81">
        <v>0</v>
      </c>
      <c r="BT476"/>
      <c r="BU476" s="80">
        <v>896.93600000000004</v>
      </c>
      <c r="BV476" s="80">
        <v>115.81699999999999</v>
      </c>
      <c r="BW476" s="80">
        <v>6.4749999999999996</v>
      </c>
      <c r="BX476" s="80">
        <v>0</v>
      </c>
      <c r="BY476" s="80">
        <v>6.12</v>
      </c>
      <c r="BZ476" s="80">
        <v>104.254</v>
      </c>
      <c r="CA476" s="80">
        <v>0</v>
      </c>
      <c r="CB476" s="80">
        <v>0</v>
      </c>
      <c r="CC476" s="80">
        <v>0</v>
      </c>
    </row>
    <row r="477" spans="1:81">
      <c r="A477" s="80" t="s">
        <v>2172</v>
      </c>
      <c r="B477" s="80">
        <v>387</v>
      </c>
      <c r="C477" s="80">
        <v>13</v>
      </c>
      <c r="D477" s="80">
        <v>23</v>
      </c>
      <c r="E477" s="80">
        <v>2016</v>
      </c>
      <c r="F477" s="80" t="s">
        <v>92</v>
      </c>
      <c r="G477" s="80" t="s">
        <v>2159</v>
      </c>
      <c r="H477" s="80" t="s">
        <v>2160</v>
      </c>
      <c r="I477" s="177"/>
      <c r="J477" s="81">
        <v>1029.0254876988597</v>
      </c>
      <c r="K477" s="81">
        <v>52.348471587068232</v>
      </c>
      <c r="L477" s="81">
        <v>36.484597776079923</v>
      </c>
      <c r="M477" s="81">
        <v>1213.5526354238052</v>
      </c>
      <c r="N477" s="81">
        <v>1047.1401975718043</v>
      </c>
      <c r="O477" s="81">
        <v>634.27851647679222</v>
      </c>
      <c r="P477" s="81">
        <v>437.76112881500262</v>
      </c>
      <c r="Q477" s="81">
        <v>50.081003659717915</v>
      </c>
      <c r="R477" s="81">
        <v>41.386108951009987</v>
      </c>
      <c r="S477" s="81">
        <v>132.57985196341002</v>
      </c>
      <c r="T477" s="82"/>
      <c r="U477" s="81">
        <v>183091472</v>
      </c>
      <c r="V477" s="81">
        <v>24896</v>
      </c>
      <c r="W477" s="81">
        <v>622</v>
      </c>
      <c r="X477" s="81">
        <v>291758</v>
      </c>
      <c r="Y477" s="81">
        <v>311270</v>
      </c>
      <c r="Z477" s="81">
        <v>373041</v>
      </c>
      <c r="AA477" s="81">
        <v>90098</v>
      </c>
      <c r="AB477" s="81">
        <v>709041</v>
      </c>
      <c r="AC477" s="81">
        <v>7068340.0254948055</v>
      </c>
      <c r="AD477" s="81">
        <v>132.57985196340999</v>
      </c>
      <c r="AE477" s="82"/>
      <c r="AF477" s="81">
        <v>1206201860.204829</v>
      </c>
      <c r="AG477" s="81">
        <v>39646671.683356531</v>
      </c>
      <c r="AH477" s="81">
        <v>3649278.764095366</v>
      </c>
      <c r="AI477" s="81">
        <v>1880147200.8876021</v>
      </c>
      <c r="AJ477" s="81">
        <v>1640630218.3312769</v>
      </c>
      <c r="AK477" s="81">
        <v>0</v>
      </c>
      <c r="AL477" s="81">
        <v>0</v>
      </c>
      <c r="AM477" s="81">
        <v>97246587.141137794</v>
      </c>
      <c r="AN477" s="81">
        <v>0</v>
      </c>
      <c r="AO477" s="81">
        <v>0</v>
      </c>
      <c r="AP477" s="82"/>
      <c r="AQ477" s="81">
        <v>16522</v>
      </c>
      <c r="AR477" s="81">
        <v>2407</v>
      </c>
      <c r="AS477" s="81">
        <v>0</v>
      </c>
      <c r="AT477" s="81">
        <v>0</v>
      </c>
      <c r="AU477" s="81">
        <v>0</v>
      </c>
      <c r="AV477" s="81">
        <v>1</v>
      </c>
      <c r="AW477" s="81" t="s">
        <v>564</v>
      </c>
      <c r="AX477" s="82"/>
      <c r="AY477" s="81">
        <v>68302.100000000006</v>
      </c>
      <c r="AZ477" s="81">
        <v>69615.5</v>
      </c>
      <c r="BA477" s="81">
        <v>0</v>
      </c>
      <c r="BB477" s="81">
        <v>0</v>
      </c>
      <c r="BC477" s="81">
        <v>0</v>
      </c>
      <c r="BD477" s="81">
        <v>7280</v>
      </c>
      <c r="BE477" s="81" t="s">
        <v>564</v>
      </c>
      <c r="BF477" s="82"/>
      <c r="BG477" s="81">
        <v>0</v>
      </c>
      <c r="BH477" s="81">
        <v>0</v>
      </c>
      <c r="BI477" s="81">
        <v>781.303</v>
      </c>
      <c r="BJ477" s="81">
        <v>0</v>
      </c>
      <c r="BK477" s="81">
        <v>321.57</v>
      </c>
      <c r="BL477" s="81">
        <v>0</v>
      </c>
      <c r="BM477" s="82"/>
      <c r="BN477" s="81">
        <v>0</v>
      </c>
      <c r="BO477" s="81">
        <v>0</v>
      </c>
      <c r="BP477" s="81">
        <v>39</v>
      </c>
      <c r="BQ477" s="81">
        <v>0</v>
      </c>
      <c r="BR477" s="81">
        <v>41</v>
      </c>
      <c r="BS477" s="81">
        <v>0</v>
      </c>
      <c r="BT477"/>
      <c r="BU477" s="80">
        <v>862.74900000000002</v>
      </c>
      <c r="BV477" s="80">
        <v>122.672</v>
      </c>
      <c r="BW477" s="80">
        <v>6.7009999999999996</v>
      </c>
      <c r="BX477" s="80">
        <v>0</v>
      </c>
      <c r="BY477" s="80">
        <v>6.0510000000000002</v>
      </c>
      <c r="BZ477" s="80">
        <v>104.7</v>
      </c>
      <c r="CA477" s="80">
        <v>0</v>
      </c>
      <c r="CB477" s="80">
        <v>0</v>
      </c>
      <c r="CC477" s="80">
        <v>0</v>
      </c>
    </row>
    <row r="478" spans="1:81">
      <c r="A478" s="80" t="s">
        <v>2173</v>
      </c>
      <c r="B478" s="80">
        <v>388</v>
      </c>
      <c r="C478" s="80">
        <v>14</v>
      </c>
      <c r="D478" s="80">
        <v>23</v>
      </c>
      <c r="E478" s="80">
        <v>2017</v>
      </c>
      <c r="F478" s="80" t="s">
        <v>71</v>
      </c>
      <c r="G478" s="80" t="s">
        <v>2159</v>
      </c>
      <c r="H478" s="80" t="s">
        <v>2160</v>
      </c>
      <c r="I478" s="177"/>
      <c r="J478" s="81">
        <v>1088.6631434859369</v>
      </c>
      <c r="K478" s="81">
        <v>52.39740283167049</v>
      </c>
      <c r="L478" s="81">
        <v>33.013798201557996</v>
      </c>
      <c r="M478" s="81">
        <v>1164.7770080215853</v>
      </c>
      <c r="N478" s="81">
        <v>1010.7984163618863</v>
      </c>
      <c r="O478" s="81">
        <v>627.46771184600107</v>
      </c>
      <c r="P478" s="81">
        <v>431.10640167567084</v>
      </c>
      <c r="Q478" s="81">
        <v>48.239867448101869</v>
      </c>
      <c r="R478" s="81">
        <v>45.064023234898904</v>
      </c>
      <c r="S478" s="81">
        <v>137.78842261440002</v>
      </c>
      <c r="T478" s="82"/>
      <c r="U478" s="81">
        <v>197907863</v>
      </c>
      <c r="V478" s="81">
        <v>24896</v>
      </c>
      <c r="W478" s="81">
        <v>622</v>
      </c>
      <c r="X478" s="81">
        <v>291758</v>
      </c>
      <c r="Y478" s="81">
        <v>313611</v>
      </c>
      <c r="Z478" s="81">
        <v>375157</v>
      </c>
      <c r="AA478" s="81">
        <v>89294</v>
      </c>
      <c r="AB478" s="81">
        <v>706287</v>
      </c>
      <c r="AC478" s="81">
        <v>7849205.9999999991</v>
      </c>
      <c r="AD478" s="81">
        <v>137.78842261439999</v>
      </c>
      <c r="AE478" s="82"/>
      <c r="AF478" s="81">
        <v>1336492854.101788</v>
      </c>
      <c r="AG478" s="81">
        <v>40079435.618829153</v>
      </c>
      <c r="AH478" s="81">
        <v>4541169.0567647181</v>
      </c>
      <c r="AI478" s="81">
        <v>1875670089.3643391</v>
      </c>
      <c r="AJ478" s="81">
        <v>1580687014.126996</v>
      </c>
      <c r="AK478" s="81">
        <v>0</v>
      </c>
      <c r="AL478" s="81">
        <v>0</v>
      </c>
      <c r="AM478" s="81">
        <v>97020443.111037284</v>
      </c>
      <c r="AN478" s="81">
        <v>0</v>
      </c>
      <c r="AO478" s="81">
        <v>0</v>
      </c>
      <c r="AP478" s="82"/>
      <c r="AQ478" s="81">
        <v>17688</v>
      </c>
      <c r="AR478" s="81">
        <v>2618</v>
      </c>
      <c r="AS478" s="81">
        <v>1</v>
      </c>
      <c r="AT478" s="81">
        <v>0</v>
      </c>
      <c r="AU478" s="81">
        <v>0</v>
      </c>
      <c r="AV478" s="81">
        <v>1</v>
      </c>
      <c r="AW478" s="81" t="s">
        <v>564</v>
      </c>
      <c r="AX478" s="82"/>
      <c r="AY478" s="81">
        <v>73832.900000000009</v>
      </c>
      <c r="AZ478" s="81">
        <v>75430.199999999983</v>
      </c>
      <c r="BA478" s="81">
        <v>3.2</v>
      </c>
      <c r="BB478" s="81">
        <v>0</v>
      </c>
      <c r="BC478" s="81">
        <v>0</v>
      </c>
      <c r="BD478" s="81">
        <v>7280</v>
      </c>
      <c r="BE478" s="81" t="s">
        <v>564</v>
      </c>
      <c r="BF478" s="82"/>
      <c r="BG478" s="81">
        <v>0</v>
      </c>
      <c r="BH478" s="81">
        <v>0</v>
      </c>
      <c r="BI478" s="81">
        <v>799.202</v>
      </c>
      <c r="BJ478" s="81">
        <v>0</v>
      </c>
      <c r="BK478" s="81">
        <v>327.625</v>
      </c>
      <c r="BL478" s="81">
        <v>0</v>
      </c>
      <c r="BM478" s="82"/>
      <c r="BN478" s="81">
        <v>0</v>
      </c>
      <c r="BO478" s="81">
        <v>0</v>
      </c>
      <c r="BP478" s="81">
        <v>41</v>
      </c>
      <c r="BQ478" s="81">
        <v>0</v>
      </c>
      <c r="BR478" s="81">
        <v>39</v>
      </c>
      <c r="BS478" s="81">
        <v>0</v>
      </c>
      <c r="BT478"/>
      <c r="BU478" s="80">
        <v>884.08699999999999</v>
      </c>
      <c r="BV478" s="80">
        <v>127.74299999999999</v>
      </c>
      <c r="BW478" s="80">
        <v>6.9219999999999997</v>
      </c>
      <c r="BX478" s="80">
        <v>0</v>
      </c>
      <c r="BY478" s="80">
        <v>6.375</v>
      </c>
      <c r="BZ478" s="80">
        <v>101.7</v>
      </c>
      <c r="CA478" s="80">
        <v>0</v>
      </c>
      <c r="CB478" s="80">
        <v>0</v>
      </c>
      <c r="CC478" s="80">
        <v>0</v>
      </c>
    </row>
    <row r="479" spans="1:81">
      <c r="A479" s="80" t="s">
        <v>2174</v>
      </c>
      <c r="B479" s="80">
        <v>389</v>
      </c>
      <c r="C479" s="80">
        <v>15</v>
      </c>
      <c r="D479" s="80">
        <v>23</v>
      </c>
      <c r="E479" s="80">
        <v>2018</v>
      </c>
      <c r="F479" s="80" t="s">
        <v>93</v>
      </c>
      <c r="G479" s="80" t="s">
        <v>2159</v>
      </c>
      <c r="H479" s="80" t="s">
        <v>2160</v>
      </c>
      <c r="I479" s="177"/>
      <c r="J479" s="81">
        <v>1120.0025170794895</v>
      </c>
      <c r="K479" s="81">
        <v>49.217005450474403</v>
      </c>
      <c r="L479" s="81">
        <v>29.440909169261346</v>
      </c>
      <c r="M479" s="81">
        <v>1136.7570612860115</v>
      </c>
      <c r="N479" s="81">
        <v>952.01524029900725</v>
      </c>
      <c r="O479" s="81">
        <v>616.35182358173438</v>
      </c>
      <c r="P479" s="81">
        <v>424.84575353793156</v>
      </c>
      <c r="Q479" s="81">
        <v>44.517489259121881</v>
      </c>
      <c r="R479" s="81">
        <v>57.838822445776543</v>
      </c>
      <c r="S479" s="81">
        <v>145.95009954135998</v>
      </c>
      <c r="T479" s="82"/>
      <c r="U479" s="81">
        <v>212237476</v>
      </c>
      <c r="V479" s="81">
        <v>24896</v>
      </c>
      <c r="W479" s="81">
        <v>622</v>
      </c>
      <c r="X479" s="81">
        <v>291758</v>
      </c>
      <c r="Y479" s="81">
        <v>315788</v>
      </c>
      <c r="Z479" s="81">
        <v>375567</v>
      </c>
      <c r="AA479" s="81">
        <v>88882</v>
      </c>
      <c r="AB479" s="81">
        <v>702395</v>
      </c>
      <c r="AC479" s="81">
        <v>10034825</v>
      </c>
      <c r="AD479" s="81">
        <v>145.95009954136</v>
      </c>
      <c r="AE479" s="82"/>
      <c r="AF479" s="81">
        <v>1393279453.7183249</v>
      </c>
      <c r="AG479" s="81">
        <v>35590606.778363071</v>
      </c>
      <c r="AH479" s="81">
        <v>4107033.0686463029</v>
      </c>
      <c r="AI479" s="81">
        <v>1804172843.7886291</v>
      </c>
      <c r="AJ479" s="81">
        <v>1597735087.247726</v>
      </c>
      <c r="AK479" s="81">
        <v>0</v>
      </c>
      <c r="AL479" s="81">
        <v>0</v>
      </c>
      <c r="AM479" s="81">
        <v>96685451.908308595</v>
      </c>
      <c r="AN479" s="81">
        <v>0</v>
      </c>
      <c r="AO479" s="81">
        <v>0</v>
      </c>
      <c r="AP479" s="82"/>
      <c r="AQ479" s="81">
        <v>18847</v>
      </c>
      <c r="AR479" s="81">
        <v>2951</v>
      </c>
      <c r="AS479" s="81">
        <v>1</v>
      </c>
      <c r="AT479" s="81">
        <v>0</v>
      </c>
      <c r="AU479" s="81">
        <v>0</v>
      </c>
      <c r="AV479" s="81">
        <v>1</v>
      </c>
      <c r="AW479" s="81" t="s">
        <v>564</v>
      </c>
      <c r="AX479" s="82"/>
      <c r="AY479" s="81">
        <v>79329.400000000009</v>
      </c>
      <c r="AZ479" s="81">
        <v>80207.5</v>
      </c>
      <c r="BA479" s="81">
        <v>3</v>
      </c>
      <c r="BB479" s="81">
        <v>0</v>
      </c>
      <c r="BC479" s="81">
        <v>0</v>
      </c>
      <c r="BD479" s="81">
        <v>7280</v>
      </c>
      <c r="BE479" s="81" t="s">
        <v>564</v>
      </c>
      <c r="BF479" s="82"/>
      <c r="BG479" s="81">
        <v>0</v>
      </c>
      <c r="BH479" s="81">
        <v>0</v>
      </c>
      <c r="BI479" s="81">
        <v>747.19899999999996</v>
      </c>
      <c r="BJ479" s="81">
        <v>0</v>
      </c>
      <c r="BK479" s="81">
        <v>350.517</v>
      </c>
      <c r="BL479" s="81">
        <v>0</v>
      </c>
      <c r="BM479" s="82"/>
      <c r="BN479" s="81">
        <v>0</v>
      </c>
      <c r="BO479" s="81">
        <v>0</v>
      </c>
      <c r="BP479" s="81">
        <v>40</v>
      </c>
      <c r="BQ479" s="81">
        <v>0</v>
      </c>
      <c r="BR479" s="81">
        <v>39</v>
      </c>
      <c r="BS479" s="81">
        <v>0</v>
      </c>
      <c r="BT479"/>
      <c r="BU479" s="80">
        <v>840.58900000000006</v>
      </c>
      <c r="BV479" s="80">
        <v>136.1</v>
      </c>
      <c r="BW479" s="80">
        <v>6.8819999999999997</v>
      </c>
      <c r="BX479" s="80">
        <v>0</v>
      </c>
      <c r="BY479" s="80">
        <v>6.5659999999999998</v>
      </c>
      <c r="BZ479" s="80">
        <v>107.57899999999999</v>
      </c>
      <c r="CA479" s="80">
        <v>0</v>
      </c>
      <c r="CB479" s="80">
        <v>0</v>
      </c>
      <c r="CC479" s="80">
        <v>0</v>
      </c>
    </row>
    <row r="480" spans="1:81">
      <c r="A480" s="80" t="s">
        <v>2175</v>
      </c>
      <c r="B480" s="80">
        <v>390</v>
      </c>
      <c r="C480" s="80">
        <v>16</v>
      </c>
      <c r="D480" s="80">
        <v>23</v>
      </c>
      <c r="E480" s="80">
        <v>2019</v>
      </c>
      <c r="F480" s="80" t="s">
        <v>73</v>
      </c>
      <c r="G480" s="80" t="s">
        <v>2159</v>
      </c>
      <c r="H480" s="80" t="s">
        <v>2160</v>
      </c>
      <c r="I480" s="177"/>
      <c r="J480" s="81">
        <v>1079.4274822098978</v>
      </c>
      <c r="K480" s="81">
        <v>44.641780503810772</v>
      </c>
      <c r="L480" s="81">
        <v>29.697145233315094</v>
      </c>
      <c r="M480" s="81">
        <v>1046.7260915511563</v>
      </c>
      <c r="N480" s="81">
        <v>838.97125879800956</v>
      </c>
      <c r="O480" s="81">
        <v>600.54768237554174</v>
      </c>
      <c r="P480" s="81">
        <v>420.02612873095256</v>
      </c>
      <c r="Q480" s="81">
        <v>43.089705281940788</v>
      </c>
      <c r="R480" s="81">
        <v>67.534664192991215</v>
      </c>
      <c r="S480" s="81">
        <v>156.98255290997002</v>
      </c>
      <c r="T480" s="82"/>
      <c r="U480" s="81">
        <v>212026398</v>
      </c>
      <c r="V480" s="81">
        <v>24896</v>
      </c>
      <c r="W480" s="81">
        <v>622</v>
      </c>
      <c r="X480" s="81">
        <v>291758</v>
      </c>
      <c r="Y480" s="81">
        <v>317923</v>
      </c>
      <c r="Z480" s="81">
        <v>375984</v>
      </c>
      <c r="AA480" s="81">
        <v>87216</v>
      </c>
      <c r="AB480" s="81">
        <v>698275</v>
      </c>
      <c r="AC480" s="81">
        <v>11908929</v>
      </c>
      <c r="AD480" s="81">
        <v>156.98255290997</v>
      </c>
      <c r="AE480" s="82"/>
      <c r="AF480" s="81">
        <v>1344774744.668771</v>
      </c>
      <c r="AG480" s="81">
        <v>34355646.918828152</v>
      </c>
      <c r="AH480" s="81">
        <v>4466652.694405714</v>
      </c>
      <c r="AI480" s="81">
        <v>1760766296.0491469</v>
      </c>
      <c r="AJ480" s="81">
        <v>1440051234.4706442</v>
      </c>
      <c r="AK480" s="81">
        <v>0</v>
      </c>
      <c r="AL480" s="81">
        <v>0</v>
      </c>
      <c r="AM480" s="81">
        <v>95099798.388614371</v>
      </c>
      <c r="AN480" s="81">
        <v>0</v>
      </c>
      <c r="AO480" s="81">
        <v>0</v>
      </c>
      <c r="AP480" s="82"/>
      <c r="AQ480" s="81">
        <v>20023</v>
      </c>
      <c r="AR480" s="81">
        <v>3179</v>
      </c>
      <c r="AS480" s="81">
        <v>1</v>
      </c>
      <c r="AT480" s="81">
        <v>1</v>
      </c>
      <c r="AU480" s="81">
        <v>0</v>
      </c>
      <c r="AV480" s="81">
        <v>1</v>
      </c>
      <c r="AW480" s="81" t="s">
        <v>564</v>
      </c>
      <c r="AX480" s="82"/>
      <c r="AY480" s="81">
        <v>84958.400000000576</v>
      </c>
      <c r="AZ480" s="81">
        <v>85750.299999999886</v>
      </c>
      <c r="BA480" s="81">
        <v>3.2</v>
      </c>
      <c r="BB480" s="81">
        <v>19.899999999999999</v>
      </c>
      <c r="BC480" s="81">
        <v>0</v>
      </c>
      <c r="BD480" s="81">
        <v>7280</v>
      </c>
      <c r="BE480" s="81" t="s">
        <v>564</v>
      </c>
      <c r="BF480" s="82"/>
      <c r="BG480" s="81">
        <v>0</v>
      </c>
      <c r="BH480" s="81">
        <v>0</v>
      </c>
      <c r="BI480" s="81">
        <v>720.87199999999996</v>
      </c>
      <c r="BJ480" s="81">
        <v>0</v>
      </c>
      <c r="BK480" s="81">
        <v>325.54660000000001</v>
      </c>
      <c r="BL480" s="81">
        <v>0</v>
      </c>
      <c r="BM480" s="82"/>
      <c r="BN480" s="81">
        <v>0</v>
      </c>
      <c r="BO480" s="81">
        <v>0</v>
      </c>
      <c r="BP480" s="81">
        <v>40</v>
      </c>
      <c r="BQ480" s="81">
        <v>0</v>
      </c>
      <c r="BR480" s="81">
        <v>37</v>
      </c>
      <c r="BS480" s="81">
        <v>0</v>
      </c>
      <c r="BT480"/>
      <c r="BU480" s="80">
        <v>762.93799999999999</v>
      </c>
      <c r="BV480" s="80">
        <v>151.124</v>
      </c>
      <c r="BW480" s="80">
        <v>6.327</v>
      </c>
      <c r="BX480" s="80">
        <v>0</v>
      </c>
      <c r="BY480" s="80">
        <v>11.7516</v>
      </c>
      <c r="BZ480" s="80">
        <v>114.27800000000001</v>
      </c>
      <c r="CA480" s="80">
        <v>0</v>
      </c>
      <c r="CB480" s="80">
        <v>0</v>
      </c>
      <c r="CC480" s="80">
        <v>0</v>
      </c>
    </row>
    <row r="481" spans="1:81">
      <c r="A481" s="80" t="s">
        <v>2176</v>
      </c>
      <c r="B481" s="80">
        <v>391</v>
      </c>
      <c r="C481" s="80">
        <v>17</v>
      </c>
      <c r="D481" s="80">
        <v>23</v>
      </c>
      <c r="E481" s="80">
        <v>2020</v>
      </c>
      <c r="F481" s="80" t="s">
        <v>218</v>
      </c>
      <c r="G481" s="80" t="s">
        <v>2159</v>
      </c>
      <c r="H481" s="80" t="s">
        <v>2160</v>
      </c>
      <c r="I481" s="177"/>
      <c r="J481" s="81">
        <v>969.91014360992324</v>
      </c>
      <c r="K481" s="81">
        <v>47.434175271640974</v>
      </c>
      <c r="L481" s="81">
        <v>45.191236680362806</v>
      </c>
      <c r="M481" s="81">
        <v>967.81964103121595</v>
      </c>
      <c r="N481" s="81">
        <v>864.85364948014899</v>
      </c>
      <c r="O481" s="81">
        <v>528.00080541935358</v>
      </c>
      <c r="P481" s="81">
        <v>392.07109928298604</v>
      </c>
      <c r="Q481" s="81">
        <v>40.937893808856892</v>
      </c>
      <c r="R481" s="81">
        <v>60.459540428276178</v>
      </c>
      <c r="S481" s="81">
        <v>145.36813523155001</v>
      </c>
      <c r="T481" s="82"/>
      <c r="U481" s="81">
        <v>205740982</v>
      </c>
      <c r="V481" s="81">
        <v>23260</v>
      </c>
      <c r="W481" s="81">
        <v>916</v>
      </c>
      <c r="X481" s="81">
        <v>292663</v>
      </c>
      <c r="Y481" s="81">
        <v>320143</v>
      </c>
      <c r="Z481" s="81">
        <v>377296</v>
      </c>
      <c r="AA481" s="81">
        <v>88452</v>
      </c>
      <c r="AB481" s="81">
        <v>694296</v>
      </c>
      <c r="AC481" s="81">
        <v>10716935</v>
      </c>
      <c r="AD481" s="81">
        <v>145.36813523155001</v>
      </c>
      <c r="AE481" s="82"/>
      <c r="AF481" s="81">
        <v>1274343852.293915</v>
      </c>
      <c r="AG481" s="81">
        <v>34634335.211614087</v>
      </c>
      <c r="AH481" s="81">
        <v>6693759.4449606221</v>
      </c>
      <c r="AI481" s="81">
        <v>1668220953.156899</v>
      </c>
      <c r="AJ481" s="81">
        <v>1533832776.6550415</v>
      </c>
      <c r="AK481" s="81"/>
      <c r="AL481" s="81"/>
      <c r="AM481" s="81">
        <v>90613341.789446861</v>
      </c>
      <c r="AN481" s="81"/>
      <c r="AO481" s="81"/>
      <c r="AP481" s="82"/>
      <c r="AQ481" s="81">
        <v>21092</v>
      </c>
      <c r="AR481" s="81">
        <v>3228</v>
      </c>
      <c r="AS481" s="81">
        <v>1</v>
      </c>
      <c r="AT481" s="81">
        <v>2</v>
      </c>
      <c r="AU481" s="81">
        <v>0</v>
      </c>
      <c r="AV481" s="81">
        <v>1</v>
      </c>
      <c r="AW481" s="81">
        <v>1</v>
      </c>
      <c r="AX481" s="82"/>
      <c r="AY481" s="81">
        <v>90618.200000000827</v>
      </c>
      <c r="AZ481" s="81">
        <v>95258.099999999497</v>
      </c>
      <c r="BA481" s="81">
        <v>3.2</v>
      </c>
      <c r="BB481" s="81">
        <v>335.9</v>
      </c>
      <c r="BC481" s="81">
        <v>0</v>
      </c>
      <c r="BD481" s="81">
        <v>7280</v>
      </c>
      <c r="BE481" s="81">
        <v>3.2</v>
      </c>
      <c r="BF481" s="82"/>
      <c r="BG481" s="81">
        <v>0</v>
      </c>
      <c r="BH481" s="81">
        <v>0</v>
      </c>
      <c r="BI481" s="81">
        <v>657.25800000000004</v>
      </c>
      <c r="BJ481" s="81">
        <v>0</v>
      </c>
      <c r="BK481" s="81">
        <v>304.0976</v>
      </c>
      <c r="BL481" s="81">
        <v>0</v>
      </c>
      <c r="BM481" s="82"/>
      <c r="BN481" s="81">
        <v>0</v>
      </c>
      <c r="BO481" s="81">
        <v>0</v>
      </c>
      <c r="BP481" s="81">
        <v>40</v>
      </c>
      <c r="BQ481" s="81">
        <v>0</v>
      </c>
      <c r="BR481" s="81">
        <v>37</v>
      </c>
      <c r="BS481" s="81">
        <v>0</v>
      </c>
      <c r="BT481"/>
      <c r="BU481" s="80">
        <v>687.97199999999998</v>
      </c>
      <c r="BV481" s="80">
        <v>140.83799999999999</v>
      </c>
      <c r="BW481" s="80">
        <v>6.4059999999999997</v>
      </c>
      <c r="BX481" s="80">
        <v>0</v>
      </c>
      <c r="BY481" s="80">
        <v>11.364599999999999</v>
      </c>
      <c r="BZ481" s="80">
        <v>114.77500000000001</v>
      </c>
      <c r="CA481" s="80">
        <v>0</v>
      </c>
      <c r="CB481" s="80">
        <v>0</v>
      </c>
      <c r="CC481" s="80">
        <v>0</v>
      </c>
    </row>
    <row r="482" spans="1:81">
      <c r="A482" s="80" t="s">
        <v>2177</v>
      </c>
      <c r="B482" s="80">
        <v>391</v>
      </c>
      <c r="C482" s="80">
        <v>18</v>
      </c>
      <c r="D482" s="80">
        <v>23</v>
      </c>
      <c r="E482" s="80">
        <v>2021</v>
      </c>
      <c r="F482" s="80" t="s">
        <v>75</v>
      </c>
      <c r="G482" s="174" t="s">
        <v>2159</v>
      </c>
      <c r="H482" s="80" t="s">
        <v>2160</v>
      </c>
      <c r="I482" s="177"/>
      <c r="J482" s="81">
        <v>1061.7143913085499</v>
      </c>
      <c r="K482" s="81">
        <v>51.484882932098429</v>
      </c>
      <c r="L482" s="81">
        <v>40.738612474591974</v>
      </c>
      <c r="M482" s="81">
        <v>1102.2451139038053</v>
      </c>
      <c r="N482" s="81">
        <v>819.09481457762899</v>
      </c>
      <c r="O482" s="81">
        <v>513.00714096209265</v>
      </c>
      <c r="P482" s="81">
        <v>401.20382646905136</v>
      </c>
      <c r="Q482" s="81">
        <v>41.117879287827094</v>
      </c>
      <c r="R482" s="81">
        <v>63.097423974602513</v>
      </c>
      <c r="S482" s="81">
        <v>135.68595522999999</v>
      </c>
      <c r="T482" s="82"/>
      <c r="U482" s="81">
        <v>223758516</v>
      </c>
      <c r="V482" s="81">
        <v>23260</v>
      </c>
      <c r="W482" s="81">
        <v>916</v>
      </c>
      <c r="X482" s="81">
        <v>292663</v>
      </c>
      <c r="Y482" s="81">
        <v>321323</v>
      </c>
      <c r="Z482" s="81">
        <v>377464</v>
      </c>
      <c r="AA482" s="81">
        <v>88268</v>
      </c>
      <c r="AB482" s="81">
        <v>689079</v>
      </c>
      <c r="AC482" s="81">
        <v>10840750.999999998</v>
      </c>
      <c r="AD482" s="81">
        <v>135.68595522999999</v>
      </c>
      <c r="AE482" s="82"/>
      <c r="AF482" s="81">
        <v>1362119702.627208</v>
      </c>
      <c r="AG482" s="81">
        <v>36774559.395908132</v>
      </c>
      <c r="AH482" s="81">
        <v>6290192.5811791122</v>
      </c>
      <c r="AI482" s="81">
        <v>1819424652.5849628</v>
      </c>
      <c r="AJ482" s="81">
        <v>1424935397.0325131</v>
      </c>
      <c r="AK482" s="81">
        <v>0</v>
      </c>
      <c r="AL482" s="81">
        <v>0</v>
      </c>
      <c r="AM482" s="81">
        <v>90451188.546713024</v>
      </c>
      <c r="AN482" s="81">
        <v>0</v>
      </c>
      <c r="AO482" s="81">
        <v>0</v>
      </c>
      <c r="AP482" s="82"/>
      <c r="AQ482" s="81">
        <v>22384</v>
      </c>
      <c r="AR482" s="81">
        <v>3244</v>
      </c>
      <c r="AS482" s="81">
        <v>1</v>
      </c>
      <c r="AT482" s="81">
        <v>3</v>
      </c>
      <c r="AU482" s="81">
        <v>0</v>
      </c>
      <c r="AV482" s="81">
        <v>2</v>
      </c>
      <c r="AW482" s="81"/>
      <c r="AX482" s="82"/>
      <c r="AY482" s="81">
        <v>97276.200000000856</v>
      </c>
      <c r="AZ482" s="81">
        <v>96166.199999999502</v>
      </c>
      <c r="BA482" s="81">
        <v>3.2</v>
      </c>
      <c r="BB482" s="81">
        <v>435.9</v>
      </c>
      <c r="BC482" s="81">
        <v>0</v>
      </c>
      <c r="BD482" s="81">
        <v>7380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2178</v>
      </c>
      <c r="B483" s="80">
        <v>391</v>
      </c>
      <c r="C483" s="80">
        <v>19</v>
      </c>
      <c r="D483" s="80">
        <v>23</v>
      </c>
      <c r="E483" s="80">
        <v>2022</v>
      </c>
      <c r="F483" s="80" t="s">
        <v>568</v>
      </c>
      <c r="G483" s="174" t="s">
        <v>2159</v>
      </c>
      <c r="H483" s="80" t="s">
        <v>2160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23877</v>
      </c>
      <c r="AR483" s="81">
        <v>3260</v>
      </c>
      <c r="AS483" s="81">
        <v>1</v>
      </c>
      <c r="AT483" s="81">
        <v>3</v>
      </c>
      <c r="AU483" s="81">
        <v>0</v>
      </c>
      <c r="AV483" s="81">
        <v>2</v>
      </c>
      <c r="AW483" s="81"/>
      <c r="AX483" s="82"/>
      <c r="AY483" s="81">
        <v>105272.70000000083</v>
      </c>
      <c r="AZ483" s="81">
        <v>96922.099999999482</v>
      </c>
      <c r="BA483" s="81">
        <v>3.2</v>
      </c>
      <c r="BB483" s="81">
        <v>435.9</v>
      </c>
      <c r="BC483" s="81">
        <v>0</v>
      </c>
      <c r="BD483" s="81">
        <v>7380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2179</v>
      </c>
      <c r="B484" s="80">
        <v>426</v>
      </c>
      <c r="C484" s="80">
        <v>1</v>
      </c>
      <c r="D484" s="80">
        <v>26</v>
      </c>
      <c r="E484" s="80">
        <v>1990</v>
      </c>
      <c r="F484" s="80" t="s">
        <v>562</v>
      </c>
      <c r="G484" s="80" t="s">
        <v>2180</v>
      </c>
      <c r="H484" s="80" t="s">
        <v>2181</v>
      </c>
      <c r="I484" s="177"/>
      <c r="J484" s="81">
        <v>2902.4290751040157</v>
      </c>
      <c r="K484" s="81">
        <v>40.62496719664022</v>
      </c>
      <c r="L484" s="81">
        <v>5.5835218075050079</v>
      </c>
      <c r="M484" s="81">
        <v>394.2965377824471</v>
      </c>
      <c r="N484" s="81">
        <v>417.36848823805872</v>
      </c>
      <c r="O484" s="81">
        <v>336.49420161353396</v>
      </c>
      <c r="P484" s="81">
        <v>181.40851548544688</v>
      </c>
      <c r="Q484" s="81">
        <v>32.843692332292733</v>
      </c>
      <c r="R484" s="81">
        <v>43.564137350109405</v>
      </c>
      <c r="S484" s="81">
        <v>35.056350762452361</v>
      </c>
      <c r="T484" s="82"/>
      <c r="U484" s="81">
        <v>70204328</v>
      </c>
      <c r="V484" s="81">
        <v>13802</v>
      </c>
      <c r="W484" s="81">
        <v>54</v>
      </c>
      <c r="X484" s="81">
        <v>132832</v>
      </c>
      <c r="Y484" s="81">
        <v>187841</v>
      </c>
      <c r="Z484" s="81">
        <v>138404</v>
      </c>
      <c r="AA484" s="81">
        <v>44048</v>
      </c>
      <c r="AB484" s="81">
        <v>533270</v>
      </c>
      <c r="AC484" s="81">
        <v>7545387</v>
      </c>
      <c r="AD484" s="81">
        <v>35.056350762452361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2182</v>
      </c>
      <c r="B485" s="80">
        <v>427</v>
      </c>
      <c r="C485" s="80">
        <v>2</v>
      </c>
      <c r="D485" s="80">
        <v>26</v>
      </c>
      <c r="E485" s="80">
        <v>2005</v>
      </c>
      <c r="F485" s="80" t="s">
        <v>565</v>
      </c>
      <c r="G485" s="80" t="s">
        <v>2180</v>
      </c>
      <c r="H485" s="80" t="s">
        <v>2181</v>
      </c>
      <c r="I485" s="177"/>
      <c r="J485" s="81">
        <v>2644.2813968359851</v>
      </c>
      <c r="K485" s="81">
        <v>24.013882145285308</v>
      </c>
      <c r="L485" s="81">
        <v>8.3481717558086466</v>
      </c>
      <c r="M485" s="81">
        <v>670.39357514976507</v>
      </c>
      <c r="N485" s="81">
        <v>636.50287858869308</v>
      </c>
      <c r="O485" s="81">
        <v>419.82405697342199</v>
      </c>
      <c r="P485" s="81">
        <v>185.37665156017351</v>
      </c>
      <c r="Q485" s="81">
        <v>33.566708948608934</v>
      </c>
      <c r="R485" s="81">
        <v>49.929005697531544</v>
      </c>
      <c r="S485" s="81">
        <v>121.346032556</v>
      </c>
      <c r="T485" s="82"/>
      <c r="U485" s="81">
        <v>67124665</v>
      </c>
      <c r="V485" s="81">
        <v>10150</v>
      </c>
      <c r="W485" s="81">
        <v>89</v>
      </c>
      <c r="X485" s="81">
        <v>125486</v>
      </c>
      <c r="Y485" s="81">
        <v>242423</v>
      </c>
      <c r="Z485" s="81">
        <v>199822</v>
      </c>
      <c r="AA485" s="81">
        <v>36864</v>
      </c>
      <c r="AB485" s="81">
        <v>569750</v>
      </c>
      <c r="AC485" s="81">
        <v>8828910.833333334</v>
      </c>
      <c r="AD485" s="81">
        <v>121.346032556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2183</v>
      </c>
      <c r="B486" s="80">
        <v>428</v>
      </c>
      <c r="C486" s="80">
        <v>3</v>
      </c>
      <c r="D486" s="80">
        <v>26</v>
      </c>
      <c r="E486" s="80">
        <v>2006</v>
      </c>
      <c r="F486" s="80" t="s">
        <v>566</v>
      </c>
      <c r="G486" s="80" t="s">
        <v>2180</v>
      </c>
      <c r="H486" s="80" t="s">
        <v>2181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2184</v>
      </c>
      <c r="B487" s="80">
        <v>429</v>
      </c>
      <c r="C487" s="80">
        <v>4</v>
      </c>
      <c r="D487" s="80">
        <v>26</v>
      </c>
      <c r="E487" s="80">
        <v>2007</v>
      </c>
      <c r="F487" s="80" t="s">
        <v>567</v>
      </c>
      <c r="G487" s="80" t="s">
        <v>2180</v>
      </c>
      <c r="H487" s="80" t="s">
        <v>2181</v>
      </c>
      <c r="I487" s="177"/>
      <c r="J487" s="81">
        <v>2378.8575540201159</v>
      </c>
      <c r="K487" s="81">
        <v>24.629376903978432</v>
      </c>
      <c r="L487" s="81">
        <v>7.4154997533070954</v>
      </c>
      <c r="M487" s="81">
        <v>653.71919121762846</v>
      </c>
      <c r="N487" s="81">
        <v>795.18186294673251</v>
      </c>
      <c r="O487" s="81">
        <v>405.34667472458267</v>
      </c>
      <c r="P487" s="81">
        <v>187.38306925417976</v>
      </c>
      <c r="Q487" s="81">
        <v>36.336886967570294</v>
      </c>
      <c r="R487" s="81">
        <v>47.817872093274886</v>
      </c>
      <c r="S487" s="81">
        <v>132.11195243735995</v>
      </c>
      <c r="T487" s="82"/>
      <c r="U487" s="81">
        <v>67848897</v>
      </c>
      <c r="V487" s="81">
        <v>10153</v>
      </c>
      <c r="W487" s="81">
        <v>91</v>
      </c>
      <c r="X487" s="81">
        <v>146519</v>
      </c>
      <c r="Y487" s="81">
        <v>253821</v>
      </c>
      <c r="Z487" s="81">
        <v>200562</v>
      </c>
      <c r="AA487" s="81">
        <v>36695</v>
      </c>
      <c r="AB487" s="81">
        <v>584152</v>
      </c>
      <c r="AC487" s="81">
        <v>8698213.5</v>
      </c>
      <c r="AD487" s="81">
        <v>132.11195243735995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2185</v>
      </c>
      <c r="B488" s="80">
        <v>430</v>
      </c>
      <c r="C488" s="80">
        <v>5</v>
      </c>
      <c r="D488" s="80">
        <v>26</v>
      </c>
      <c r="E488" s="80">
        <v>2008</v>
      </c>
      <c r="F488" s="80" t="s">
        <v>84</v>
      </c>
      <c r="G488" s="80" t="s">
        <v>2180</v>
      </c>
      <c r="H488" s="80" t="s">
        <v>2181</v>
      </c>
      <c r="I488" s="177"/>
      <c r="J488" s="81">
        <v>2057.5773005228712</v>
      </c>
      <c r="K488" s="81">
        <v>19.381725661709403</v>
      </c>
      <c r="L488" s="81">
        <v>6.5069412325078604</v>
      </c>
      <c r="M488" s="81">
        <v>737.97469901025909</v>
      </c>
      <c r="N488" s="81">
        <v>769.31173049051324</v>
      </c>
      <c r="O488" s="81">
        <v>391.30339018703643</v>
      </c>
      <c r="P488" s="81">
        <v>182.53299875743886</v>
      </c>
      <c r="Q488" s="81">
        <v>36.16504774726269</v>
      </c>
      <c r="R488" s="81">
        <v>46.499638033103508</v>
      </c>
      <c r="S488" s="81">
        <v>102.79864590114998</v>
      </c>
      <c r="T488" s="82"/>
      <c r="U488" s="81">
        <v>67794621</v>
      </c>
      <c r="V488" s="81">
        <v>10153</v>
      </c>
      <c r="W488" s="81">
        <v>91</v>
      </c>
      <c r="X488" s="81">
        <v>146519</v>
      </c>
      <c r="Y488" s="81">
        <v>259065</v>
      </c>
      <c r="Z488" s="81">
        <v>200409</v>
      </c>
      <c r="AA488" s="81">
        <v>35786</v>
      </c>
      <c r="AB488" s="81">
        <v>590943</v>
      </c>
      <c r="AC488" s="81">
        <v>8783141.833333334</v>
      </c>
      <c r="AD488" s="81">
        <v>102.79864590114998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2186</v>
      </c>
      <c r="B489" s="80">
        <v>431</v>
      </c>
      <c r="C489" s="80">
        <v>6</v>
      </c>
      <c r="D489" s="80">
        <v>26</v>
      </c>
      <c r="E489" s="80">
        <v>2009</v>
      </c>
      <c r="F489" s="80" t="s">
        <v>85</v>
      </c>
      <c r="G489" s="80" t="s">
        <v>2180</v>
      </c>
      <c r="H489" s="80" t="s">
        <v>2181</v>
      </c>
      <c r="I489" s="177"/>
      <c r="J489" s="81">
        <v>2107.4511775814954</v>
      </c>
      <c r="K489" s="81">
        <v>19.051731896271381</v>
      </c>
      <c r="L489" s="81">
        <v>11.422073321523557</v>
      </c>
      <c r="M489" s="81">
        <v>735.69108056131836</v>
      </c>
      <c r="N489" s="81">
        <v>722.44452731603519</v>
      </c>
      <c r="O489" s="81">
        <v>397.6286612910344</v>
      </c>
      <c r="P489" s="81">
        <v>175.2076633591561</v>
      </c>
      <c r="Q489" s="81">
        <v>34.874751679692203</v>
      </c>
      <c r="R489" s="81">
        <v>42.188528122538621</v>
      </c>
      <c r="S489" s="81">
        <v>96.789994377530007</v>
      </c>
      <c r="T489" s="82"/>
      <c r="U489" s="81">
        <v>60002443</v>
      </c>
      <c r="V489" s="81">
        <v>12828</v>
      </c>
      <c r="W489" s="81">
        <v>206</v>
      </c>
      <c r="X489" s="81">
        <v>166252</v>
      </c>
      <c r="Y489" s="81">
        <v>264032</v>
      </c>
      <c r="Z489" s="81">
        <v>201011</v>
      </c>
      <c r="AA489" s="81">
        <v>35264</v>
      </c>
      <c r="AB489" s="81">
        <v>598213</v>
      </c>
      <c r="AC489" s="81">
        <v>7774234.833333333</v>
      </c>
      <c r="AD489" s="81">
        <v>96.789994377530007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522.11700000000008</v>
      </c>
      <c r="BJ489" s="81">
        <v>5.01</v>
      </c>
      <c r="BK489" s="81">
        <v>151.15600000000001</v>
      </c>
      <c r="BL489" s="81">
        <v>0</v>
      </c>
      <c r="BM489" s="82"/>
      <c r="BN489" s="81">
        <v>0</v>
      </c>
      <c r="BO489" s="81">
        <v>0</v>
      </c>
      <c r="BP489" s="81">
        <v>31</v>
      </c>
      <c r="BQ489" s="81">
        <v>1</v>
      </c>
      <c r="BR489" s="81">
        <v>20</v>
      </c>
      <c r="BS489" s="81">
        <v>0</v>
      </c>
      <c r="BT489"/>
      <c r="BU489" s="80"/>
      <c r="BV489" s="80"/>
      <c r="BW489" s="80"/>
      <c r="BX489" s="80"/>
      <c r="BY489" s="80"/>
      <c r="BZ489" s="80"/>
      <c r="CA489" s="80"/>
      <c r="CB489" s="80"/>
      <c r="CC489" s="80"/>
    </row>
    <row r="490" spans="1:81">
      <c r="A490" s="80" t="s">
        <v>2187</v>
      </c>
      <c r="B490" s="80">
        <v>432</v>
      </c>
      <c r="C490" s="80">
        <v>7</v>
      </c>
      <c r="D490" s="80">
        <v>26</v>
      </c>
      <c r="E490" s="80">
        <v>2010</v>
      </c>
      <c r="F490" s="80" t="s">
        <v>86</v>
      </c>
      <c r="G490" s="80" t="s">
        <v>2180</v>
      </c>
      <c r="H490" s="80" t="s">
        <v>2181</v>
      </c>
      <c r="I490" s="177"/>
      <c r="J490" s="81">
        <v>2256.1185050980012</v>
      </c>
      <c r="K490" s="81">
        <v>20.303911243351894</v>
      </c>
      <c r="L490" s="81">
        <v>10.813924051243758</v>
      </c>
      <c r="M490" s="81">
        <v>734.36920004458977</v>
      </c>
      <c r="N490" s="81">
        <v>746.04909318867112</v>
      </c>
      <c r="O490" s="81">
        <v>396.81929079784794</v>
      </c>
      <c r="P490" s="81">
        <v>179.07364113230486</v>
      </c>
      <c r="Q490" s="81">
        <v>36.58513547070163</v>
      </c>
      <c r="R490" s="81">
        <v>47.331816100257349</v>
      </c>
      <c r="S490" s="81">
        <v>103.55888514741001</v>
      </c>
      <c r="T490" s="82"/>
      <c r="U490" s="81">
        <v>58290640</v>
      </c>
      <c r="V490" s="81">
        <v>12828</v>
      </c>
      <c r="W490" s="81">
        <v>206</v>
      </c>
      <c r="X490" s="81">
        <v>166252</v>
      </c>
      <c r="Y490" s="81">
        <v>266914</v>
      </c>
      <c r="Z490" s="81">
        <v>201534</v>
      </c>
      <c r="AA490" s="81">
        <v>35142</v>
      </c>
      <c r="AB490" s="81">
        <v>601321</v>
      </c>
      <c r="AC490" s="81">
        <v>8265487.166666667</v>
      </c>
      <c r="AD490" s="81">
        <v>103.55888514741001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508.71800000000002</v>
      </c>
      <c r="BJ490" s="81">
        <v>4.0430000000000001</v>
      </c>
      <c r="BK490" s="81">
        <v>311.464</v>
      </c>
      <c r="BL490" s="81">
        <v>0</v>
      </c>
      <c r="BM490" s="82"/>
      <c r="BN490" s="81">
        <v>0</v>
      </c>
      <c r="BO490" s="81">
        <v>0</v>
      </c>
      <c r="BP490" s="81">
        <v>31</v>
      </c>
      <c r="BQ490" s="81">
        <v>1</v>
      </c>
      <c r="BR490" s="81">
        <v>26</v>
      </c>
      <c r="BS490" s="81">
        <v>0</v>
      </c>
      <c r="BT490"/>
      <c r="BU490" s="80">
        <v>659.54200000000003</v>
      </c>
      <c r="BV490" s="80">
        <v>147.48400000000001</v>
      </c>
      <c r="BW490" s="80">
        <v>0</v>
      </c>
      <c r="BX490" s="80">
        <v>0</v>
      </c>
      <c r="BY490" s="80">
        <v>17.199000000000002</v>
      </c>
      <c r="BZ490" s="80">
        <v>0</v>
      </c>
      <c r="CA490" s="80">
        <v>0</v>
      </c>
      <c r="CB490" s="80">
        <v>0</v>
      </c>
      <c r="CC490" s="80">
        <v>0</v>
      </c>
    </row>
    <row r="491" spans="1:81">
      <c r="A491" s="80" t="s">
        <v>2188</v>
      </c>
      <c r="B491" s="80">
        <v>433</v>
      </c>
      <c r="C491" s="80">
        <v>8</v>
      </c>
      <c r="D491" s="80">
        <v>26</v>
      </c>
      <c r="E491" s="80">
        <v>2011</v>
      </c>
      <c r="F491" s="80" t="s">
        <v>87</v>
      </c>
      <c r="G491" s="80" t="s">
        <v>2180</v>
      </c>
      <c r="H491" s="80" t="s">
        <v>2181</v>
      </c>
      <c r="I491" s="177"/>
      <c r="J491" s="81">
        <v>2285.3705055275905</v>
      </c>
      <c r="K491" s="81">
        <v>32.05167985486176</v>
      </c>
      <c r="L491" s="81">
        <v>10.54294697425933</v>
      </c>
      <c r="M491" s="81">
        <v>850.8032146954597</v>
      </c>
      <c r="N491" s="81">
        <v>790.21084857500796</v>
      </c>
      <c r="O491" s="81">
        <v>391.67901194925605</v>
      </c>
      <c r="P491" s="81">
        <v>174.70529145415446</v>
      </c>
      <c r="Q491" s="81">
        <v>42.317243696706001</v>
      </c>
      <c r="R491" s="81">
        <v>45.395209137479718</v>
      </c>
      <c r="S491" s="81">
        <v>87.182507807399986</v>
      </c>
      <c r="T491" s="82"/>
      <c r="U491" s="81">
        <v>61817924</v>
      </c>
      <c r="V491" s="81">
        <v>12828</v>
      </c>
      <c r="W491" s="81">
        <v>206</v>
      </c>
      <c r="X491" s="81">
        <v>166252</v>
      </c>
      <c r="Y491" s="81">
        <v>269050</v>
      </c>
      <c r="Z491" s="81">
        <v>203245</v>
      </c>
      <c r="AA491" s="81">
        <v>35305</v>
      </c>
      <c r="AB491" s="81">
        <v>602996</v>
      </c>
      <c r="AC491" s="81">
        <v>7914189.5</v>
      </c>
      <c r="AD491" s="81">
        <v>87.182507807399986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469.47800000000001</v>
      </c>
      <c r="BJ491" s="81">
        <v>4.7370000000000001</v>
      </c>
      <c r="BK491" s="81">
        <v>255.029</v>
      </c>
      <c r="BL491" s="81">
        <v>0</v>
      </c>
      <c r="BM491" s="82"/>
      <c r="BN491" s="81">
        <v>0</v>
      </c>
      <c r="BO491" s="81">
        <v>0</v>
      </c>
      <c r="BP491" s="81">
        <v>32</v>
      </c>
      <c r="BQ491" s="81">
        <v>1</v>
      </c>
      <c r="BR491" s="81">
        <v>25</v>
      </c>
      <c r="BS491" s="81">
        <v>0</v>
      </c>
      <c r="BT491"/>
      <c r="BU491" s="80">
        <v>600.21400000000006</v>
      </c>
      <c r="BV491" s="80">
        <v>112.05500000000001</v>
      </c>
      <c r="BW491" s="80">
        <v>0</v>
      </c>
      <c r="BX491" s="80">
        <v>0</v>
      </c>
      <c r="BY491" s="80">
        <v>16.975000000000001</v>
      </c>
      <c r="BZ491" s="80">
        <v>0</v>
      </c>
      <c r="CA491" s="80">
        <v>0</v>
      </c>
      <c r="CB491" s="80">
        <v>0</v>
      </c>
      <c r="CC491" s="80">
        <v>0</v>
      </c>
    </row>
    <row r="492" spans="1:81">
      <c r="A492" s="80" t="s">
        <v>2189</v>
      </c>
      <c r="B492" s="80">
        <v>434</v>
      </c>
      <c r="C492" s="80">
        <v>9</v>
      </c>
      <c r="D492" s="80">
        <v>26</v>
      </c>
      <c r="E492" s="80">
        <v>2012</v>
      </c>
      <c r="F492" s="80" t="s">
        <v>88</v>
      </c>
      <c r="G492" s="80" t="s">
        <v>2180</v>
      </c>
      <c r="H492" s="80" t="s">
        <v>2181</v>
      </c>
      <c r="I492" s="177"/>
      <c r="J492" s="81">
        <v>2038.7822537613463</v>
      </c>
      <c r="K492" s="81">
        <v>31.800846655965252</v>
      </c>
      <c r="L492" s="81">
        <v>10.585021160269045</v>
      </c>
      <c r="M492" s="81">
        <v>950.77498237760608</v>
      </c>
      <c r="N492" s="81">
        <v>893.15568831303267</v>
      </c>
      <c r="O492" s="81">
        <v>391.4322549149623</v>
      </c>
      <c r="P492" s="81">
        <v>176.46072070945473</v>
      </c>
      <c r="Q492" s="81">
        <v>46.958735981277137</v>
      </c>
      <c r="R492" s="81">
        <v>48.377190168754943</v>
      </c>
      <c r="S492" s="81">
        <v>87.744847378200006</v>
      </c>
      <c r="T492" s="82"/>
      <c r="U492" s="81">
        <v>55413146</v>
      </c>
      <c r="V492" s="81">
        <v>12828</v>
      </c>
      <c r="W492" s="81">
        <v>206</v>
      </c>
      <c r="X492" s="81">
        <v>166252</v>
      </c>
      <c r="Y492" s="81">
        <v>276623</v>
      </c>
      <c r="Z492" s="81">
        <v>204728</v>
      </c>
      <c r="AA492" s="81">
        <v>35458</v>
      </c>
      <c r="AB492" s="81">
        <v>615876</v>
      </c>
      <c r="AC492" s="81">
        <v>8215618.166666667</v>
      </c>
      <c r="AD492" s="81">
        <v>87.744847378200006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528.99599999999998</v>
      </c>
      <c r="BJ492" s="81">
        <v>5.359</v>
      </c>
      <c r="BK492" s="81">
        <v>226.392</v>
      </c>
      <c r="BL492" s="81">
        <v>0</v>
      </c>
      <c r="BM492" s="82"/>
      <c r="BN492" s="81">
        <v>0</v>
      </c>
      <c r="BO492" s="81">
        <v>0</v>
      </c>
      <c r="BP492" s="81">
        <v>33</v>
      </c>
      <c r="BQ492" s="81">
        <v>1</v>
      </c>
      <c r="BR492" s="81">
        <v>25</v>
      </c>
      <c r="BS492" s="81">
        <v>0</v>
      </c>
      <c r="BT492"/>
      <c r="BU492" s="80">
        <v>676.88400000000001</v>
      </c>
      <c r="BV492" s="80">
        <v>67.093999999999994</v>
      </c>
      <c r="BW492" s="80">
        <v>0</v>
      </c>
      <c r="BX492" s="80">
        <v>0</v>
      </c>
      <c r="BY492" s="80">
        <v>16.768999999999998</v>
      </c>
      <c r="BZ492" s="80">
        <v>0</v>
      </c>
      <c r="CA492" s="80">
        <v>0</v>
      </c>
      <c r="CB492" s="80">
        <v>0</v>
      </c>
      <c r="CC492" s="80">
        <v>0</v>
      </c>
    </row>
    <row r="493" spans="1:81">
      <c r="A493" s="80" t="s">
        <v>2190</v>
      </c>
      <c r="B493" s="80">
        <v>435</v>
      </c>
      <c r="C493" s="80">
        <v>10</v>
      </c>
      <c r="D493" s="80">
        <v>26</v>
      </c>
      <c r="E493" s="80">
        <v>2013</v>
      </c>
      <c r="F493" s="80" t="s">
        <v>89</v>
      </c>
      <c r="G493" s="80" t="s">
        <v>2180</v>
      </c>
      <c r="H493" s="80" t="s">
        <v>2181</v>
      </c>
      <c r="I493" s="177"/>
      <c r="J493" s="81">
        <v>2258.0649948625341</v>
      </c>
      <c r="K493" s="81">
        <v>28.343683698350482</v>
      </c>
      <c r="L493" s="81">
        <v>10.587709080166563</v>
      </c>
      <c r="M493" s="81">
        <v>942.6806409782638</v>
      </c>
      <c r="N493" s="81">
        <v>947.77917532627441</v>
      </c>
      <c r="O493" s="81">
        <v>377.49909331896492</v>
      </c>
      <c r="P493" s="81">
        <v>177.45030436529061</v>
      </c>
      <c r="Q493" s="81">
        <v>47.926120750297684</v>
      </c>
      <c r="R493" s="81">
        <v>45.208233408221759</v>
      </c>
      <c r="S493" s="81">
        <v>84.607195188789973</v>
      </c>
      <c r="T493" s="82"/>
      <c r="U493" s="81">
        <v>59784258</v>
      </c>
      <c r="V493" s="81">
        <v>12828</v>
      </c>
      <c r="W493" s="81">
        <v>206</v>
      </c>
      <c r="X493" s="81">
        <v>166252</v>
      </c>
      <c r="Y493" s="81">
        <v>279300</v>
      </c>
      <c r="Z493" s="81">
        <v>206256</v>
      </c>
      <c r="AA493" s="81">
        <v>35523</v>
      </c>
      <c r="AB493" s="81">
        <v>619551</v>
      </c>
      <c r="AC493" s="81">
        <v>7494250.666666667</v>
      </c>
      <c r="AD493" s="81">
        <v>84.607195188789973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552.774</v>
      </c>
      <c r="BJ493" s="81">
        <v>5.923</v>
      </c>
      <c r="BK493" s="81">
        <v>255.11799999999999</v>
      </c>
      <c r="BL493" s="81">
        <v>0</v>
      </c>
      <c r="BM493" s="82"/>
      <c r="BN493" s="81">
        <v>0</v>
      </c>
      <c r="BO493" s="81">
        <v>0</v>
      </c>
      <c r="BP493" s="81">
        <v>33</v>
      </c>
      <c r="BQ493" s="81">
        <v>1</v>
      </c>
      <c r="BR493" s="81">
        <v>24</v>
      </c>
      <c r="BS493" s="81">
        <v>0</v>
      </c>
      <c r="BT493"/>
      <c r="BU493" s="80">
        <v>719.73500000000001</v>
      </c>
      <c r="BV493" s="80">
        <v>94.08</v>
      </c>
      <c r="BW493" s="80">
        <v>0</v>
      </c>
      <c r="BX493" s="80">
        <v>0</v>
      </c>
      <c r="BY493" s="80">
        <v>0</v>
      </c>
      <c r="BZ493" s="80">
        <v>0</v>
      </c>
      <c r="CA493" s="80">
        <v>0</v>
      </c>
      <c r="CB493" s="80">
        <v>0</v>
      </c>
      <c r="CC493" s="80">
        <v>0</v>
      </c>
    </row>
    <row r="494" spans="1:81">
      <c r="A494" s="80" t="s">
        <v>2191</v>
      </c>
      <c r="B494" s="80">
        <v>436</v>
      </c>
      <c r="C494" s="80">
        <v>11</v>
      </c>
      <c r="D494" s="80">
        <v>26</v>
      </c>
      <c r="E494" s="80">
        <v>2014</v>
      </c>
      <c r="F494" s="80" t="s">
        <v>90</v>
      </c>
      <c r="G494" s="80" t="s">
        <v>2180</v>
      </c>
      <c r="H494" s="80" t="s">
        <v>2181</v>
      </c>
      <c r="I494" s="177"/>
      <c r="J494" s="81">
        <v>2201.6498683665618</v>
      </c>
      <c r="K494" s="81">
        <v>27.010292873243536</v>
      </c>
      <c r="L494" s="81">
        <v>13.581663807886946</v>
      </c>
      <c r="M494" s="81">
        <v>908.8759112589812</v>
      </c>
      <c r="N494" s="81">
        <v>790.4020796090366</v>
      </c>
      <c r="O494" s="81">
        <v>360.27576128460811</v>
      </c>
      <c r="P494" s="81">
        <v>178.91554371837489</v>
      </c>
      <c r="Q494" s="81">
        <v>46.23804215738528</v>
      </c>
      <c r="R494" s="81">
        <v>47.523889897238845</v>
      </c>
      <c r="S494" s="81">
        <v>83.271605738579993</v>
      </c>
      <c r="T494" s="82"/>
      <c r="U494" s="81">
        <v>64168981</v>
      </c>
      <c r="V494" s="81">
        <v>11297</v>
      </c>
      <c r="W494" s="81">
        <v>237</v>
      </c>
      <c r="X494" s="81">
        <v>174294</v>
      </c>
      <c r="Y494" s="81">
        <v>283125</v>
      </c>
      <c r="Z494" s="81">
        <v>207320</v>
      </c>
      <c r="AA494" s="81">
        <v>35631</v>
      </c>
      <c r="AB494" s="81">
        <v>622988</v>
      </c>
      <c r="AC494" s="81">
        <v>7902893</v>
      </c>
      <c r="AD494" s="81">
        <v>83.271605738579993</v>
      </c>
      <c r="AE494" s="82"/>
      <c r="AF494" s="81">
        <v>692515823.48042452</v>
      </c>
      <c r="AG494" s="81">
        <v>26032270.320419047</v>
      </c>
      <c r="AH494" s="81">
        <v>3375929.6640762719</v>
      </c>
      <c r="AI494" s="81">
        <v>1263663669.4791312</v>
      </c>
      <c r="AJ494" s="81">
        <v>1088141373.5430541</v>
      </c>
      <c r="AK494" s="81">
        <v>0</v>
      </c>
      <c r="AL494" s="81">
        <v>0</v>
      </c>
      <c r="AM494" s="81">
        <v>85526942.956393793</v>
      </c>
      <c r="AN494" s="81">
        <v>0</v>
      </c>
      <c r="AO494" s="81">
        <v>0</v>
      </c>
      <c r="AP494" s="82"/>
      <c r="AQ494" s="81">
        <v>5745</v>
      </c>
      <c r="AR494" s="81">
        <v>302</v>
      </c>
      <c r="AS494" s="81">
        <v>1</v>
      </c>
      <c r="AT494" s="81">
        <v>0</v>
      </c>
      <c r="AU494" s="81">
        <v>0</v>
      </c>
      <c r="AV494" s="81">
        <v>0</v>
      </c>
      <c r="AW494" s="81" t="s">
        <v>564</v>
      </c>
      <c r="AX494" s="82"/>
      <c r="AY494" s="81">
        <v>20937.800000000003</v>
      </c>
      <c r="AZ494" s="81">
        <v>13661</v>
      </c>
      <c r="BA494" s="81">
        <v>3</v>
      </c>
      <c r="BB494" s="81">
        <v>0</v>
      </c>
      <c r="BC494" s="81">
        <v>0</v>
      </c>
      <c r="BD494" s="81">
        <v>0</v>
      </c>
      <c r="BE494" s="81" t="s">
        <v>564</v>
      </c>
      <c r="BF494" s="82"/>
      <c r="BG494" s="81">
        <v>0</v>
      </c>
      <c r="BH494" s="81">
        <v>0</v>
      </c>
      <c r="BI494" s="81">
        <v>545.24300000000005</v>
      </c>
      <c r="BJ494" s="81">
        <v>5.6479999999999997</v>
      </c>
      <c r="BK494" s="81">
        <v>232.72799999999998</v>
      </c>
      <c r="BL494" s="81">
        <v>0</v>
      </c>
      <c r="BM494" s="82"/>
      <c r="BN494" s="81">
        <v>0</v>
      </c>
      <c r="BO494" s="81">
        <v>0</v>
      </c>
      <c r="BP494" s="81">
        <v>35</v>
      </c>
      <c r="BQ494" s="81">
        <v>1</v>
      </c>
      <c r="BR494" s="81">
        <v>25</v>
      </c>
      <c r="BS494" s="81">
        <v>0</v>
      </c>
      <c r="BT494"/>
      <c r="BU494" s="80">
        <v>708.89800000000002</v>
      </c>
      <c r="BV494" s="80">
        <v>74.721000000000004</v>
      </c>
      <c r="BW494" s="80">
        <v>0</v>
      </c>
      <c r="BX494" s="80">
        <v>0</v>
      </c>
      <c r="BY494" s="80">
        <v>0</v>
      </c>
      <c r="BZ494" s="80">
        <v>0</v>
      </c>
      <c r="CA494" s="80">
        <v>0</v>
      </c>
      <c r="CB494" s="80">
        <v>0</v>
      </c>
      <c r="CC494" s="80">
        <v>0</v>
      </c>
    </row>
    <row r="495" spans="1:81">
      <c r="A495" s="80" t="s">
        <v>2192</v>
      </c>
      <c r="B495" s="80">
        <v>437</v>
      </c>
      <c r="C495" s="80">
        <v>12</v>
      </c>
      <c r="D495" s="80">
        <v>26</v>
      </c>
      <c r="E495" s="80">
        <v>2015</v>
      </c>
      <c r="F495" s="80" t="s">
        <v>91</v>
      </c>
      <c r="G495" s="80" t="s">
        <v>2180</v>
      </c>
      <c r="H495" s="80" t="s">
        <v>2181</v>
      </c>
      <c r="I495" s="177"/>
      <c r="J495" s="81">
        <v>2195.1756616754078</v>
      </c>
      <c r="K495" s="81">
        <v>26.823465551718591</v>
      </c>
      <c r="L495" s="81">
        <v>14.266412911203801</v>
      </c>
      <c r="M495" s="81">
        <v>923.38526000581442</v>
      </c>
      <c r="N495" s="81">
        <v>746.71586383878378</v>
      </c>
      <c r="O495" s="81">
        <v>358.31277760996733</v>
      </c>
      <c r="P495" s="81">
        <v>180.03122487127831</v>
      </c>
      <c r="Q495" s="81">
        <v>45.542372146505954</v>
      </c>
      <c r="R495" s="81">
        <v>46.365722442823774</v>
      </c>
      <c r="S495" s="81">
        <v>92.275257038400014</v>
      </c>
      <c r="T495" s="82"/>
      <c r="U495" s="81">
        <v>63256112</v>
      </c>
      <c r="V495" s="81">
        <v>11297</v>
      </c>
      <c r="W495" s="81">
        <v>237</v>
      </c>
      <c r="X495" s="81">
        <v>174294</v>
      </c>
      <c r="Y495" s="81">
        <v>287785</v>
      </c>
      <c r="Z495" s="81">
        <v>208177</v>
      </c>
      <c r="AA495" s="81">
        <v>35825</v>
      </c>
      <c r="AB495" s="81">
        <v>626809</v>
      </c>
      <c r="AC495" s="81">
        <v>7942577.833333333</v>
      </c>
      <c r="AD495" s="81">
        <v>92.275257038400014</v>
      </c>
      <c r="AE495" s="82"/>
      <c r="AF495" s="81">
        <v>679370667.51900816</v>
      </c>
      <c r="AG495" s="81">
        <v>23082788.610578105</v>
      </c>
      <c r="AH495" s="81">
        <v>2981290.79865538</v>
      </c>
      <c r="AI495" s="81">
        <v>1310121558.5133431</v>
      </c>
      <c r="AJ495" s="81">
        <v>1002117595.0545753</v>
      </c>
      <c r="AK495" s="81">
        <v>0</v>
      </c>
      <c r="AL495" s="81">
        <v>0</v>
      </c>
      <c r="AM495" s="81">
        <v>85901544.085137308</v>
      </c>
      <c r="AN495" s="81">
        <v>0</v>
      </c>
      <c r="AO495" s="81">
        <v>0</v>
      </c>
      <c r="AP495" s="82"/>
      <c r="AQ495" s="81">
        <v>6329</v>
      </c>
      <c r="AR495" s="81">
        <v>451</v>
      </c>
      <c r="AS495" s="81">
        <v>1</v>
      </c>
      <c r="AT495" s="81">
        <v>0</v>
      </c>
      <c r="AU495" s="81">
        <v>0</v>
      </c>
      <c r="AV495" s="81">
        <v>0</v>
      </c>
      <c r="AW495" s="81" t="s">
        <v>564</v>
      </c>
      <c r="AX495" s="82"/>
      <c r="AY495" s="81">
        <v>23375.800000000003</v>
      </c>
      <c r="AZ495" s="81">
        <v>16874.900000000001</v>
      </c>
      <c r="BA495" s="81">
        <v>3</v>
      </c>
      <c r="BB495" s="81">
        <v>0</v>
      </c>
      <c r="BC495" s="81">
        <v>0</v>
      </c>
      <c r="BD495" s="81">
        <v>0</v>
      </c>
      <c r="BE495" s="81" t="s">
        <v>564</v>
      </c>
      <c r="BF495" s="82"/>
      <c r="BG495" s="81">
        <v>0</v>
      </c>
      <c r="BH495" s="81">
        <v>0</v>
      </c>
      <c r="BI495" s="81">
        <v>516.69000000000005</v>
      </c>
      <c r="BJ495" s="81">
        <v>5.34</v>
      </c>
      <c r="BK495" s="81">
        <v>242.87700000000001</v>
      </c>
      <c r="BL495" s="81">
        <v>0</v>
      </c>
      <c r="BM495" s="82"/>
      <c r="BN495" s="81">
        <v>0</v>
      </c>
      <c r="BO495" s="81">
        <v>0</v>
      </c>
      <c r="BP495" s="81">
        <v>37</v>
      </c>
      <c r="BQ495" s="81">
        <v>1</v>
      </c>
      <c r="BR495" s="81">
        <v>26</v>
      </c>
      <c r="BS495" s="81">
        <v>0</v>
      </c>
      <c r="BT495"/>
      <c r="BU495" s="80">
        <v>677.66099999999994</v>
      </c>
      <c r="BV495" s="80">
        <v>87.245999999999995</v>
      </c>
      <c r="BW495" s="80">
        <v>0</v>
      </c>
      <c r="BX495" s="80">
        <v>0</v>
      </c>
      <c r="BY495" s="80">
        <v>0</v>
      </c>
      <c r="BZ495" s="80">
        <v>0</v>
      </c>
      <c r="CA495" s="80">
        <v>0</v>
      </c>
      <c r="CB495" s="80">
        <v>0</v>
      </c>
      <c r="CC495" s="80">
        <v>0</v>
      </c>
    </row>
    <row r="496" spans="1:81">
      <c r="A496" s="80" t="s">
        <v>2193</v>
      </c>
      <c r="B496" s="80">
        <v>438</v>
      </c>
      <c r="C496" s="80">
        <v>13</v>
      </c>
      <c r="D496" s="80">
        <v>26</v>
      </c>
      <c r="E496" s="80">
        <v>2016</v>
      </c>
      <c r="F496" s="80" t="s">
        <v>92</v>
      </c>
      <c r="G496" s="80" t="s">
        <v>2180</v>
      </c>
      <c r="H496" s="80" t="s">
        <v>2181</v>
      </c>
      <c r="I496" s="177"/>
      <c r="J496" s="81">
        <v>2508.2653410555636</v>
      </c>
      <c r="K496" s="81">
        <v>25.84990948470238</v>
      </c>
      <c r="L496" s="81">
        <v>16.594356098015012</v>
      </c>
      <c r="M496" s="81">
        <v>794.13388956209144</v>
      </c>
      <c r="N496" s="81">
        <v>794.77945014619286</v>
      </c>
      <c r="O496" s="81">
        <v>356.09549154856319</v>
      </c>
      <c r="P496" s="81">
        <v>178.55803107673142</v>
      </c>
      <c r="Q496" s="81">
        <v>44.564359756419499</v>
      </c>
      <c r="R496" s="81">
        <v>47.81013841426293</v>
      </c>
      <c r="S496" s="81">
        <v>80.005983490051193</v>
      </c>
      <c r="T496" s="82"/>
      <c r="U496" s="81">
        <v>68286565</v>
      </c>
      <c r="V496" s="81">
        <v>11297</v>
      </c>
      <c r="W496" s="81">
        <v>237</v>
      </c>
      <c r="X496" s="81">
        <v>174294</v>
      </c>
      <c r="Y496" s="81">
        <v>292269</v>
      </c>
      <c r="Z496" s="81">
        <v>209432</v>
      </c>
      <c r="AA496" s="81">
        <v>36750</v>
      </c>
      <c r="AB496" s="81">
        <v>630937</v>
      </c>
      <c r="AC496" s="81">
        <v>8165501.0230125627</v>
      </c>
      <c r="AD496" s="81">
        <v>80.005983490051193</v>
      </c>
      <c r="AE496" s="82"/>
      <c r="AF496" s="81">
        <v>805583102.6430012</v>
      </c>
      <c r="AG496" s="81">
        <v>21994254.949608989</v>
      </c>
      <c r="AH496" s="81">
        <v>2745249.52287655</v>
      </c>
      <c r="AI496" s="81">
        <v>1219138333.4637599</v>
      </c>
      <c r="AJ496" s="81">
        <v>1081740254.757875</v>
      </c>
      <c r="AK496" s="81">
        <v>0</v>
      </c>
      <c r="AL496" s="81">
        <v>0</v>
      </c>
      <c r="AM496" s="81">
        <v>86534445.752880365</v>
      </c>
      <c r="AN496" s="81">
        <v>0</v>
      </c>
      <c r="AO496" s="81">
        <v>0</v>
      </c>
      <c r="AP496" s="82"/>
      <c r="AQ496" s="81">
        <v>6888</v>
      </c>
      <c r="AR496" s="81">
        <v>532</v>
      </c>
      <c r="AS496" s="81">
        <v>1</v>
      </c>
      <c r="AT496" s="81">
        <v>0</v>
      </c>
      <c r="AU496" s="81">
        <v>0</v>
      </c>
      <c r="AV496" s="81">
        <v>0</v>
      </c>
      <c r="AW496" s="81" t="s">
        <v>564</v>
      </c>
      <c r="AX496" s="82"/>
      <c r="AY496" s="81">
        <v>25929.7</v>
      </c>
      <c r="AZ496" s="81">
        <v>20164.900000000001</v>
      </c>
      <c r="BA496" s="81">
        <v>3</v>
      </c>
      <c r="BB496" s="81">
        <v>0</v>
      </c>
      <c r="BC496" s="81">
        <v>0</v>
      </c>
      <c r="BD496" s="81">
        <v>0</v>
      </c>
      <c r="BE496" s="81" t="s">
        <v>564</v>
      </c>
      <c r="BF496" s="82"/>
      <c r="BG496" s="81">
        <v>0</v>
      </c>
      <c r="BH496" s="81">
        <v>0</v>
      </c>
      <c r="BI496" s="81">
        <v>474.649</v>
      </c>
      <c r="BJ496" s="81">
        <v>5.1289999999999996</v>
      </c>
      <c r="BK496" s="81">
        <v>242.46299999999999</v>
      </c>
      <c r="BL496" s="81">
        <v>0</v>
      </c>
      <c r="BM496" s="82"/>
      <c r="BN496" s="81">
        <v>0</v>
      </c>
      <c r="BO496" s="81">
        <v>0</v>
      </c>
      <c r="BP496" s="81">
        <v>36</v>
      </c>
      <c r="BQ496" s="81">
        <v>1</v>
      </c>
      <c r="BR496" s="81">
        <v>28</v>
      </c>
      <c r="BS496" s="81">
        <v>0</v>
      </c>
      <c r="BT496"/>
      <c r="BU496" s="80">
        <v>654.55799999999999</v>
      </c>
      <c r="BV496" s="80">
        <v>67.683000000000007</v>
      </c>
      <c r="BW496" s="80">
        <v>0</v>
      </c>
      <c r="BX496" s="80">
        <v>0</v>
      </c>
      <c r="BY496" s="80">
        <v>0</v>
      </c>
      <c r="BZ496" s="80">
        <v>0</v>
      </c>
      <c r="CA496" s="80">
        <v>0</v>
      </c>
      <c r="CB496" s="80">
        <v>0</v>
      </c>
      <c r="CC496" s="80">
        <v>0</v>
      </c>
    </row>
    <row r="497" spans="1:81">
      <c r="A497" s="80" t="s">
        <v>2194</v>
      </c>
      <c r="B497" s="80">
        <v>439</v>
      </c>
      <c r="C497" s="80">
        <v>14</v>
      </c>
      <c r="D497" s="80">
        <v>26</v>
      </c>
      <c r="E497" s="80">
        <v>2017</v>
      </c>
      <c r="F497" s="80" t="s">
        <v>71</v>
      </c>
      <c r="G497" s="80" t="s">
        <v>2180</v>
      </c>
      <c r="H497" s="80" t="s">
        <v>2181</v>
      </c>
      <c r="I497" s="177"/>
      <c r="J497" s="81">
        <v>2268.0108434155723</v>
      </c>
      <c r="K497" s="81">
        <v>25.875052316707947</v>
      </c>
      <c r="L497" s="81">
        <v>15.221505721907436</v>
      </c>
      <c r="M497" s="81">
        <v>805.74040180508348</v>
      </c>
      <c r="N497" s="81">
        <v>894.39342209252811</v>
      </c>
      <c r="O497" s="81">
        <v>352.25679451429164</v>
      </c>
      <c r="P497" s="81">
        <v>179.4594939938446</v>
      </c>
      <c r="Q497" s="81">
        <v>43.406229820193992</v>
      </c>
      <c r="R497" s="81">
        <v>45.863751343685671</v>
      </c>
      <c r="S497" s="81">
        <v>92.765711519370001</v>
      </c>
      <c r="T497" s="82"/>
      <c r="U497" s="81">
        <v>65779868.000000007</v>
      </c>
      <c r="V497" s="81">
        <v>11297</v>
      </c>
      <c r="W497" s="81">
        <v>237</v>
      </c>
      <c r="X497" s="81">
        <v>174294</v>
      </c>
      <c r="Y497" s="81">
        <v>297274</v>
      </c>
      <c r="Z497" s="81">
        <v>210611</v>
      </c>
      <c r="AA497" s="81">
        <v>37171</v>
      </c>
      <c r="AB497" s="81">
        <v>635517</v>
      </c>
      <c r="AC497" s="81">
        <v>7988501.8333333302</v>
      </c>
      <c r="AD497" s="81">
        <v>92.765711519370001</v>
      </c>
      <c r="AE497" s="82"/>
      <c r="AF497" s="81">
        <v>727579306.02643704</v>
      </c>
      <c r="AG497" s="81">
        <v>22225332.275767282</v>
      </c>
      <c r="AH497" s="81">
        <v>3375625.7741842261</v>
      </c>
      <c r="AI497" s="81">
        <v>1296647029.57514</v>
      </c>
      <c r="AJ497" s="81">
        <v>1244068081.2104349</v>
      </c>
      <c r="AK497" s="81">
        <v>0</v>
      </c>
      <c r="AL497" s="81">
        <v>0</v>
      </c>
      <c r="AM497" s="81">
        <v>87298988.859482169</v>
      </c>
      <c r="AN497" s="81">
        <v>0</v>
      </c>
      <c r="AO497" s="81">
        <v>0</v>
      </c>
      <c r="AP497" s="82"/>
      <c r="AQ497" s="81">
        <v>7408</v>
      </c>
      <c r="AR497" s="81">
        <v>587</v>
      </c>
      <c r="AS497" s="81">
        <v>1</v>
      </c>
      <c r="AT497" s="81">
        <v>0</v>
      </c>
      <c r="AU497" s="81">
        <v>0</v>
      </c>
      <c r="AV497" s="81">
        <v>1</v>
      </c>
      <c r="AW497" s="81" t="s">
        <v>564</v>
      </c>
      <c r="AX497" s="82"/>
      <c r="AY497" s="81">
        <v>28233.1</v>
      </c>
      <c r="AZ497" s="81">
        <v>21469</v>
      </c>
      <c r="BA497" s="81">
        <v>3</v>
      </c>
      <c r="BB497" s="81">
        <v>0</v>
      </c>
      <c r="BC497" s="81">
        <v>0</v>
      </c>
      <c r="BD497" s="81">
        <v>4400</v>
      </c>
      <c r="BE497" s="81" t="s">
        <v>564</v>
      </c>
      <c r="BF497" s="82"/>
      <c r="BG497" s="81">
        <v>0</v>
      </c>
      <c r="BH497" s="81">
        <v>0</v>
      </c>
      <c r="BI497" s="81">
        <v>454.28800000000001</v>
      </c>
      <c r="BJ497" s="81">
        <v>4.915</v>
      </c>
      <c r="BK497" s="81">
        <v>237.91899999999998</v>
      </c>
      <c r="BL497" s="81">
        <v>0</v>
      </c>
      <c r="BM497" s="82"/>
      <c r="BN497" s="81">
        <v>0</v>
      </c>
      <c r="BO497" s="81">
        <v>0</v>
      </c>
      <c r="BP497" s="81">
        <v>32</v>
      </c>
      <c r="BQ497" s="81">
        <v>1</v>
      </c>
      <c r="BR497" s="81">
        <v>27</v>
      </c>
      <c r="BS497" s="81">
        <v>0</v>
      </c>
      <c r="BT497"/>
      <c r="BU497" s="80">
        <v>615.20699999999999</v>
      </c>
      <c r="BV497" s="80">
        <v>81.915000000000006</v>
      </c>
      <c r="BW497" s="80">
        <v>0</v>
      </c>
      <c r="BX497" s="80">
        <v>0</v>
      </c>
      <c r="BY497" s="80">
        <v>0</v>
      </c>
      <c r="BZ497" s="80">
        <v>0</v>
      </c>
      <c r="CA497" s="80">
        <v>0</v>
      </c>
      <c r="CB497" s="80">
        <v>0</v>
      </c>
      <c r="CC497" s="80">
        <v>0</v>
      </c>
    </row>
    <row r="498" spans="1:81">
      <c r="A498" s="80" t="s">
        <v>2195</v>
      </c>
      <c r="B498" s="80">
        <v>440</v>
      </c>
      <c r="C498" s="80">
        <v>15</v>
      </c>
      <c r="D498" s="80">
        <v>26</v>
      </c>
      <c r="E498" s="80">
        <v>2018</v>
      </c>
      <c r="F498" s="80" t="s">
        <v>93</v>
      </c>
      <c r="G498" s="80" t="s">
        <v>2180</v>
      </c>
      <c r="H498" s="80" t="s">
        <v>2181</v>
      </c>
      <c r="I498" s="177"/>
      <c r="J498" s="81">
        <v>2120.8036240334668</v>
      </c>
      <c r="K498" s="81">
        <v>24.432683876488749</v>
      </c>
      <c r="L498" s="81">
        <v>14.235086866018577</v>
      </c>
      <c r="M498" s="81">
        <v>822.06225950969122</v>
      </c>
      <c r="N498" s="81">
        <v>760.03626990997714</v>
      </c>
      <c r="O498" s="81">
        <v>346.82683152845124</v>
      </c>
      <c r="P498" s="81">
        <v>179.7953806094518</v>
      </c>
      <c r="Q498" s="81">
        <v>40.537442742553452</v>
      </c>
      <c r="R498" s="81">
        <v>46.497246183066231</v>
      </c>
      <c r="S498" s="81">
        <v>87.081164942100003</v>
      </c>
      <c r="T498" s="82"/>
      <c r="U498" s="81">
        <v>68237529</v>
      </c>
      <c r="V498" s="81">
        <v>11297</v>
      </c>
      <c r="W498" s="81">
        <v>237</v>
      </c>
      <c r="X498" s="81">
        <v>174294</v>
      </c>
      <c r="Y498" s="81">
        <v>301667</v>
      </c>
      <c r="Z498" s="81">
        <v>211335</v>
      </c>
      <c r="AA498" s="81">
        <v>37615</v>
      </c>
      <c r="AB498" s="81">
        <v>639598</v>
      </c>
      <c r="AC498" s="81">
        <v>8067102.833333334</v>
      </c>
      <c r="AD498" s="81">
        <v>87.081164942100003</v>
      </c>
      <c r="AE498" s="82"/>
      <c r="AF498" s="81">
        <v>702488256.60007489</v>
      </c>
      <c r="AG498" s="81">
        <v>20265872.09290364</v>
      </c>
      <c r="AH498" s="81">
        <v>3187912.2685176451</v>
      </c>
      <c r="AI498" s="81">
        <v>1293216168.712044</v>
      </c>
      <c r="AJ498" s="81">
        <v>1112795993.535898</v>
      </c>
      <c r="AK498" s="81">
        <v>0</v>
      </c>
      <c r="AL498" s="81">
        <v>0</v>
      </c>
      <c r="AM498" s="81">
        <v>88041375.108949184</v>
      </c>
      <c r="AN498" s="81">
        <v>0</v>
      </c>
      <c r="AO498" s="81">
        <v>0</v>
      </c>
      <c r="AP498" s="82"/>
      <c r="AQ498" s="81">
        <v>7984</v>
      </c>
      <c r="AR498" s="81">
        <v>649</v>
      </c>
      <c r="AS498" s="81">
        <v>1</v>
      </c>
      <c r="AT498" s="81">
        <v>0</v>
      </c>
      <c r="AU498" s="81">
        <v>0</v>
      </c>
      <c r="AV498" s="81">
        <v>1</v>
      </c>
      <c r="AW498" s="81" t="s">
        <v>564</v>
      </c>
      <c r="AX498" s="82"/>
      <c r="AY498" s="81">
        <v>30848.100000000031</v>
      </c>
      <c r="AZ498" s="81">
        <v>22534</v>
      </c>
      <c r="BA498" s="81">
        <v>3</v>
      </c>
      <c r="BB498" s="81">
        <v>0</v>
      </c>
      <c r="BC498" s="81">
        <v>0</v>
      </c>
      <c r="BD498" s="81">
        <v>4400</v>
      </c>
      <c r="BE498" s="81" t="s">
        <v>564</v>
      </c>
      <c r="BF498" s="82"/>
      <c r="BG498" s="81">
        <v>0</v>
      </c>
      <c r="BH498" s="81">
        <v>0</v>
      </c>
      <c r="BI498" s="81">
        <v>466.00200000000001</v>
      </c>
      <c r="BJ498" s="81">
        <v>5.4340000000000002</v>
      </c>
      <c r="BK498" s="81">
        <v>241.654</v>
      </c>
      <c r="BL498" s="81">
        <v>0</v>
      </c>
      <c r="BM498" s="82"/>
      <c r="BN498" s="81">
        <v>0</v>
      </c>
      <c r="BO498" s="81">
        <v>0</v>
      </c>
      <c r="BP498" s="81">
        <v>33</v>
      </c>
      <c r="BQ498" s="81">
        <v>1</v>
      </c>
      <c r="BR498" s="81">
        <v>27</v>
      </c>
      <c r="BS498" s="81">
        <v>0</v>
      </c>
      <c r="BT498"/>
      <c r="BU498" s="80">
        <v>624.22500000000002</v>
      </c>
      <c r="BV498" s="80">
        <v>88.864999999999995</v>
      </c>
      <c r="BW498" s="80">
        <v>0</v>
      </c>
      <c r="BX498" s="80">
        <v>0</v>
      </c>
      <c r="BY498" s="80">
        <v>0</v>
      </c>
      <c r="BZ498" s="80">
        <v>0</v>
      </c>
      <c r="CA498" s="80">
        <v>0</v>
      </c>
      <c r="CB498" s="80">
        <v>0</v>
      </c>
      <c r="CC498" s="80">
        <v>0</v>
      </c>
    </row>
    <row r="499" spans="1:81">
      <c r="A499" s="80" t="s">
        <v>2196</v>
      </c>
      <c r="B499" s="80">
        <v>441</v>
      </c>
      <c r="C499" s="80">
        <v>16</v>
      </c>
      <c r="D499" s="80">
        <v>26</v>
      </c>
      <c r="E499" s="80">
        <v>2019</v>
      </c>
      <c r="F499" s="80" t="s">
        <v>73</v>
      </c>
      <c r="G499" s="80" t="s">
        <v>2180</v>
      </c>
      <c r="H499" s="80" t="s">
        <v>2181</v>
      </c>
      <c r="I499" s="177"/>
      <c r="J499" s="81">
        <v>2098.6222504665261</v>
      </c>
      <c r="K499" s="81">
        <v>22.265179271327256</v>
      </c>
      <c r="L499" s="81">
        <v>14.353410057131725</v>
      </c>
      <c r="M499" s="81">
        <v>750.43132279058591</v>
      </c>
      <c r="N499" s="81">
        <v>732.24183821695203</v>
      </c>
      <c r="O499" s="81">
        <v>337.96779826142409</v>
      </c>
      <c r="P499" s="81">
        <v>178.99847680095445</v>
      </c>
      <c r="Q499" s="81">
        <v>39.674925974093945</v>
      </c>
      <c r="R499" s="81">
        <v>43.271847884391804</v>
      </c>
      <c r="S499" s="81">
        <v>79.520720199220008</v>
      </c>
      <c r="T499" s="82"/>
      <c r="U499" s="81">
        <v>67788623</v>
      </c>
      <c r="V499" s="81">
        <v>11297</v>
      </c>
      <c r="W499" s="81">
        <v>237</v>
      </c>
      <c r="X499" s="81">
        <v>174294</v>
      </c>
      <c r="Y499" s="81">
        <v>305583</v>
      </c>
      <c r="Z499" s="81">
        <v>211591</v>
      </c>
      <c r="AA499" s="81">
        <v>37168</v>
      </c>
      <c r="AB499" s="81">
        <v>642938</v>
      </c>
      <c r="AC499" s="81">
        <v>7630472.0000000019</v>
      </c>
      <c r="AD499" s="81">
        <v>79.520720199220008</v>
      </c>
      <c r="AE499" s="82"/>
      <c r="AF499" s="81">
        <v>703482730.13413465</v>
      </c>
      <c r="AG499" s="81">
        <v>19573831.12123296</v>
      </c>
      <c r="AH499" s="81">
        <v>3322216.0191621021</v>
      </c>
      <c r="AI499" s="81">
        <v>1228479825.613831</v>
      </c>
      <c r="AJ499" s="81">
        <v>1064817397.4868373</v>
      </c>
      <c r="AK499" s="81">
        <v>0</v>
      </c>
      <c r="AL499" s="81">
        <v>0</v>
      </c>
      <c r="AM499" s="81">
        <v>87563315.565327346</v>
      </c>
      <c r="AN499" s="81">
        <v>0</v>
      </c>
      <c r="AO499" s="81">
        <v>0</v>
      </c>
      <c r="AP499" s="82"/>
      <c r="AQ499" s="81">
        <v>8509</v>
      </c>
      <c r="AR499" s="81">
        <v>684</v>
      </c>
      <c r="AS499" s="81">
        <v>1</v>
      </c>
      <c r="AT499" s="81">
        <v>0</v>
      </c>
      <c r="AU499" s="81">
        <v>0</v>
      </c>
      <c r="AV499" s="81">
        <v>2</v>
      </c>
      <c r="AW499" s="81" t="s">
        <v>564</v>
      </c>
      <c r="AX499" s="82"/>
      <c r="AY499" s="81">
        <v>33170.799999999981</v>
      </c>
      <c r="AZ499" s="81">
        <v>24613.3</v>
      </c>
      <c r="BA499" s="81">
        <v>3</v>
      </c>
      <c r="BB499" s="81">
        <v>0</v>
      </c>
      <c r="BC499" s="81">
        <v>0</v>
      </c>
      <c r="BD499" s="81">
        <v>5150</v>
      </c>
      <c r="BE499" s="81" t="s">
        <v>564</v>
      </c>
      <c r="BF499" s="82"/>
      <c r="BG499" s="81">
        <v>0</v>
      </c>
      <c r="BH499" s="81">
        <v>0</v>
      </c>
      <c r="BI499" s="81">
        <v>439.30700000000002</v>
      </c>
      <c r="BJ499" s="81">
        <v>13.3</v>
      </c>
      <c r="BK499" s="81">
        <v>216.435</v>
      </c>
      <c r="BL499" s="81">
        <v>0</v>
      </c>
      <c r="BM499" s="82"/>
      <c r="BN499" s="81">
        <v>0</v>
      </c>
      <c r="BO499" s="81">
        <v>0</v>
      </c>
      <c r="BP499" s="81">
        <v>30</v>
      </c>
      <c r="BQ499" s="81">
        <v>2</v>
      </c>
      <c r="BR499" s="81">
        <v>27</v>
      </c>
      <c r="BS499" s="81">
        <v>0</v>
      </c>
      <c r="BT499"/>
      <c r="BU499" s="80">
        <v>593.31100000000004</v>
      </c>
      <c r="BV499" s="80">
        <v>75.730999999999995</v>
      </c>
      <c r="BW499" s="80">
        <v>0</v>
      </c>
      <c r="BX499" s="80">
        <v>0</v>
      </c>
      <c r="BY499" s="80">
        <v>0</v>
      </c>
      <c r="BZ499" s="80">
        <v>0</v>
      </c>
      <c r="CA499" s="80">
        <v>0</v>
      </c>
      <c r="CB499" s="80">
        <v>0</v>
      </c>
      <c r="CC499" s="80">
        <v>0</v>
      </c>
    </row>
    <row r="500" spans="1:81">
      <c r="A500" s="80" t="s">
        <v>2197</v>
      </c>
      <c r="B500" s="80">
        <v>442</v>
      </c>
      <c r="C500" s="80">
        <v>17</v>
      </c>
      <c r="D500" s="80">
        <v>26</v>
      </c>
      <c r="E500" s="80">
        <v>2020</v>
      </c>
      <c r="F500" s="80" t="s">
        <v>218</v>
      </c>
      <c r="G500" s="80" t="s">
        <v>2180</v>
      </c>
      <c r="H500" s="80" t="s">
        <v>2181</v>
      </c>
      <c r="I500" s="177"/>
      <c r="J500" s="81">
        <v>2029.2248758620169</v>
      </c>
      <c r="K500" s="81">
        <v>25.562317381893259</v>
      </c>
      <c r="L500" s="81">
        <v>12.707565971663749</v>
      </c>
      <c r="M500" s="81">
        <v>741.35656606337363</v>
      </c>
      <c r="N500" s="81">
        <v>725.05457710336941</v>
      </c>
      <c r="O500" s="81">
        <v>298.08081600421878</v>
      </c>
      <c r="P500" s="81">
        <v>168.10139249771586</v>
      </c>
      <c r="Q500" s="81">
        <v>38.029240580851969</v>
      </c>
      <c r="R500" s="81">
        <v>43.091339066730797</v>
      </c>
      <c r="S500" s="81">
        <v>89.820369734639996</v>
      </c>
      <c r="T500" s="82"/>
      <c r="U500" s="81">
        <v>69626789</v>
      </c>
      <c r="V500" s="81">
        <v>12173</v>
      </c>
      <c r="W500" s="81">
        <v>223</v>
      </c>
      <c r="X500" s="81">
        <v>180676</v>
      </c>
      <c r="Y500" s="81">
        <v>309524</v>
      </c>
      <c r="Z500" s="81">
        <v>213001</v>
      </c>
      <c r="AA500" s="81">
        <v>37924</v>
      </c>
      <c r="AB500" s="81">
        <v>644966</v>
      </c>
      <c r="AC500" s="81">
        <v>7638282.9999999991</v>
      </c>
      <c r="AD500" s="81">
        <v>89.820369734639996</v>
      </c>
      <c r="AE500" s="82"/>
      <c r="AF500" s="81">
        <v>707112757.82554853</v>
      </c>
      <c r="AG500" s="81">
        <v>20551725.899069738</v>
      </c>
      <c r="AH500" s="81">
        <v>3111769.2402618658</v>
      </c>
      <c r="AI500" s="81">
        <v>1241173889.9134769</v>
      </c>
      <c r="AJ500" s="81">
        <v>1057805587.9092512</v>
      </c>
      <c r="AK500" s="81"/>
      <c r="AL500" s="81"/>
      <c r="AM500" s="81">
        <v>84175228.721715778</v>
      </c>
      <c r="AN500" s="81"/>
      <c r="AO500" s="81"/>
      <c r="AP500" s="82"/>
      <c r="AQ500" s="81">
        <v>9067</v>
      </c>
      <c r="AR500" s="81">
        <v>689</v>
      </c>
      <c r="AS500" s="81">
        <v>1</v>
      </c>
      <c r="AT500" s="81">
        <v>0</v>
      </c>
      <c r="AU500" s="81">
        <v>0</v>
      </c>
      <c r="AV500" s="81">
        <v>3</v>
      </c>
      <c r="AW500" s="81">
        <v>1</v>
      </c>
      <c r="AX500" s="82"/>
      <c r="AY500" s="81">
        <v>35832.200000000063</v>
      </c>
      <c r="AZ500" s="81">
        <v>24707.30000000001</v>
      </c>
      <c r="BA500" s="81">
        <v>3</v>
      </c>
      <c r="BB500" s="81">
        <v>0</v>
      </c>
      <c r="BC500" s="81">
        <v>0</v>
      </c>
      <c r="BD500" s="81">
        <v>9083.9719999999998</v>
      </c>
      <c r="BE500" s="81">
        <v>3</v>
      </c>
      <c r="BF500" s="82"/>
      <c r="BG500" s="81">
        <v>0</v>
      </c>
      <c r="BH500" s="81">
        <v>0</v>
      </c>
      <c r="BI500" s="81">
        <v>422.43799999999999</v>
      </c>
      <c r="BJ500" s="81">
        <v>3.9060000000000001</v>
      </c>
      <c r="BK500" s="81">
        <v>202.53100000000001</v>
      </c>
      <c r="BL500" s="81">
        <v>0</v>
      </c>
      <c r="BM500" s="82"/>
      <c r="BN500" s="81">
        <v>0</v>
      </c>
      <c r="BO500" s="81">
        <v>0</v>
      </c>
      <c r="BP500" s="81">
        <v>33</v>
      </c>
      <c r="BQ500" s="81">
        <v>1</v>
      </c>
      <c r="BR500" s="81">
        <v>24</v>
      </c>
      <c r="BS500" s="81">
        <v>0</v>
      </c>
      <c r="BT500"/>
      <c r="BU500" s="80">
        <v>549.84400000000005</v>
      </c>
      <c r="BV500" s="80">
        <v>79.031000000000006</v>
      </c>
      <c r="BW500" s="80">
        <v>0</v>
      </c>
      <c r="BX500" s="80">
        <v>0</v>
      </c>
      <c r="BY500" s="80">
        <v>0</v>
      </c>
      <c r="BZ500" s="80">
        <v>0</v>
      </c>
      <c r="CA500" s="80">
        <v>0</v>
      </c>
      <c r="CB500" s="80">
        <v>0</v>
      </c>
      <c r="CC500" s="80">
        <v>0</v>
      </c>
    </row>
    <row r="501" spans="1:81">
      <c r="A501" s="80" t="s">
        <v>2198</v>
      </c>
      <c r="B501" s="80">
        <v>442</v>
      </c>
      <c r="C501" s="80">
        <v>18</v>
      </c>
      <c r="D501" s="80">
        <v>26</v>
      </c>
      <c r="E501" s="80">
        <v>2021</v>
      </c>
      <c r="F501" s="80" t="s">
        <v>75</v>
      </c>
      <c r="G501" s="174" t="s">
        <v>2180</v>
      </c>
      <c r="H501" s="80" t="s">
        <v>2181</v>
      </c>
      <c r="I501" s="177"/>
      <c r="J501" s="81">
        <v>2211.5667886621954</v>
      </c>
      <c r="K501" s="81">
        <v>27.813876884620829</v>
      </c>
      <c r="L501" s="81">
        <v>11.805623485115946</v>
      </c>
      <c r="M501" s="81">
        <v>813.53934580767566</v>
      </c>
      <c r="N501" s="81">
        <v>704.74891757827038</v>
      </c>
      <c r="O501" s="81">
        <v>291.0257881960552</v>
      </c>
      <c r="P501" s="81">
        <v>173.0438083733998</v>
      </c>
      <c r="Q501" s="81">
        <v>38.530494729888929</v>
      </c>
      <c r="R501" s="81">
        <v>44.021152136507901</v>
      </c>
      <c r="S501" s="81">
        <v>85.864433150720004</v>
      </c>
      <c r="T501" s="82"/>
      <c r="U501" s="81">
        <v>73539257</v>
      </c>
      <c r="V501" s="81">
        <v>12173</v>
      </c>
      <c r="W501" s="81">
        <v>223</v>
      </c>
      <c r="X501" s="81">
        <v>180676</v>
      </c>
      <c r="Y501" s="81">
        <v>312455</v>
      </c>
      <c r="Z501" s="81">
        <v>214133</v>
      </c>
      <c r="AA501" s="81">
        <v>38071</v>
      </c>
      <c r="AB501" s="81">
        <v>645718</v>
      </c>
      <c r="AC501" s="81">
        <v>7563261.9999999981</v>
      </c>
      <c r="AD501" s="81">
        <v>85.864433150720004</v>
      </c>
      <c r="AE501" s="82"/>
      <c r="AF501" s="81">
        <v>735266007.30277455</v>
      </c>
      <c r="AG501" s="81">
        <v>22301619.895190738</v>
      </c>
      <c r="AH501" s="81">
        <v>2537449.1775197769</v>
      </c>
      <c r="AI501" s="81">
        <v>1350213764.2761514</v>
      </c>
      <c r="AJ501" s="81">
        <v>1023921928.8192495</v>
      </c>
      <c r="AK501" s="81">
        <v>0</v>
      </c>
      <c r="AL501" s="81">
        <v>0</v>
      </c>
      <c r="AM501" s="81">
        <v>84759455.107478887</v>
      </c>
      <c r="AN501" s="81">
        <v>0</v>
      </c>
      <c r="AO501" s="81">
        <v>0</v>
      </c>
      <c r="AP501" s="82"/>
      <c r="AQ501" s="81">
        <v>9629</v>
      </c>
      <c r="AR501" s="81">
        <v>696</v>
      </c>
      <c r="AS501" s="81">
        <v>1</v>
      </c>
      <c r="AT501" s="81">
        <v>0</v>
      </c>
      <c r="AU501" s="81">
        <v>0</v>
      </c>
      <c r="AV501" s="81">
        <v>3</v>
      </c>
      <c r="AW501" s="81"/>
      <c r="AX501" s="82"/>
      <c r="AY501" s="81">
        <v>38531.800000000119</v>
      </c>
      <c r="AZ501" s="81">
        <v>24860.000000000011</v>
      </c>
      <c r="BA501" s="81">
        <v>3</v>
      </c>
      <c r="BB501" s="81">
        <v>0</v>
      </c>
      <c r="BC501" s="81">
        <v>0</v>
      </c>
      <c r="BD501" s="81">
        <v>9083.9719999999998</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2199</v>
      </c>
      <c r="B502" s="80">
        <v>442</v>
      </c>
      <c r="C502" s="80">
        <v>19</v>
      </c>
      <c r="D502" s="80">
        <v>26</v>
      </c>
      <c r="E502" s="80">
        <v>2022</v>
      </c>
      <c r="F502" s="80" t="s">
        <v>568</v>
      </c>
      <c r="G502" s="174" t="s">
        <v>2180</v>
      </c>
      <c r="H502" s="80" t="s">
        <v>2181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10466</v>
      </c>
      <c r="AR502" s="81">
        <v>696</v>
      </c>
      <c r="AS502" s="81">
        <v>1</v>
      </c>
      <c r="AT502" s="81">
        <v>0</v>
      </c>
      <c r="AU502" s="81">
        <v>0</v>
      </c>
      <c r="AV502" s="81">
        <v>4</v>
      </c>
      <c r="AW502" s="81"/>
      <c r="AX502" s="82"/>
      <c r="AY502" s="81">
        <v>42416.600000000282</v>
      </c>
      <c r="AZ502" s="81">
        <v>24860.000000000015</v>
      </c>
      <c r="BA502" s="81">
        <v>3</v>
      </c>
      <c r="BB502" s="81">
        <v>0</v>
      </c>
      <c r="BC502" s="81">
        <v>0</v>
      </c>
      <c r="BD502" s="81">
        <v>10253.972</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2200</v>
      </c>
      <c r="B503" s="80">
        <v>460</v>
      </c>
      <c r="C503" s="80">
        <v>1</v>
      </c>
      <c r="D503" s="80">
        <v>28</v>
      </c>
      <c r="E503" s="80">
        <v>1990</v>
      </c>
      <c r="F503" s="80" t="s">
        <v>562</v>
      </c>
      <c r="G503" s="80" t="s">
        <v>2201</v>
      </c>
      <c r="H503" s="80" t="s">
        <v>2202</v>
      </c>
      <c r="I503" s="177"/>
      <c r="J503" s="81">
        <v>708.00683088048493</v>
      </c>
      <c r="K503" s="81">
        <v>51.716967411427625</v>
      </c>
      <c r="L503" s="81">
        <v>13.539929504023002</v>
      </c>
      <c r="M503" s="81">
        <v>325.47233644558099</v>
      </c>
      <c r="N503" s="81">
        <v>447.07916688889105</v>
      </c>
      <c r="O503" s="81">
        <v>324.47898280212615</v>
      </c>
      <c r="P503" s="81">
        <v>251.11702740668443</v>
      </c>
      <c r="Q503" s="81">
        <v>30.494062946658875</v>
      </c>
      <c r="R503" s="81">
        <v>0</v>
      </c>
      <c r="S503" s="81">
        <v>35.326676677804805</v>
      </c>
      <c r="T503" s="82"/>
      <c r="U503" s="81">
        <v>117065174</v>
      </c>
      <c r="V503" s="81">
        <v>18575</v>
      </c>
      <c r="W503" s="81">
        <v>142</v>
      </c>
      <c r="X503" s="81">
        <v>111541</v>
      </c>
      <c r="Y503" s="81">
        <v>173931</v>
      </c>
      <c r="Z503" s="81">
        <v>133462</v>
      </c>
      <c r="AA503" s="81">
        <v>60974</v>
      </c>
      <c r="AB503" s="81">
        <v>495120</v>
      </c>
      <c r="AC503" s="81">
        <v>0</v>
      </c>
      <c r="AD503" s="81">
        <v>35.326676677804805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2203</v>
      </c>
      <c r="B504" s="80">
        <v>461</v>
      </c>
      <c r="C504" s="80">
        <v>2</v>
      </c>
      <c r="D504" s="80">
        <v>28</v>
      </c>
      <c r="E504" s="80">
        <v>2005</v>
      </c>
      <c r="F504" s="80" t="s">
        <v>565</v>
      </c>
      <c r="G504" s="80" t="s">
        <v>2201</v>
      </c>
      <c r="H504" s="80" t="s">
        <v>2202</v>
      </c>
      <c r="I504" s="177"/>
      <c r="J504" s="81">
        <v>384.51108582786998</v>
      </c>
      <c r="K504" s="81">
        <v>37.118731627290984</v>
      </c>
      <c r="L504" s="81">
        <v>12.416001887091092</v>
      </c>
      <c r="M504" s="81">
        <v>596.82933928657224</v>
      </c>
      <c r="N504" s="81">
        <v>674.64591116628208</v>
      </c>
      <c r="O504" s="81">
        <v>400.91094349805513</v>
      </c>
      <c r="P504" s="81">
        <v>267.65564387862946</v>
      </c>
      <c r="Q504" s="81">
        <v>31.688799606376531</v>
      </c>
      <c r="R504" s="81">
        <v>0</v>
      </c>
      <c r="S504" s="81">
        <v>64.688962787999998</v>
      </c>
      <c r="T504" s="82"/>
      <c r="U504" s="81">
        <v>58259178</v>
      </c>
      <c r="V504" s="81">
        <v>15727</v>
      </c>
      <c r="W504" s="81">
        <v>166</v>
      </c>
      <c r="X504" s="81">
        <v>110478</v>
      </c>
      <c r="Y504" s="81">
        <v>226365</v>
      </c>
      <c r="Z504" s="81">
        <v>190820</v>
      </c>
      <c r="AA504" s="81">
        <v>53226</v>
      </c>
      <c r="AB504" s="81">
        <v>537875</v>
      </c>
      <c r="AC504" s="81">
        <v>0</v>
      </c>
      <c r="AD504" s="81">
        <v>64.688962787999998</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2204</v>
      </c>
      <c r="B505" s="80">
        <v>462</v>
      </c>
      <c r="C505" s="80">
        <v>3</v>
      </c>
      <c r="D505" s="80">
        <v>28</v>
      </c>
      <c r="E505" s="80">
        <v>2006</v>
      </c>
      <c r="F505" s="80" t="s">
        <v>566</v>
      </c>
      <c r="G505" s="80" t="s">
        <v>2201</v>
      </c>
      <c r="H505" s="80" t="s">
        <v>2202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2205</v>
      </c>
      <c r="B506" s="80">
        <v>463</v>
      </c>
      <c r="C506" s="80">
        <v>4</v>
      </c>
      <c r="D506" s="80">
        <v>28</v>
      </c>
      <c r="E506" s="80">
        <v>2007</v>
      </c>
      <c r="F506" s="80" t="s">
        <v>567</v>
      </c>
      <c r="G506" s="80" t="s">
        <v>2201</v>
      </c>
      <c r="H506" s="80" t="s">
        <v>2202</v>
      </c>
      <c r="I506" s="177"/>
      <c r="J506" s="81">
        <v>416.06736580943357</v>
      </c>
      <c r="K506" s="81">
        <v>38.598712183517087</v>
      </c>
      <c r="L506" s="81">
        <v>12.425970142751257</v>
      </c>
      <c r="M506" s="81">
        <v>557.51886236693031</v>
      </c>
      <c r="N506" s="81">
        <v>742.1341636622974</v>
      </c>
      <c r="O506" s="81">
        <v>390.10388386303958</v>
      </c>
      <c r="P506" s="81">
        <v>266.12532100235939</v>
      </c>
      <c r="Q506" s="81">
        <v>34.133478933077093</v>
      </c>
      <c r="R506" s="81">
        <v>0</v>
      </c>
      <c r="S506" s="81">
        <v>72.640801990779991</v>
      </c>
      <c r="T506" s="82"/>
      <c r="U506" s="81">
        <v>64633718</v>
      </c>
      <c r="V506" s="81">
        <v>16776</v>
      </c>
      <c r="W506" s="81">
        <v>158</v>
      </c>
      <c r="X506" s="81">
        <v>130068</v>
      </c>
      <c r="Y506" s="81">
        <v>235445</v>
      </c>
      <c r="Z506" s="81">
        <v>193020</v>
      </c>
      <c r="AA506" s="81">
        <v>52115</v>
      </c>
      <c r="AB506" s="81">
        <v>548730</v>
      </c>
      <c r="AC506" s="81">
        <v>0</v>
      </c>
      <c r="AD506" s="81">
        <v>72.640801990779991</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2206</v>
      </c>
      <c r="B507" s="80">
        <v>464</v>
      </c>
      <c r="C507" s="80">
        <v>5</v>
      </c>
      <c r="D507" s="80">
        <v>28</v>
      </c>
      <c r="E507" s="80">
        <v>2008</v>
      </c>
      <c r="F507" s="80" t="s">
        <v>84</v>
      </c>
      <c r="G507" s="80" t="s">
        <v>2201</v>
      </c>
      <c r="H507" s="80" t="s">
        <v>2202</v>
      </c>
      <c r="I507" s="177"/>
      <c r="J507" s="81">
        <v>369.13370106795662</v>
      </c>
      <c r="K507" s="81">
        <v>30.798615994247662</v>
      </c>
      <c r="L507" s="81">
        <v>11.242895895294243</v>
      </c>
      <c r="M507" s="81">
        <v>588.21087355841507</v>
      </c>
      <c r="N507" s="81">
        <v>757.91408241802321</v>
      </c>
      <c r="O507" s="81">
        <v>376.60478921937522</v>
      </c>
      <c r="P507" s="81">
        <v>257.82926343237631</v>
      </c>
      <c r="Q507" s="81">
        <v>33.842672777234917</v>
      </c>
      <c r="R507" s="81">
        <v>0</v>
      </c>
      <c r="S507" s="81">
        <v>78.129391284409991</v>
      </c>
      <c r="T507" s="82"/>
      <c r="U507" s="81">
        <v>62933420</v>
      </c>
      <c r="V507" s="81">
        <v>16776</v>
      </c>
      <c r="W507" s="81">
        <v>158</v>
      </c>
      <c r="X507" s="81">
        <v>130068</v>
      </c>
      <c r="Y507" s="81">
        <v>239517</v>
      </c>
      <c r="Z507" s="81">
        <v>192881</v>
      </c>
      <c r="AA507" s="81">
        <v>50548</v>
      </c>
      <c r="AB507" s="81">
        <v>552995</v>
      </c>
      <c r="AC507" s="81">
        <v>0</v>
      </c>
      <c r="AD507" s="81">
        <v>78.129391284409991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2207</v>
      </c>
      <c r="B508" s="80">
        <v>465</v>
      </c>
      <c r="C508" s="80">
        <v>6</v>
      </c>
      <c r="D508" s="80">
        <v>28</v>
      </c>
      <c r="E508" s="80">
        <v>2009</v>
      </c>
      <c r="F508" s="80" t="s">
        <v>85</v>
      </c>
      <c r="G508" s="80" t="s">
        <v>2201</v>
      </c>
      <c r="H508" s="80" t="s">
        <v>2202</v>
      </c>
      <c r="I508" s="177"/>
      <c r="J508" s="81">
        <v>321.89060850342008</v>
      </c>
      <c r="K508" s="81">
        <v>30.581868823996892</v>
      </c>
      <c r="L508" s="81">
        <v>14.78740092672046</v>
      </c>
      <c r="M508" s="81">
        <v>545.71913579106979</v>
      </c>
      <c r="N508" s="81">
        <v>712.79653068587743</v>
      </c>
      <c r="O508" s="81">
        <v>382.67191609787824</v>
      </c>
      <c r="P508" s="81">
        <v>246.6789155546376</v>
      </c>
      <c r="Q508" s="81">
        <v>32.397543814979329</v>
      </c>
      <c r="R508" s="81">
        <v>0</v>
      </c>
      <c r="S508" s="81">
        <v>71.526417888500006</v>
      </c>
      <c r="T508" s="82"/>
      <c r="U508" s="81">
        <v>48992062</v>
      </c>
      <c r="V508" s="81">
        <v>19429</v>
      </c>
      <c r="W508" s="81">
        <v>227</v>
      </c>
      <c r="X508" s="81">
        <v>142346</v>
      </c>
      <c r="Y508" s="81">
        <v>242455</v>
      </c>
      <c r="Z508" s="81">
        <v>193450</v>
      </c>
      <c r="AA508" s="81">
        <v>49649</v>
      </c>
      <c r="AB508" s="81">
        <v>555721</v>
      </c>
      <c r="AC508" s="81">
        <v>0</v>
      </c>
      <c r="AD508" s="81">
        <v>71.526417888500006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165.21</v>
      </c>
      <c r="BJ508" s="81">
        <v>0</v>
      </c>
      <c r="BK508" s="81">
        <v>128.90100000000001</v>
      </c>
      <c r="BL508" s="81">
        <v>0</v>
      </c>
      <c r="BM508" s="82"/>
      <c r="BN508" s="81">
        <v>0</v>
      </c>
      <c r="BO508" s="81">
        <v>0</v>
      </c>
      <c r="BP508" s="81">
        <v>10</v>
      </c>
      <c r="BQ508" s="81">
        <v>0</v>
      </c>
      <c r="BR508" s="81">
        <v>12</v>
      </c>
      <c r="BS508" s="81">
        <v>0</v>
      </c>
      <c r="BT508"/>
      <c r="BU508" s="80"/>
      <c r="BV508" s="80"/>
      <c r="BW508" s="80"/>
      <c r="BX508" s="80"/>
      <c r="BY508" s="80"/>
      <c r="BZ508" s="80"/>
      <c r="CA508" s="80"/>
      <c r="CB508" s="80"/>
      <c r="CC508" s="80"/>
    </row>
    <row r="509" spans="1:81">
      <c r="A509" s="80" t="s">
        <v>2208</v>
      </c>
      <c r="B509" s="80">
        <v>466</v>
      </c>
      <c r="C509" s="80">
        <v>7</v>
      </c>
      <c r="D509" s="80">
        <v>28</v>
      </c>
      <c r="E509" s="80">
        <v>2010</v>
      </c>
      <c r="F509" s="80" t="s">
        <v>86</v>
      </c>
      <c r="G509" s="80" t="s">
        <v>2201</v>
      </c>
      <c r="H509" s="80" t="s">
        <v>2202</v>
      </c>
      <c r="I509" s="177"/>
      <c r="J509" s="81">
        <v>272.37483983849916</v>
      </c>
      <c r="K509" s="81">
        <v>32.046270281667844</v>
      </c>
      <c r="L509" s="81">
        <v>16.503015744392947</v>
      </c>
      <c r="M509" s="81">
        <v>556.11107606389498</v>
      </c>
      <c r="N509" s="81">
        <v>787.57114024598673</v>
      </c>
      <c r="O509" s="81">
        <v>380.71882466878787</v>
      </c>
      <c r="P509" s="81">
        <v>250.89265820926985</v>
      </c>
      <c r="Q509" s="81">
        <v>33.89357836877376</v>
      </c>
      <c r="R509" s="81">
        <v>0</v>
      </c>
      <c r="S509" s="81">
        <v>68.179371990429999</v>
      </c>
      <c r="T509" s="82"/>
      <c r="U509" s="81">
        <v>44751171</v>
      </c>
      <c r="V509" s="81">
        <v>19429</v>
      </c>
      <c r="W509" s="81">
        <v>227</v>
      </c>
      <c r="X509" s="81">
        <v>142346</v>
      </c>
      <c r="Y509" s="81">
        <v>244709</v>
      </c>
      <c r="Z509" s="81">
        <v>193357</v>
      </c>
      <c r="AA509" s="81">
        <v>49236</v>
      </c>
      <c r="AB509" s="81">
        <v>557082</v>
      </c>
      <c r="AC509" s="81">
        <v>0</v>
      </c>
      <c r="AD509" s="81">
        <v>68.179371990429999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180.93799999999999</v>
      </c>
      <c r="BJ509" s="81">
        <v>0</v>
      </c>
      <c r="BK509" s="81">
        <v>127.97800000000001</v>
      </c>
      <c r="BL509" s="81">
        <v>0</v>
      </c>
      <c r="BM509" s="82"/>
      <c r="BN509" s="81">
        <v>0</v>
      </c>
      <c r="BO509" s="81">
        <v>0</v>
      </c>
      <c r="BP509" s="81">
        <v>13</v>
      </c>
      <c r="BQ509" s="81">
        <v>0</v>
      </c>
      <c r="BR509" s="81">
        <v>13</v>
      </c>
      <c r="BS509" s="81">
        <v>0</v>
      </c>
      <c r="BT509"/>
      <c r="BU509" s="80">
        <v>239.22800000000001</v>
      </c>
      <c r="BV509" s="80">
        <v>69.688000000000002</v>
      </c>
      <c r="BW509" s="80">
        <v>0</v>
      </c>
      <c r="BX509" s="80">
        <v>0</v>
      </c>
      <c r="BY509" s="80">
        <v>0</v>
      </c>
      <c r="BZ509" s="80">
        <v>0</v>
      </c>
      <c r="CA509" s="80">
        <v>0</v>
      </c>
      <c r="CB509" s="80">
        <v>0</v>
      </c>
      <c r="CC509" s="80">
        <v>0</v>
      </c>
    </row>
    <row r="510" spans="1:81">
      <c r="A510" s="80" t="s">
        <v>2209</v>
      </c>
      <c r="B510" s="80">
        <v>467</v>
      </c>
      <c r="C510" s="80">
        <v>8</v>
      </c>
      <c r="D510" s="80">
        <v>28</v>
      </c>
      <c r="E510" s="80">
        <v>2011</v>
      </c>
      <c r="F510" s="80" t="s">
        <v>87</v>
      </c>
      <c r="G510" s="80" t="s">
        <v>2201</v>
      </c>
      <c r="H510" s="80" t="s">
        <v>2202</v>
      </c>
      <c r="I510" s="177"/>
      <c r="J510" s="81">
        <v>352.09469326846272</v>
      </c>
      <c r="K510" s="81">
        <v>46.604246318669311</v>
      </c>
      <c r="L510" s="81">
        <v>9.3529590595954009</v>
      </c>
      <c r="M510" s="81">
        <v>705.64373452896405</v>
      </c>
      <c r="N510" s="81">
        <v>848.76501206484886</v>
      </c>
      <c r="O510" s="81">
        <v>373.84152057381107</v>
      </c>
      <c r="P510" s="81">
        <v>243.65214957143908</v>
      </c>
      <c r="Q510" s="81">
        <v>39.139148488696279</v>
      </c>
      <c r="R510" s="81">
        <v>0</v>
      </c>
      <c r="S510" s="81">
        <v>66.581579762960018</v>
      </c>
      <c r="T510" s="82"/>
      <c r="U510" s="81">
        <v>50251628</v>
      </c>
      <c r="V510" s="81">
        <v>19429</v>
      </c>
      <c r="W510" s="81">
        <v>227</v>
      </c>
      <c r="X510" s="81">
        <v>142346</v>
      </c>
      <c r="Y510" s="81">
        <v>246735</v>
      </c>
      <c r="Z510" s="81">
        <v>193989</v>
      </c>
      <c r="AA510" s="81">
        <v>49238</v>
      </c>
      <c r="AB510" s="81">
        <v>557710</v>
      </c>
      <c r="AC510" s="81">
        <v>0</v>
      </c>
      <c r="AD510" s="81">
        <v>66.581579762960018</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143.46799999999999</v>
      </c>
      <c r="BJ510" s="81">
        <v>0</v>
      </c>
      <c r="BK510" s="81">
        <v>120.705</v>
      </c>
      <c r="BL510" s="81">
        <v>0</v>
      </c>
      <c r="BM510" s="82"/>
      <c r="BN510" s="81">
        <v>0</v>
      </c>
      <c r="BO510" s="81">
        <v>0</v>
      </c>
      <c r="BP510" s="81">
        <v>11</v>
      </c>
      <c r="BQ510" s="81">
        <v>0</v>
      </c>
      <c r="BR510" s="81">
        <v>13</v>
      </c>
      <c r="BS510" s="81">
        <v>0</v>
      </c>
      <c r="BT510"/>
      <c r="BU510" s="80">
        <v>194.19499999999999</v>
      </c>
      <c r="BV510" s="80">
        <v>69.977999999999994</v>
      </c>
      <c r="BW510" s="80">
        <v>0</v>
      </c>
      <c r="BX510" s="80">
        <v>0</v>
      </c>
      <c r="BY510" s="80">
        <v>0</v>
      </c>
      <c r="BZ510" s="80">
        <v>0</v>
      </c>
      <c r="CA510" s="80">
        <v>0</v>
      </c>
      <c r="CB510" s="80">
        <v>0</v>
      </c>
      <c r="CC510" s="80">
        <v>0</v>
      </c>
    </row>
    <row r="511" spans="1:81">
      <c r="A511" s="80" t="s">
        <v>2210</v>
      </c>
      <c r="B511" s="80">
        <v>468</v>
      </c>
      <c r="C511" s="80">
        <v>9</v>
      </c>
      <c r="D511" s="80">
        <v>28</v>
      </c>
      <c r="E511" s="80">
        <v>2012</v>
      </c>
      <c r="F511" s="80" t="s">
        <v>88</v>
      </c>
      <c r="G511" s="80" t="s">
        <v>2201</v>
      </c>
      <c r="H511" s="80" t="s">
        <v>2202</v>
      </c>
      <c r="I511" s="177"/>
      <c r="J511" s="81">
        <v>318.61583919371344</v>
      </c>
      <c r="K511" s="81">
        <v>45.44540312085968</v>
      </c>
      <c r="L511" s="81">
        <v>9.2849919351453618</v>
      </c>
      <c r="M511" s="81">
        <v>729.46998014108397</v>
      </c>
      <c r="N511" s="81">
        <v>940.97269958327092</v>
      </c>
      <c r="O511" s="81">
        <v>374.89186748740315</v>
      </c>
      <c r="P511" s="81">
        <v>245.03346228133063</v>
      </c>
      <c r="Q511" s="81">
        <v>44.312505423557397</v>
      </c>
      <c r="R511" s="81">
        <v>0</v>
      </c>
      <c r="S511" s="81">
        <v>74.10663481024001</v>
      </c>
      <c r="T511" s="82"/>
      <c r="U511" s="81">
        <v>43484501</v>
      </c>
      <c r="V511" s="81">
        <v>19429</v>
      </c>
      <c r="W511" s="81">
        <v>227</v>
      </c>
      <c r="X511" s="81">
        <v>142346</v>
      </c>
      <c r="Y511" s="81">
        <v>259860</v>
      </c>
      <c r="Z511" s="81">
        <v>196077</v>
      </c>
      <c r="AA511" s="81">
        <v>49237</v>
      </c>
      <c r="AB511" s="81">
        <v>581170</v>
      </c>
      <c r="AC511" s="81">
        <v>0</v>
      </c>
      <c r="AD511" s="81">
        <v>74.10663481024001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215.05799999999999</v>
      </c>
      <c r="BJ511" s="81">
        <v>0</v>
      </c>
      <c r="BK511" s="81">
        <v>131.274</v>
      </c>
      <c r="BL511" s="81">
        <v>0</v>
      </c>
      <c r="BM511" s="82"/>
      <c r="BN511" s="81">
        <v>0</v>
      </c>
      <c r="BO511" s="81">
        <v>0</v>
      </c>
      <c r="BP511" s="81">
        <v>12</v>
      </c>
      <c r="BQ511" s="81">
        <v>0</v>
      </c>
      <c r="BR511" s="81">
        <v>12</v>
      </c>
      <c r="BS511" s="81">
        <v>0</v>
      </c>
      <c r="BT511"/>
      <c r="BU511" s="80">
        <v>264.71899999999999</v>
      </c>
      <c r="BV511" s="80">
        <v>81.613</v>
      </c>
      <c r="BW511" s="80">
        <v>0</v>
      </c>
      <c r="BX511" s="80">
        <v>0</v>
      </c>
      <c r="BY511" s="80">
        <v>0</v>
      </c>
      <c r="BZ511" s="80">
        <v>0</v>
      </c>
      <c r="CA511" s="80">
        <v>0</v>
      </c>
      <c r="CB511" s="80">
        <v>0</v>
      </c>
      <c r="CC511" s="80">
        <v>0</v>
      </c>
    </row>
    <row r="512" spans="1:81">
      <c r="A512" s="80" t="s">
        <v>2211</v>
      </c>
      <c r="B512" s="80">
        <v>469</v>
      </c>
      <c r="C512" s="80">
        <v>10</v>
      </c>
      <c r="D512" s="80">
        <v>28</v>
      </c>
      <c r="E512" s="80">
        <v>2013</v>
      </c>
      <c r="F512" s="80" t="s">
        <v>89</v>
      </c>
      <c r="G512" s="80" t="s">
        <v>2201</v>
      </c>
      <c r="H512" s="80" t="s">
        <v>2202</v>
      </c>
      <c r="I512" s="177"/>
      <c r="J512" s="81">
        <v>347.86923520810035</v>
      </c>
      <c r="K512" s="81">
        <v>39.175912174658315</v>
      </c>
      <c r="L512" s="81">
        <v>9.575823290758585</v>
      </c>
      <c r="M512" s="81">
        <v>702.78528764192106</v>
      </c>
      <c r="N512" s="81">
        <v>948.55959885007076</v>
      </c>
      <c r="O512" s="81">
        <v>362.60638657425733</v>
      </c>
      <c r="P512" s="81">
        <v>247.11065102446855</v>
      </c>
      <c r="Q512" s="81">
        <v>45.175179010034029</v>
      </c>
      <c r="R512" s="81">
        <v>0</v>
      </c>
      <c r="S512" s="81">
        <v>63.250637286540005</v>
      </c>
      <c r="T512" s="82"/>
      <c r="U512" s="81">
        <v>43933843</v>
      </c>
      <c r="V512" s="81">
        <v>19429</v>
      </c>
      <c r="W512" s="81">
        <v>227</v>
      </c>
      <c r="X512" s="81">
        <v>142346</v>
      </c>
      <c r="Y512" s="81">
        <v>262302</v>
      </c>
      <c r="Z512" s="81">
        <v>198119</v>
      </c>
      <c r="AA512" s="81">
        <v>49468</v>
      </c>
      <c r="AB512" s="81">
        <v>583989</v>
      </c>
      <c r="AC512" s="81">
        <v>0</v>
      </c>
      <c r="AD512" s="81">
        <v>63.250637286540005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227.661</v>
      </c>
      <c r="BJ512" s="81">
        <v>0</v>
      </c>
      <c r="BK512" s="81">
        <v>121.45100000000001</v>
      </c>
      <c r="BL512" s="81">
        <v>0</v>
      </c>
      <c r="BM512" s="82"/>
      <c r="BN512" s="81">
        <v>0</v>
      </c>
      <c r="BO512" s="81">
        <v>0</v>
      </c>
      <c r="BP512" s="81">
        <v>12</v>
      </c>
      <c r="BQ512" s="81">
        <v>0</v>
      </c>
      <c r="BR512" s="81">
        <v>12</v>
      </c>
      <c r="BS512" s="81">
        <v>0</v>
      </c>
      <c r="BT512"/>
      <c r="BU512" s="80">
        <v>281.98099999999999</v>
      </c>
      <c r="BV512" s="80">
        <v>67.131</v>
      </c>
      <c r="BW512" s="80">
        <v>0</v>
      </c>
      <c r="BX512" s="80">
        <v>0</v>
      </c>
      <c r="BY512" s="80">
        <v>0</v>
      </c>
      <c r="BZ512" s="80">
        <v>0</v>
      </c>
      <c r="CA512" s="80">
        <v>0</v>
      </c>
      <c r="CB512" s="80">
        <v>0</v>
      </c>
      <c r="CC512" s="80">
        <v>0</v>
      </c>
    </row>
    <row r="513" spans="1:81">
      <c r="A513" s="80" t="s">
        <v>2212</v>
      </c>
      <c r="B513" s="80">
        <v>470</v>
      </c>
      <c r="C513" s="80">
        <v>11</v>
      </c>
      <c r="D513" s="80">
        <v>28</v>
      </c>
      <c r="E513" s="80">
        <v>2014</v>
      </c>
      <c r="F513" s="80" t="s">
        <v>90</v>
      </c>
      <c r="G513" s="80" t="s">
        <v>2201</v>
      </c>
      <c r="H513" s="80" t="s">
        <v>2202</v>
      </c>
      <c r="I513" s="177"/>
      <c r="J513" s="81">
        <v>333.15756176028361</v>
      </c>
      <c r="K513" s="81">
        <v>37.599959677932922</v>
      </c>
      <c r="L513" s="81">
        <v>11.628604311327386</v>
      </c>
      <c r="M513" s="81">
        <v>647.61358578012369</v>
      </c>
      <c r="N513" s="81">
        <v>838.57164704276897</v>
      </c>
      <c r="O513" s="81">
        <v>347.3814618984814</v>
      </c>
      <c r="P513" s="81">
        <v>249.51565442759863</v>
      </c>
      <c r="Q513" s="81">
        <v>43.730674795248369</v>
      </c>
      <c r="R513" s="81">
        <v>0</v>
      </c>
      <c r="S513" s="81">
        <v>83.790034781119985</v>
      </c>
      <c r="T513" s="82"/>
      <c r="U513" s="81">
        <v>46756629</v>
      </c>
      <c r="V513" s="81">
        <v>16403</v>
      </c>
      <c r="W513" s="81">
        <v>259</v>
      </c>
      <c r="X513" s="81">
        <v>143674</v>
      </c>
      <c r="Y513" s="81">
        <v>266902</v>
      </c>
      <c r="Z513" s="81">
        <v>199900</v>
      </c>
      <c r="AA513" s="81">
        <v>49691</v>
      </c>
      <c r="AB513" s="81">
        <v>589205</v>
      </c>
      <c r="AC513" s="81">
        <v>0</v>
      </c>
      <c r="AD513" s="81">
        <v>83.790034781119985</v>
      </c>
      <c r="AE513" s="82"/>
      <c r="AF513" s="81">
        <v>370516296.94617236</v>
      </c>
      <c r="AG513" s="81">
        <v>33516089.074457854</v>
      </c>
      <c r="AH513" s="81">
        <v>2954937.6606831499</v>
      </c>
      <c r="AI513" s="81">
        <v>928246788.60860121</v>
      </c>
      <c r="AJ513" s="81">
        <v>1187482426.254334</v>
      </c>
      <c r="AK513" s="81">
        <v>0</v>
      </c>
      <c r="AL513" s="81">
        <v>0</v>
      </c>
      <c r="AM513" s="81">
        <v>80889041.883025065</v>
      </c>
      <c r="AN513" s="81">
        <v>0</v>
      </c>
      <c r="AO513" s="81">
        <v>0</v>
      </c>
      <c r="AP513" s="82"/>
      <c r="AQ513" s="81">
        <v>5542</v>
      </c>
      <c r="AR513" s="81">
        <v>394</v>
      </c>
      <c r="AS513" s="81">
        <v>0</v>
      </c>
      <c r="AT513" s="81">
        <v>0</v>
      </c>
      <c r="AU513" s="81">
        <v>0</v>
      </c>
      <c r="AV513" s="81">
        <v>3</v>
      </c>
      <c r="AW513" s="81" t="s">
        <v>564</v>
      </c>
      <c r="AX513" s="82"/>
      <c r="AY513" s="81">
        <v>20086.7</v>
      </c>
      <c r="AZ513" s="81">
        <v>7209.6</v>
      </c>
      <c r="BA513" s="81">
        <v>0</v>
      </c>
      <c r="BB513" s="81">
        <v>0</v>
      </c>
      <c r="BC513" s="81">
        <v>0</v>
      </c>
      <c r="BD513" s="81">
        <v>9540</v>
      </c>
      <c r="BE513" s="81" t="s">
        <v>564</v>
      </c>
      <c r="BF513" s="82"/>
      <c r="BG513" s="81">
        <v>0</v>
      </c>
      <c r="BH513" s="81">
        <v>0</v>
      </c>
      <c r="BI513" s="81">
        <v>226.58600000000001</v>
      </c>
      <c r="BJ513" s="81">
        <v>0</v>
      </c>
      <c r="BK513" s="81">
        <v>142.369</v>
      </c>
      <c r="BL513" s="81">
        <v>0</v>
      </c>
      <c r="BM513" s="82"/>
      <c r="BN513" s="81">
        <v>0</v>
      </c>
      <c r="BO513" s="81">
        <v>0</v>
      </c>
      <c r="BP513" s="81">
        <v>12</v>
      </c>
      <c r="BQ513" s="81">
        <v>0</v>
      </c>
      <c r="BR513" s="81">
        <v>12</v>
      </c>
      <c r="BS513" s="81">
        <v>0</v>
      </c>
      <c r="BT513"/>
      <c r="BU513" s="80">
        <v>280.73599999999999</v>
      </c>
      <c r="BV513" s="80">
        <v>88.218999999999994</v>
      </c>
      <c r="BW513" s="80">
        <v>0</v>
      </c>
      <c r="BX513" s="80">
        <v>0</v>
      </c>
      <c r="BY513" s="80">
        <v>0</v>
      </c>
      <c r="BZ513" s="80">
        <v>0</v>
      </c>
      <c r="CA513" s="80">
        <v>0</v>
      </c>
      <c r="CB513" s="80">
        <v>0</v>
      </c>
      <c r="CC513" s="80">
        <v>0</v>
      </c>
    </row>
    <row r="514" spans="1:81">
      <c r="A514" s="80" t="s">
        <v>2213</v>
      </c>
      <c r="B514" s="80">
        <v>471</v>
      </c>
      <c r="C514" s="80">
        <v>12</v>
      </c>
      <c r="D514" s="80">
        <v>28</v>
      </c>
      <c r="E514" s="80">
        <v>2015</v>
      </c>
      <c r="F514" s="80" t="s">
        <v>91</v>
      </c>
      <c r="G514" s="80" t="s">
        <v>2201</v>
      </c>
      <c r="H514" s="80" t="s">
        <v>2202</v>
      </c>
      <c r="I514" s="177"/>
      <c r="J514" s="81">
        <v>323.28095410553323</v>
      </c>
      <c r="K514" s="81">
        <v>35.912775554144019</v>
      </c>
      <c r="L514" s="81">
        <v>12.820962247463898</v>
      </c>
      <c r="M514" s="81">
        <v>678.64119504319888</v>
      </c>
      <c r="N514" s="81">
        <v>843.23237916868277</v>
      </c>
      <c r="O514" s="81">
        <v>347.32468203619101</v>
      </c>
      <c r="P514" s="81">
        <v>252.55126970358583</v>
      </c>
      <c r="Q514" s="81">
        <v>43.062935109865577</v>
      </c>
      <c r="R514" s="81">
        <v>0</v>
      </c>
      <c r="S514" s="81">
        <v>70.203234991770003</v>
      </c>
      <c r="T514" s="82"/>
      <c r="U514" s="81">
        <v>48722578</v>
      </c>
      <c r="V514" s="81">
        <v>16403</v>
      </c>
      <c r="W514" s="81">
        <v>259</v>
      </c>
      <c r="X514" s="81">
        <v>143674</v>
      </c>
      <c r="Y514" s="81">
        <v>270957</v>
      </c>
      <c r="Z514" s="81">
        <v>201793</v>
      </c>
      <c r="AA514" s="81">
        <v>50256</v>
      </c>
      <c r="AB514" s="81">
        <v>592684</v>
      </c>
      <c r="AC514" s="81">
        <v>0</v>
      </c>
      <c r="AD514" s="81">
        <v>70.203234991770003</v>
      </c>
      <c r="AE514" s="82"/>
      <c r="AF514" s="81">
        <v>368969790.72601342</v>
      </c>
      <c r="AG514" s="81">
        <v>29658786.262374684</v>
      </c>
      <c r="AH514" s="81">
        <v>2700460.9560328918</v>
      </c>
      <c r="AI514" s="81">
        <v>1015984818.8458153</v>
      </c>
      <c r="AJ514" s="81">
        <v>1251568607.8647063</v>
      </c>
      <c r="AK514" s="81">
        <v>0</v>
      </c>
      <c r="AL514" s="81">
        <v>0</v>
      </c>
      <c r="AM514" s="81">
        <v>81224855.984128356</v>
      </c>
      <c r="AN514" s="81">
        <v>0</v>
      </c>
      <c r="AO514" s="81">
        <v>0</v>
      </c>
      <c r="AP514" s="82"/>
      <c r="AQ514" s="81">
        <v>6080</v>
      </c>
      <c r="AR514" s="81">
        <v>522</v>
      </c>
      <c r="AS514" s="81">
        <v>0</v>
      </c>
      <c r="AT514" s="81">
        <v>0</v>
      </c>
      <c r="AU514" s="81">
        <v>0</v>
      </c>
      <c r="AV514" s="81">
        <v>3</v>
      </c>
      <c r="AW514" s="81" t="s">
        <v>564</v>
      </c>
      <c r="AX514" s="82"/>
      <c r="AY514" s="81">
        <v>22269.4</v>
      </c>
      <c r="AZ514" s="81">
        <v>9002.3000000000011</v>
      </c>
      <c r="BA514" s="81">
        <v>0</v>
      </c>
      <c r="BB514" s="81">
        <v>0</v>
      </c>
      <c r="BC514" s="81">
        <v>0</v>
      </c>
      <c r="BD514" s="81">
        <v>9540</v>
      </c>
      <c r="BE514" s="81" t="s">
        <v>564</v>
      </c>
      <c r="BF514" s="82"/>
      <c r="BG514" s="81">
        <v>0</v>
      </c>
      <c r="BH514" s="81">
        <v>0</v>
      </c>
      <c r="BI514" s="81">
        <v>206.279</v>
      </c>
      <c r="BJ514" s="81">
        <v>0</v>
      </c>
      <c r="BK514" s="81">
        <v>139.96600000000001</v>
      </c>
      <c r="BL514" s="81">
        <v>0</v>
      </c>
      <c r="BM514" s="82"/>
      <c r="BN514" s="81">
        <v>0</v>
      </c>
      <c r="BO514" s="81">
        <v>0</v>
      </c>
      <c r="BP514" s="81">
        <v>12</v>
      </c>
      <c r="BQ514" s="81">
        <v>0</v>
      </c>
      <c r="BR514" s="81">
        <v>11</v>
      </c>
      <c r="BS514" s="81">
        <v>0</v>
      </c>
      <c r="BT514"/>
      <c r="BU514" s="80">
        <v>256.815</v>
      </c>
      <c r="BV514" s="80">
        <v>89.43</v>
      </c>
      <c r="BW514" s="80">
        <v>0</v>
      </c>
      <c r="BX514" s="80">
        <v>0</v>
      </c>
      <c r="BY514" s="80">
        <v>0</v>
      </c>
      <c r="BZ514" s="80">
        <v>0</v>
      </c>
      <c r="CA514" s="80">
        <v>0</v>
      </c>
      <c r="CB514" s="80">
        <v>0</v>
      </c>
      <c r="CC514" s="80">
        <v>0</v>
      </c>
    </row>
    <row r="515" spans="1:81">
      <c r="A515" s="80" t="s">
        <v>2214</v>
      </c>
      <c r="B515" s="80">
        <v>472</v>
      </c>
      <c r="C515" s="80">
        <v>13</v>
      </c>
      <c r="D515" s="80">
        <v>28</v>
      </c>
      <c r="E515" s="80">
        <v>2016</v>
      </c>
      <c r="F515" s="80" t="s">
        <v>92</v>
      </c>
      <c r="G515" s="80" t="s">
        <v>2201</v>
      </c>
      <c r="H515" s="80" t="s">
        <v>2202</v>
      </c>
      <c r="I515" s="177"/>
      <c r="J515" s="81">
        <v>296.05931826994197</v>
      </c>
      <c r="K515" s="81">
        <v>35.869330879538182</v>
      </c>
      <c r="L515" s="81">
        <v>15.021943706328759</v>
      </c>
      <c r="M515" s="81">
        <v>593.922803917696</v>
      </c>
      <c r="N515" s="81">
        <v>752.40694644371524</v>
      </c>
      <c r="O515" s="81">
        <v>346.24060084888276</v>
      </c>
      <c r="P515" s="81">
        <v>248.83458513098563</v>
      </c>
      <c r="Q515" s="81">
        <v>42.061019425313518</v>
      </c>
      <c r="R515" s="81">
        <v>0</v>
      </c>
      <c r="S515" s="81">
        <v>77.751073530650004</v>
      </c>
      <c r="T515" s="82"/>
      <c r="U515" s="81">
        <v>46648670</v>
      </c>
      <c r="V515" s="81">
        <v>16403</v>
      </c>
      <c r="W515" s="81">
        <v>259</v>
      </c>
      <c r="X515" s="81">
        <v>143674</v>
      </c>
      <c r="Y515" s="81">
        <v>274870</v>
      </c>
      <c r="Z515" s="81">
        <v>203636</v>
      </c>
      <c r="AA515" s="81">
        <v>51214</v>
      </c>
      <c r="AB515" s="81">
        <v>595495</v>
      </c>
      <c r="AC515" s="81">
        <v>0</v>
      </c>
      <c r="AD515" s="81">
        <v>77.751073530650004</v>
      </c>
      <c r="AE515" s="82"/>
      <c r="AF515" s="81">
        <v>344317687.28071642</v>
      </c>
      <c r="AG515" s="81">
        <v>28511989.520573169</v>
      </c>
      <c r="AH515" s="81">
        <v>2351268.3643941842</v>
      </c>
      <c r="AI515" s="81">
        <v>948974826.32195532</v>
      </c>
      <c r="AJ515" s="81">
        <v>1081452991.7738881</v>
      </c>
      <c r="AK515" s="81">
        <v>0</v>
      </c>
      <c r="AL515" s="81">
        <v>0</v>
      </c>
      <c r="AM515" s="81">
        <v>81673494.776200294</v>
      </c>
      <c r="AN515" s="81">
        <v>0</v>
      </c>
      <c r="AO515" s="81">
        <v>0</v>
      </c>
      <c r="AP515" s="82"/>
      <c r="AQ515" s="81">
        <v>6711</v>
      </c>
      <c r="AR515" s="81">
        <v>598</v>
      </c>
      <c r="AS515" s="81">
        <v>0</v>
      </c>
      <c r="AT515" s="81">
        <v>0</v>
      </c>
      <c r="AU515" s="81">
        <v>0</v>
      </c>
      <c r="AV515" s="81">
        <v>3</v>
      </c>
      <c r="AW515" s="81" t="s">
        <v>564</v>
      </c>
      <c r="AX515" s="82"/>
      <c r="AY515" s="81">
        <v>24905.4</v>
      </c>
      <c r="AZ515" s="81">
        <v>10276.4</v>
      </c>
      <c r="BA515" s="81">
        <v>0</v>
      </c>
      <c r="BB515" s="81">
        <v>0</v>
      </c>
      <c r="BC515" s="81">
        <v>0</v>
      </c>
      <c r="BD515" s="81">
        <v>9540</v>
      </c>
      <c r="BE515" s="81" t="s">
        <v>564</v>
      </c>
      <c r="BF515" s="82"/>
      <c r="BG515" s="81">
        <v>0</v>
      </c>
      <c r="BH515" s="81">
        <v>0</v>
      </c>
      <c r="BI515" s="81">
        <v>204.197</v>
      </c>
      <c r="BJ515" s="81">
        <v>0</v>
      </c>
      <c r="BK515" s="81">
        <v>140.554</v>
      </c>
      <c r="BL515" s="81">
        <v>0</v>
      </c>
      <c r="BM515" s="82"/>
      <c r="BN515" s="81">
        <v>0</v>
      </c>
      <c r="BO515" s="81">
        <v>0</v>
      </c>
      <c r="BP515" s="81">
        <v>12</v>
      </c>
      <c r="BQ515" s="81">
        <v>0</v>
      </c>
      <c r="BR515" s="81">
        <v>12</v>
      </c>
      <c r="BS515" s="81">
        <v>0</v>
      </c>
      <c r="BT515"/>
      <c r="BU515" s="80">
        <v>259.92899999999997</v>
      </c>
      <c r="BV515" s="80">
        <v>84.822000000000003</v>
      </c>
      <c r="BW515" s="80">
        <v>0</v>
      </c>
      <c r="BX515" s="80">
        <v>0</v>
      </c>
      <c r="BY515" s="80">
        <v>0</v>
      </c>
      <c r="BZ515" s="80">
        <v>0</v>
      </c>
      <c r="CA515" s="80">
        <v>0</v>
      </c>
      <c r="CB515" s="80">
        <v>0</v>
      </c>
      <c r="CC515" s="80">
        <v>0</v>
      </c>
    </row>
    <row r="516" spans="1:81">
      <c r="A516" s="80" t="s">
        <v>2215</v>
      </c>
      <c r="B516" s="80">
        <v>473</v>
      </c>
      <c r="C516" s="80">
        <v>14</v>
      </c>
      <c r="D516" s="80">
        <v>28</v>
      </c>
      <c r="E516" s="80">
        <v>2017</v>
      </c>
      <c r="F516" s="80" t="s">
        <v>71</v>
      </c>
      <c r="G516" s="80" t="s">
        <v>2201</v>
      </c>
      <c r="H516" s="80" t="s">
        <v>2202</v>
      </c>
      <c r="I516" s="177"/>
      <c r="J516" s="81">
        <v>289.02018321074269</v>
      </c>
      <c r="K516" s="81">
        <v>37.363537198296036</v>
      </c>
      <c r="L516" s="81">
        <v>13.142150029234944</v>
      </c>
      <c r="M516" s="81">
        <v>572.86460614879513</v>
      </c>
      <c r="N516" s="81">
        <v>829.54110343362368</v>
      </c>
      <c r="O516" s="81">
        <v>341.97397560799584</v>
      </c>
      <c r="P516" s="81">
        <v>250.11162159616694</v>
      </c>
      <c r="Q516" s="81">
        <v>40.983810352213091</v>
      </c>
      <c r="R516" s="81">
        <v>0</v>
      </c>
      <c r="S516" s="81">
        <v>78.710419089989983</v>
      </c>
      <c r="T516" s="82"/>
      <c r="U516" s="81">
        <v>49500607</v>
      </c>
      <c r="V516" s="81">
        <v>16403</v>
      </c>
      <c r="W516" s="81">
        <v>259</v>
      </c>
      <c r="X516" s="81">
        <v>143674</v>
      </c>
      <c r="Y516" s="81">
        <v>280069</v>
      </c>
      <c r="Z516" s="81">
        <v>204463</v>
      </c>
      <c r="AA516" s="81">
        <v>51805</v>
      </c>
      <c r="AB516" s="81">
        <v>600050</v>
      </c>
      <c r="AC516" s="81">
        <v>0</v>
      </c>
      <c r="AD516" s="81">
        <v>78.710419089989983</v>
      </c>
      <c r="AE516" s="82"/>
      <c r="AF516" s="81">
        <v>344353441.83936232</v>
      </c>
      <c r="AG516" s="81">
        <v>29584289.329222459</v>
      </c>
      <c r="AH516" s="81">
        <v>2810329.9117321749</v>
      </c>
      <c r="AI516" s="81">
        <v>951191097.54215872</v>
      </c>
      <c r="AJ516" s="81">
        <v>1217795420.3082249</v>
      </c>
      <c r="AK516" s="81">
        <v>0</v>
      </c>
      <c r="AL516" s="81">
        <v>0</v>
      </c>
      <c r="AM516" s="81">
        <v>82426997.64936623</v>
      </c>
      <c r="AN516" s="81">
        <v>0</v>
      </c>
      <c r="AO516" s="81">
        <v>0</v>
      </c>
      <c r="AP516" s="82"/>
      <c r="AQ516" s="81">
        <v>7184</v>
      </c>
      <c r="AR516" s="81">
        <v>661</v>
      </c>
      <c r="AS516" s="81">
        <v>0</v>
      </c>
      <c r="AT516" s="81">
        <v>0</v>
      </c>
      <c r="AU516" s="81">
        <v>0</v>
      </c>
      <c r="AV516" s="81">
        <v>3</v>
      </c>
      <c r="AW516" s="81" t="s">
        <v>564</v>
      </c>
      <c r="AX516" s="82"/>
      <c r="AY516" s="81">
        <v>26923</v>
      </c>
      <c r="AZ516" s="81">
        <v>11361.79999999999</v>
      </c>
      <c r="BA516" s="81">
        <v>0</v>
      </c>
      <c r="BB516" s="81">
        <v>0</v>
      </c>
      <c r="BC516" s="81">
        <v>0</v>
      </c>
      <c r="BD516" s="81">
        <v>9593</v>
      </c>
      <c r="BE516" s="81" t="s">
        <v>564</v>
      </c>
      <c r="BF516" s="82"/>
      <c r="BG516" s="81">
        <v>0</v>
      </c>
      <c r="BH516" s="81">
        <v>0</v>
      </c>
      <c r="BI516" s="81">
        <v>212.47800000000001</v>
      </c>
      <c r="BJ516" s="81">
        <v>0</v>
      </c>
      <c r="BK516" s="81">
        <v>134.626</v>
      </c>
      <c r="BL516" s="81">
        <v>0</v>
      </c>
      <c r="BM516" s="82"/>
      <c r="BN516" s="81">
        <v>0</v>
      </c>
      <c r="BO516" s="81">
        <v>0</v>
      </c>
      <c r="BP516" s="81">
        <v>13</v>
      </c>
      <c r="BQ516" s="81">
        <v>0</v>
      </c>
      <c r="BR516" s="81">
        <v>12</v>
      </c>
      <c r="BS516" s="81">
        <v>0</v>
      </c>
      <c r="BT516"/>
      <c r="BU516" s="80">
        <v>267.072</v>
      </c>
      <c r="BV516" s="80">
        <v>80.031999999999996</v>
      </c>
      <c r="BW516" s="80">
        <v>0</v>
      </c>
      <c r="BX516" s="80">
        <v>0</v>
      </c>
      <c r="BY516" s="80">
        <v>0</v>
      </c>
      <c r="BZ516" s="80">
        <v>0</v>
      </c>
      <c r="CA516" s="80">
        <v>0</v>
      </c>
      <c r="CB516" s="80">
        <v>0</v>
      </c>
      <c r="CC516" s="80">
        <v>0</v>
      </c>
    </row>
    <row r="517" spans="1:81">
      <c r="A517" s="80" t="s">
        <v>2216</v>
      </c>
      <c r="B517" s="80">
        <v>474</v>
      </c>
      <c r="C517" s="80">
        <v>15</v>
      </c>
      <c r="D517" s="80">
        <v>28</v>
      </c>
      <c r="E517" s="80">
        <v>2018</v>
      </c>
      <c r="F517" s="80" t="s">
        <v>93</v>
      </c>
      <c r="G517" s="80" t="s">
        <v>2201</v>
      </c>
      <c r="H517" s="80" t="s">
        <v>2202</v>
      </c>
      <c r="I517" s="177"/>
      <c r="J517" s="81">
        <v>292.39127629298963</v>
      </c>
      <c r="K517" s="81">
        <v>35.131213077979311</v>
      </c>
      <c r="L517" s="81">
        <v>12.311789934789026</v>
      </c>
      <c r="M517" s="81">
        <v>566.37617519874402</v>
      </c>
      <c r="N517" s="81">
        <v>795.51915931211488</v>
      </c>
      <c r="O517" s="81">
        <v>336.59770885157877</v>
      </c>
      <c r="P517" s="81">
        <v>251.43629951346517</v>
      </c>
      <c r="Q517" s="81">
        <v>38.270989513378709</v>
      </c>
      <c r="R517" s="81">
        <v>0</v>
      </c>
      <c r="S517" s="81">
        <v>80.203628258060007</v>
      </c>
      <c r="T517" s="82"/>
      <c r="U517" s="81">
        <v>53281288</v>
      </c>
      <c r="V517" s="81">
        <v>16403</v>
      </c>
      <c r="W517" s="81">
        <v>259</v>
      </c>
      <c r="X517" s="81">
        <v>143674</v>
      </c>
      <c r="Y517" s="81">
        <v>285043</v>
      </c>
      <c r="Z517" s="81">
        <v>205102</v>
      </c>
      <c r="AA517" s="81">
        <v>52603</v>
      </c>
      <c r="AB517" s="81">
        <v>603838</v>
      </c>
      <c r="AC517" s="81">
        <v>0</v>
      </c>
      <c r="AD517" s="81">
        <v>80.203628258060007</v>
      </c>
      <c r="AE517" s="82"/>
      <c r="AF517" s="81">
        <v>354658152.67276663</v>
      </c>
      <c r="AG517" s="81">
        <v>26716377.255072579</v>
      </c>
      <c r="AH517" s="81">
        <v>2682252.7401807392</v>
      </c>
      <c r="AI517" s="81">
        <v>926913738.50191545</v>
      </c>
      <c r="AJ517" s="81">
        <v>1226612397.960588</v>
      </c>
      <c r="AK517" s="81">
        <v>0</v>
      </c>
      <c r="AL517" s="81">
        <v>0</v>
      </c>
      <c r="AM517" s="81">
        <v>83118971.38990064</v>
      </c>
      <c r="AN517" s="81">
        <v>0</v>
      </c>
      <c r="AO517" s="81">
        <v>0</v>
      </c>
      <c r="AP517" s="82"/>
      <c r="AQ517" s="81">
        <v>7697</v>
      </c>
      <c r="AR517" s="81">
        <v>730</v>
      </c>
      <c r="AS517" s="81">
        <v>0</v>
      </c>
      <c r="AT517" s="81">
        <v>0</v>
      </c>
      <c r="AU517" s="81">
        <v>0</v>
      </c>
      <c r="AV517" s="81">
        <v>3</v>
      </c>
      <c r="AW517" s="81" t="s">
        <v>564</v>
      </c>
      <c r="AX517" s="82"/>
      <c r="AY517" s="81">
        <v>29195.700000000019</v>
      </c>
      <c r="AZ517" s="81">
        <v>13258.1</v>
      </c>
      <c r="BA517" s="81">
        <v>0</v>
      </c>
      <c r="BB517" s="81">
        <v>0</v>
      </c>
      <c r="BC517" s="81">
        <v>0</v>
      </c>
      <c r="BD517" s="81">
        <v>9640</v>
      </c>
      <c r="BE517" s="81" t="s">
        <v>564</v>
      </c>
      <c r="BF517" s="82"/>
      <c r="BG517" s="81">
        <v>0</v>
      </c>
      <c r="BH517" s="81">
        <v>0</v>
      </c>
      <c r="BI517" s="81">
        <v>206.66800000000001</v>
      </c>
      <c r="BJ517" s="81">
        <v>0</v>
      </c>
      <c r="BK517" s="81">
        <v>137.56799999999998</v>
      </c>
      <c r="BL517" s="81">
        <v>0</v>
      </c>
      <c r="BM517" s="82"/>
      <c r="BN517" s="81">
        <v>0</v>
      </c>
      <c r="BO517" s="81">
        <v>0</v>
      </c>
      <c r="BP517" s="81">
        <v>14</v>
      </c>
      <c r="BQ517" s="81">
        <v>0</v>
      </c>
      <c r="BR517" s="81">
        <v>12</v>
      </c>
      <c r="BS517" s="81">
        <v>0</v>
      </c>
      <c r="BT517"/>
      <c r="BU517" s="80">
        <v>259.13</v>
      </c>
      <c r="BV517" s="80">
        <v>85.105999999999995</v>
      </c>
      <c r="BW517" s="80">
        <v>0</v>
      </c>
      <c r="BX517" s="80">
        <v>0</v>
      </c>
      <c r="BY517" s="80">
        <v>0</v>
      </c>
      <c r="BZ517" s="80">
        <v>0</v>
      </c>
      <c r="CA517" s="80">
        <v>0</v>
      </c>
      <c r="CB517" s="80">
        <v>0</v>
      </c>
      <c r="CC517" s="80">
        <v>0</v>
      </c>
    </row>
    <row r="518" spans="1:81">
      <c r="A518" s="80" t="s">
        <v>2217</v>
      </c>
      <c r="B518" s="80">
        <v>475</v>
      </c>
      <c r="C518" s="80">
        <v>16</v>
      </c>
      <c r="D518" s="80">
        <v>28</v>
      </c>
      <c r="E518" s="80">
        <v>2019</v>
      </c>
      <c r="F518" s="80" t="s">
        <v>73</v>
      </c>
      <c r="G518" s="80" t="s">
        <v>2201</v>
      </c>
      <c r="H518" s="80" t="s">
        <v>2202</v>
      </c>
      <c r="I518" s="177"/>
      <c r="J518" s="81">
        <v>273.45277195560396</v>
      </c>
      <c r="K518" s="81">
        <v>31.015110351201702</v>
      </c>
      <c r="L518" s="81">
        <v>12.415431307058897</v>
      </c>
      <c r="M518" s="81">
        <v>536.274991249663</v>
      </c>
      <c r="N518" s="81">
        <v>703.68612433886585</v>
      </c>
      <c r="O518" s="81">
        <v>327.74367778053704</v>
      </c>
      <c r="P518" s="81">
        <v>252.58588332050309</v>
      </c>
      <c r="Q518" s="81">
        <v>37.463714904862215</v>
      </c>
      <c r="R518" s="81">
        <v>0</v>
      </c>
      <c r="S518" s="81">
        <v>79.250117706799998</v>
      </c>
      <c r="T518" s="82"/>
      <c r="U518" s="81">
        <v>52078335</v>
      </c>
      <c r="V518" s="81">
        <v>16403</v>
      </c>
      <c r="W518" s="81">
        <v>259</v>
      </c>
      <c r="X518" s="81">
        <v>143674</v>
      </c>
      <c r="Y518" s="81">
        <v>290037</v>
      </c>
      <c r="Z518" s="81">
        <v>205190</v>
      </c>
      <c r="AA518" s="81">
        <v>52448</v>
      </c>
      <c r="AB518" s="81">
        <v>607105</v>
      </c>
      <c r="AC518" s="81">
        <v>0</v>
      </c>
      <c r="AD518" s="81">
        <v>79.250117706799998</v>
      </c>
      <c r="AE518" s="82"/>
      <c r="AF518" s="81">
        <v>339073413.25718021</v>
      </c>
      <c r="AG518" s="81">
        <v>24948583.167549551</v>
      </c>
      <c r="AH518" s="81">
        <v>2844023.9285958009</v>
      </c>
      <c r="AI518" s="81">
        <v>914257135.13112855</v>
      </c>
      <c r="AJ518" s="81">
        <v>1089962934.3957419</v>
      </c>
      <c r="AK518" s="81">
        <v>0</v>
      </c>
      <c r="AL518" s="81">
        <v>0</v>
      </c>
      <c r="AM518" s="81">
        <v>82683130.71600692</v>
      </c>
      <c r="AN518" s="81">
        <v>0</v>
      </c>
      <c r="AO518" s="81">
        <v>0</v>
      </c>
      <c r="AP518" s="82"/>
      <c r="AQ518" s="81">
        <v>8228</v>
      </c>
      <c r="AR518" s="81">
        <v>763</v>
      </c>
      <c r="AS518" s="81">
        <v>0</v>
      </c>
      <c r="AT518" s="81">
        <v>0</v>
      </c>
      <c r="AU518" s="81">
        <v>0</v>
      </c>
      <c r="AV518" s="81">
        <v>3</v>
      </c>
      <c r="AW518" s="81" t="s">
        <v>564</v>
      </c>
      <c r="AX518" s="82"/>
      <c r="AY518" s="81">
        <v>31461.399999999991</v>
      </c>
      <c r="AZ518" s="81">
        <v>14069.8</v>
      </c>
      <c r="BA518" s="81">
        <v>0</v>
      </c>
      <c r="BB518" s="81">
        <v>0</v>
      </c>
      <c r="BC518" s="81">
        <v>0</v>
      </c>
      <c r="BD518" s="81">
        <v>9640</v>
      </c>
      <c r="BE518" s="81" t="s">
        <v>564</v>
      </c>
      <c r="BF518" s="82"/>
      <c r="BG518" s="81">
        <v>0</v>
      </c>
      <c r="BH518" s="81">
        <v>0</v>
      </c>
      <c r="BI518" s="81">
        <v>208.92</v>
      </c>
      <c r="BJ518" s="81">
        <v>0</v>
      </c>
      <c r="BK518" s="81">
        <v>132.84100000000001</v>
      </c>
      <c r="BL518" s="81">
        <v>0</v>
      </c>
      <c r="BM518" s="82"/>
      <c r="BN518" s="81">
        <v>0</v>
      </c>
      <c r="BO518" s="81">
        <v>0</v>
      </c>
      <c r="BP518" s="81">
        <v>15</v>
      </c>
      <c r="BQ518" s="81">
        <v>0</v>
      </c>
      <c r="BR518" s="81">
        <v>11</v>
      </c>
      <c r="BS518" s="81">
        <v>0</v>
      </c>
      <c r="BT518"/>
      <c r="BU518" s="80">
        <v>259.14400000000001</v>
      </c>
      <c r="BV518" s="80">
        <v>82.617000000000004</v>
      </c>
      <c r="BW518" s="80">
        <v>0</v>
      </c>
      <c r="BX518" s="80">
        <v>0</v>
      </c>
      <c r="BY518" s="80">
        <v>0</v>
      </c>
      <c r="BZ518" s="80">
        <v>0</v>
      </c>
      <c r="CA518" s="80">
        <v>0</v>
      </c>
      <c r="CB518" s="80">
        <v>0</v>
      </c>
      <c r="CC518" s="80">
        <v>0</v>
      </c>
    </row>
    <row r="519" spans="1:81">
      <c r="A519" s="80" t="s">
        <v>2218</v>
      </c>
      <c r="B519" s="80">
        <v>476</v>
      </c>
      <c r="C519" s="80">
        <v>17</v>
      </c>
      <c r="D519" s="80">
        <v>28</v>
      </c>
      <c r="E519" s="80">
        <v>2020</v>
      </c>
      <c r="F519" s="80" t="s">
        <v>218</v>
      </c>
      <c r="G519" s="80" t="s">
        <v>2201</v>
      </c>
      <c r="H519" s="80" t="s">
        <v>2202</v>
      </c>
      <c r="I519" s="177"/>
      <c r="J519" s="81">
        <v>260.14503654281691</v>
      </c>
      <c r="K519" s="81">
        <v>32.897296314012983</v>
      </c>
      <c r="L519" s="81">
        <v>15.851075955669929</v>
      </c>
      <c r="M519" s="81">
        <v>487.03805994969792</v>
      </c>
      <c r="N519" s="81">
        <v>741.75258815416271</v>
      </c>
      <c r="O519" s="81">
        <v>288.54647297560979</v>
      </c>
      <c r="P519" s="81">
        <v>237.94121794318605</v>
      </c>
      <c r="Q519" s="81">
        <v>35.812638091486683</v>
      </c>
      <c r="R519" s="81">
        <v>0</v>
      </c>
      <c r="S519" s="81">
        <v>70.557460086751007</v>
      </c>
      <c r="T519" s="82"/>
      <c r="U519" s="81">
        <v>46573988</v>
      </c>
      <c r="V519" s="81">
        <v>15885</v>
      </c>
      <c r="W519" s="81">
        <v>337</v>
      </c>
      <c r="X519" s="81">
        <v>144013</v>
      </c>
      <c r="Y519" s="81">
        <v>293582</v>
      </c>
      <c r="Z519" s="81">
        <v>206188</v>
      </c>
      <c r="AA519" s="81">
        <v>53680</v>
      </c>
      <c r="AB519" s="81">
        <v>607373</v>
      </c>
      <c r="AC519" s="81">
        <v>0</v>
      </c>
      <c r="AD519" s="81">
        <v>70.557460086751007</v>
      </c>
      <c r="AE519" s="82"/>
      <c r="AF519" s="81">
        <v>326412149.45475048</v>
      </c>
      <c r="AG519" s="81">
        <v>25090146.228311054</v>
      </c>
      <c r="AH519" s="81">
        <v>3738134.8403575914</v>
      </c>
      <c r="AI519" s="81">
        <v>831560673.64420164</v>
      </c>
      <c r="AJ519" s="81">
        <v>1190739989.9156725</v>
      </c>
      <c r="AK519" s="81"/>
      <c r="AL519" s="81"/>
      <c r="AM519" s="81">
        <v>79268924.554774493</v>
      </c>
      <c r="AN519" s="81"/>
      <c r="AO519" s="81"/>
      <c r="AP519" s="82"/>
      <c r="AQ519" s="81">
        <v>8684</v>
      </c>
      <c r="AR519" s="81">
        <v>772</v>
      </c>
      <c r="AS519" s="81">
        <v>0</v>
      </c>
      <c r="AT519" s="81">
        <v>0</v>
      </c>
      <c r="AU519" s="81">
        <v>0</v>
      </c>
      <c r="AV519" s="81">
        <v>3</v>
      </c>
      <c r="AW519" s="81">
        <v>0</v>
      </c>
      <c r="AX519" s="82"/>
      <c r="AY519" s="81">
        <v>33553.700000000128</v>
      </c>
      <c r="AZ519" s="81">
        <v>14234.80000000001</v>
      </c>
      <c r="BA519" s="81">
        <v>0</v>
      </c>
      <c r="BB519" s="81">
        <v>0</v>
      </c>
      <c r="BC519" s="81">
        <v>0</v>
      </c>
      <c r="BD519" s="81">
        <v>9640</v>
      </c>
      <c r="BE519" s="81">
        <v>0</v>
      </c>
      <c r="BF519" s="82"/>
      <c r="BG519" s="81">
        <v>0</v>
      </c>
      <c r="BH519" s="81">
        <v>0</v>
      </c>
      <c r="BI519" s="81">
        <v>191.09800000000001</v>
      </c>
      <c r="BJ519" s="81">
        <v>0</v>
      </c>
      <c r="BK519" s="81">
        <v>112.642</v>
      </c>
      <c r="BL519" s="81">
        <v>0</v>
      </c>
      <c r="BM519" s="82"/>
      <c r="BN519" s="81">
        <v>0</v>
      </c>
      <c r="BO519" s="81">
        <v>0</v>
      </c>
      <c r="BP519" s="81">
        <v>12</v>
      </c>
      <c r="BQ519" s="81">
        <v>0</v>
      </c>
      <c r="BR519" s="81">
        <v>10</v>
      </c>
      <c r="BS519" s="81">
        <v>0</v>
      </c>
      <c r="BT519"/>
      <c r="BU519" s="80">
        <v>226.09100000000001</v>
      </c>
      <c r="BV519" s="80">
        <v>77.649000000000001</v>
      </c>
      <c r="BW519" s="80">
        <v>0</v>
      </c>
      <c r="BX519" s="80">
        <v>0</v>
      </c>
      <c r="BY519" s="80">
        <v>0</v>
      </c>
      <c r="BZ519" s="80">
        <v>0</v>
      </c>
      <c r="CA519" s="80">
        <v>0</v>
      </c>
      <c r="CB519" s="80">
        <v>0</v>
      </c>
      <c r="CC519" s="80">
        <v>0</v>
      </c>
    </row>
    <row r="520" spans="1:81">
      <c r="A520" s="80" t="s">
        <v>2219</v>
      </c>
      <c r="B520" s="80">
        <v>476</v>
      </c>
      <c r="C520" s="80">
        <v>18</v>
      </c>
      <c r="D520" s="80">
        <v>28</v>
      </c>
      <c r="E520" s="80">
        <v>2021</v>
      </c>
      <c r="F520" s="80" t="s">
        <v>75</v>
      </c>
      <c r="G520" s="174" t="s">
        <v>2201</v>
      </c>
      <c r="H520" s="80" t="s">
        <v>2202</v>
      </c>
      <c r="I520" s="177"/>
      <c r="J520" s="81">
        <v>251.53296610832535</v>
      </c>
      <c r="K520" s="81">
        <v>36.629199433159464</v>
      </c>
      <c r="L520" s="81">
        <v>14.574099944890602</v>
      </c>
      <c r="M520" s="81">
        <v>549.11961392461922</v>
      </c>
      <c r="N520" s="81">
        <v>698.12810666393625</v>
      </c>
      <c r="O520" s="81">
        <v>281.62632920951916</v>
      </c>
      <c r="P520" s="81">
        <v>244.49579722659109</v>
      </c>
      <c r="Q520" s="81">
        <v>36.133340608765117</v>
      </c>
      <c r="R520" s="81">
        <v>0</v>
      </c>
      <c r="S520" s="81">
        <v>71.619247412047997</v>
      </c>
      <c r="T520" s="82"/>
      <c r="U520" s="81">
        <v>52023702</v>
      </c>
      <c r="V520" s="81">
        <v>15885</v>
      </c>
      <c r="W520" s="81">
        <v>337</v>
      </c>
      <c r="X520" s="81">
        <v>144013</v>
      </c>
      <c r="Y520" s="81">
        <v>295628</v>
      </c>
      <c r="Z520" s="81">
        <v>207217</v>
      </c>
      <c r="AA520" s="81">
        <v>53791</v>
      </c>
      <c r="AB520" s="81">
        <v>605545</v>
      </c>
      <c r="AC520" s="81">
        <v>0</v>
      </c>
      <c r="AD520" s="81">
        <v>71.619247412047997</v>
      </c>
      <c r="AE520" s="82"/>
      <c r="AF520" s="81">
        <v>317882573.78112578</v>
      </c>
      <c r="AG520" s="81">
        <v>28241759.280832879</v>
      </c>
      <c r="AH520" s="81">
        <v>3291700.1789736524</v>
      </c>
      <c r="AI520" s="81">
        <v>926369151.43882501</v>
      </c>
      <c r="AJ520" s="81">
        <v>1044262677.3184952</v>
      </c>
      <c r="AK520" s="81">
        <v>0</v>
      </c>
      <c r="AL520" s="81">
        <v>0</v>
      </c>
      <c r="AM520" s="81">
        <v>79486190.942576021</v>
      </c>
      <c r="AN520" s="81">
        <v>0</v>
      </c>
      <c r="AO520" s="81">
        <v>0</v>
      </c>
      <c r="AP520" s="82"/>
      <c r="AQ520" s="81">
        <v>9173</v>
      </c>
      <c r="AR520" s="81">
        <v>775</v>
      </c>
      <c r="AS520" s="81">
        <v>0</v>
      </c>
      <c r="AT520" s="81">
        <v>0</v>
      </c>
      <c r="AU520" s="81">
        <v>0</v>
      </c>
      <c r="AV520" s="81">
        <v>3</v>
      </c>
      <c r="AW520" s="81"/>
      <c r="AX520" s="82"/>
      <c r="AY520" s="81">
        <v>35858.100000000188</v>
      </c>
      <c r="AZ520" s="81">
        <v>14276.600000000009</v>
      </c>
      <c r="BA520" s="81">
        <v>0</v>
      </c>
      <c r="BB520" s="81">
        <v>0</v>
      </c>
      <c r="BC520" s="81">
        <v>0</v>
      </c>
      <c r="BD520" s="81">
        <v>9640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2220</v>
      </c>
      <c r="B521" s="80">
        <v>476</v>
      </c>
      <c r="C521" s="80">
        <v>19</v>
      </c>
      <c r="D521" s="80">
        <v>28</v>
      </c>
      <c r="E521" s="80">
        <v>2022</v>
      </c>
      <c r="F521" s="80" t="s">
        <v>568</v>
      </c>
      <c r="G521" s="174" t="s">
        <v>2201</v>
      </c>
      <c r="H521" s="80" t="s">
        <v>2202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9823</v>
      </c>
      <c r="AR521" s="81">
        <v>779</v>
      </c>
      <c r="AS521" s="81">
        <v>0</v>
      </c>
      <c r="AT521" s="81">
        <v>0</v>
      </c>
      <c r="AU521" s="81">
        <v>0</v>
      </c>
      <c r="AV521" s="81">
        <v>3</v>
      </c>
      <c r="AW521" s="81"/>
      <c r="AX521" s="82"/>
      <c r="AY521" s="81">
        <v>38659.900000000285</v>
      </c>
      <c r="AZ521" s="81">
        <v>14401.400000000005</v>
      </c>
      <c r="BA521" s="81">
        <v>0</v>
      </c>
      <c r="BB521" s="81">
        <v>0</v>
      </c>
      <c r="BC521" s="81">
        <v>0</v>
      </c>
      <c r="BD521" s="81">
        <v>9640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2221</v>
      </c>
      <c r="B522" s="80">
        <v>443</v>
      </c>
      <c r="C522" s="80">
        <v>1</v>
      </c>
      <c r="D522" s="80">
        <v>27</v>
      </c>
      <c r="E522" s="80">
        <v>1990</v>
      </c>
      <c r="F522" s="80" t="s">
        <v>562</v>
      </c>
      <c r="G522" s="80" t="s">
        <v>2222</v>
      </c>
      <c r="H522" s="80" t="s">
        <v>2223</v>
      </c>
      <c r="I522" s="177"/>
      <c r="J522" s="81">
        <v>463.66189690598134</v>
      </c>
      <c r="K522" s="81">
        <v>91.749898591010094</v>
      </c>
      <c r="L522" s="81">
        <v>61.374101256129627</v>
      </c>
      <c r="M522" s="81">
        <v>582.57685818800485</v>
      </c>
      <c r="N522" s="81">
        <v>456.40697698522405</v>
      </c>
      <c r="O522" s="81">
        <v>417.06083879937603</v>
      </c>
      <c r="P522" s="81">
        <v>439.35389647628659</v>
      </c>
      <c r="Q522" s="81">
        <v>35.860456331430811</v>
      </c>
      <c r="R522" s="81">
        <v>403.707155708389</v>
      </c>
      <c r="S522" s="81">
        <v>28.646062967698725</v>
      </c>
      <c r="T522" s="82"/>
      <c r="U522" s="81">
        <v>48456233</v>
      </c>
      <c r="V522" s="81">
        <v>22827</v>
      </c>
      <c r="W522" s="81">
        <v>677</v>
      </c>
      <c r="X522" s="81">
        <v>217580</v>
      </c>
      <c r="Y522" s="81">
        <v>216278</v>
      </c>
      <c r="Z522" s="81">
        <v>171542</v>
      </c>
      <c r="AA522" s="81">
        <v>106680</v>
      </c>
      <c r="AB522" s="81">
        <v>582252</v>
      </c>
      <c r="AC522" s="81">
        <v>69922806</v>
      </c>
      <c r="AD522" s="81">
        <v>28.646062967698725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2224</v>
      </c>
      <c r="B523" s="80">
        <v>444</v>
      </c>
      <c r="C523" s="80">
        <v>2</v>
      </c>
      <c r="D523" s="80">
        <v>27</v>
      </c>
      <c r="E523" s="80">
        <v>2005</v>
      </c>
      <c r="F523" s="80" t="s">
        <v>565</v>
      </c>
      <c r="G523" s="80" t="s">
        <v>2222</v>
      </c>
      <c r="H523" s="80" t="s">
        <v>2223</v>
      </c>
      <c r="I523" s="177"/>
      <c r="J523" s="81">
        <v>314.11209251426862</v>
      </c>
      <c r="K523" s="81">
        <v>61.365107029194021</v>
      </c>
      <c r="L523" s="81">
        <v>50.583788130284496</v>
      </c>
      <c r="M523" s="81">
        <v>947.01763555657271</v>
      </c>
      <c r="N523" s="81">
        <v>669.03260179879408</v>
      </c>
      <c r="O523" s="81">
        <v>631.56184591448687</v>
      </c>
      <c r="P523" s="81">
        <v>434.64247298992183</v>
      </c>
      <c r="Q523" s="81">
        <v>35.447564030986015</v>
      </c>
      <c r="R523" s="81">
        <v>604.21509080287103</v>
      </c>
      <c r="S523" s="81">
        <v>40.494300231999993</v>
      </c>
      <c r="T523" s="82"/>
      <c r="U523" s="81">
        <v>33918373</v>
      </c>
      <c r="V523" s="81">
        <v>22801</v>
      </c>
      <c r="W523" s="81">
        <v>538</v>
      </c>
      <c r="X523" s="81">
        <v>203014</v>
      </c>
      <c r="Y523" s="81">
        <v>267980</v>
      </c>
      <c r="Z523" s="81">
        <v>300602</v>
      </c>
      <c r="AA523" s="81">
        <v>86433</v>
      </c>
      <c r="AB523" s="81">
        <v>601675</v>
      </c>
      <c r="AC523" s="81">
        <v>106842928</v>
      </c>
      <c r="AD523" s="81">
        <v>40.494300231999993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2225</v>
      </c>
      <c r="B524" s="80">
        <v>445</v>
      </c>
      <c r="C524" s="80">
        <v>3</v>
      </c>
      <c r="D524" s="80">
        <v>27</v>
      </c>
      <c r="E524" s="80">
        <v>2006</v>
      </c>
      <c r="F524" s="80" t="s">
        <v>566</v>
      </c>
      <c r="G524" s="80" t="s">
        <v>2222</v>
      </c>
      <c r="H524" s="80" t="s">
        <v>2223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2226</v>
      </c>
      <c r="B525" s="80">
        <v>446</v>
      </c>
      <c r="C525" s="80">
        <v>4</v>
      </c>
      <c r="D525" s="80">
        <v>27</v>
      </c>
      <c r="E525" s="80">
        <v>2007</v>
      </c>
      <c r="F525" s="80" t="s">
        <v>567</v>
      </c>
      <c r="G525" s="80" t="s">
        <v>2222</v>
      </c>
      <c r="H525" s="80" t="s">
        <v>2223</v>
      </c>
      <c r="I525" s="177"/>
      <c r="J525" s="81">
        <v>257.99373170344256</v>
      </c>
      <c r="K525" s="81">
        <v>58.862887968401388</v>
      </c>
      <c r="L525" s="81">
        <v>43.797003249002302</v>
      </c>
      <c r="M525" s="81">
        <v>947.70016399227745</v>
      </c>
      <c r="N525" s="81">
        <v>676.85002718713724</v>
      </c>
      <c r="O525" s="81">
        <v>615.39888101229087</v>
      </c>
      <c r="P525" s="81">
        <v>430.61594443377072</v>
      </c>
      <c r="Q525" s="81">
        <v>37.427331969113574</v>
      </c>
      <c r="R525" s="81">
        <v>559.3557026562313</v>
      </c>
      <c r="S525" s="81">
        <v>69.722202392599996</v>
      </c>
      <c r="T525" s="82"/>
      <c r="U525" s="81">
        <v>34802937</v>
      </c>
      <c r="V525" s="81">
        <v>22572</v>
      </c>
      <c r="W525" s="81">
        <v>626</v>
      </c>
      <c r="X525" s="81">
        <v>237863</v>
      </c>
      <c r="Y525" s="81">
        <v>272866</v>
      </c>
      <c r="Z525" s="81">
        <v>304494</v>
      </c>
      <c r="AA525" s="81">
        <v>84327</v>
      </c>
      <c r="AB525" s="81">
        <v>601682</v>
      </c>
      <c r="AC525" s="81">
        <v>101748470</v>
      </c>
      <c r="AD525" s="81">
        <v>69.722202392599996</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2227</v>
      </c>
      <c r="B526" s="80">
        <v>447</v>
      </c>
      <c r="C526" s="80">
        <v>5</v>
      </c>
      <c r="D526" s="80">
        <v>27</v>
      </c>
      <c r="E526" s="80">
        <v>2008</v>
      </c>
      <c r="F526" s="80" t="s">
        <v>84</v>
      </c>
      <c r="G526" s="80" t="s">
        <v>2222</v>
      </c>
      <c r="H526" s="80" t="s">
        <v>2223</v>
      </c>
      <c r="I526" s="177"/>
      <c r="J526" s="81">
        <v>259.40629061231886</v>
      </c>
      <c r="K526" s="81">
        <v>45.915760278460645</v>
      </c>
      <c r="L526" s="81">
        <v>37.857545698245282</v>
      </c>
      <c r="M526" s="81">
        <v>1008.8512960469408</v>
      </c>
      <c r="N526" s="81">
        <v>613.91499442836709</v>
      </c>
      <c r="O526" s="81">
        <v>597.09161383045011</v>
      </c>
      <c r="P526" s="81">
        <v>418.17429637651219</v>
      </c>
      <c r="Q526" s="81">
        <v>36.828871961974706</v>
      </c>
      <c r="R526" s="81">
        <v>549.1825899098169</v>
      </c>
      <c r="S526" s="81">
        <v>67.375058365019996</v>
      </c>
      <c r="T526" s="82"/>
      <c r="U526" s="81">
        <v>37847166</v>
      </c>
      <c r="V526" s="81">
        <v>22572</v>
      </c>
      <c r="W526" s="81">
        <v>626</v>
      </c>
      <c r="X526" s="81">
        <v>237863</v>
      </c>
      <c r="Y526" s="81">
        <v>274901</v>
      </c>
      <c r="Z526" s="81">
        <v>305805</v>
      </c>
      <c r="AA526" s="81">
        <v>81984</v>
      </c>
      <c r="AB526" s="81">
        <v>601790</v>
      </c>
      <c r="AC526" s="81">
        <v>103733035</v>
      </c>
      <c r="AD526" s="81">
        <v>67.375058365019996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2228</v>
      </c>
      <c r="B527" s="80">
        <v>448</v>
      </c>
      <c r="C527" s="80">
        <v>6</v>
      </c>
      <c r="D527" s="80">
        <v>27</v>
      </c>
      <c r="E527" s="80">
        <v>2009</v>
      </c>
      <c r="F527" s="80" t="s">
        <v>85</v>
      </c>
      <c r="G527" s="80" t="s">
        <v>2222</v>
      </c>
      <c r="H527" s="80" t="s">
        <v>2223</v>
      </c>
      <c r="I527" s="177"/>
      <c r="J527" s="81">
        <v>252.81509518403504</v>
      </c>
      <c r="K527" s="81">
        <v>50.999281170549651</v>
      </c>
      <c r="L527" s="81">
        <v>53.176051910512989</v>
      </c>
      <c r="M527" s="81">
        <v>994.66253643694006</v>
      </c>
      <c r="N527" s="81">
        <v>581.81734837385739</v>
      </c>
      <c r="O527" s="81">
        <v>610.98135971820761</v>
      </c>
      <c r="P527" s="81">
        <v>399.92103105448024</v>
      </c>
      <c r="Q527" s="81">
        <v>35.17970965625986</v>
      </c>
      <c r="R527" s="81">
        <v>576.77835382015269</v>
      </c>
      <c r="S527" s="81">
        <v>53.713896413199997</v>
      </c>
      <c r="T527" s="82"/>
      <c r="U527" s="81">
        <v>35062902</v>
      </c>
      <c r="V527" s="81">
        <v>23649</v>
      </c>
      <c r="W527" s="81">
        <v>1300</v>
      </c>
      <c r="X527" s="81">
        <v>261377</v>
      </c>
      <c r="Y527" s="81">
        <v>277394</v>
      </c>
      <c r="Z527" s="81">
        <v>308866</v>
      </c>
      <c r="AA527" s="81">
        <v>80492</v>
      </c>
      <c r="AB527" s="81">
        <v>603444</v>
      </c>
      <c r="AC527" s="81">
        <v>106285063</v>
      </c>
      <c r="AD527" s="81">
        <v>53.713896413199997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90.250000000000014</v>
      </c>
      <c r="BJ527" s="81">
        <v>0</v>
      </c>
      <c r="BK527" s="81">
        <v>170.67599999999999</v>
      </c>
      <c r="BL527" s="81">
        <v>0</v>
      </c>
      <c r="BM527" s="82"/>
      <c r="BN527" s="81">
        <v>0</v>
      </c>
      <c r="BO527" s="81">
        <v>0</v>
      </c>
      <c r="BP527" s="81">
        <v>9</v>
      </c>
      <c r="BQ527" s="81">
        <v>0</v>
      </c>
      <c r="BR527" s="81">
        <v>24</v>
      </c>
      <c r="BS527" s="81">
        <v>0</v>
      </c>
      <c r="BT527"/>
      <c r="BU527" s="80"/>
      <c r="BV527" s="80"/>
      <c r="BW527" s="80"/>
      <c r="BX527" s="80"/>
      <c r="BY527" s="80"/>
      <c r="BZ527" s="80"/>
      <c r="CA527" s="80"/>
      <c r="CB527" s="80"/>
      <c r="CC527" s="80"/>
    </row>
    <row r="528" spans="1:81">
      <c r="A528" s="80" t="s">
        <v>2229</v>
      </c>
      <c r="B528" s="80">
        <v>449</v>
      </c>
      <c r="C528" s="80">
        <v>7</v>
      </c>
      <c r="D528" s="80">
        <v>27</v>
      </c>
      <c r="E528" s="80">
        <v>2010</v>
      </c>
      <c r="F528" s="80" t="s">
        <v>86</v>
      </c>
      <c r="G528" s="80" t="s">
        <v>2222</v>
      </c>
      <c r="H528" s="80" t="s">
        <v>2223</v>
      </c>
      <c r="I528" s="177"/>
      <c r="J528" s="81">
        <v>233.63142562988946</v>
      </c>
      <c r="K528" s="81">
        <v>54.190913477073963</v>
      </c>
      <c r="L528" s="81">
        <v>48.955541118493954</v>
      </c>
      <c r="M528" s="81">
        <v>1072.0377137343496</v>
      </c>
      <c r="N528" s="81">
        <v>691.28130099033501</v>
      </c>
      <c r="O528" s="81">
        <v>610.34884318039087</v>
      </c>
      <c r="P528" s="81">
        <v>402.93352755263624</v>
      </c>
      <c r="Q528" s="81">
        <v>36.756221132010005</v>
      </c>
      <c r="R528" s="81">
        <v>585.31034414512624</v>
      </c>
      <c r="S528" s="81">
        <v>68.889951501102502</v>
      </c>
      <c r="T528" s="82"/>
      <c r="U528" s="81">
        <v>34102601</v>
      </c>
      <c r="V528" s="81">
        <v>23649</v>
      </c>
      <c r="W528" s="81">
        <v>1300</v>
      </c>
      <c r="X528" s="81">
        <v>261377</v>
      </c>
      <c r="Y528" s="81">
        <v>279652</v>
      </c>
      <c r="Z528" s="81">
        <v>309980</v>
      </c>
      <c r="AA528" s="81">
        <v>79073</v>
      </c>
      <c r="AB528" s="81">
        <v>604133</v>
      </c>
      <c r="AC528" s="81">
        <v>102211906</v>
      </c>
      <c r="AD528" s="81">
        <v>68.889951501102502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96.131</v>
      </c>
      <c r="BJ528" s="81">
        <v>0</v>
      </c>
      <c r="BK528" s="81">
        <v>203.79880000000003</v>
      </c>
      <c r="BL528" s="81">
        <v>0</v>
      </c>
      <c r="BM528" s="82"/>
      <c r="BN528" s="81">
        <v>0</v>
      </c>
      <c r="BO528" s="81">
        <v>0</v>
      </c>
      <c r="BP528" s="81">
        <v>9</v>
      </c>
      <c r="BQ528" s="81">
        <v>0</v>
      </c>
      <c r="BR528" s="81">
        <v>26</v>
      </c>
      <c r="BS528" s="81">
        <v>0</v>
      </c>
      <c r="BT528"/>
      <c r="BU528" s="80">
        <v>228.06379999999999</v>
      </c>
      <c r="BV528" s="80">
        <v>68.614999999999995</v>
      </c>
      <c r="BW528" s="80">
        <v>0</v>
      </c>
      <c r="BX528" s="80">
        <v>0</v>
      </c>
      <c r="BY528" s="80">
        <v>3.2509999999999999</v>
      </c>
      <c r="BZ528" s="80">
        <v>0</v>
      </c>
      <c r="CA528" s="80">
        <v>0</v>
      </c>
      <c r="CB528" s="80">
        <v>0</v>
      </c>
      <c r="CC528" s="80">
        <v>0</v>
      </c>
    </row>
    <row r="529" spans="1:81">
      <c r="A529" s="80" t="s">
        <v>2230</v>
      </c>
      <c r="B529" s="80">
        <v>450</v>
      </c>
      <c r="C529" s="80">
        <v>8</v>
      </c>
      <c r="D529" s="80">
        <v>27</v>
      </c>
      <c r="E529" s="80">
        <v>2011</v>
      </c>
      <c r="F529" s="80" t="s">
        <v>87</v>
      </c>
      <c r="G529" s="80" t="s">
        <v>2222</v>
      </c>
      <c r="H529" s="80" t="s">
        <v>2223</v>
      </c>
      <c r="I529" s="177"/>
      <c r="J529" s="81">
        <v>262.36463450496404</v>
      </c>
      <c r="K529" s="81">
        <v>71.689786614085705</v>
      </c>
      <c r="L529" s="81">
        <v>65.870196420747618</v>
      </c>
      <c r="M529" s="81">
        <v>1276.0338495185945</v>
      </c>
      <c r="N529" s="81">
        <v>858.31039529238058</v>
      </c>
      <c r="O529" s="81">
        <v>606.19141903477146</v>
      </c>
      <c r="P529" s="81">
        <v>389.10216038327769</v>
      </c>
      <c r="Q529" s="81">
        <v>42.466302439403805</v>
      </c>
      <c r="R529" s="81">
        <v>584.45974523833922</v>
      </c>
      <c r="S529" s="81">
        <v>74.319519178639382</v>
      </c>
      <c r="T529" s="82"/>
      <c r="U529" s="81">
        <v>32274909</v>
      </c>
      <c r="V529" s="81">
        <v>23649</v>
      </c>
      <c r="W529" s="81">
        <v>1300</v>
      </c>
      <c r="X529" s="81">
        <v>261377</v>
      </c>
      <c r="Y529" s="81">
        <v>281991</v>
      </c>
      <c r="Z529" s="81">
        <v>314557</v>
      </c>
      <c r="AA529" s="81">
        <v>78631</v>
      </c>
      <c r="AB529" s="81">
        <v>605120</v>
      </c>
      <c r="AC529" s="81">
        <v>101894567</v>
      </c>
      <c r="AD529" s="81">
        <v>74.319519178639382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99.287999999999997</v>
      </c>
      <c r="BJ529" s="81">
        <v>0</v>
      </c>
      <c r="BK529" s="81">
        <v>204.61199999999999</v>
      </c>
      <c r="BL529" s="81">
        <v>0</v>
      </c>
      <c r="BM529" s="82"/>
      <c r="BN529" s="81">
        <v>0</v>
      </c>
      <c r="BO529" s="81">
        <v>0</v>
      </c>
      <c r="BP529" s="81">
        <v>9</v>
      </c>
      <c r="BQ529" s="81">
        <v>0</v>
      </c>
      <c r="BR529" s="81">
        <v>27</v>
      </c>
      <c r="BS529" s="81">
        <v>0</v>
      </c>
      <c r="BT529"/>
      <c r="BU529" s="80">
        <v>236.03700000000001</v>
      </c>
      <c r="BV529" s="80">
        <v>64.477000000000004</v>
      </c>
      <c r="BW529" s="80">
        <v>0</v>
      </c>
      <c r="BX529" s="80">
        <v>0</v>
      </c>
      <c r="BY529" s="80">
        <v>3.3860000000000001</v>
      </c>
      <c r="BZ529" s="80">
        <v>0</v>
      </c>
      <c r="CA529" s="80">
        <v>0</v>
      </c>
      <c r="CB529" s="80">
        <v>0</v>
      </c>
      <c r="CC529" s="80">
        <v>0</v>
      </c>
    </row>
    <row r="530" spans="1:81">
      <c r="A530" s="80" t="s">
        <v>2231</v>
      </c>
      <c r="B530" s="80">
        <v>451</v>
      </c>
      <c r="C530" s="80">
        <v>9</v>
      </c>
      <c r="D530" s="80">
        <v>27</v>
      </c>
      <c r="E530" s="80">
        <v>2012</v>
      </c>
      <c r="F530" s="80" t="s">
        <v>88</v>
      </c>
      <c r="G530" s="80" t="s">
        <v>2222</v>
      </c>
      <c r="H530" s="80" t="s">
        <v>2223</v>
      </c>
      <c r="I530" s="177"/>
      <c r="J530" s="81">
        <v>281.49896854449889</v>
      </c>
      <c r="K530" s="81">
        <v>73.42013166408762</v>
      </c>
      <c r="L530" s="81">
        <v>66.753048066599817</v>
      </c>
      <c r="M530" s="81">
        <v>1427.3284185004709</v>
      </c>
      <c r="N530" s="81">
        <v>894.83864829865945</v>
      </c>
      <c r="O530" s="81">
        <v>610.7515592067075</v>
      </c>
      <c r="P530" s="81">
        <v>385.66257407014479</v>
      </c>
      <c r="Q530" s="81">
        <v>46.320014337122863</v>
      </c>
      <c r="R530" s="81">
        <v>612.40083605757957</v>
      </c>
      <c r="S530" s="81">
        <v>61.289141925639996</v>
      </c>
      <c r="T530" s="82"/>
      <c r="U530" s="81">
        <v>33615905</v>
      </c>
      <c r="V530" s="81">
        <v>23649</v>
      </c>
      <c r="W530" s="81">
        <v>1300</v>
      </c>
      <c r="X530" s="81">
        <v>261377</v>
      </c>
      <c r="Y530" s="81">
        <v>285225</v>
      </c>
      <c r="Z530" s="81">
        <v>319437</v>
      </c>
      <c r="AA530" s="81">
        <v>77495</v>
      </c>
      <c r="AB530" s="81">
        <v>607499</v>
      </c>
      <c r="AC530" s="81">
        <v>104000489</v>
      </c>
      <c r="AD530" s="81">
        <v>61.289141925639996</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107.747</v>
      </c>
      <c r="BJ530" s="81">
        <v>0</v>
      </c>
      <c r="BK530" s="81">
        <v>242.858</v>
      </c>
      <c r="BL530" s="81">
        <v>0</v>
      </c>
      <c r="BM530" s="82"/>
      <c r="BN530" s="81">
        <v>0</v>
      </c>
      <c r="BO530" s="81">
        <v>0</v>
      </c>
      <c r="BP530" s="81">
        <v>8</v>
      </c>
      <c r="BQ530" s="81">
        <v>0</v>
      </c>
      <c r="BR530" s="81">
        <v>27</v>
      </c>
      <c r="BS530" s="81">
        <v>0</v>
      </c>
      <c r="BT530"/>
      <c r="BU530" s="80">
        <v>285.00299999999999</v>
      </c>
      <c r="BV530" s="80">
        <v>65.602000000000004</v>
      </c>
      <c r="BW530" s="80">
        <v>0</v>
      </c>
      <c r="BX530" s="80">
        <v>0</v>
      </c>
      <c r="BY530" s="80">
        <v>0</v>
      </c>
      <c r="BZ530" s="80">
        <v>0</v>
      </c>
      <c r="CA530" s="80">
        <v>0</v>
      </c>
      <c r="CB530" s="80">
        <v>0</v>
      </c>
      <c r="CC530" s="80">
        <v>0</v>
      </c>
    </row>
    <row r="531" spans="1:81">
      <c r="A531" s="80" t="s">
        <v>2232</v>
      </c>
      <c r="B531" s="80">
        <v>452</v>
      </c>
      <c r="C531" s="80">
        <v>10</v>
      </c>
      <c r="D531" s="80">
        <v>27</v>
      </c>
      <c r="E531" s="80">
        <v>2013</v>
      </c>
      <c r="F531" s="80" t="s">
        <v>89</v>
      </c>
      <c r="G531" s="80" t="s">
        <v>2222</v>
      </c>
      <c r="H531" s="80" t="s">
        <v>2223</v>
      </c>
      <c r="I531" s="177"/>
      <c r="J531" s="81">
        <v>323.73011677084673</v>
      </c>
      <c r="K531" s="81">
        <v>64.650555506889575</v>
      </c>
      <c r="L531" s="81">
        <v>61.097950369806767</v>
      </c>
      <c r="M531" s="81">
        <v>1429.6439629825345</v>
      </c>
      <c r="N531" s="81">
        <v>967.42616079424465</v>
      </c>
      <c r="O531" s="81">
        <v>594.25871543881431</v>
      </c>
      <c r="P531" s="81">
        <v>381.65577665503849</v>
      </c>
      <c r="Q531" s="81">
        <v>47.129274373084485</v>
      </c>
      <c r="R531" s="81">
        <v>625.22836765997704</v>
      </c>
      <c r="S531" s="81">
        <v>59.966034428200004</v>
      </c>
      <c r="T531" s="82"/>
      <c r="U531" s="81">
        <v>34741465</v>
      </c>
      <c r="V531" s="81">
        <v>23649</v>
      </c>
      <c r="W531" s="81">
        <v>1300</v>
      </c>
      <c r="X531" s="81">
        <v>261377</v>
      </c>
      <c r="Y531" s="81">
        <v>287343</v>
      </c>
      <c r="Z531" s="81">
        <v>324688</v>
      </c>
      <c r="AA531" s="81">
        <v>76402</v>
      </c>
      <c r="AB531" s="81">
        <v>609250</v>
      </c>
      <c r="AC531" s="81">
        <v>103645238</v>
      </c>
      <c r="AD531" s="81">
        <v>59.966034428200004</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112.776</v>
      </c>
      <c r="BJ531" s="81">
        <v>0</v>
      </c>
      <c r="BK531" s="81">
        <v>253.73400000000004</v>
      </c>
      <c r="BL531" s="81">
        <v>0</v>
      </c>
      <c r="BM531" s="82"/>
      <c r="BN531" s="81">
        <v>0</v>
      </c>
      <c r="BO531" s="81">
        <v>0</v>
      </c>
      <c r="BP531" s="81">
        <v>8</v>
      </c>
      <c r="BQ531" s="81">
        <v>0</v>
      </c>
      <c r="BR531" s="81">
        <v>25</v>
      </c>
      <c r="BS531" s="81">
        <v>0</v>
      </c>
      <c r="BT531"/>
      <c r="BU531" s="80">
        <v>307.01400000000001</v>
      </c>
      <c r="BV531" s="80">
        <v>59.496000000000002</v>
      </c>
      <c r="BW531" s="80">
        <v>0</v>
      </c>
      <c r="BX531" s="80">
        <v>0</v>
      </c>
      <c r="BY531" s="80">
        <v>0</v>
      </c>
      <c r="BZ531" s="80">
        <v>0</v>
      </c>
      <c r="CA531" s="80">
        <v>0</v>
      </c>
      <c r="CB531" s="80">
        <v>0</v>
      </c>
      <c r="CC531" s="80">
        <v>0</v>
      </c>
    </row>
    <row r="532" spans="1:81">
      <c r="A532" s="80" t="s">
        <v>2233</v>
      </c>
      <c r="B532" s="80">
        <v>453</v>
      </c>
      <c r="C532" s="80">
        <v>11</v>
      </c>
      <c r="D532" s="80">
        <v>27</v>
      </c>
      <c r="E532" s="80">
        <v>2014</v>
      </c>
      <c r="F532" s="80" t="s">
        <v>90</v>
      </c>
      <c r="G532" s="80" t="s">
        <v>2222</v>
      </c>
      <c r="H532" s="80" t="s">
        <v>2223</v>
      </c>
      <c r="I532" s="177"/>
      <c r="J532" s="81">
        <v>278.45711747869433</v>
      </c>
      <c r="K532" s="81">
        <v>60.864122473580771</v>
      </c>
      <c r="L532" s="81">
        <v>32.888624697731409</v>
      </c>
      <c r="M532" s="81">
        <v>1326.6842600026673</v>
      </c>
      <c r="N532" s="81">
        <v>932.23252719060338</v>
      </c>
      <c r="O532" s="81">
        <v>570.12961490572172</v>
      </c>
      <c r="P532" s="81">
        <v>379.84466391962582</v>
      </c>
      <c r="Q532" s="81">
        <v>45.143448608653813</v>
      </c>
      <c r="R532" s="81">
        <v>636.79316498895412</v>
      </c>
      <c r="S532" s="81">
        <v>58.883613515412002</v>
      </c>
      <c r="T532" s="82"/>
      <c r="U532" s="81">
        <v>34695611</v>
      </c>
      <c r="V532" s="81">
        <v>19438</v>
      </c>
      <c r="W532" s="81">
        <v>704</v>
      </c>
      <c r="X532" s="81">
        <v>261314</v>
      </c>
      <c r="Y532" s="81">
        <v>288897</v>
      </c>
      <c r="Z532" s="81">
        <v>328080</v>
      </c>
      <c r="AA532" s="81">
        <v>75646</v>
      </c>
      <c r="AB532" s="81">
        <v>608240</v>
      </c>
      <c r="AC532" s="81">
        <v>105894283</v>
      </c>
      <c r="AD532" s="81">
        <v>58.883613515412002</v>
      </c>
      <c r="AE532" s="82"/>
      <c r="AF532" s="81">
        <v>334511273.89991581</v>
      </c>
      <c r="AG532" s="81">
        <v>49698859.54842978</v>
      </c>
      <c r="AH532" s="81">
        <v>6921211.5746971136</v>
      </c>
      <c r="AI532" s="81">
        <v>1547760993.9215207</v>
      </c>
      <c r="AJ532" s="81">
        <v>1289846701.8498914</v>
      </c>
      <c r="AK532" s="81">
        <v>0</v>
      </c>
      <c r="AL532" s="81">
        <v>0</v>
      </c>
      <c r="AM532" s="81">
        <v>83502262.938928142</v>
      </c>
      <c r="AN532" s="81">
        <v>0</v>
      </c>
      <c r="AO532" s="81">
        <v>0</v>
      </c>
      <c r="AP532" s="82"/>
      <c r="AQ532" s="81">
        <v>11048</v>
      </c>
      <c r="AR532" s="81">
        <v>1252</v>
      </c>
      <c r="AS532" s="81">
        <v>5</v>
      </c>
      <c r="AT532" s="81">
        <v>0</v>
      </c>
      <c r="AU532" s="81">
        <v>0</v>
      </c>
      <c r="AV532" s="81">
        <v>1</v>
      </c>
      <c r="AW532" s="81" t="s">
        <v>564</v>
      </c>
      <c r="AX532" s="82"/>
      <c r="AY532" s="81">
        <v>45391.305999999997</v>
      </c>
      <c r="AZ532" s="81">
        <v>119698.06</v>
      </c>
      <c r="BA532" s="81">
        <v>11701.5</v>
      </c>
      <c r="BB532" s="81">
        <v>0</v>
      </c>
      <c r="BC532" s="81">
        <v>0</v>
      </c>
      <c r="BD532" s="81">
        <v>5580.8</v>
      </c>
      <c r="BE532" s="81" t="s">
        <v>564</v>
      </c>
      <c r="BF532" s="82"/>
      <c r="BG532" s="81">
        <v>0</v>
      </c>
      <c r="BH532" s="81">
        <v>0</v>
      </c>
      <c r="BI532" s="81">
        <v>112.361</v>
      </c>
      <c r="BJ532" s="81">
        <v>0</v>
      </c>
      <c r="BK532" s="81">
        <v>232.773</v>
      </c>
      <c r="BL532" s="81">
        <v>0</v>
      </c>
      <c r="BM532" s="82"/>
      <c r="BN532" s="81">
        <v>0</v>
      </c>
      <c r="BO532" s="81">
        <v>0</v>
      </c>
      <c r="BP532" s="81">
        <v>8</v>
      </c>
      <c r="BQ532" s="81">
        <v>0</v>
      </c>
      <c r="BR532" s="81">
        <v>23</v>
      </c>
      <c r="BS532" s="81">
        <v>0</v>
      </c>
      <c r="BT532"/>
      <c r="BU532" s="80">
        <v>291.33300000000003</v>
      </c>
      <c r="BV532" s="80">
        <v>53.801000000000002</v>
      </c>
      <c r="BW532" s="80">
        <v>0</v>
      </c>
      <c r="BX532" s="80">
        <v>0</v>
      </c>
      <c r="BY532" s="80">
        <v>0</v>
      </c>
      <c r="BZ532" s="80">
        <v>0</v>
      </c>
      <c r="CA532" s="80">
        <v>0</v>
      </c>
      <c r="CB532" s="80">
        <v>0</v>
      </c>
      <c r="CC532" s="80">
        <v>0</v>
      </c>
    </row>
    <row r="533" spans="1:81">
      <c r="A533" s="80" t="s">
        <v>2234</v>
      </c>
      <c r="B533" s="80">
        <v>454</v>
      </c>
      <c r="C533" s="80">
        <v>12</v>
      </c>
      <c r="D533" s="80">
        <v>27</v>
      </c>
      <c r="E533" s="80">
        <v>2015</v>
      </c>
      <c r="F533" s="80" t="s">
        <v>91</v>
      </c>
      <c r="G533" s="80" t="s">
        <v>2222</v>
      </c>
      <c r="H533" s="80" t="s">
        <v>2223</v>
      </c>
      <c r="I533" s="177"/>
      <c r="J533" s="81">
        <v>262.41124449222264</v>
      </c>
      <c r="K533" s="81">
        <v>50.892013055225647</v>
      </c>
      <c r="L533" s="81">
        <v>35.31726085886622</v>
      </c>
      <c r="M533" s="81">
        <v>1327.9143036981</v>
      </c>
      <c r="N533" s="81">
        <v>818.92455007788749</v>
      </c>
      <c r="O533" s="81">
        <v>569.53412983783096</v>
      </c>
      <c r="P533" s="81">
        <v>378.14848961169076</v>
      </c>
      <c r="Q533" s="81">
        <v>44.130854979888738</v>
      </c>
      <c r="R533" s="81">
        <v>596.77268646666221</v>
      </c>
      <c r="S533" s="81">
        <v>53.860588845830399</v>
      </c>
      <c r="T533" s="82"/>
      <c r="U533" s="81">
        <v>37572965</v>
      </c>
      <c r="V533" s="81">
        <v>19438</v>
      </c>
      <c r="W533" s="81">
        <v>704</v>
      </c>
      <c r="X533" s="81">
        <v>261314</v>
      </c>
      <c r="Y533" s="81">
        <v>290843</v>
      </c>
      <c r="Z533" s="81">
        <v>330895</v>
      </c>
      <c r="AA533" s="81">
        <v>75249</v>
      </c>
      <c r="AB533" s="81">
        <v>607382</v>
      </c>
      <c r="AC533" s="81">
        <v>102228829</v>
      </c>
      <c r="AD533" s="81">
        <v>53.860588845830399</v>
      </c>
      <c r="AE533" s="82"/>
      <c r="AF533" s="81">
        <v>355159781.87972623</v>
      </c>
      <c r="AG533" s="81">
        <v>43683299.742674701</v>
      </c>
      <c r="AH533" s="81">
        <v>5906400.7969939616</v>
      </c>
      <c r="AI533" s="81">
        <v>1605121574.1504018</v>
      </c>
      <c r="AJ533" s="81">
        <v>1200283398.6325324</v>
      </c>
      <c r="AK533" s="81">
        <v>0</v>
      </c>
      <c r="AL533" s="81">
        <v>0</v>
      </c>
      <c r="AM533" s="81">
        <v>83239155.228337288</v>
      </c>
      <c r="AN533" s="81">
        <v>0</v>
      </c>
      <c r="AO533" s="81">
        <v>0</v>
      </c>
      <c r="AP533" s="82"/>
      <c r="AQ533" s="81">
        <v>12040</v>
      </c>
      <c r="AR533" s="81">
        <v>1584</v>
      </c>
      <c r="AS533" s="81">
        <v>5</v>
      </c>
      <c r="AT533" s="81">
        <v>0</v>
      </c>
      <c r="AU533" s="81">
        <v>0</v>
      </c>
      <c r="AV533" s="81">
        <v>1</v>
      </c>
      <c r="AW533" s="81" t="s">
        <v>564</v>
      </c>
      <c r="AX533" s="82"/>
      <c r="AY533" s="81">
        <v>50688.626000000004</v>
      </c>
      <c r="AZ533" s="81">
        <v>134390.26</v>
      </c>
      <c r="BA533" s="81">
        <v>11701.5</v>
      </c>
      <c r="BB533" s="81">
        <v>0</v>
      </c>
      <c r="BC533" s="81">
        <v>0</v>
      </c>
      <c r="BD533" s="81">
        <v>5580.8</v>
      </c>
      <c r="BE533" s="81" t="s">
        <v>564</v>
      </c>
      <c r="BF533" s="82"/>
      <c r="BG533" s="81">
        <v>0</v>
      </c>
      <c r="BH533" s="81">
        <v>0</v>
      </c>
      <c r="BI533" s="81">
        <v>109.46599999999999</v>
      </c>
      <c r="BJ533" s="81">
        <v>0</v>
      </c>
      <c r="BK533" s="81">
        <v>209.97</v>
      </c>
      <c r="BL533" s="81">
        <v>0</v>
      </c>
      <c r="BM533" s="82"/>
      <c r="BN533" s="81">
        <v>0</v>
      </c>
      <c r="BO533" s="81">
        <v>0</v>
      </c>
      <c r="BP533" s="81">
        <v>8</v>
      </c>
      <c r="BQ533" s="81">
        <v>0</v>
      </c>
      <c r="BR533" s="81">
        <v>22</v>
      </c>
      <c r="BS533" s="81">
        <v>0</v>
      </c>
      <c r="BT533"/>
      <c r="BU533" s="80">
        <v>270.53800000000001</v>
      </c>
      <c r="BV533" s="80">
        <v>48.898000000000003</v>
      </c>
      <c r="BW533" s="80">
        <v>0</v>
      </c>
      <c r="BX533" s="80">
        <v>0</v>
      </c>
      <c r="BY533" s="80">
        <v>0</v>
      </c>
      <c r="BZ533" s="80">
        <v>0</v>
      </c>
      <c r="CA533" s="80">
        <v>0</v>
      </c>
      <c r="CB533" s="80">
        <v>0</v>
      </c>
      <c r="CC533" s="80">
        <v>0</v>
      </c>
    </row>
    <row r="534" spans="1:81">
      <c r="A534" s="80" t="s">
        <v>2235</v>
      </c>
      <c r="B534" s="80">
        <v>455</v>
      </c>
      <c r="C534" s="80">
        <v>13</v>
      </c>
      <c r="D534" s="80">
        <v>27</v>
      </c>
      <c r="E534" s="80">
        <v>2016</v>
      </c>
      <c r="F534" s="80" t="s">
        <v>92</v>
      </c>
      <c r="G534" s="80" t="s">
        <v>2222</v>
      </c>
      <c r="H534" s="80" t="s">
        <v>2223</v>
      </c>
      <c r="I534" s="177"/>
      <c r="J534" s="81">
        <v>236.22391330899052</v>
      </c>
      <c r="K534" s="81">
        <v>49.231778376991805</v>
      </c>
      <c r="L534" s="81">
        <v>31.179328140701351</v>
      </c>
      <c r="M534" s="81">
        <v>1031.9938801374426</v>
      </c>
      <c r="N534" s="81">
        <v>759.04058613532197</v>
      </c>
      <c r="O534" s="81">
        <v>568.98901544555883</v>
      </c>
      <c r="P534" s="81">
        <v>373.99526215238978</v>
      </c>
      <c r="Q534" s="81">
        <v>42.852875089554502</v>
      </c>
      <c r="R534" s="81">
        <v>616.12471176563361</v>
      </c>
      <c r="S534" s="81">
        <v>50.984334048519202</v>
      </c>
      <c r="T534" s="82"/>
      <c r="U534" s="81">
        <v>36254956</v>
      </c>
      <c r="V534" s="81">
        <v>19438</v>
      </c>
      <c r="W534" s="81">
        <v>704</v>
      </c>
      <c r="X534" s="81">
        <v>261314</v>
      </c>
      <c r="Y534" s="81">
        <v>293251</v>
      </c>
      <c r="Z534" s="81">
        <v>334642</v>
      </c>
      <c r="AA534" s="81">
        <v>76974</v>
      </c>
      <c r="AB534" s="81">
        <v>606706</v>
      </c>
      <c r="AC534" s="81">
        <v>105228035.9582632</v>
      </c>
      <c r="AD534" s="81">
        <v>50.984334048519202</v>
      </c>
      <c r="AE534" s="82"/>
      <c r="AF534" s="81">
        <v>329679457.90438098</v>
      </c>
      <c r="AG534" s="81">
        <v>42096341.51121442</v>
      </c>
      <c r="AH534" s="81">
        <v>4977534.9449882973</v>
      </c>
      <c r="AI534" s="81">
        <v>1615541576.382478</v>
      </c>
      <c r="AJ534" s="81">
        <v>1230965484.9014609</v>
      </c>
      <c r="AK534" s="81">
        <v>0</v>
      </c>
      <c r="AL534" s="81">
        <v>0</v>
      </c>
      <c r="AM534" s="81">
        <v>83211108.945817143</v>
      </c>
      <c r="AN534" s="81">
        <v>0</v>
      </c>
      <c r="AO534" s="81">
        <v>0</v>
      </c>
      <c r="AP534" s="82"/>
      <c r="AQ534" s="81">
        <v>12986</v>
      </c>
      <c r="AR534" s="81">
        <v>1728</v>
      </c>
      <c r="AS534" s="81">
        <v>5</v>
      </c>
      <c r="AT534" s="81">
        <v>0</v>
      </c>
      <c r="AU534" s="81">
        <v>0</v>
      </c>
      <c r="AV534" s="81">
        <v>1</v>
      </c>
      <c r="AW534" s="81" t="s">
        <v>564</v>
      </c>
      <c r="AX534" s="82"/>
      <c r="AY534" s="81">
        <v>55605.186000000002</v>
      </c>
      <c r="AZ534" s="81">
        <v>144145.06</v>
      </c>
      <c r="BA534" s="81">
        <v>11701.5</v>
      </c>
      <c r="BB534" s="81">
        <v>0</v>
      </c>
      <c r="BC534" s="81">
        <v>0</v>
      </c>
      <c r="BD534" s="81">
        <v>5580.8</v>
      </c>
      <c r="BE534" s="81" t="s">
        <v>564</v>
      </c>
      <c r="BF534" s="82"/>
      <c r="BG534" s="81">
        <v>0</v>
      </c>
      <c r="BH534" s="81">
        <v>0</v>
      </c>
      <c r="BI534" s="81">
        <v>111.27</v>
      </c>
      <c r="BJ534" s="81">
        <v>0</v>
      </c>
      <c r="BK534" s="81">
        <v>209.524</v>
      </c>
      <c r="BL534" s="81">
        <v>0</v>
      </c>
      <c r="BM534" s="82"/>
      <c r="BN534" s="81">
        <v>0</v>
      </c>
      <c r="BO534" s="81">
        <v>0</v>
      </c>
      <c r="BP534" s="81">
        <v>10</v>
      </c>
      <c r="BQ534" s="81">
        <v>0</v>
      </c>
      <c r="BR534" s="81">
        <v>24</v>
      </c>
      <c r="BS534" s="81">
        <v>0</v>
      </c>
      <c r="BT534"/>
      <c r="BU534" s="80">
        <v>271.798</v>
      </c>
      <c r="BV534" s="80">
        <v>48.996000000000002</v>
      </c>
      <c r="BW534" s="80">
        <v>0</v>
      </c>
      <c r="BX534" s="80">
        <v>0</v>
      </c>
      <c r="BY534" s="80">
        <v>0</v>
      </c>
      <c r="BZ534" s="80">
        <v>0</v>
      </c>
      <c r="CA534" s="80">
        <v>0</v>
      </c>
      <c r="CB534" s="80">
        <v>0</v>
      </c>
      <c r="CC534" s="80">
        <v>0</v>
      </c>
    </row>
    <row r="535" spans="1:81">
      <c r="A535" s="80" t="s">
        <v>2236</v>
      </c>
      <c r="B535" s="80">
        <v>456</v>
      </c>
      <c r="C535" s="80">
        <v>14</v>
      </c>
      <c r="D535" s="80">
        <v>27</v>
      </c>
      <c r="E535" s="80">
        <v>2017</v>
      </c>
      <c r="F535" s="80" t="s">
        <v>71</v>
      </c>
      <c r="G535" s="80" t="s">
        <v>2222</v>
      </c>
      <c r="H535" s="80" t="s">
        <v>2223</v>
      </c>
      <c r="I535" s="177"/>
      <c r="J535" s="81">
        <v>193.72778934854324</v>
      </c>
      <c r="K535" s="81">
        <v>51.077990794236811</v>
      </c>
      <c r="L535" s="81">
        <v>28.449514542428066</v>
      </c>
      <c r="M535" s="81">
        <v>934.7187701688257</v>
      </c>
      <c r="N535" s="81">
        <v>785.23704516958605</v>
      </c>
      <c r="O535" s="81">
        <v>565.80424934806456</v>
      </c>
      <c r="P535" s="81">
        <v>369.79634506627553</v>
      </c>
      <c r="Q535" s="81">
        <v>41.356458746982987</v>
      </c>
      <c r="R535" s="81">
        <v>629.04095798993933</v>
      </c>
      <c r="S535" s="81">
        <v>43.297188692138008</v>
      </c>
      <c r="T535" s="82"/>
      <c r="U535" s="81">
        <v>34281068</v>
      </c>
      <c r="V535" s="81">
        <v>19438</v>
      </c>
      <c r="W535" s="81">
        <v>704</v>
      </c>
      <c r="X535" s="81">
        <v>261314</v>
      </c>
      <c r="Y535" s="81">
        <v>294162</v>
      </c>
      <c r="Z535" s="81">
        <v>338289</v>
      </c>
      <c r="AA535" s="81">
        <v>76595</v>
      </c>
      <c r="AB535" s="81">
        <v>605506</v>
      </c>
      <c r="AC535" s="81">
        <v>109565718</v>
      </c>
      <c r="AD535" s="81">
        <v>43.297188692138008</v>
      </c>
      <c r="AE535" s="82"/>
      <c r="AF535" s="81">
        <v>289998760.16668868</v>
      </c>
      <c r="AG535" s="81">
        <v>43775095.780439883</v>
      </c>
      <c r="AH535" s="81">
        <v>5854169.294687992</v>
      </c>
      <c r="AI535" s="81">
        <v>1543918216.308099</v>
      </c>
      <c r="AJ535" s="81">
        <v>1380864556.507652</v>
      </c>
      <c r="AK535" s="81">
        <v>0</v>
      </c>
      <c r="AL535" s="81">
        <v>0</v>
      </c>
      <c r="AM535" s="81">
        <v>83176471.358515382</v>
      </c>
      <c r="AN535" s="81">
        <v>0</v>
      </c>
      <c r="AO535" s="81">
        <v>0</v>
      </c>
      <c r="AP535" s="82"/>
      <c r="AQ535" s="81">
        <v>13907</v>
      </c>
      <c r="AR535" s="81">
        <v>1891</v>
      </c>
      <c r="AS535" s="81">
        <v>6</v>
      </c>
      <c r="AT535" s="81">
        <v>0</v>
      </c>
      <c r="AU535" s="81">
        <v>0</v>
      </c>
      <c r="AV535" s="81">
        <v>1</v>
      </c>
      <c r="AW535" s="81" t="s">
        <v>564</v>
      </c>
      <c r="AX535" s="82"/>
      <c r="AY535" s="81">
        <v>60331.656000000003</v>
      </c>
      <c r="AZ535" s="81">
        <v>151651.3600000001</v>
      </c>
      <c r="BA535" s="81">
        <v>11720.7</v>
      </c>
      <c r="BB535" s="81">
        <v>0</v>
      </c>
      <c r="BC535" s="81">
        <v>0</v>
      </c>
      <c r="BD535" s="81">
        <v>5580.8</v>
      </c>
      <c r="BE535" s="81" t="s">
        <v>564</v>
      </c>
      <c r="BF535" s="82"/>
      <c r="BG535" s="81">
        <v>0</v>
      </c>
      <c r="BH535" s="81">
        <v>0</v>
      </c>
      <c r="BI535" s="81">
        <v>103.99299999999999</v>
      </c>
      <c r="BJ535" s="81">
        <v>0</v>
      </c>
      <c r="BK535" s="81">
        <v>195.32400000000001</v>
      </c>
      <c r="BL535" s="81">
        <v>0</v>
      </c>
      <c r="BM535" s="82"/>
      <c r="BN535" s="81">
        <v>0</v>
      </c>
      <c r="BO535" s="81">
        <v>0</v>
      </c>
      <c r="BP535" s="81">
        <v>9</v>
      </c>
      <c r="BQ535" s="81">
        <v>0</v>
      </c>
      <c r="BR535" s="81">
        <v>24</v>
      </c>
      <c r="BS535" s="81">
        <v>0</v>
      </c>
      <c r="BT535"/>
      <c r="BU535" s="80">
        <v>249.83</v>
      </c>
      <c r="BV535" s="80">
        <v>46.805</v>
      </c>
      <c r="BW535" s="80">
        <v>0</v>
      </c>
      <c r="BX535" s="80">
        <v>0</v>
      </c>
      <c r="BY535" s="80">
        <v>2.6819999999999999</v>
      </c>
      <c r="BZ535" s="80">
        <v>0</v>
      </c>
      <c r="CA535" s="80">
        <v>0</v>
      </c>
      <c r="CB535" s="80">
        <v>0</v>
      </c>
      <c r="CC535" s="80">
        <v>0</v>
      </c>
    </row>
    <row r="536" spans="1:81">
      <c r="A536" s="80" t="s">
        <v>2237</v>
      </c>
      <c r="B536" s="80">
        <v>457</v>
      </c>
      <c r="C536" s="80">
        <v>15</v>
      </c>
      <c r="D536" s="80">
        <v>27</v>
      </c>
      <c r="E536" s="80">
        <v>2018</v>
      </c>
      <c r="F536" s="80" t="s">
        <v>93</v>
      </c>
      <c r="G536" s="80" t="s">
        <v>2222</v>
      </c>
      <c r="H536" s="80" t="s">
        <v>2223</v>
      </c>
      <c r="I536" s="177"/>
      <c r="J536" s="81">
        <v>172.78526835537275</v>
      </c>
      <c r="K536" s="81">
        <v>44.355246796488927</v>
      </c>
      <c r="L536" s="81">
        <v>25.295450399243457</v>
      </c>
      <c r="M536" s="81">
        <v>835.59384901468786</v>
      </c>
      <c r="N536" s="81">
        <v>557.75564351343667</v>
      </c>
      <c r="O536" s="81">
        <v>558.3266205517042</v>
      </c>
      <c r="P536" s="81">
        <v>366.67933092364422</v>
      </c>
      <c r="Q536" s="81">
        <v>38.321249508086076</v>
      </c>
      <c r="R536" s="81">
        <v>601.76466915713627</v>
      </c>
      <c r="S536" s="81">
        <v>39.770062735141003</v>
      </c>
      <c r="T536" s="82"/>
      <c r="U536" s="81">
        <v>35611078</v>
      </c>
      <c r="V536" s="81">
        <v>19438</v>
      </c>
      <c r="W536" s="81">
        <v>704</v>
      </c>
      <c r="X536" s="81">
        <v>261314</v>
      </c>
      <c r="Y536" s="81">
        <v>295748</v>
      </c>
      <c r="Z536" s="81">
        <v>340210</v>
      </c>
      <c r="AA536" s="81">
        <v>76713</v>
      </c>
      <c r="AB536" s="81">
        <v>604631</v>
      </c>
      <c r="AC536" s="81">
        <v>104403978</v>
      </c>
      <c r="AD536" s="81">
        <v>39.770062735141003</v>
      </c>
      <c r="AE536" s="82"/>
      <c r="AF536" s="81">
        <v>307097941.50892842</v>
      </c>
      <c r="AG536" s="81">
        <v>40131261.752428569</v>
      </c>
      <c r="AH536" s="81">
        <v>5195825.5301004266</v>
      </c>
      <c r="AI536" s="81">
        <v>1477682580.350338</v>
      </c>
      <c r="AJ536" s="81">
        <v>1324550190.1453159</v>
      </c>
      <c r="AK536" s="81">
        <v>0</v>
      </c>
      <c r="AL536" s="81">
        <v>0</v>
      </c>
      <c r="AM536" s="81">
        <v>83228128.720694974</v>
      </c>
      <c r="AN536" s="81">
        <v>0</v>
      </c>
      <c r="AO536" s="81">
        <v>0</v>
      </c>
      <c r="AP536" s="82"/>
      <c r="AQ536" s="81">
        <v>14876</v>
      </c>
      <c r="AR536" s="81">
        <v>1964</v>
      </c>
      <c r="AS536" s="81">
        <v>6</v>
      </c>
      <c r="AT536" s="81">
        <v>0</v>
      </c>
      <c r="AU536" s="81">
        <v>0</v>
      </c>
      <c r="AV536" s="81">
        <v>2</v>
      </c>
      <c r="AW536" s="81" t="s">
        <v>564</v>
      </c>
      <c r="AX536" s="82"/>
      <c r="AY536" s="81">
        <v>65294.508000000103</v>
      </c>
      <c r="AZ536" s="81">
        <v>155736.06</v>
      </c>
      <c r="BA536" s="81">
        <v>11721</v>
      </c>
      <c r="BB536" s="81">
        <v>0</v>
      </c>
      <c r="BC536" s="81">
        <v>0</v>
      </c>
      <c r="BD536" s="81">
        <v>54580.800000000003</v>
      </c>
      <c r="BE536" s="81" t="s">
        <v>564</v>
      </c>
      <c r="BF536" s="82"/>
      <c r="BG536" s="81">
        <v>0</v>
      </c>
      <c r="BH536" s="81">
        <v>0</v>
      </c>
      <c r="BI536" s="81">
        <v>106.4</v>
      </c>
      <c r="BJ536" s="81">
        <v>0</v>
      </c>
      <c r="BK536" s="81">
        <v>174.54399999999998</v>
      </c>
      <c r="BL536" s="81">
        <v>0</v>
      </c>
      <c r="BM536" s="82"/>
      <c r="BN536" s="81">
        <v>0</v>
      </c>
      <c r="BO536" s="81">
        <v>0</v>
      </c>
      <c r="BP536" s="81">
        <v>9</v>
      </c>
      <c r="BQ536" s="81">
        <v>0</v>
      </c>
      <c r="BR536" s="81">
        <v>23</v>
      </c>
      <c r="BS536" s="81">
        <v>0</v>
      </c>
      <c r="BT536"/>
      <c r="BU536" s="80">
        <v>239.83600000000001</v>
      </c>
      <c r="BV536" s="80">
        <v>41.107999999999997</v>
      </c>
      <c r="BW536" s="80">
        <v>0</v>
      </c>
      <c r="BX536" s="80">
        <v>0</v>
      </c>
      <c r="BY536" s="80">
        <v>0</v>
      </c>
      <c r="BZ536" s="80">
        <v>0</v>
      </c>
      <c r="CA536" s="80">
        <v>0</v>
      </c>
      <c r="CB536" s="80">
        <v>0</v>
      </c>
      <c r="CC536" s="80">
        <v>0</v>
      </c>
    </row>
    <row r="537" spans="1:81">
      <c r="A537" s="80" t="s">
        <v>2238</v>
      </c>
      <c r="B537" s="80">
        <v>458</v>
      </c>
      <c r="C537" s="80">
        <v>16</v>
      </c>
      <c r="D537" s="80">
        <v>27</v>
      </c>
      <c r="E537" s="80">
        <v>2019</v>
      </c>
      <c r="F537" s="80" t="s">
        <v>73</v>
      </c>
      <c r="G537" s="80" t="s">
        <v>2222</v>
      </c>
      <c r="H537" s="80" t="s">
        <v>2223</v>
      </c>
      <c r="I537" s="177"/>
      <c r="J537" s="81">
        <v>180.81888841647441</v>
      </c>
      <c r="K537" s="81">
        <v>42.384283914848204</v>
      </c>
      <c r="L537" s="81">
        <v>25.836541071195636</v>
      </c>
      <c r="M537" s="81">
        <v>902.24243165779524</v>
      </c>
      <c r="N537" s="81">
        <v>616.52807866995886</v>
      </c>
      <c r="O537" s="81">
        <v>545.35404337897057</v>
      </c>
      <c r="P537" s="81">
        <v>359.42728473648384</v>
      </c>
      <c r="Q537" s="81">
        <v>37.177386119629737</v>
      </c>
      <c r="R537" s="81">
        <v>575.30396849859437</v>
      </c>
      <c r="S537" s="81">
        <v>36.051638635132498</v>
      </c>
      <c r="T537" s="82"/>
      <c r="U537" s="81">
        <v>35011761</v>
      </c>
      <c r="V537" s="81">
        <v>19438</v>
      </c>
      <c r="W537" s="81">
        <v>704</v>
      </c>
      <c r="X537" s="81">
        <v>261314</v>
      </c>
      <c r="Y537" s="81">
        <v>296974</v>
      </c>
      <c r="Z537" s="81">
        <v>341429</v>
      </c>
      <c r="AA537" s="81">
        <v>74633</v>
      </c>
      <c r="AB537" s="81">
        <v>602465</v>
      </c>
      <c r="AC537" s="81">
        <v>101447963</v>
      </c>
      <c r="AD537" s="81">
        <v>36.051638635132498</v>
      </c>
      <c r="AE537" s="82"/>
      <c r="AF537" s="81">
        <v>313690491.00949627</v>
      </c>
      <c r="AG537" s="81">
        <v>39129842.746484943</v>
      </c>
      <c r="AH537" s="81">
        <v>6009977.5177638642</v>
      </c>
      <c r="AI537" s="81">
        <v>1492903836.6691339</v>
      </c>
      <c r="AJ537" s="81">
        <v>1341624363.4478931</v>
      </c>
      <c r="AK537" s="81">
        <v>0</v>
      </c>
      <c r="AL537" s="81">
        <v>0</v>
      </c>
      <c r="AM537" s="81">
        <v>82051197.645908222</v>
      </c>
      <c r="AN537" s="81">
        <v>0</v>
      </c>
      <c r="AO537" s="81">
        <v>0</v>
      </c>
      <c r="AP537" s="82"/>
      <c r="AQ537" s="81">
        <v>15859</v>
      </c>
      <c r="AR537" s="81">
        <v>2012</v>
      </c>
      <c r="AS537" s="81">
        <v>6</v>
      </c>
      <c r="AT537" s="81">
        <v>0</v>
      </c>
      <c r="AU537" s="81">
        <v>0</v>
      </c>
      <c r="AV537" s="81">
        <v>2</v>
      </c>
      <c r="AW537" s="81" t="s">
        <v>564</v>
      </c>
      <c r="AX537" s="82"/>
      <c r="AY537" s="81">
        <v>70491.628000000346</v>
      </c>
      <c r="AZ537" s="81">
        <v>159692.46000000011</v>
      </c>
      <c r="BA537" s="81">
        <v>11720.7</v>
      </c>
      <c r="BB537" s="81">
        <v>0</v>
      </c>
      <c r="BC537" s="81">
        <v>0</v>
      </c>
      <c r="BD537" s="81">
        <v>54580.800000000003</v>
      </c>
      <c r="BE537" s="81" t="s">
        <v>564</v>
      </c>
      <c r="BF537" s="82"/>
      <c r="BG537" s="81">
        <v>0</v>
      </c>
      <c r="BH537" s="81">
        <v>0</v>
      </c>
      <c r="BI537" s="81">
        <v>94.796999999999997</v>
      </c>
      <c r="BJ537" s="81">
        <v>0</v>
      </c>
      <c r="BK537" s="81">
        <v>158.93199999999999</v>
      </c>
      <c r="BL537" s="81">
        <v>0</v>
      </c>
      <c r="BM537" s="82"/>
      <c r="BN537" s="81">
        <v>0</v>
      </c>
      <c r="BO537" s="81">
        <v>0</v>
      </c>
      <c r="BP537" s="81">
        <v>9</v>
      </c>
      <c r="BQ537" s="81">
        <v>0</v>
      </c>
      <c r="BR537" s="81">
        <v>24</v>
      </c>
      <c r="BS537" s="81">
        <v>0</v>
      </c>
      <c r="BT537"/>
      <c r="BU537" s="80">
        <v>206.79300000000001</v>
      </c>
      <c r="BV537" s="80">
        <v>46.936</v>
      </c>
      <c r="BW537" s="80">
        <v>0</v>
      </c>
      <c r="BX537" s="80">
        <v>0</v>
      </c>
      <c r="BY537" s="80">
        <v>0</v>
      </c>
      <c r="BZ537" s="80">
        <v>0</v>
      </c>
      <c r="CA537" s="80">
        <v>0</v>
      </c>
      <c r="CB537" s="80">
        <v>0</v>
      </c>
      <c r="CC537" s="80">
        <v>0</v>
      </c>
    </row>
    <row r="538" spans="1:81">
      <c r="A538" s="80" t="s">
        <v>2239</v>
      </c>
      <c r="B538" s="80">
        <v>459</v>
      </c>
      <c r="C538" s="80">
        <v>17</v>
      </c>
      <c r="D538" s="80">
        <v>27</v>
      </c>
      <c r="E538" s="80">
        <v>2020</v>
      </c>
      <c r="F538" s="80" t="s">
        <v>218</v>
      </c>
      <c r="G538" s="80" t="s">
        <v>2222</v>
      </c>
      <c r="H538" s="80" t="s">
        <v>2223</v>
      </c>
      <c r="I538" s="177"/>
      <c r="J538" s="81">
        <v>170.70083272421471</v>
      </c>
      <c r="K538" s="81">
        <v>48.810115585884709</v>
      </c>
      <c r="L538" s="81">
        <v>53.857427917293016</v>
      </c>
      <c r="M538" s="81">
        <v>875.17726223537966</v>
      </c>
      <c r="N538" s="81">
        <v>605.36460030966384</v>
      </c>
      <c r="O538" s="81">
        <v>481.3128922943788</v>
      </c>
      <c r="P538" s="81">
        <v>340.58217999036219</v>
      </c>
      <c r="Q538" s="81">
        <v>35.46905969376553</v>
      </c>
      <c r="R538" s="81">
        <v>576.59442815259536</v>
      </c>
      <c r="S538" s="81">
        <v>38.654851131320001</v>
      </c>
      <c r="T538" s="82"/>
      <c r="U538" s="81">
        <v>33874304</v>
      </c>
      <c r="V538" s="81">
        <v>19854</v>
      </c>
      <c r="W538" s="81">
        <v>1281</v>
      </c>
      <c r="X538" s="81">
        <v>259118</v>
      </c>
      <c r="Y538" s="81">
        <v>298857</v>
      </c>
      <c r="Z538" s="81">
        <v>343934</v>
      </c>
      <c r="AA538" s="81">
        <v>76836</v>
      </c>
      <c r="AB538" s="81">
        <v>601546</v>
      </c>
      <c r="AC538" s="81">
        <v>102205953.99999999</v>
      </c>
      <c r="AD538" s="81">
        <v>38.654851131320001</v>
      </c>
      <c r="AE538" s="82"/>
      <c r="AF538" s="81">
        <v>286340153.20066398</v>
      </c>
      <c r="AG538" s="81">
        <v>41880132.010678053</v>
      </c>
      <c r="AH538" s="81">
        <v>14514551.432471311</v>
      </c>
      <c r="AI538" s="81">
        <v>1394942311.1301401</v>
      </c>
      <c r="AJ538" s="81">
        <v>1245081440.9090214</v>
      </c>
      <c r="AK538" s="81"/>
      <c r="AL538" s="81"/>
      <c r="AM538" s="81">
        <v>78508436.315454215</v>
      </c>
      <c r="AN538" s="81"/>
      <c r="AO538" s="81"/>
      <c r="AP538" s="82"/>
      <c r="AQ538" s="81">
        <v>16622</v>
      </c>
      <c r="AR538" s="81">
        <v>2141</v>
      </c>
      <c r="AS538" s="81">
        <v>6</v>
      </c>
      <c r="AT538" s="81">
        <v>0</v>
      </c>
      <c r="AU538" s="81">
        <v>0</v>
      </c>
      <c r="AV538" s="81">
        <v>2</v>
      </c>
      <c r="AW538" s="81">
        <v>6</v>
      </c>
      <c r="AX538" s="82"/>
      <c r="AY538" s="81">
        <v>74538.24800000056</v>
      </c>
      <c r="AZ538" s="81">
        <v>168379.4599999997</v>
      </c>
      <c r="BA538" s="81">
        <v>11720.7</v>
      </c>
      <c r="BB538" s="81">
        <v>0</v>
      </c>
      <c r="BC538" s="81">
        <v>0</v>
      </c>
      <c r="BD538" s="81">
        <v>54580.800000000003</v>
      </c>
      <c r="BE538" s="81">
        <v>11720.7</v>
      </c>
      <c r="BF538" s="82"/>
      <c r="BG538" s="81">
        <v>0</v>
      </c>
      <c r="BH538" s="81">
        <v>0</v>
      </c>
      <c r="BI538" s="81">
        <v>90.150999999999996</v>
      </c>
      <c r="BJ538" s="81">
        <v>0</v>
      </c>
      <c r="BK538" s="81">
        <v>162.54600000000002</v>
      </c>
      <c r="BL538" s="81">
        <v>0</v>
      </c>
      <c r="BM538" s="82"/>
      <c r="BN538" s="81">
        <v>0</v>
      </c>
      <c r="BO538" s="81">
        <v>0</v>
      </c>
      <c r="BP538" s="81">
        <v>9</v>
      </c>
      <c r="BQ538" s="81">
        <v>0</v>
      </c>
      <c r="BR538" s="81">
        <v>23</v>
      </c>
      <c r="BS538" s="81">
        <v>0</v>
      </c>
      <c r="BT538"/>
      <c r="BU538" s="80">
        <v>205.75800000000001</v>
      </c>
      <c r="BV538" s="80">
        <v>46.939</v>
      </c>
      <c r="BW538" s="80">
        <v>0</v>
      </c>
      <c r="BX538" s="80">
        <v>0</v>
      </c>
      <c r="BY538" s="80">
        <v>0</v>
      </c>
      <c r="BZ538" s="80">
        <v>0</v>
      </c>
      <c r="CA538" s="80">
        <v>0</v>
      </c>
      <c r="CB538" s="80">
        <v>0</v>
      </c>
      <c r="CC538" s="80">
        <v>0</v>
      </c>
    </row>
    <row r="539" spans="1:81">
      <c r="A539" s="80" t="s">
        <v>2240</v>
      </c>
      <c r="B539" s="80">
        <v>459</v>
      </c>
      <c r="C539" s="80">
        <v>18</v>
      </c>
      <c r="D539" s="80">
        <v>27</v>
      </c>
      <c r="E539" s="80">
        <v>2021</v>
      </c>
      <c r="F539" s="80" t="s">
        <v>75</v>
      </c>
      <c r="G539" s="174" t="s">
        <v>2222</v>
      </c>
      <c r="H539" s="80" t="s">
        <v>2223</v>
      </c>
      <c r="I539" s="177"/>
      <c r="J539" s="81">
        <v>144.63340328856296</v>
      </c>
      <c r="K539" s="81">
        <v>49.533373169378585</v>
      </c>
      <c r="L539" s="81">
        <v>47.132717164602354</v>
      </c>
      <c r="M539" s="81">
        <v>819.36925604810074</v>
      </c>
      <c r="N539" s="81">
        <v>506.57600656906737</v>
      </c>
      <c r="O539" s="81">
        <v>469.49998638184519</v>
      </c>
      <c r="P539" s="81">
        <v>350.67836157769807</v>
      </c>
      <c r="Q539" s="81">
        <v>35.821441457815126</v>
      </c>
      <c r="R539" s="81">
        <v>542.39104059336637</v>
      </c>
      <c r="S539" s="81">
        <v>42.317864742529387</v>
      </c>
      <c r="T539" s="82"/>
      <c r="U539" s="81">
        <v>37260670</v>
      </c>
      <c r="V539" s="81">
        <v>19854</v>
      </c>
      <c r="W539" s="81">
        <v>1281</v>
      </c>
      <c r="X539" s="81">
        <v>259118</v>
      </c>
      <c r="Y539" s="81">
        <v>300643</v>
      </c>
      <c r="Z539" s="81">
        <v>345452</v>
      </c>
      <c r="AA539" s="81">
        <v>77152</v>
      </c>
      <c r="AB539" s="81">
        <v>600318</v>
      </c>
      <c r="AC539" s="81">
        <v>93188054.99999997</v>
      </c>
      <c r="AD539" s="81">
        <v>42.317864742529387</v>
      </c>
      <c r="AE539" s="82"/>
      <c r="AF539" s="81">
        <v>277217564.86111701</v>
      </c>
      <c r="AG539" s="81">
        <v>42486811.62975122</v>
      </c>
      <c r="AH539" s="81">
        <v>13393109.916808331</v>
      </c>
      <c r="AI539" s="81">
        <v>1555706525.9306996</v>
      </c>
      <c r="AJ539" s="81">
        <v>1272657796.3597596</v>
      </c>
      <c r="AK539" s="81">
        <v>0</v>
      </c>
      <c r="AL539" s="81">
        <v>0</v>
      </c>
      <c r="AM539" s="81">
        <v>78800074.601004645</v>
      </c>
      <c r="AN539" s="81">
        <v>0</v>
      </c>
      <c r="AO539" s="81">
        <v>0</v>
      </c>
      <c r="AP539" s="82"/>
      <c r="AQ539" s="81">
        <v>17443</v>
      </c>
      <c r="AR539" s="81">
        <v>2173</v>
      </c>
      <c r="AS539" s="81">
        <v>6</v>
      </c>
      <c r="AT539" s="81">
        <v>0</v>
      </c>
      <c r="AU539" s="81">
        <v>0</v>
      </c>
      <c r="AV539" s="81">
        <v>3</v>
      </c>
      <c r="AW539" s="81"/>
      <c r="AX539" s="82"/>
      <c r="AY539" s="81">
        <v>79073.870000000563</v>
      </c>
      <c r="AZ539" s="81">
        <v>170061.15999999971</v>
      </c>
      <c r="BA539" s="81">
        <v>11720.7</v>
      </c>
      <c r="BB539" s="81">
        <v>0</v>
      </c>
      <c r="BC539" s="81">
        <v>0</v>
      </c>
      <c r="BD539" s="81">
        <v>57292.911999999997</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2241</v>
      </c>
      <c r="B540" s="80">
        <v>459</v>
      </c>
      <c r="C540" s="80">
        <v>19</v>
      </c>
      <c r="D540" s="80">
        <v>27</v>
      </c>
      <c r="E540" s="80">
        <v>2022</v>
      </c>
      <c r="F540" s="80" t="s">
        <v>568</v>
      </c>
      <c r="G540" s="174" t="s">
        <v>2222</v>
      </c>
      <c r="H540" s="80" t="s">
        <v>2223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18358</v>
      </c>
      <c r="AR540" s="81">
        <v>2191</v>
      </c>
      <c r="AS540" s="81">
        <v>6</v>
      </c>
      <c r="AT540" s="81">
        <v>0</v>
      </c>
      <c r="AU540" s="81">
        <v>0</v>
      </c>
      <c r="AV540" s="81">
        <v>3</v>
      </c>
      <c r="AW540" s="81"/>
      <c r="AX540" s="82"/>
      <c r="AY540" s="81">
        <v>84067.223000000726</v>
      </c>
      <c r="AZ540" s="81">
        <v>171206.05999999965</v>
      </c>
      <c r="BA540" s="81">
        <v>11720.7</v>
      </c>
      <c r="BB540" s="81">
        <v>0</v>
      </c>
      <c r="BC540" s="81">
        <v>0</v>
      </c>
      <c r="BD540" s="81">
        <v>59215.862000000001</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2242</v>
      </c>
      <c r="B541" s="80">
        <v>477</v>
      </c>
      <c r="C541" s="80">
        <v>1</v>
      </c>
      <c r="D541" s="80">
        <v>29</v>
      </c>
      <c r="E541" s="80">
        <v>1990</v>
      </c>
      <c r="F541" s="80" t="s">
        <v>562</v>
      </c>
      <c r="G541" s="80" t="s">
        <v>2243</v>
      </c>
      <c r="H541" s="80" t="s">
        <v>2244</v>
      </c>
      <c r="I541" s="177"/>
      <c r="J541" s="81">
        <v>85.824170181559765</v>
      </c>
      <c r="K541" s="81">
        <v>37.73381042858437</v>
      </c>
      <c r="L541" s="81">
        <v>1.9705068565703929</v>
      </c>
      <c r="M541" s="81">
        <v>335.74899702617324</v>
      </c>
      <c r="N541" s="81">
        <v>565.8184359910498</v>
      </c>
      <c r="O541" s="81">
        <v>253.31640598911395</v>
      </c>
      <c r="P541" s="81">
        <v>133.60180354040813</v>
      </c>
      <c r="Q541" s="81">
        <v>32.610577070834701</v>
      </c>
      <c r="R541" s="81">
        <v>0</v>
      </c>
      <c r="S541" s="81">
        <v>41.009371404803808</v>
      </c>
      <c r="T541" s="82"/>
      <c r="U541" s="81">
        <v>21408464</v>
      </c>
      <c r="V541" s="81">
        <v>14488</v>
      </c>
      <c r="W541" s="81">
        <v>18</v>
      </c>
      <c r="X541" s="81">
        <v>140047</v>
      </c>
      <c r="Y541" s="81">
        <v>247693</v>
      </c>
      <c r="Z541" s="81">
        <v>104192</v>
      </c>
      <c r="AA541" s="81">
        <v>32440</v>
      </c>
      <c r="AB541" s="81">
        <v>529485</v>
      </c>
      <c r="AC541" s="81">
        <v>0</v>
      </c>
      <c r="AD541" s="81">
        <v>41.009371404803808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2245</v>
      </c>
      <c r="B542" s="80">
        <v>478</v>
      </c>
      <c r="C542" s="80">
        <v>2</v>
      </c>
      <c r="D542" s="80">
        <v>29</v>
      </c>
      <c r="E542" s="80">
        <v>2005</v>
      </c>
      <c r="F542" s="80" t="s">
        <v>565</v>
      </c>
      <c r="G542" s="80" t="s">
        <v>2243</v>
      </c>
      <c r="H542" s="80" t="s">
        <v>2244</v>
      </c>
      <c r="I542" s="177"/>
      <c r="J542" s="81">
        <v>43.197436154670001</v>
      </c>
      <c r="K542" s="81">
        <v>24.680244831016992</v>
      </c>
      <c r="L542" s="81">
        <v>4.8286434346921965</v>
      </c>
      <c r="M542" s="81">
        <v>565.68648845511382</v>
      </c>
      <c r="N542" s="81">
        <v>747.0307330863933</v>
      </c>
      <c r="O542" s="81">
        <v>232.96829456965648</v>
      </c>
      <c r="P542" s="81">
        <v>104.42522640783864</v>
      </c>
      <c r="Q542" s="81">
        <v>30.506733001120033</v>
      </c>
      <c r="R542" s="81">
        <v>0</v>
      </c>
      <c r="S542" s="81">
        <v>32.258447404991223</v>
      </c>
      <c r="T542" s="82"/>
      <c r="U542" s="81">
        <v>5489379</v>
      </c>
      <c r="V542" s="81">
        <v>11566</v>
      </c>
      <c r="W542" s="81">
        <v>58</v>
      </c>
      <c r="X542" s="81">
        <v>134718</v>
      </c>
      <c r="Y542" s="81">
        <v>282243</v>
      </c>
      <c r="Z542" s="81">
        <v>110885</v>
      </c>
      <c r="AA542" s="81">
        <v>20766</v>
      </c>
      <c r="AB542" s="81">
        <v>517811</v>
      </c>
      <c r="AC542" s="81">
        <v>0</v>
      </c>
      <c r="AD542" s="81">
        <v>32.258447404991223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2246</v>
      </c>
      <c r="B543" s="80">
        <v>479</v>
      </c>
      <c r="C543" s="80">
        <v>3</v>
      </c>
      <c r="D543" s="80">
        <v>29</v>
      </c>
      <c r="E543" s="80">
        <v>2006</v>
      </c>
      <c r="F543" s="80" t="s">
        <v>566</v>
      </c>
      <c r="G543" s="80" t="s">
        <v>2243</v>
      </c>
      <c r="H543" s="80" t="s">
        <v>2244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2247</v>
      </c>
      <c r="B544" s="80">
        <v>480</v>
      </c>
      <c r="C544" s="80">
        <v>4</v>
      </c>
      <c r="D544" s="80">
        <v>29</v>
      </c>
      <c r="E544" s="80">
        <v>2007</v>
      </c>
      <c r="F544" s="80" t="s">
        <v>567</v>
      </c>
      <c r="G544" s="80" t="s">
        <v>2243</v>
      </c>
      <c r="H544" s="80" t="s">
        <v>2244</v>
      </c>
      <c r="I544" s="177"/>
      <c r="J544" s="81">
        <v>26.564333646825627</v>
      </c>
      <c r="K544" s="81">
        <v>24.619004142638673</v>
      </c>
      <c r="L544" s="81">
        <v>7.4784622145457229</v>
      </c>
      <c r="M544" s="81">
        <v>581.53510134702344</v>
      </c>
      <c r="N544" s="81">
        <v>806.55727273854927</v>
      </c>
      <c r="O544" s="81">
        <v>220.35554065686048</v>
      </c>
      <c r="P544" s="81">
        <v>101.40490500748062</v>
      </c>
      <c r="Q544" s="81">
        <v>32.693631217690772</v>
      </c>
      <c r="R544" s="81">
        <v>0</v>
      </c>
      <c r="S544" s="81">
        <v>34.854453376077238</v>
      </c>
      <c r="T544" s="82"/>
      <c r="U544" s="81">
        <v>2921761</v>
      </c>
      <c r="V544" s="81">
        <v>10387</v>
      </c>
      <c r="W544" s="81">
        <v>67</v>
      </c>
      <c r="X544" s="81">
        <v>148345</v>
      </c>
      <c r="Y544" s="81">
        <v>290334</v>
      </c>
      <c r="Z544" s="81">
        <v>109030</v>
      </c>
      <c r="AA544" s="81">
        <v>19858</v>
      </c>
      <c r="AB544" s="81">
        <v>525583</v>
      </c>
      <c r="AC544" s="81">
        <v>0</v>
      </c>
      <c r="AD544" s="81">
        <v>34.854453376077238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2248</v>
      </c>
      <c r="B545" s="80">
        <v>481</v>
      </c>
      <c r="C545" s="80">
        <v>5</v>
      </c>
      <c r="D545" s="80">
        <v>29</v>
      </c>
      <c r="E545" s="80">
        <v>2008</v>
      </c>
      <c r="F545" s="80" t="s">
        <v>84</v>
      </c>
      <c r="G545" s="80" t="s">
        <v>2243</v>
      </c>
      <c r="H545" s="80" t="s">
        <v>2244</v>
      </c>
      <c r="I545" s="177"/>
      <c r="J545" s="81">
        <v>22.201769018486395</v>
      </c>
      <c r="K545" s="81">
        <v>19.529281880996891</v>
      </c>
      <c r="L545" s="81">
        <v>6.6922792688327473</v>
      </c>
      <c r="M545" s="81">
        <v>580.31229171795962</v>
      </c>
      <c r="N545" s="81">
        <v>799.63935410729607</v>
      </c>
      <c r="O545" s="81">
        <v>209.29886186602988</v>
      </c>
      <c r="P545" s="81">
        <v>97.723962532660011</v>
      </c>
      <c r="Q545" s="81">
        <v>32.309457321239712</v>
      </c>
      <c r="R545" s="81">
        <v>0</v>
      </c>
      <c r="S545" s="81">
        <v>41.854297508675593</v>
      </c>
      <c r="T545" s="82"/>
      <c r="U545" s="81">
        <v>3114106</v>
      </c>
      <c r="V545" s="81">
        <v>10387</v>
      </c>
      <c r="W545" s="81">
        <v>67</v>
      </c>
      <c r="X545" s="81">
        <v>148345</v>
      </c>
      <c r="Y545" s="81">
        <v>292785</v>
      </c>
      <c r="Z545" s="81">
        <v>107194</v>
      </c>
      <c r="AA545" s="81">
        <v>19159</v>
      </c>
      <c r="AB545" s="81">
        <v>527942</v>
      </c>
      <c r="AC545" s="81">
        <v>0</v>
      </c>
      <c r="AD545" s="81">
        <v>41.854297508675593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2249</v>
      </c>
      <c r="B546" s="80">
        <v>482</v>
      </c>
      <c r="C546" s="80">
        <v>6</v>
      </c>
      <c r="D546" s="80">
        <v>29</v>
      </c>
      <c r="E546" s="80">
        <v>2009</v>
      </c>
      <c r="F546" s="80" t="s">
        <v>85</v>
      </c>
      <c r="G546" s="80" t="s">
        <v>2243</v>
      </c>
      <c r="H546" s="80" t="s">
        <v>2244</v>
      </c>
      <c r="I546" s="177"/>
      <c r="J546" s="81">
        <v>20.35702041637586</v>
      </c>
      <c r="K546" s="81">
        <v>18.249878406479404</v>
      </c>
      <c r="L546" s="81">
        <v>9.5387744035785662</v>
      </c>
      <c r="M546" s="81">
        <v>557.36843722816729</v>
      </c>
      <c r="N546" s="81">
        <v>729.35282162926535</v>
      </c>
      <c r="O546" s="81">
        <v>209.21837790691183</v>
      </c>
      <c r="P546" s="81">
        <v>91.831988483078547</v>
      </c>
      <c r="Q546" s="81">
        <v>30.768225227880695</v>
      </c>
      <c r="R546" s="81">
        <v>0</v>
      </c>
      <c r="S546" s="81">
        <v>46.190984499891478</v>
      </c>
      <c r="T546" s="82"/>
      <c r="U546" s="81">
        <v>2514773</v>
      </c>
      <c r="V546" s="81">
        <v>11191</v>
      </c>
      <c r="W546" s="81">
        <v>92</v>
      </c>
      <c r="X546" s="81">
        <v>162805</v>
      </c>
      <c r="Y546" s="81">
        <v>292633</v>
      </c>
      <c r="Z546" s="81">
        <v>105765</v>
      </c>
      <c r="AA546" s="81">
        <v>18483</v>
      </c>
      <c r="AB546" s="81">
        <v>527773</v>
      </c>
      <c r="AC546" s="81">
        <v>0</v>
      </c>
      <c r="AD546" s="81">
        <v>46.190984499891478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9.0739999999999998</v>
      </c>
      <c r="BJ546" s="81">
        <v>0</v>
      </c>
      <c r="BK546" s="81">
        <v>69.244</v>
      </c>
      <c r="BL546" s="81">
        <v>0</v>
      </c>
      <c r="BM546" s="82"/>
      <c r="BN546" s="81">
        <v>0</v>
      </c>
      <c r="BO546" s="81">
        <v>0</v>
      </c>
      <c r="BP546" s="81">
        <v>2</v>
      </c>
      <c r="BQ546" s="81">
        <v>0</v>
      </c>
      <c r="BR546" s="81">
        <v>6</v>
      </c>
      <c r="BS546" s="81">
        <v>0</v>
      </c>
      <c r="BT546"/>
      <c r="BU546" s="80"/>
      <c r="BV546" s="80"/>
      <c r="BW546" s="80"/>
      <c r="BX546" s="80"/>
      <c r="BY546" s="80"/>
      <c r="BZ546" s="80"/>
      <c r="CA546" s="80"/>
      <c r="CB546" s="80"/>
      <c r="CC546" s="80"/>
    </row>
    <row r="547" spans="1:81">
      <c r="A547" s="80" t="s">
        <v>2250</v>
      </c>
      <c r="B547" s="80">
        <v>483</v>
      </c>
      <c r="C547" s="80">
        <v>7</v>
      </c>
      <c r="D547" s="80">
        <v>29</v>
      </c>
      <c r="E547" s="80">
        <v>2010</v>
      </c>
      <c r="F547" s="80" t="s">
        <v>86</v>
      </c>
      <c r="G547" s="80" t="s">
        <v>2243</v>
      </c>
      <c r="H547" s="80" t="s">
        <v>2244</v>
      </c>
      <c r="I547" s="177"/>
      <c r="J547" s="81">
        <v>17.513815510218162</v>
      </c>
      <c r="K547" s="81">
        <v>16.360301924501446</v>
      </c>
      <c r="L547" s="81">
        <v>8.9097191850209949</v>
      </c>
      <c r="M547" s="81">
        <v>563.85214929345318</v>
      </c>
      <c r="N547" s="81">
        <v>738.05964652954435</v>
      </c>
      <c r="O547" s="81">
        <v>204.8462876608657</v>
      </c>
      <c r="P547" s="81">
        <v>91.65663829738682</v>
      </c>
      <c r="Q547" s="81">
        <v>32.095840417017058</v>
      </c>
      <c r="R547" s="81">
        <v>0</v>
      </c>
      <c r="S547" s="81">
        <v>48.202662416457876</v>
      </c>
      <c r="T547" s="82"/>
      <c r="U547" s="81">
        <v>2312633</v>
      </c>
      <c r="V547" s="81">
        <v>11191</v>
      </c>
      <c r="W547" s="81">
        <v>92</v>
      </c>
      <c r="X547" s="81">
        <v>162805</v>
      </c>
      <c r="Y547" s="81">
        <v>292101</v>
      </c>
      <c r="Z547" s="81">
        <v>104036</v>
      </c>
      <c r="AA547" s="81">
        <v>17987</v>
      </c>
      <c r="AB547" s="81">
        <v>527534</v>
      </c>
      <c r="AC547" s="81">
        <v>0</v>
      </c>
      <c r="AD547" s="81">
        <v>48.202662416457876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8.6419999999999995</v>
      </c>
      <c r="BJ547" s="81">
        <v>0</v>
      </c>
      <c r="BK547" s="81">
        <v>74.810999999999993</v>
      </c>
      <c r="BL547" s="81">
        <v>0</v>
      </c>
      <c r="BM547" s="82"/>
      <c r="BN547" s="81">
        <v>0</v>
      </c>
      <c r="BO547" s="81">
        <v>0</v>
      </c>
      <c r="BP547" s="81">
        <v>2</v>
      </c>
      <c r="BQ547" s="81">
        <v>0</v>
      </c>
      <c r="BR547" s="81">
        <v>6</v>
      </c>
      <c r="BS547" s="81">
        <v>0</v>
      </c>
      <c r="BT547"/>
      <c r="BU547" s="80">
        <v>34.253</v>
      </c>
      <c r="BV547" s="80">
        <v>49.2</v>
      </c>
      <c r="BW547" s="80">
        <v>0</v>
      </c>
      <c r="BX547" s="80">
        <v>0</v>
      </c>
      <c r="BY547" s="80">
        <v>0</v>
      </c>
      <c r="BZ547" s="80">
        <v>0</v>
      </c>
      <c r="CA547" s="80">
        <v>0</v>
      </c>
      <c r="CB547" s="80">
        <v>0</v>
      </c>
      <c r="CC547" s="80">
        <v>0</v>
      </c>
    </row>
    <row r="548" spans="1:81">
      <c r="A548" s="80" t="s">
        <v>2251</v>
      </c>
      <c r="B548" s="80">
        <v>484</v>
      </c>
      <c r="C548" s="80">
        <v>8</v>
      </c>
      <c r="D548" s="80">
        <v>29</v>
      </c>
      <c r="E548" s="80">
        <v>2011</v>
      </c>
      <c r="F548" s="80" t="s">
        <v>87</v>
      </c>
      <c r="G548" s="80" t="s">
        <v>2243</v>
      </c>
      <c r="H548" s="80" t="s">
        <v>2244</v>
      </c>
      <c r="I548" s="177"/>
      <c r="J548" s="81">
        <v>21.031831289833203</v>
      </c>
      <c r="K548" s="81">
        <v>24.698351021299313</v>
      </c>
      <c r="L548" s="81">
        <v>3.9285488562180122</v>
      </c>
      <c r="M548" s="81">
        <v>717.00625837075916</v>
      </c>
      <c r="N548" s="81">
        <v>855.27736793775637</v>
      </c>
      <c r="O548" s="81">
        <v>199.8354046746048</v>
      </c>
      <c r="P548" s="81">
        <v>88.325017622580447</v>
      </c>
      <c r="Q548" s="81">
        <v>37.103696618071503</v>
      </c>
      <c r="R548" s="81">
        <v>0</v>
      </c>
      <c r="S548" s="81">
        <v>48.635814742222287</v>
      </c>
      <c r="T548" s="82"/>
      <c r="U548" s="81">
        <v>2609330</v>
      </c>
      <c r="V548" s="81">
        <v>11191</v>
      </c>
      <c r="W548" s="81">
        <v>92</v>
      </c>
      <c r="X548" s="81">
        <v>162805</v>
      </c>
      <c r="Y548" s="81">
        <v>293043</v>
      </c>
      <c r="Z548" s="81">
        <v>103696</v>
      </c>
      <c r="AA548" s="81">
        <v>17849</v>
      </c>
      <c r="AB548" s="81">
        <v>528706</v>
      </c>
      <c r="AC548" s="81">
        <v>0</v>
      </c>
      <c r="AD548" s="81">
        <v>48.635814742222287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2.375</v>
      </c>
      <c r="BJ548" s="81">
        <v>0</v>
      </c>
      <c r="BK548" s="81">
        <v>26.006</v>
      </c>
      <c r="BL548" s="81">
        <v>0</v>
      </c>
      <c r="BM548" s="82"/>
      <c r="BN548" s="81">
        <v>0</v>
      </c>
      <c r="BO548" s="81">
        <v>0</v>
      </c>
      <c r="BP548" s="81">
        <v>1</v>
      </c>
      <c r="BQ548" s="81">
        <v>0</v>
      </c>
      <c r="BR548" s="81">
        <v>6</v>
      </c>
      <c r="BS548" s="81">
        <v>0</v>
      </c>
      <c r="BT548"/>
      <c r="BU548" s="80">
        <v>28.381</v>
      </c>
      <c r="BV548" s="80">
        <v>0</v>
      </c>
      <c r="BW548" s="80">
        <v>0</v>
      </c>
      <c r="BX548" s="80">
        <v>0</v>
      </c>
      <c r="BY548" s="80">
        <v>0</v>
      </c>
      <c r="BZ548" s="80">
        <v>0</v>
      </c>
      <c r="CA548" s="80">
        <v>0</v>
      </c>
      <c r="CB548" s="80">
        <v>0</v>
      </c>
      <c r="CC548" s="80">
        <v>0</v>
      </c>
    </row>
    <row r="549" spans="1:81">
      <c r="A549" s="80" t="s">
        <v>2252</v>
      </c>
      <c r="B549" s="80">
        <v>485</v>
      </c>
      <c r="C549" s="80">
        <v>9</v>
      </c>
      <c r="D549" s="80">
        <v>29</v>
      </c>
      <c r="E549" s="80">
        <v>2012</v>
      </c>
      <c r="F549" s="80" t="s">
        <v>88</v>
      </c>
      <c r="G549" s="80" t="s">
        <v>2243</v>
      </c>
      <c r="H549" s="80" t="s">
        <v>2244</v>
      </c>
      <c r="I549" s="177"/>
      <c r="J549" s="81">
        <v>12.922365346181854</v>
      </c>
      <c r="K549" s="81">
        <v>24.363180606306624</v>
      </c>
      <c r="L549" s="81">
        <v>3.8894701384110215</v>
      </c>
      <c r="M549" s="81">
        <v>754.94588659734575</v>
      </c>
      <c r="N549" s="81">
        <v>927.21003045612815</v>
      </c>
      <c r="O549" s="81">
        <v>197.48469275287962</v>
      </c>
      <c r="P549" s="81">
        <v>87.503774951614375</v>
      </c>
      <c r="Q549" s="81">
        <v>41.268951422159972</v>
      </c>
      <c r="R549" s="81">
        <v>0</v>
      </c>
      <c r="S549" s="81">
        <v>53.433226925276436</v>
      </c>
      <c r="T549" s="82"/>
      <c r="U549" s="81">
        <v>1728769</v>
      </c>
      <c r="V549" s="81">
        <v>11191</v>
      </c>
      <c r="W549" s="81">
        <v>92</v>
      </c>
      <c r="X549" s="81">
        <v>162805</v>
      </c>
      <c r="Y549" s="81">
        <v>300905</v>
      </c>
      <c r="Z549" s="81">
        <v>103289</v>
      </c>
      <c r="AA549" s="81">
        <v>17583</v>
      </c>
      <c r="AB549" s="81">
        <v>541253</v>
      </c>
      <c r="AC549" s="81">
        <v>0</v>
      </c>
      <c r="AD549" s="81">
        <v>53.433226925276436</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2.6120000000000001</v>
      </c>
      <c r="BJ549" s="81">
        <v>0</v>
      </c>
      <c r="BK549" s="81">
        <v>33.772999999999996</v>
      </c>
      <c r="BL549" s="81">
        <v>0</v>
      </c>
      <c r="BM549" s="82"/>
      <c r="BN549" s="81">
        <v>0</v>
      </c>
      <c r="BO549" s="81">
        <v>0</v>
      </c>
      <c r="BP549" s="81">
        <v>1</v>
      </c>
      <c r="BQ549" s="81">
        <v>0</v>
      </c>
      <c r="BR549" s="81">
        <v>7</v>
      </c>
      <c r="BS549" s="81">
        <v>0</v>
      </c>
      <c r="BT549"/>
      <c r="BU549" s="80">
        <v>36.384999999999998</v>
      </c>
      <c r="BV549" s="80">
        <v>0</v>
      </c>
      <c r="BW549" s="80">
        <v>0</v>
      </c>
      <c r="BX549" s="80">
        <v>0</v>
      </c>
      <c r="BY549" s="80">
        <v>0</v>
      </c>
      <c r="BZ549" s="80">
        <v>0</v>
      </c>
      <c r="CA549" s="80">
        <v>0</v>
      </c>
      <c r="CB549" s="80">
        <v>0</v>
      </c>
      <c r="CC549" s="80">
        <v>0</v>
      </c>
    </row>
    <row r="550" spans="1:81">
      <c r="A550" s="80" t="s">
        <v>2253</v>
      </c>
      <c r="B550" s="80">
        <v>486</v>
      </c>
      <c r="C550" s="80">
        <v>10</v>
      </c>
      <c r="D550" s="80">
        <v>29</v>
      </c>
      <c r="E550" s="80">
        <v>2013</v>
      </c>
      <c r="F550" s="80" t="s">
        <v>89</v>
      </c>
      <c r="G550" s="80" t="s">
        <v>2243</v>
      </c>
      <c r="H550" s="80" t="s">
        <v>2244</v>
      </c>
      <c r="I550" s="177"/>
      <c r="J550" s="81">
        <v>11.254214863532965</v>
      </c>
      <c r="K550" s="81">
        <v>21.009059486126816</v>
      </c>
      <c r="L550" s="81">
        <v>3.5647962240238789</v>
      </c>
      <c r="M550" s="81">
        <v>803.27706172041678</v>
      </c>
      <c r="N550" s="81">
        <v>893.22016479756303</v>
      </c>
      <c r="O550" s="81">
        <v>188.25355015858341</v>
      </c>
      <c r="P550" s="81">
        <v>87.423859941360561</v>
      </c>
      <c r="Q550" s="81">
        <v>42.001021414054101</v>
      </c>
      <c r="R550" s="81">
        <v>0</v>
      </c>
      <c r="S550" s="81">
        <v>56.817572322947655</v>
      </c>
      <c r="T550" s="82"/>
      <c r="U550" s="81">
        <v>1456847</v>
      </c>
      <c r="V550" s="81">
        <v>11191</v>
      </c>
      <c r="W550" s="81">
        <v>92</v>
      </c>
      <c r="X550" s="81">
        <v>162805</v>
      </c>
      <c r="Y550" s="81">
        <v>301516</v>
      </c>
      <c r="Z550" s="81">
        <v>102857</v>
      </c>
      <c r="AA550" s="81">
        <v>17501</v>
      </c>
      <c r="AB550" s="81">
        <v>542956</v>
      </c>
      <c r="AC550" s="81">
        <v>0</v>
      </c>
      <c r="AD550" s="81">
        <v>56.817572322947655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2.847</v>
      </c>
      <c r="BJ550" s="81">
        <v>0</v>
      </c>
      <c r="BK550" s="81">
        <v>34.272999999999996</v>
      </c>
      <c r="BL550" s="81">
        <v>0</v>
      </c>
      <c r="BM550" s="82"/>
      <c r="BN550" s="81">
        <v>0</v>
      </c>
      <c r="BO550" s="81">
        <v>0</v>
      </c>
      <c r="BP550" s="81">
        <v>1</v>
      </c>
      <c r="BQ550" s="81">
        <v>0</v>
      </c>
      <c r="BR550" s="81">
        <v>6</v>
      </c>
      <c r="BS550" s="81">
        <v>0</v>
      </c>
      <c r="BT550"/>
      <c r="BU550" s="80">
        <v>37.119999999999997</v>
      </c>
      <c r="BV550" s="80">
        <v>0</v>
      </c>
      <c r="BW550" s="80">
        <v>0</v>
      </c>
      <c r="BX550" s="80">
        <v>0</v>
      </c>
      <c r="BY550" s="80">
        <v>0</v>
      </c>
      <c r="BZ550" s="80">
        <v>0</v>
      </c>
      <c r="CA550" s="80">
        <v>0</v>
      </c>
      <c r="CB550" s="80">
        <v>0</v>
      </c>
      <c r="CC550" s="80">
        <v>0</v>
      </c>
    </row>
    <row r="551" spans="1:81">
      <c r="A551" s="80" t="s">
        <v>2254</v>
      </c>
      <c r="B551" s="80">
        <v>487</v>
      </c>
      <c r="C551" s="80">
        <v>11</v>
      </c>
      <c r="D551" s="80">
        <v>29</v>
      </c>
      <c r="E551" s="80">
        <v>2014</v>
      </c>
      <c r="F551" s="80" t="s">
        <v>90</v>
      </c>
      <c r="G551" s="80" t="s">
        <v>2243</v>
      </c>
      <c r="H551" s="80" t="s">
        <v>2244</v>
      </c>
      <c r="I551" s="177"/>
      <c r="J551" s="81">
        <v>11.808958638757067</v>
      </c>
      <c r="K551" s="81">
        <v>20.384025575107749</v>
      </c>
      <c r="L551" s="81">
        <v>5.0441188286886014</v>
      </c>
      <c r="M551" s="81">
        <v>710.67569535040968</v>
      </c>
      <c r="N551" s="81">
        <v>809.78979481533918</v>
      </c>
      <c r="O551" s="81">
        <v>178.32016673962363</v>
      </c>
      <c r="P551" s="81">
        <v>87.265954766401094</v>
      </c>
      <c r="Q551" s="81">
        <v>40.610474579037984</v>
      </c>
      <c r="R551" s="81">
        <v>0</v>
      </c>
      <c r="S551" s="81">
        <v>53.730827080695441</v>
      </c>
      <c r="T551" s="82"/>
      <c r="U551" s="81">
        <v>1753417</v>
      </c>
      <c r="V551" s="81">
        <v>10382</v>
      </c>
      <c r="W551" s="81">
        <v>57</v>
      </c>
      <c r="X551" s="81">
        <v>159066</v>
      </c>
      <c r="Y551" s="81">
        <v>304693</v>
      </c>
      <c r="Z551" s="81">
        <v>102614</v>
      </c>
      <c r="AA551" s="81">
        <v>17379</v>
      </c>
      <c r="AB551" s="81">
        <v>547165</v>
      </c>
      <c r="AC551" s="81">
        <v>0</v>
      </c>
      <c r="AD551" s="81">
        <v>53.730827080695441</v>
      </c>
      <c r="AE551" s="82"/>
      <c r="AF551" s="81">
        <v>16410551.006038541</v>
      </c>
      <c r="AG551" s="81">
        <v>19204802.278949548</v>
      </c>
      <c r="AH551" s="81">
        <v>1269553.4608586554</v>
      </c>
      <c r="AI551" s="81">
        <v>975945994.02885365</v>
      </c>
      <c r="AJ551" s="81">
        <v>1125300322.7236075</v>
      </c>
      <c r="AK551" s="81">
        <v>0</v>
      </c>
      <c r="AL551" s="81">
        <v>0</v>
      </c>
      <c r="AM551" s="81">
        <v>75117578.095782295</v>
      </c>
      <c r="AN551" s="81">
        <v>0</v>
      </c>
      <c r="AO551" s="81">
        <v>0</v>
      </c>
      <c r="AP551" s="82"/>
      <c r="AQ551" s="81">
        <v>3597</v>
      </c>
      <c r="AR551" s="81">
        <v>127</v>
      </c>
      <c r="AS551" s="81">
        <v>0</v>
      </c>
      <c r="AT551" s="81">
        <v>0</v>
      </c>
      <c r="AU551" s="81">
        <v>0</v>
      </c>
      <c r="AV551" s="81">
        <v>0</v>
      </c>
      <c r="AW551" s="81" t="s">
        <v>564</v>
      </c>
      <c r="AX551" s="82"/>
      <c r="AY551" s="81">
        <v>13229.5</v>
      </c>
      <c r="AZ551" s="81">
        <v>1714.6</v>
      </c>
      <c r="BA551" s="81">
        <v>0</v>
      </c>
      <c r="BB551" s="81">
        <v>0</v>
      </c>
      <c r="BC551" s="81">
        <v>0</v>
      </c>
      <c r="BD551" s="81">
        <v>0</v>
      </c>
      <c r="BE551" s="81" t="s">
        <v>564</v>
      </c>
      <c r="BF551" s="82"/>
      <c r="BG551" s="81">
        <v>0</v>
      </c>
      <c r="BH551" s="81">
        <v>0</v>
      </c>
      <c r="BI551" s="81">
        <v>2.7029999999999998</v>
      </c>
      <c r="BJ551" s="81">
        <v>0</v>
      </c>
      <c r="BK551" s="81">
        <v>32.369999999999997</v>
      </c>
      <c r="BL551" s="81">
        <v>0</v>
      </c>
      <c r="BM551" s="82"/>
      <c r="BN551" s="81">
        <v>0</v>
      </c>
      <c r="BO551" s="81">
        <v>0</v>
      </c>
      <c r="BP551" s="81">
        <v>1</v>
      </c>
      <c r="BQ551" s="81">
        <v>0</v>
      </c>
      <c r="BR551" s="81">
        <v>5</v>
      </c>
      <c r="BS551" s="81">
        <v>0</v>
      </c>
      <c r="BT551"/>
      <c r="BU551" s="80">
        <v>35.073</v>
      </c>
      <c r="BV551" s="80">
        <v>0</v>
      </c>
      <c r="BW551" s="80">
        <v>0</v>
      </c>
      <c r="BX551" s="80">
        <v>0</v>
      </c>
      <c r="BY551" s="80">
        <v>0</v>
      </c>
      <c r="BZ551" s="80">
        <v>0</v>
      </c>
      <c r="CA551" s="80">
        <v>0</v>
      </c>
      <c r="CB551" s="80">
        <v>0</v>
      </c>
      <c r="CC551" s="80">
        <v>0</v>
      </c>
    </row>
    <row r="552" spans="1:81">
      <c r="A552" s="80" t="s">
        <v>2255</v>
      </c>
      <c r="B552" s="80">
        <v>488</v>
      </c>
      <c r="C552" s="80">
        <v>12</v>
      </c>
      <c r="D552" s="80">
        <v>29</v>
      </c>
      <c r="E552" s="80">
        <v>2015</v>
      </c>
      <c r="F552" s="80" t="s">
        <v>91</v>
      </c>
      <c r="G552" s="80" t="s">
        <v>2243</v>
      </c>
      <c r="H552" s="80" t="s">
        <v>2244</v>
      </c>
      <c r="I552" s="177"/>
      <c r="J552" s="81">
        <v>17.202732231487555</v>
      </c>
      <c r="K552" s="81">
        <v>21.678688990802375</v>
      </c>
      <c r="L552" s="81">
        <v>6.2873602655822731</v>
      </c>
      <c r="M552" s="81">
        <v>756.11587963983516</v>
      </c>
      <c r="N552" s="81">
        <v>817.97040320853296</v>
      </c>
      <c r="O552" s="81">
        <v>176.50489111836046</v>
      </c>
      <c r="P552" s="81">
        <v>87.239136462397525</v>
      </c>
      <c r="Q552" s="81">
        <v>40.200520414027217</v>
      </c>
      <c r="R552" s="81">
        <v>0</v>
      </c>
      <c r="S552" s="81">
        <v>56.979233107004426</v>
      </c>
      <c r="T552" s="82"/>
      <c r="U552" s="81">
        <v>2317200</v>
      </c>
      <c r="V552" s="81">
        <v>10382</v>
      </c>
      <c r="W552" s="81">
        <v>57</v>
      </c>
      <c r="X552" s="81">
        <v>159066</v>
      </c>
      <c r="Y552" s="81">
        <v>309147</v>
      </c>
      <c r="Z552" s="81">
        <v>102548</v>
      </c>
      <c r="AA552" s="81">
        <v>17360</v>
      </c>
      <c r="AB552" s="81">
        <v>553288</v>
      </c>
      <c r="AC552" s="81">
        <v>0</v>
      </c>
      <c r="AD552" s="81">
        <v>56.979233107004426</v>
      </c>
      <c r="AE552" s="82"/>
      <c r="AF552" s="81">
        <v>23301698.00609871</v>
      </c>
      <c r="AG552" s="81">
        <v>17968802.103708144</v>
      </c>
      <c r="AH552" s="81">
        <v>1281424.5818744416</v>
      </c>
      <c r="AI552" s="81">
        <v>930695377.04914212</v>
      </c>
      <c r="AJ552" s="81">
        <v>1167083292.7618842</v>
      </c>
      <c r="AK552" s="81">
        <v>0</v>
      </c>
      <c r="AL552" s="81">
        <v>0</v>
      </c>
      <c r="AM552" s="81">
        <v>75825799.444132835</v>
      </c>
      <c r="AN552" s="81">
        <v>0</v>
      </c>
      <c r="AO552" s="81">
        <v>0</v>
      </c>
      <c r="AP552" s="82"/>
      <c r="AQ552" s="81">
        <v>3872</v>
      </c>
      <c r="AR552" s="81">
        <v>173</v>
      </c>
      <c r="AS552" s="81">
        <v>0</v>
      </c>
      <c r="AT552" s="81">
        <v>0</v>
      </c>
      <c r="AU552" s="81">
        <v>0</v>
      </c>
      <c r="AV552" s="81">
        <v>0</v>
      </c>
      <c r="AW552" s="81" t="s">
        <v>564</v>
      </c>
      <c r="AX552" s="82"/>
      <c r="AY552" s="81">
        <v>14395.3</v>
      </c>
      <c r="AZ552" s="81">
        <v>2285.4</v>
      </c>
      <c r="BA552" s="81">
        <v>0</v>
      </c>
      <c r="BB552" s="81">
        <v>0</v>
      </c>
      <c r="BC552" s="81">
        <v>0</v>
      </c>
      <c r="BD552" s="81">
        <v>0</v>
      </c>
      <c r="BE552" s="81" t="s">
        <v>564</v>
      </c>
      <c r="BF552" s="82"/>
      <c r="BG552" s="81">
        <v>0</v>
      </c>
      <c r="BH552" s="81">
        <v>0</v>
      </c>
      <c r="BI552" s="81">
        <v>2.548</v>
      </c>
      <c r="BJ552" s="81">
        <v>0</v>
      </c>
      <c r="BK552" s="81">
        <v>32.984999999999999</v>
      </c>
      <c r="BL552" s="81">
        <v>0</v>
      </c>
      <c r="BM552" s="82"/>
      <c r="BN552" s="81">
        <v>0</v>
      </c>
      <c r="BO552" s="81">
        <v>0</v>
      </c>
      <c r="BP552" s="81">
        <v>1</v>
      </c>
      <c r="BQ552" s="81">
        <v>0</v>
      </c>
      <c r="BR552" s="81">
        <v>5</v>
      </c>
      <c r="BS552" s="81">
        <v>0</v>
      </c>
      <c r="BT552"/>
      <c r="BU552" s="80">
        <v>35.533000000000001</v>
      </c>
      <c r="BV552" s="80">
        <v>0</v>
      </c>
      <c r="BW552" s="80">
        <v>0</v>
      </c>
      <c r="BX552" s="80">
        <v>0</v>
      </c>
      <c r="BY552" s="80">
        <v>0</v>
      </c>
      <c r="BZ552" s="80">
        <v>0</v>
      </c>
      <c r="CA552" s="80">
        <v>0</v>
      </c>
      <c r="CB552" s="80">
        <v>0</v>
      </c>
      <c r="CC552" s="80">
        <v>0</v>
      </c>
    </row>
    <row r="553" spans="1:81">
      <c r="A553" s="80" t="s">
        <v>2256</v>
      </c>
      <c r="B553" s="80">
        <v>489</v>
      </c>
      <c r="C553" s="80">
        <v>13</v>
      </c>
      <c r="D553" s="80">
        <v>29</v>
      </c>
      <c r="E553" s="80">
        <v>2016</v>
      </c>
      <c r="F553" s="80" t="s">
        <v>92</v>
      </c>
      <c r="G553" s="80" t="s">
        <v>2243</v>
      </c>
      <c r="H553" s="80" t="s">
        <v>2244</v>
      </c>
      <c r="I553" s="177"/>
      <c r="J553" s="81">
        <v>9.0808492561194072</v>
      </c>
      <c r="K553" s="81">
        <v>22.328796938096222</v>
      </c>
      <c r="L553" s="81">
        <v>7.1049885483476247</v>
      </c>
      <c r="M553" s="81">
        <v>582.40416876806546</v>
      </c>
      <c r="N553" s="81">
        <v>786.49488431870509</v>
      </c>
      <c r="O553" s="81">
        <v>174.35131161605088</v>
      </c>
      <c r="P553" s="81">
        <v>84.065606903118564</v>
      </c>
      <c r="Q553" s="81">
        <v>39.47977196748753</v>
      </c>
      <c r="R553" s="81">
        <v>0</v>
      </c>
      <c r="S553" s="81">
        <v>70.341105064729732</v>
      </c>
      <c r="T553" s="82"/>
      <c r="U553" s="81">
        <v>1430273</v>
      </c>
      <c r="V553" s="81">
        <v>10382</v>
      </c>
      <c r="W553" s="81">
        <v>57</v>
      </c>
      <c r="X553" s="81">
        <v>159066</v>
      </c>
      <c r="Y553" s="81">
        <v>313376</v>
      </c>
      <c r="Z553" s="81">
        <v>102542</v>
      </c>
      <c r="AA553" s="81">
        <v>17302</v>
      </c>
      <c r="AB553" s="81">
        <v>558950</v>
      </c>
      <c r="AC553" s="81">
        <v>0</v>
      </c>
      <c r="AD553" s="81">
        <v>70.341105064729732</v>
      </c>
      <c r="AE553" s="82"/>
      <c r="AF553" s="81">
        <v>13066357.777029891</v>
      </c>
      <c r="AG553" s="81">
        <v>17663809.058878541</v>
      </c>
      <c r="AH553" s="81">
        <v>1102045.512271815</v>
      </c>
      <c r="AI553" s="81">
        <v>899856334.73290181</v>
      </c>
      <c r="AJ553" s="81">
        <v>1135200142.1408501</v>
      </c>
      <c r="AK553" s="81">
        <v>0</v>
      </c>
      <c r="AL553" s="81">
        <v>0</v>
      </c>
      <c r="AM553" s="81">
        <v>76661264.838759631</v>
      </c>
      <c r="AN553" s="81">
        <v>0</v>
      </c>
      <c r="AO553" s="81">
        <v>0</v>
      </c>
      <c r="AP553" s="82"/>
      <c r="AQ553" s="81">
        <v>4100</v>
      </c>
      <c r="AR553" s="81">
        <v>218</v>
      </c>
      <c r="AS553" s="81">
        <v>0</v>
      </c>
      <c r="AT553" s="81">
        <v>0</v>
      </c>
      <c r="AU553" s="81">
        <v>0</v>
      </c>
      <c r="AV553" s="81">
        <v>0</v>
      </c>
      <c r="AW553" s="81" t="s">
        <v>564</v>
      </c>
      <c r="AX553" s="82"/>
      <c r="AY553" s="81">
        <v>15376.4</v>
      </c>
      <c r="AZ553" s="81">
        <v>2937.8</v>
      </c>
      <c r="BA553" s="81">
        <v>0</v>
      </c>
      <c r="BB553" s="81">
        <v>0</v>
      </c>
      <c r="BC553" s="81">
        <v>0</v>
      </c>
      <c r="BD553" s="81">
        <v>0</v>
      </c>
      <c r="BE553" s="81" t="s">
        <v>564</v>
      </c>
      <c r="BF553" s="82"/>
      <c r="BG553" s="81">
        <v>0</v>
      </c>
      <c r="BH553" s="81">
        <v>0</v>
      </c>
      <c r="BI553" s="81">
        <v>2.3260000000000001</v>
      </c>
      <c r="BJ553" s="81">
        <v>0</v>
      </c>
      <c r="BK553" s="81">
        <v>36.212000000000003</v>
      </c>
      <c r="BL553" s="81">
        <v>0</v>
      </c>
      <c r="BM553" s="82"/>
      <c r="BN553" s="81">
        <v>0</v>
      </c>
      <c r="BO553" s="81">
        <v>0</v>
      </c>
      <c r="BP553" s="81">
        <v>1</v>
      </c>
      <c r="BQ553" s="81">
        <v>0</v>
      </c>
      <c r="BR553" s="81">
        <v>6</v>
      </c>
      <c r="BS553" s="81">
        <v>0</v>
      </c>
      <c r="BT553"/>
      <c r="BU553" s="80">
        <v>38.537999999999997</v>
      </c>
      <c r="BV553" s="80">
        <v>0</v>
      </c>
      <c r="BW553" s="80">
        <v>0</v>
      </c>
      <c r="BX553" s="80">
        <v>0</v>
      </c>
      <c r="BY553" s="80">
        <v>0</v>
      </c>
      <c r="BZ553" s="80">
        <v>0</v>
      </c>
      <c r="CA553" s="80">
        <v>0</v>
      </c>
      <c r="CB553" s="80">
        <v>0</v>
      </c>
      <c r="CC553" s="80">
        <v>0</v>
      </c>
    </row>
    <row r="554" spans="1:81">
      <c r="A554" s="80" t="s">
        <v>2257</v>
      </c>
      <c r="B554" s="80">
        <v>490</v>
      </c>
      <c r="C554" s="80">
        <v>14</v>
      </c>
      <c r="D554" s="80">
        <v>29</v>
      </c>
      <c r="E554" s="80">
        <v>2017</v>
      </c>
      <c r="F554" s="80" t="s">
        <v>71</v>
      </c>
      <c r="G554" s="80" t="s">
        <v>2243</v>
      </c>
      <c r="H554" s="80" t="s">
        <v>2244</v>
      </c>
      <c r="I554" s="177"/>
      <c r="J554" s="81">
        <v>10.11474441622814</v>
      </c>
      <c r="K554" s="81">
        <v>22.842751316069457</v>
      </c>
      <c r="L554" s="81">
        <v>5.8516556827505157</v>
      </c>
      <c r="M554" s="81">
        <v>584.29859932762156</v>
      </c>
      <c r="N554" s="81">
        <v>814.03442409616343</v>
      </c>
      <c r="O554" s="81">
        <v>171.28888253603864</v>
      </c>
      <c r="P554" s="81">
        <v>82.770266202966624</v>
      </c>
      <c r="Q554" s="81">
        <v>38.554970622298832</v>
      </c>
      <c r="R554" s="81">
        <v>0</v>
      </c>
      <c r="S554" s="81">
        <v>74.223104825925176</v>
      </c>
      <c r="T554" s="82"/>
      <c r="U554" s="81">
        <v>1720876</v>
      </c>
      <c r="V554" s="81">
        <v>10382</v>
      </c>
      <c r="W554" s="81">
        <v>57</v>
      </c>
      <c r="X554" s="81">
        <v>159066</v>
      </c>
      <c r="Y554" s="81">
        <v>317929</v>
      </c>
      <c r="Z554" s="81">
        <v>102412</v>
      </c>
      <c r="AA554" s="81">
        <v>17144</v>
      </c>
      <c r="AB554" s="81">
        <v>564489</v>
      </c>
      <c r="AC554" s="81">
        <v>0</v>
      </c>
      <c r="AD554" s="81">
        <v>74.223104825925176</v>
      </c>
      <c r="AE554" s="82"/>
      <c r="AF554" s="81">
        <v>14955759.627626261</v>
      </c>
      <c r="AG554" s="81">
        <v>18473304.840996251</v>
      </c>
      <c r="AH554" s="81">
        <v>1233307.7274527401</v>
      </c>
      <c r="AI554" s="81">
        <v>941796277.81760669</v>
      </c>
      <c r="AJ554" s="81">
        <v>1175560116.7949309</v>
      </c>
      <c r="AK554" s="81">
        <v>0</v>
      </c>
      <c r="AL554" s="81">
        <v>0</v>
      </c>
      <c r="AM554" s="81">
        <v>77542093.952325776</v>
      </c>
      <c r="AN554" s="81">
        <v>0</v>
      </c>
      <c r="AO554" s="81">
        <v>0</v>
      </c>
      <c r="AP554" s="82"/>
      <c r="AQ554" s="81">
        <v>4283</v>
      </c>
      <c r="AR554" s="81">
        <v>232</v>
      </c>
      <c r="AS554" s="81">
        <v>0</v>
      </c>
      <c r="AT554" s="81">
        <v>0</v>
      </c>
      <c r="AU554" s="81">
        <v>0</v>
      </c>
      <c r="AV554" s="81">
        <v>0</v>
      </c>
      <c r="AW554" s="81" t="s">
        <v>564</v>
      </c>
      <c r="AX554" s="82"/>
      <c r="AY554" s="81">
        <v>16175.9</v>
      </c>
      <c r="AZ554" s="81">
        <v>3133.7000000000012</v>
      </c>
      <c r="BA554" s="81">
        <v>0</v>
      </c>
      <c r="BB554" s="81">
        <v>0</v>
      </c>
      <c r="BC554" s="81">
        <v>0</v>
      </c>
      <c r="BD554" s="81">
        <v>0</v>
      </c>
      <c r="BE554" s="81" t="s">
        <v>564</v>
      </c>
      <c r="BF554" s="82"/>
      <c r="BG554" s="81">
        <v>0</v>
      </c>
      <c r="BH554" s="81">
        <v>0</v>
      </c>
      <c r="BI554" s="81">
        <v>2.0960000000000001</v>
      </c>
      <c r="BJ554" s="81">
        <v>0</v>
      </c>
      <c r="BK554" s="81">
        <v>91.448999999999998</v>
      </c>
      <c r="BL554" s="81">
        <v>0</v>
      </c>
      <c r="BM554" s="82"/>
      <c r="BN554" s="81">
        <v>0</v>
      </c>
      <c r="BO554" s="81">
        <v>0</v>
      </c>
      <c r="BP554" s="81">
        <v>1</v>
      </c>
      <c r="BQ554" s="81">
        <v>0</v>
      </c>
      <c r="BR554" s="81">
        <v>7</v>
      </c>
      <c r="BS554" s="81">
        <v>0</v>
      </c>
      <c r="BT554"/>
      <c r="BU554" s="80">
        <v>38.274999999999999</v>
      </c>
      <c r="BV554" s="80">
        <v>55.27</v>
      </c>
      <c r="BW554" s="80">
        <v>0</v>
      </c>
      <c r="BX554" s="80">
        <v>0</v>
      </c>
      <c r="BY554" s="80">
        <v>0</v>
      </c>
      <c r="BZ554" s="80">
        <v>0</v>
      </c>
      <c r="CA554" s="80">
        <v>0</v>
      </c>
      <c r="CB554" s="80">
        <v>0</v>
      </c>
      <c r="CC554" s="80">
        <v>0</v>
      </c>
    </row>
    <row r="555" spans="1:81">
      <c r="A555" s="80" t="s">
        <v>2258</v>
      </c>
      <c r="B555" s="80">
        <v>491</v>
      </c>
      <c r="C555" s="80">
        <v>15</v>
      </c>
      <c r="D555" s="80">
        <v>29</v>
      </c>
      <c r="E555" s="80">
        <v>2018</v>
      </c>
      <c r="F555" s="80" t="s">
        <v>93</v>
      </c>
      <c r="G555" s="80" t="s">
        <v>2243</v>
      </c>
      <c r="H555" s="80" t="s">
        <v>2244</v>
      </c>
      <c r="I555" s="177"/>
      <c r="J555" s="81">
        <v>13.320434813635901</v>
      </c>
      <c r="K555" s="81">
        <v>21.474979711274042</v>
      </c>
      <c r="L555" s="81">
        <v>5.4685480152071442</v>
      </c>
      <c r="M555" s="81">
        <v>579.84333179448163</v>
      </c>
      <c r="N555" s="81">
        <v>783.24475311785523</v>
      </c>
      <c r="O555" s="81">
        <v>167.28792235953662</v>
      </c>
      <c r="P555" s="81">
        <v>82.132766848656402</v>
      </c>
      <c r="Q555" s="81">
        <v>36.071338345265204</v>
      </c>
      <c r="R555" s="81">
        <v>0</v>
      </c>
      <c r="S555" s="81">
        <v>76.481708566528027</v>
      </c>
      <c r="T555" s="82"/>
      <c r="U555" s="81">
        <v>2289649</v>
      </c>
      <c r="V555" s="81">
        <v>10382</v>
      </c>
      <c r="W555" s="81">
        <v>57</v>
      </c>
      <c r="X555" s="81">
        <v>159066</v>
      </c>
      <c r="Y555" s="81">
        <v>321531</v>
      </c>
      <c r="Z555" s="81">
        <v>101935</v>
      </c>
      <c r="AA555" s="81">
        <v>17183</v>
      </c>
      <c r="AB555" s="81">
        <v>569132</v>
      </c>
      <c r="AC555" s="81">
        <v>0</v>
      </c>
      <c r="AD555" s="81">
        <v>76.481708566528027</v>
      </c>
      <c r="AE555" s="82"/>
      <c r="AF555" s="81">
        <v>19354290.080520712</v>
      </c>
      <c r="AG555" s="81">
        <v>16384493.234676311</v>
      </c>
      <c r="AH555" s="81">
        <v>1174746.840823283</v>
      </c>
      <c r="AI555" s="81">
        <v>901870011.87412131</v>
      </c>
      <c r="AJ555" s="81">
        <v>1162945992.0328441</v>
      </c>
      <c r="AK555" s="81">
        <v>0</v>
      </c>
      <c r="AL555" s="81">
        <v>0</v>
      </c>
      <c r="AM555" s="81">
        <v>78341651.941542149</v>
      </c>
      <c r="AN555" s="81">
        <v>0</v>
      </c>
      <c r="AO555" s="81">
        <v>0</v>
      </c>
      <c r="AP555" s="82"/>
      <c r="AQ555" s="81">
        <v>4473</v>
      </c>
      <c r="AR555" s="81">
        <v>262</v>
      </c>
      <c r="AS555" s="81">
        <v>0</v>
      </c>
      <c r="AT555" s="81">
        <v>0</v>
      </c>
      <c r="AU555" s="81">
        <v>0</v>
      </c>
      <c r="AV555" s="81">
        <v>1</v>
      </c>
      <c r="AW555" s="81" t="s">
        <v>564</v>
      </c>
      <c r="AX555" s="82"/>
      <c r="AY555" s="81">
        <v>17014.099999999999</v>
      </c>
      <c r="AZ555" s="81">
        <v>3596.4</v>
      </c>
      <c r="BA555" s="81">
        <v>0</v>
      </c>
      <c r="BB555" s="81">
        <v>0</v>
      </c>
      <c r="BC555" s="81">
        <v>0</v>
      </c>
      <c r="BD555" s="81">
        <v>12100</v>
      </c>
      <c r="BE555" s="81" t="s">
        <v>564</v>
      </c>
      <c r="BF555" s="82"/>
      <c r="BG555" s="81">
        <v>0</v>
      </c>
      <c r="BH555" s="81">
        <v>0</v>
      </c>
      <c r="BI555" s="81">
        <v>0</v>
      </c>
      <c r="BJ555" s="81">
        <v>0</v>
      </c>
      <c r="BK555" s="81">
        <v>106.69800000000001</v>
      </c>
      <c r="BL555" s="81">
        <v>0</v>
      </c>
      <c r="BM555" s="82"/>
      <c r="BN555" s="81">
        <v>0</v>
      </c>
      <c r="BO555" s="81">
        <v>0</v>
      </c>
      <c r="BP555" s="81">
        <v>0</v>
      </c>
      <c r="BQ555" s="81">
        <v>0</v>
      </c>
      <c r="BR555" s="81">
        <v>7</v>
      </c>
      <c r="BS555" s="81">
        <v>0</v>
      </c>
      <c r="BT555"/>
      <c r="BU555" s="80">
        <v>34.875999999999998</v>
      </c>
      <c r="BV555" s="80">
        <v>71.822000000000003</v>
      </c>
      <c r="BW555" s="80">
        <v>0</v>
      </c>
      <c r="BX555" s="80">
        <v>0</v>
      </c>
      <c r="BY555" s="80">
        <v>0</v>
      </c>
      <c r="BZ555" s="80">
        <v>0</v>
      </c>
      <c r="CA555" s="80">
        <v>0</v>
      </c>
      <c r="CB555" s="80">
        <v>0</v>
      </c>
      <c r="CC555" s="80">
        <v>0</v>
      </c>
    </row>
    <row r="556" spans="1:81">
      <c r="A556" s="80" t="s">
        <v>2259</v>
      </c>
      <c r="B556" s="80">
        <v>492</v>
      </c>
      <c r="C556" s="80">
        <v>16</v>
      </c>
      <c r="D556" s="80">
        <v>29</v>
      </c>
      <c r="E556" s="80">
        <v>2019</v>
      </c>
      <c r="F556" s="80" t="s">
        <v>73</v>
      </c>
      <c r="G556" s="80" t="s">
        <v>2243</v>
      </c>
      <c r="H556" s="80" t="s">
        <v>2244</v>
      </c>
      <c r="I556" s="177"/>
      <c r="J556" s="81">
        <v>11.406681527634666</v>
      </c>
      <c r="K556" s="81">
        <v>19.44691335597977</v>
      </c>
      <c r="L556" s="81">
        <v>5.5447660184922958</v>
      </c>
      <c r="M556" s="81">
        <v>561.02427119367076</v>
      </c>
      <c r="N556" s="81">
        <v>742.90446172044608</v>
      </c>
      <c r="O556" s="81">
        <v>162.09887002075052</v>
      </c>
      <c r="P556" s="81">
        <v>81.851541963759729</v>
      </c>
      <c r="Q556" s="81">
        <v>35.428127051745065</v>
      </c>
      <c r="R556" s="81">
        <v>0</v>
      </c>
      <c r="S556" s="81">
        <v>80.114276188915099</v>
      </c>
      <c r="T556" s="82"/>
      <c r="U556" s="81">
        <v>2050172</v>
      </c>
      <c r="V556" s="81">
        <v>10382</v>
      </c>
      <c r="W556" s="81">
        <v>57</v>
      </c>
      <c r="X556" s="81">
        <v>159066</v>
      </c>
      <c r="Y556" s="81">
        <v>325606</v>
      </c>
      <c r="Z556" s="81">
        <v>101485</v>
      </c>
      <c r="AA556" s="81">
        <v>16996</v>
      </c>
      <c r="AB556" s="81">
        <v>574118</v>
      </c>
      <c r="AC556" s="81">
        <v>0</v>
      </c>
      <c r="AD556" s="81">
        <v>80.114276188915099</v>
      </c>
      <c r="AE556" s="82"/>
      <c r="AF556" s="81">
        <v>17435782.841644939</v>
      </c>
      <c r="AG556" s="81">
        <v>15803378.67734649</v>
      </c>
      <c r="AH556" s="81">
        <v>1248727.2303513919</v>
      </c>
      <c r="AI556" s="81">
        <v>910595016.09386134</v>
      </c>
      <c r="AJ556" s="81">
        <v>1106394056.8727977</v>
      </c>
      <c r="AK556" s="81">
        <v>0</v>
      </c>
      <c r="AL556" s="81">
        <v>0</v>
      </c>
      <c r="AM556" s="81">
        <v>78190549.642009974</v>
      </c>
      <c r="AN556" s="81">
        <v>0</v>
      </c>
      <c r="AO556" s="81">
        <v>0</v>
      </c>
      <c r="AP556" s="82"/>
      <c r="AQ556" s="81">
        <v>4675</v>
      </c>
      <c r="AR556" s="81">
        <v>291</v>
      </c>
      <c r="AS556" s="81">
        <v>0</v>
      </c>
      <c r="AT556" s="81">
        <v>0</v>
      </c>
      <c r="AU556" s="81">
        <v>0</v>
      </c>
      <c r="AV556" s="81">
        <v>1</v>
      </c>
      <c r="AW556" s="81" t="s">
        <v>564</v>
      </c>
      <c r="AX556" s="82"/>
      <c r="AY556" s="81">
        <v>17875.599999999991</v>
      </c>
      <c r="AZ556" s="81">
        <v>4030.1000000000008</v>
      </c>
      <c r="BA556" s="81">
        <v>0</v>
      </c>
      <c r="BB556" s="81">
        <v>0</v>
      </c>
      <c r="BC556" s="81">
        <v>0</v>
      </c>
      <c r="BD556" s="81">
        <v>12100</v>
      </c>
      <c r="BE556" s="81" t="s">
        <v>564</v>
      </c>
      <c r="BF556" s="82"/>
      <c r="BG556" s="81">
        <v>0</v>
      </c>
      <c r="BH556" s="81">
        <v>0</v>
      </c>
      <c r="BI556" s="81">
        <v>0</v>
      </c>
      <c r="BJ556" s="81">
        <v>0</v>
      </c>
      <c r="BK556" s="81">
        <v>119.279</v>
      </c>
      <c r="BL556" s="81">
        <v>0</v>
      </c>
      <c r="BM556" s="82"/>
      <c r="BN556" s="81">
        <v>0</v>
      </c>
      <c r="BO556" s="81">
        <v>0</v>
      </c>
      <c r="BP556" s="81">
        <v>0</v>
      </c>
      <c r="BQ556" s="81">
        <v>0</v>
      </c>
      <c r="BR556" s="81">
        <v>8</v>
      </c>
      <c r="BS556" s="81">
        <v>0</v>
      </c>
      <c r="BT556"/>
      <c r="BU556" s="80">
        <v>34.133000000000003</v>
      </c>
      <c r="BV556" s="80">
        <v>85.146000000000001</v>
      </c>
      <c r="BW556" s="80">
        <v>0</v>
      </c>
      <c r="BX556" s="80">
        <v>0</v>
      </c>
      <c r="BY556" s="80">
        <v>0</v>
      </c>
      <c r="BZ556" s="80">
        <v>0</v>
      </c>
      <c r="CA556" s="80">
        <v>0</v>
      </c>
      <c r="CB556" s="80">
        <v>0</v>
      </c>
      <c r="CC556" s="80">
        <v>0</v>
      </c>
    </row>
    <row r="557" spans="1:81">
      <c r="A557" s="80" t="s">
        <v>2260</v>
      </c>
      <c r="B557" s="80">
        <v>493</v>
      </c>
      <c r="C557" s="80">
        <v>17</v>
      </c>
      <c r="D557" s="80">
        <v>29</v>
      </c>
      <c r="E557" s="80">
        <v>2020</v>
      </c>
      <c r="F557" s="80" t="s">
        <v>218</v>
      </c>
      <c r="G557" s="80" t="s">
        <v>2243</v>
      </c>
      <c r="H557" s="80" t="s">
        <v>2244</v>
      </c>
      <c r="I557" s="177"/>
      <c r="J557" s="81">
        <v>21.547835154434001</v>
      </c>
      <c r="K557" s="81">
        <v>17.42659545153435</v>
      </c>
      <c r="L557" s="81">
        <v>4.7542367306115318</v>
      </c>
      <c r="M557" s="81">
        <v>475.13800122787711</v>
      </c>
      <c r="N557" s="81">
        <v>746.15977949732905</v>
      </c>
      <c r="O557" s="81">
        <v>141.561133627179</v>
      </c>
      <c r="P557" s="81">
        <v>75.172226436261028</v>
      </c>
      <c r="Q557" s="81">
        <v>33.815614451119792</v>
      </c>
      <c r="R557" s="81">
        <v>0</v>
      </c>
      <c r="S557" s="81">
        <v>75.424701452408797</v>
      </c>
      <c r="T557" s="82"/>
      <c r="U557" s="81">
        <v>4253568</v>
      </c>
      <c r="V557" s="81">
        <v>9222</v>
      </c>
      <c r="W557" s="81">
        <v>60</v>
      </c>
      <c r="X557" s="81">
        <v>154360</v>
      </c>
      <c r="Y557" s="81">
        <v>325403</v>
      </c>
      <c r="Z557" s="81">
        <v>101156</v>
      </c>
      <c r="AA557" s="81">
        <v>16959</v>
      </c>
      <c r="AB557" s="81">
        <v>573504</v>
      </c>
      <c r="AC557" s="81">
        <v>0</v>
      </c>
      <c r="AD557" s="81">
        <v>75.424701452408797</v>
      </c>
      <c r="AE557" s="82"/>
      <c r="AF557" s="81">
        <v>33887740.165494107</v>
      </c>
      <c r="AG557" s="81">
        <v>13332481.319640225</v>
      </c>
      <c r="AH557" s="81">
        <v>1112155.276575017</v>
      </c>
      <c r="AI557" s="81">
        <v>783160337.74640715</v>
      </c>
      <c r="AJ557" s="81">
        <v>1108221662.6718965</v>
      </c>
      <c r="AK557" s="81"/>
      <c r="AL557" s="81"/>
      <c r="AM557" s="81">
        <v>74848643.762336135</v>
      </c>
      <c r="AN557" s="81"/>
      <c r="AO557" s="81"/>
      <c r="AP557" s="82"/>
      <c r="AQ557" s="81">
        <v>4903</v>
      </c>
      <c r="AR557" s="81">
        <v>294</v>
      </c>
      <c r="AS557" s="81">
        <v>0</v>
      </c>
      <c r="AT557" s="81">
        <v>0</v>
      </c>
      <c r="AU557" s="81">
        <v>0</v>
      </c>
      <c r="AV557" s="81">
        <v>1</v>
      </c>
      <c r="AW557" s="81">
        <v>0</v>
      </c>
      <c r="AX557" s="82"/>
      <c r="AY557" s="81">
        <v>18938.29999999993</v>
      </c>
      <c r="AZ557" s="81">
        <v>4062</v>
      </c>
      <c r="BA557" s="81">
        <v>0</v>
      </c>
      <c r="BB557" s="81">
        <v>0</v>
      </c>
      <c r="BC557" s="81">
        <v>0</v>
      </c>
      <c r="BD557" s="81">
        <v>12100</v>
      </c>
      <c r="BE557" s="81">
        <v>0</v>
      </c>
      <c r="BF557" s="82"/>
      <c r="BG557" s="81">
        <v>0</v>
      </c>
      <c r="BH557" s="81">
        <v>0</v>
      </c>
      <c r="BI557" s="81">
        <v>0</v>
      </c>
      <c r="BJ557" s="81">
        <v>0</v>
      </c>
      <c r="BK557" s="81">
        <v>110.17599999999999</v>
      </c>
      <c r="BL557" s="81">
        <v>0</v>
      </c>
      <c r="BM557" s="82"/>
      <c r="BN557" s="81">
        <v>0</v>
      </c>
      <c r="BO557" s="81">
        <v>0</v>
      </c>
      <c r="BP557" s="81">
        <v>0</v>
      </c>
      <c r="BQ557" s="81">
        <v>0</v>
      </c>
      <c r="BR557" s="81">
        <v>8</v>
      </c>
      <c r="BS557" s="81">
        <v>0</v>
      </c>
      <c r="BT557"/>
      <c r="BU557" s="80">
        <v>30.733000000000001</v>
      </c>
      <c r="BV557" s="80">
        <v>79.442999999999998</v>
      </c>
      <c r="BW557" s="80">
        <v>0</v>
      </c>
      <c r="BX557" s="80">
        <v>0</v>
      </c>
      <c r="BY557" s="80">
        <v>0</v>
      </c>
      <c r="BZ557" s="80">
        <v>0</v>
      </c>
      <c r="CA557" s="80">
        <v>0</v>
      </c>
      <c r="CB557" s="80">
        <v>0</v>
      </c>
      <c r="CC557" s="80">
        <v>0</v>
      </c>
    </row>
    <row r="558" spans="1:81">
      <c r="A558" s="80" t="s">
        <v>2261</v>
      </c>
      <c r="B558" s="80">
        <v>493</v>
      </c>
      <c r="C558" s="80">
        <v>18</v>
      </c>
      <c r="D558" s="80">
        <v>29</v>
      </c>
      <c r="E558" s="80">
        <v>2021</v>
      </c>
      <c r="F558" s="80" t="s">
        <v>75</v>
      </c>
      <c r="G558" s="174" t="s">
        <v>2243</v>
      </c>
      <c r="H558" s="80" t="s">
        <v>2244</v>
      </c>
      <c r="I558" s="177"/>
      <c r="J558" s="81">
        <v>22.490035486750603</v>
      </c>
      <c r="K558" s="81">
        <v>19.959483480599058</v>
      </c>
      <c r="L558" s="81">
        <v>5.1101457577088212</v>
      </c>
      <c r="M558" s="81">
        <v>517.94421516916873</v>
      </c>
      <c r="N558" s="81">
        <v>711.21290819366618</v>
      </c>
      <c r="O558" s="81">
        <v>137.69881233933921</v>
      </c>
      <c r="P558" s="81">
        <v>76.706346303209671</v>
      </c>
      <c r="Q558" s="81">
        <v>33.994620622472837</v>
      </c>
      <c r="R558" s="81">
        <v>0</v>
      </c>
      <c r="S558" s="81">
        <v>71.406292236096135</v>
      </c>
      <c r="T558" s="82"/>
      <c r="U558" s="81">
        <v>4379704</v>
      </c>
      <c r="V558" s="81">
        <v>9222</v>
      </c>
      <c r="W558" s="81">
        <v>60</v>
      </c>
      <c r="X558" s="81">
        <v>154360</v>
      </c>
      <c r="Y558" s="81">
        <v>323702</v>
      </c>
      <c r="Z558" s="81">
        <v>101317</v>
      </c>
      <c r="AA558" s="81">
        <v>16876</v>
      </c>
      <c r="AB558" s="81">
        <v>569703</v>
      </c>
      <c r="AC558" s="81">
        <v>0</v>
      </c>
      <c r="AD558" s="81">
        <v>71.406292236096135</v>
      </c>
      <c r="AE558" s="82"/>
      <c r="AF558" s="81">
        <v>34793169.548824981</v>
      </c>
      <c r="AG558" s="81">
        <v>15302874.71213015</v>
      </c>
      <c r="AH558" s="81">
        <v>1137411.5638627133</v>
      </c>
      <c r="AI558" s="81">
        <v>843819518.49035013</v>
      </c>
      <c r="AJ558" s="81">
        <v>1026761800.1229699</v>
      </c>
      <c r="AK558" s="81">
        <v>0</v>
      </c>
      <c r="AL558" s="81">
        <v>0</v>
      </c>
      <c r="AM558" s="81">
        <v>74781430.675768748</v>
      </c>
      <c r="AN558" s="81">
        <v>0</v>
      </c>
      <c r="AO558" s="81">
        <v>0</v>
      </c>
      <c r="AP558" s="82"/>
      <c r="AQ558" s="81">
        <v>5244</v>
      </c>
      <c r="AR558" s="81">
        <v>297</v>
      </c>
      <c r="AS558" s="81">
        <v>0</v>
      </c>
      <c r="AT558" s="81">
        <v>0</v>
      </c>
      <c r="AU558" s="81">
        <v>0</v>
      </c>
      <c r="AV558" s="81">
        <v>1</v>
      </c>
      <c r="AW558" s="81"/>
      <c r="AX558" s="82"/>
      <c r="AY558" s="81">
        <v>20377.999999999942</v>
      </c>
      <c r="AZ558" s="81">
        <v>4096.2</v>
      </c>
      <c r="BA558" s="81">
        <v>0</v>
      </c>
      <c r="BB558" s="81">
        <v>0</v>
      </c>
      <c r="BC558" s="81">
        <v>0</v>
      </c>
      <c r="BD558" s="81">
        <v>12100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2262</v>
      </c>
      <c r="B559" s="80">
        <v>493</v>
      </c>
      <c r="C559" s="80">
        <v>19</v>
      </c>
      <c r="D559" s="80">
        <v>29</v>
      </c>
      <c r="E559" s="80">
        <v>2022</v>
      </c>
      <c r="F559" s="80" t="s">
        <v>568</v>
      </c>
      <c r="G559" s="174" t="s">
        <v>2243</v>
      </c>
      <c r="H559" s="80" t="s">
        <v>2244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5726</v>
      </c>
      <c r="AR559" s="81">
        <v>297</v>
      </c>
      <c r="AS559" s="81">
        <v>0</v>
      </c>
      <c r="AT559" s="81">
        <v>0</v>
      </c>
      <c r="AU559" s="81">
        <v>0</v>
      </c>
      <c r="AV559" s="81">
        <v>1</v>
      </c>
      <c r="AW559" s="81"/>
      <c r="AX559" s="82"/>
      <c r="AY559" s="81">
        <v>22252.199999999961</v>
      </c>
      <c r="AZ559" s="81">
        <v>4095.9999999999995</v>
      </c>
      <c r="BA559" s="81">
        <v>0</v>
      </c>
      <c r="BB559" s="81">
        <v>0</v>
      </c>
      <c r="BC559" s="81">
        <v>0</v>
      </c>
      <c r="BD559" s="81">
        <v>12100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2431</v>
      </c>
      <c r="B560" s="80">
        <v>511</v>
      </c>
      <c r="C560" s="80">
        <v>1</v>
      </c>
      <c r="D560" s="80">
        <v>31</v>
      </c>
      <c r="E560" s="80">
        <v>1990</v>
      </c>
      <c r="F560" s="80" t="s">
        <v>562</v>
      </c>
      <c r="G560" s="80" t="s">
        <v>2432</v>
      </c>
      <c r="H560" s="80" t="s">
        <v>2433</v>
      </c>
      <c r="I560" s="177"/>
      <c r="J560" s="81">
        <v>1567.5202146320564</v>
      </c>
      <c r="K560" s="81">
        <v>304.54680055376679</v>
      </c>
      <c r="L560" s="81">
        <v>1078.0809632760611</v>
      </c>
      <c r="M560" s="81">
        <v>1348.6528423168065</v>
      </c>
      <c r="N560" s="81">
        <v>1392.531075620311</v>
      </c>
      <c r="O560" s="81">
        <v>1159.1452595538028</v>
      </c>
      <c r="P560" s="81">
        <v>1876.6193652415695</v>
      </c>
      <c r="Q560" s="81">
        <v>110.72660814148897</v>
      </c>
      <c r="R560" s="81">
        <v>737.04243302263444</v>
      </c>
      <c r="S560" s="81">
        <v>88.450670000000002</v>
      </c>
      <c r="T560" s="82"/>
      <c r="U560" s="81">
        <v>163817914</v>
      </c>
      <c r="V560" s="81">
        <v>75770</v>
      </c>
      <c r="W560" s="81">
        <v>11892</v>
      </c>
      <c r="X560" s="81">
        <v>503693</v>
      </c>
      <c r="Y560" s="81">
        <v>659880</v>
      </c>
      <c r="Z560" s="81">
        <v>476770</v>
      </c>
      <c r="AA560" s="81">
        <v>455664</v>
      </c>
      <c r="AB560" s="81">
        <v>1797824</v>
      </c>
      <c r="AC560" s="81">
        <v>127657076</v>
      </c>
      <c r="AD560" s="81">
        <v>88.450670000000017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2434</v>
      </c>
      <c r="B561" s="80">
        <v>512</v>
      </c>
      <c r="C561" s="80">
        <v>2</v>
      </c>
      <c r="D561" s="80">
        <v>31</v>
      </c>
      <c r="E561" s="80">
        <v>2005</v>
      </c>
      <c r="F561" s="80" t="s">
        <v>565</v>
      </c>
      <c r="G561" s="80" t="s">
        <v>2432</v>
      </c>
      <c r="H561" s="80" t="s">
        <v>2433</v>
      </c>
      <c r="I561" s="177"/>
      <c r="J561" s="81">
        <v>1676.6375742181401</v>
      </c>
      <c r="K561" s="81">
        <v>177.74108146230571</v>
      </c>
      <c r="L561" s="81">
        <v>916.33754482853669</v>
      </c>
      <c r="M561" s="81">
        <v>2122.269441440691</v>
      </c>
      <c r="N561" s="81">
        <v>1925.2225752449108</v>
      </c>
      <c r="O561" s="81">
        <v>1840.7405142382929</v>
      </c>
      <c r="P561" s="81">
        <v>1997.8427537704235</v>
      </c>
      <c r="Q561" s="81">
        <v>103.6694329116625</v>
      </c>
      <c r="R561" s="81">
        <v>1000.6667893240814</v>
      </c>
      <c r="S561" s="81">
        <v>124.15968819203998</v>
      </c>
      <c r="T561" s="82"/>
      <c r="U561" s="81">
        <v>181046257</v>
      </c>
      <c r="V561" s="81">
        <v>66042</v>
      </c>
      <c r="W561" s="81">
        <v>9746</v>
      </c>
      <c r="X561" s="81">
        <v>454955</v>
      </c>
      <c r="Y561" s="81">
        <v>771145</v>
      </c>
      <c r="Z561" s="81">
        <v>876130</v>
      </c>
      <c r="AA561" s="81">
        <v>397291</v>
      </c>
      <c r="AB561" s="81">
        <v>1759650</v>
      </c>
      <c r="AC561" s="81">
        <v>176947202</v>
      </c>
      <c r="AD561" s="81">
        <v>124.15968819204001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2435</v>
      </c>
      <c r="B562" s="80">
        <v>513</v>
      </c>
      <c r="C562" s="80">
        <v>3</v>
      </c>
      <c r="D562" s="80">
        <v>31</v>
      </c>
      <c r="E562" s="80">
        <v>2006</v>
      </c>
      <c r="F562" s="80" t="s">
        <v>566</v>
      </c>
      <c r="G562" s="80" t="s">
        <v>2432</v>
      </c>
      <c r="H562" s="80" t="s">
        <v>2433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2436</v>
      </c>
      <c r="B563" s="80">
        <v>514</v>
      </c>
      <c r="C563" s="80">
        <v>4</v>
      </c>
      <c r="D563" s="80">
        <v>31</v>
      </c>
      <c r="E563" s="80">
        <v>2007</v>
      </c>
      <c r="F563" s="80" t="s">
        <v>567</v>
      </c>
      <c r="G563" s="80" t="s">
        <v>2432</v>
      </c>
      <c r="H563" s="80" t="s">
        <v>2433</v>
      </c>
      <c r="I563" s="177"/>
      <c r="J563" s="81">
        <v>1475.4006971353499</v>
      </c>
      <c r="K563" s="81">
        <v>163.62015682267449</v>
      </c>
      <c r="L563" s="81">
        <v>698.23337448089922</v>
      </c>
      <c r="M563" s="81">
        <v>2216.3656631188715</v>
      </c>
      <c r="N563" s="81">
        <v>1931.2820846764864</v>
      </c>
      <c r="O563" s="81">
        <v>1794.8072976064227</v>
      </c>
      <c r="P563" s="81">
        <v>1974.9955919829899</v>
      </c>
      <c r="Q563" s="81">
        <v>108.17830239925105</v>
      </c>
      <c r="R563" s="81">
        <v>970.44686458785645</v>
      </c>
      <c r="S563" s="81">
        <v>168.26156298750999</v>
      </c>
      <c r="T563" s="82"/>
      <c r="U563" s="81">
        <v>199029167</v>
      </c>
      <c r="V563" s="81">
        <v>62743</v>
      </c>
      <c r="W563" s="81">
        <v>9980</v>
      </c>
      <c r="X563" s="81">
        <v>556285</v>
      </c>
      <c r="Y563" s="81">
        <v>778579</v>
      </c>
      <c r="Z563" s="81">
        <v>888055</v>
      </c>
      <c r="AA563" s="81">
        <v>386761</v>
      </c>
      <c r="AB563" s="81">
        <v>1739075</v>
      </c>
      <c r="AC563" s="81">
        <v>176527178</v>
      </c>
      <c r="AD563" s="81">
        <v>168.26156298750996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2437</v>
      </c>
      <c r="B564" s="80">
        <v>515</v>
      </c>
      <c r="C564" s="80">
        <v>5</v>
      </c>
      <c r="D564" s="80">
        <v>31</v>
      </c>
      <c r="E564" s="80">
        <v>2008</v>
      </c>
      <c r="F564" s="80" t="s">
        <v>84</v>
      </c>
      <c r="G564" s="80" t="s">
        <v>2432</v>
      </c>
      <c r="H564" s="80" t="s">
        <v>2433</v>
      </c>
      <c r="I564" s="177"/>
      <c r="J564" s="81">
        <v>1404.9676842329059</v>
      </c>
      <c r="K564" s="81">
        <v>127.63124876623496</v>
      </c>
      <c r="L564" s="81">
        <v>603.54361991771236</v>
      </c>
      <c r="M564" s="81">
        <v>2359.3784792988931</v>
      </c>
      <c r="N564" s="81">
        <v>1746.7995447886158</v>
      </c>
      <c r="O564" s="81">
        <v>1742.0790457977812</v>
      </c>
      <c r="P564" s="81">
        <v>1927.6088589510205</v>
      </c>
      <c r="Q564" s="81">
        <v>105.78556297937689</v>
      </c>
      <c r="R564" s="81">
        <v>966.0010389746601</v>
      </c>
      <c r="S564" s="81">
        <v>168.87716473217657</v>
      </c>
      <c r="T564" s="82"/>
      <c r="U564" s="81">
        <v>204983638</v>
      </c>
      <c r="V564" s="81">
        <v>62743</v>
      </c>
      <c r="W564" s="81">
        <v>9980</v>
      </c>
      <c r="X564" s="81">
        <v>556285</v>
      </c>
      <c r="Y564" s="81">
        <v>782188</v>
      </c>
      <c r="Z564" s="81">
        <v>892219</v>
      </c>
      <c r="AA564" s="81">
        <v>377912</v>
      </c>
      <c r="AB564" s="81">
        <v>1728554</v>
      </c>
      <c r="AC564" s="81">
        <v>182464305</v>
      </c>
      <c r="AD564" s="81">
        <v>168.87716473217657</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2438</v>
      </c>
      <c r="B565" s="80">
        <v>516</v>
      </c>
      <c r="C565" s="80">
        <v>6</v>
      </c>
      <c r="D565" s="80">
        <v>31</v>
      </c>
      <c r="E565" s="80">
        <v>2009</v>
      </c>
      <c r="F565" s="80" t="s">
        <v>85</v>
      </c>
      <c r="G565" s="80" t="s">
        <v>2432</v>
      </c>
      <c r="H565" s="80" t="s">
        <v>2433</v>
      </c>
      <c r="I565" s="177"/>
      <c r="J565" s="81">
        <v>1236.1793291275098</v>
      </c>
      <c r="K565" s="81">
        <v>130.47310708193135</v>
      </c>
      <c r="L565" s="81">
        <v>695.09280778103653</v>
      </c>
      <c r="M565" s="81">
        <v>2269.5409138642267</v>
      </c>
      <c r="N565" s="81">
        <v>1649.1312952518108</v>
      </c>
      <c r="O565" s="81">
        <v>1781.1305588736623</v>
      </c>
      <c r="P565" s="81">
        <v>1848.5640661696805</v>
      </c>
      <c r="Q565" s="81">
        <v>100.4131415847871</v>
      </c>
      <c r="R565" s="81">
        <v>997.17473901386495</v>
      </c>
      <c r="S565" s="81">
        <v>152.90749841826749</v>
      </c>
      <c r="T565" s="82"/>
      <c r="U565" s="81">
        <v>171445596</v>
      </c>
      <c r="V565" s="81">
        <v>60502</v>
      </c>
      <c r="W565" s="81">
        <v>16993</v>
      </c>
      <c r="X565" s="81">
        <v>596389</v>
      </c>
      <c r="Y565" s="81">
        <v>786259</v>
      </c>
      <c r="Z565" s="81">
        <v>900405</v>
      </c>
      <c r="AA565" s="81">
        <v>372060</v>
      </c>
      <c r="AB565" s="81">
        <v>1722405</v>
      </c>
      <c r="AC565" s="81">
        <v>183753047</v>
      </c>
      <c r="AD565" s="81">
        <v>152.90749841826744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19.128999999999998</v>
      </c>
      <c r="BH565" s="81">
        <v>11.5</v>
      </c>
      <c r="BI565" s="81">
        <v>922.79900000000009</v>
      </c>
      <c r="BJ565" s="81">
        <v>51.238999999999997</v>
      </c>
      <c r="BK565" s="81">
        <v>251.68800000000002</v>
      </c>
      <c r="BL565" s="81">
        <v>0</v>
      </c>
      <c r="BM565" s="82"/>
      <c r="BN565" s="81">
        <v>3</v>
      </c>
      <c r="BO565" s="81">
        <v>1</v>
      </c>
      <c r="BP565" s="81">
        <v>57</v>
      </c>
      <c r="BQ565" s="81">
        <v>11</v>
      </c>
      <c r="BR565" s="81">
        <v>38</v>
      </c>
      <c r="BS565" s="81">
        <v>0</v>
      </c>
      <c r="BT565"/>
      <c r="BU565" s="80"/>
      <c r="BV565" s="80"/>
      <c r="BW565" s="80"/>
      <c r="BX565" s="80"/>
      <c r="BY565" s="80"/>
      <c r="BZ565" s="80"/>
      <c r="CA565" s="80"/>
      <c r="CB565" s="80"/>
      <c r="CC565" s="80"/>
    </row>
    <row r="566" spans="1:81">
      <c r="A566" s="80" t="s">
        <v>2439</v>
      </c>
      <c r="B566" s="80">
        <v>517</v>
      </c>
      <c r="C566" s="80">
        <v>7</v>
      </c>
      <c r="D566" s="80">
        <v>31</v>
      </c>
      <c r="E566" s="80">
        <v>2010</v>
      </c>
      <c r="F566" s="80" t="s">
        <v>86</v>
      </c>
      <c r="G566" s="80" t="s">
        <v>2432</v>
      </c>
      <c r="H566" s="80" t="s">
        <v>2433</v>
      </c>
      <c r="I566" s="177"/>
      <c r="J566" s="81">
        <v>1241.2339237444373</v>
      </c>
      <c r="K566" s="81">
        <v>138.6383630254949</v>
      </c>
      <c r="L566" s="81">
        <v>639.92423863582155</v>
      </c>
      <c r="M566" s="81">
        <v>2446.0893653853068</v>
      </c>
      <c r="N566" s="81">
        <v>1951.3595707864649</v>
      </c>
      <c r="O566" s="81">
        <v>1786.5984529363786</v>
      </c>
      <c r="P566" s="81">
        <v>1867.4422197563927</v>
      </c>
      <c r="Q566" s="81">
        <v>104.28096945660478</v>
      </c>
      <c r="R566" s="81">
        <v>1011.1784008401582</v>
      </c>
      <c r="S566" s="81">
        <v>179.28368013873921</v>
      </c>
      <c r="T566" s="82"/>
      <c r="U566" s="81">
        <v>181179844</v>
      </c>
      <c r="V566" s="81">
        <v>60502</v>
      </c>
      <c r="W566" s="81">
        <v>16993</v>
      </c>
      <c r="X566" s="81">
        <v>596389</v>
      </c>
      <c r="Y566" s="81">
        <v>789406</v>
      </c>
      <c r="Z566" s="81">
        <v>907366</v>
      </c>
      <c r="AA566" s="81">
        <v>366473</v>
      </c>
      <c r="AB566" s="81">
        <v>1713984</v>
      </c>
      <c r="AC566" s="81">
        <v>176580634</v>
      </c>
      <c r="AD566" s="81">
        <v>179.28368013873919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21.608000000000001</v>
      </c>
      <c r="BH566" s="81">
        <v>11.7</v>
      </c>
      <c r="BI566" s="81">
        <v>978.63499999999999</v>
      </c>
      <c r="BJ566" s="81">
        <v>61.856999999999999</v>
      </c>
      <c r="BK566" s="81">
        <v>317.30080000000004</v>
      </c>
      <c r="BL566" s="81">
        <v>0</v>
      </c>
      <c r="BM566" s="82"/>
      <c r="BN566" s="81">
        <v>3</v>
      </c>
      <c r="BO566" s="81">
        <v>1</v>
      </c>
      <c r="BP566" s="81">
        <v>58</v>
      </c>
      <c r="BQ566" s="81">
        <v>11</v>
      </c>
      <c r="BR566" s="81">
        <v>41</v>
      </c>
      <c r="BS566" s="81">
        <v>0</v>
      </c>
      <c r="BT566"/>
      <c r="BU566" s="80">
        <v>1135.3607999999999</v>
      </c>
      <c r="BV566" s="80">
        <v>163.047</v>
      </c>
      <c r="BW566" s="80">
        <v>0</v>
      </c>
      <c r="BX566" s="80">
        <v>2.6389999999999998</v>
      </c>
      <c r="BY566" s="80">
        <v>4.6070000000000002</v>
      </c>
      <c r="BZ566" s="80">
        <v>0</v>
      </c>
      <c r="CA566" s="80">
        <v>36.03</v>
      </c>
      <c r="CB566" s="80">
        <v>49.417000000000002</v>
      </c>
      <c r="CC566" s="80">
        <v>0</v>
      </c>
    </row>
    <row r="567" spans="1:81">
      <c r="A567" s="80" t="s">
        <v>2440</v>
      </c>
      <c r="B567" s="80">
        <v>518</v>
      </c>
      <c r="C567" s="80">
        <v>8</v>
      </c>
      <c r="D567" s="80">
        <v>31</v>
      </c>
      <c r="E567" s="80">
        <v>2011</v>
      </c>
      <c r="F567" s="80" t="s">
        <v>87</v>
      </c>
      <c r="G567" s="80" t="s">
        <v>2432</v>
      </c>
      <c r="H567" s="80" t="s">
        <v>2433</v>
      </c>
      <c r="I567" s="177"/>
      <c r="J567" s="81">
        <v>1484.0929926141018</v>
      </c>
      <c r="K567" s="81">
        <v>183.4062949691494</v>
      </c>
      <c r="L567" s="81">
        <v>861.02480598289549</v>
      </c>
      <c r="M567" s="81">
        <v>2911.5513280837445</v>
      </c>
      <c r="N567" s="81">
        <v>2413.0949438775888</v>
      </c>
      <c r="O567" s="81">
        <v>1772.9764952812372</v>
      </c>
      <c r="P567" s="81">
        <v>1799.3284193969953</v>
      </c>
      <c r="Q567" s="81">
        <v>119.72989114906213</v>
      </c>
      <c r="R567" s="81">
        <v>998.04003430219461</v>
      </c>
      <c r="S567" s="81">
        <v>182.12798578235771</v>
      </c>
      <c r="T567" s="82"/>
      <c r="U567" s="81">
        <v>182566398</v>
      </c>
      <c r="V567" s="81">
        <v>60502</v>
      </c>
      <c r="W567" s="81">
        <v>16993</v>
      </c>
      <c r="X567" s="81">
        <v>596389</v>
      </c>
      <c r="Y567" s="81">
        <v>792803</v>
      </c>
      <c r="Z567" s="81">
        <v>920010</v>
      </c>
      <c r="AA567" s="81">
        <v>363614</v>
      </c>
      <c r="AB567" s="81">
        <v>1706081</v>
      </c>
      <c r="AC567" s="81">
        <v>173998052</v>
      </c>
      <c r="AD567" s="81">
        <v>182.12798578235771</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21.782</v>
      </c>
      <c r="BH567" s="81">
        <v>11.906000000000001</v>
      </c>
      <c r="BI567" s="81">
        <v>954.62300000000005</v>
      </c>
      <c r="BJ567" s="81">
        <v>131.84899999999999</v>
      </c>
      <c r="BK567" s="81">
        <v>309.63100000000003</v>
      </c>
      <c r="BL567" s="81">
        <v>0</v>
      </c>
      <c r="BM567" s="82"/>
      <c r="BN567" s="81">
        <v>4</v>
      </c>
      <c r="BO567" s="81">
        <v>1</v>
      </c>
      <c r="BP567" s="81">
        <v>59</v>
      </c>
      <c r="BQ567" s="81">
        <v>12</v>
      </c>
      <c r="BR567" s="81">
        <v>43</v>
      </c>
      <c r="BS567" s="81">
        <v>0</v>
      </c>
      <c r="BT567"/>
      <c r="BU567" s="80">
        <v>1194.5309999999999</v>
      </c>
      <c r="BV567" s="80">
        <v>161.50399999999999</v>
      </c>
      <c r="BW567" s="80">
        <v>0</v>
      </c>
      <c r="BX567" s="80">
        <v>2.4910000000000001</v>
      </c>
      <c r="BY567" s="80">
        <v>3.4750000000000001</v>
      </c>
      <c r="BZ567" s="80">
        <v>0</v>
      </c>
      <c r="CA567" s="80">
        <v>24.39</v>
      </c>
      <c r="CB567" s="80">
        <v>43.4</v>
      </c>
      <c r="CC567" s="80">
        <v>0</v>
      </c>
    </row>
    <row r="568" spans="1:81">
      <c r="A568" s="80" t="s">
        <v>2441</v>
      </c>
      <c r="B568" s="80">
        <v>519</v>
      </c>
      <c r="C568" s="80">
        <v>9</v>
      </c>
      <c r="D568" s="80">
        <v>31</v>
      </c>
      <c r="E568" s="80">
        <v>2012</v>
      </c>
      <c r="F568" s="80" t="s">
        <v>88</v>
      </c>
      <c r="G568" s="80" t="s">
        <v>2432</v>
      </c>
      <c r="H568" s="80" t="s">
        <v>2433</v>
      </c>
      <c r="I568" s="177"/>
      <c r="J568" s="81">
        <v>1464.3708919723474</v>
      </c>
      <c r="K568" s="81">
        <v>187.83309255954291</v>
      </c>
      <c r="L568" s="81">
        <v>872.56503522748517</v>
      </c>
      <c r="M568" s="81">
        <v>3256.7630976752998</v>
      </c>
      <c r="N568" s="81">
        <v>2502.9442496719098</v>
      </c>
      <c r="O568" s="81">
        <v>1784.122934110542</v>
      </c>
      <c r="P568" s="81">
        <v>1784.3195686132494</v>
      </c>
      <c r="Q568" s="81">
        <v>129.72576124898055</v>
      </c>
      <c r="R568" s="81">
        <v>1025.4042614913833</v>
      </c>
      <c r="S568" s="81">
        <v>159.90066198815492</v>
      </c>
      <c r="T568" s="82"/>
      <c r="U568" s="81">
        <v>174871521</v>
      </c>
      <c r="V568" s="81">
        <v>60502</v>
      </c>
      <c r="W568" s="81">
        <v>16993</v>
      </c>
      <c r="X568" s="81">
        <v>596389</v>
      </c>
      <c r="Y568" s="81">
        <v>797800</v>
      </c>
      <c r="Z568" s="81">
        <v>933137</v>
      </c>
      <c r="AA568" s="81">
        <v>358541</v>
      </c>
      <c r="AB568" s="81">
        <v>1701387</v>
      </c>
      <c r="AC568" s="81">
        <v>174138470</v>
      </c>
      <c r="AD568" s="81">
        <v>159.90066198815492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21.736000000000001</v>
      </c>
      <c r="BH568" s="81">
        <v>15.087999999999999</v>
      </c>
      <c r="BI568" s="81">
        <v>1113.365</v>
      </c>
      <c r="BJ568" s="81">
        <v>210.864</v>
      </c>
      <c r="BK568" s="81">
        <v>339.00599999999997</v>
      </c>
      <c r="BL568" s="81">
        <v>0</v>
      </c>
      <c r="BM568" s="82"/>
      <c r="BN568" s="81">
        <v>4</v>
      </c>
      <c r="BO568" s="81">
        <v>1</v>
      </c>
      <c r="BP568" s="81">
        <v>62</v>
      </c>
      <c r="BQ568" s="81">
        <v>12</v>
      </c>
      <c r="BR568" s="81">
        <v>42</v>
      </c>
      <c r="BS568" s="81">
        <v>0</v>
      </c>
      <c r="BT568"/>
      <c r="BU568" s="80">
        <v>1508.944</v>
      </c>
      <c r="BV568" s="80">
        <v>149.46</v>
      </c>
      <c r="BW568" s="80">
        <v>0</v>
      </c>
      <c r="BX568" s="80">
        <v>0</v>
      </c>
      <c r="BY568" s="80">
        <v>0.115</v>
      </c>
      <c r="BZ568" s="80">
        <v>0</v>
      </c>
      <c r="CA568" s="80">
        <v>17.835999999999999</v>
      </c>
      <c r="CB568" s="80">
        <v>23.704000000000001</v>
      </c>
      <c r="CC568" s="80">
        <v>0</v>
      </c>
    </row>
    <row r="569" spans="1:81">
      <c r="A569" s="80" t="s">
        <v>2442</v>
      </c>
      <c r="B569" s="80">
        <v>520</v>
      </c>
      <c r="C569" s="80">
        <v>10</v>
      </c>
      <c r="D569" s="80">
        <v>31</v>
      </c>
      <c r="E569" s="80">
        <v>2013</v>
      </c>
      <c r="F569" s="80" t="s">
        <v>89</v>
      </c>
      <c r="G569" s="80" t="s">
        <v>2432</v>
      </c>
      <c r="H569" s="80" t="s">
        <v>2433</v>
      </c>
      <c r="I569" s="177"/>
      <c r="J569" s="81">
        <v>1679.2373444944858</v>
      </c>
      <c r="K569" s="81">
        <v>165.39760282793492</v>
      </c>
      <c r="L569" s="81">
        <v>798.64420818009739</v>
      </c>
      <c r="M569" s="81">
        <v>3262.0465206930626</v>
      </c>
      <c r="N569" s="81">
        <v>2703.0178430059386</v>
      </c>
      <c r="O569" s="81">
        <v>1730.8740475249447</v>
      </c>
      <c r="P569" s="81">
        <v>1767.6494046700168</v>
      </c>
      <c r="Q569" s="81">
        <v>131.72146777024031</v>
      </c>
      <c r="R569" s="81">
        <v>1072.2944467587126</v>
      </c>
      <c r="S569" s="81">
        <v>160.36147089384841</v>
      </c>
      <c r="T569" s="82"/>
      <c r="U569" s="81">
        <v>180209262</v>
      </c>
      <c r="V569" s="81">
        <v>60502</v>
      </c>
      <c r="W569" s="81">
        <v>16993</v>
      </c>
      <c r="X569" s="81">
        <v>596389</v>
      </c>
      <c r="Y569" s="81">
        <v>802845</v>
      </c>
      <c r="Z569" s="81">
        <v>945706</v>
      </c>
      <c r="AA569" s="81">
        <v>353858</v>
      </c>
      <c r="AB569" s="81">
        <v>1702791</v>
      </c>
      <c r="AC569" s="81">
        <v>177756191</v>
      </c>
      <c r="AD569" s="81">
        <v>160.36147089384841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22.186</v>
      </c>
      <c r="BH569" s="81">
        <v>17.725999999999999</v>
      </c>
      <c r="BI569" s="81">
        <v>1184.0340000000001</v>
      </c>
      <c r="BJ569" s="81">
        <v>197.00299999999999</v>
      </c>
      <c r="BK569" s="81">
        <v>382.08400000000006</v>
      </c>
      <c r="BL569" s="81">
        <v>0</v>
      </c>
      <c r="BM569" s="82"/>
      <c r="BN569" s="81">
        <v>4</v>
      </c>
      <c r="BO569" s="81">
        <v>1</v>
      </c>
      <c r="BP569" s="81">
        <v>62</v>
      </c>
      <c r="BQ569" s="81">
        <v>12</v>
      </c>
      <c r="BR569" s="81">
        <v>42</v>
      </c>
      <c r="BS569" s="81">
        <v>0</v>
      </c>
      <c r="BT569"/>
      <c r="BU569" s="80">
        <v>1604.3140000000001</v>
      </c>
      <c r="BV569" s="80">
        <v>152.72800000000001</v>
      </c>
      <c r="BW569" s="80">
        <v>0</v>
      </c>
      <c r="BX569" s="80">
        <v>0</v>
      </c>
      <c r="BY569" s="80">
        <v>0</v>
      </c>
      <c r="BZ569" s="80">
        <v>0</v>
      </c>
      <c r="CA569" s="80">
        <v>16.844999999999999</v>
      </c>
      <c r="CB569" s="80">
        <v>29.146000000000001</v>
      </c>
      <c r="CC569" s="80">
        <v>0</v>
      </c>
    </row>
    <row r="570" spans="1:81">
      <c r="A570" s="80" t="s">
        <v>2443</v>
      </c>
      <c r="B570" s="80">
        <v>521</v>
      </c>
      <c r="C570" s="80">
        <v>11</v>
      </c>
      <c r="D570" s="80">
        <v>31</v>
      </c>
      <c r="E570" s="80">
        <v>2014</v>
      </c>
      <c r="F570" s="80" t="s">
        <v>90</v>
      </c>
      <c r="G570" s="80" t="s">
        <v>2432</v>
      </c>
      <c r="H570" s="80" t="s">
        <v>2433</v>
      </c>
      <c r="I570" s="177"/>
      <c r="J570" s="81">
        <v>1533.2563244028058</v>
      </c>
      <c r="K570" s="81">
        <v>165.23616663511325</v>
      </c>
      <c r="L570" s="81">
        <v>694.86563033246728</v>
      </c>
      <c r="M570" s="81">
        <v>3018.9563066471983</v>
      </c>
      <c r="N570" s="81">
        <v>2595.111901533166</v>
      </c>
      <c r="O570" s="81">
        <v>1661.018622943599</v>
      </c>
      <c r="P570" s="81">
        <v>1752.800899378999</v>
      </c>
      <c r="Q570" s="81">
        <v>125.53736658192406</v>
      </c>
      <c r="R570" s="81">
        <v>1093.0928849629152</v>
      </c>
      <c r="S570" s="81">
        <v>155.51362735429632</v>
      </c>
      <c r="T570" s="82"/>
      <c r="U570" s="81">
        <v>191042935</v>
      </c>
      <c r="V570" s="81">
        <v>52771</v>
      </c>
      <c r="W570" s="81">
        <v>14874</v>
      </c>
      <c r="X570" s="81">
        <v>594637</v>
      </c>
      <c r="Y570" s="81">
        <v>804220</v>
      </c>
      <c r="Z570" s="81">
        <v>955830</v>
      </c>
      <c r="AA570" s="81">
        <v>349070</v>
      </c>
      <c r="AB570" s="81">
        <v>1691427</v>
      </c>
      <c r="AC570" s="81">
        <v>181773759</v>
      </c>
      <c r="AD570" s="81">
        <v>155.51362735429626</v>
      </c>
      <c r="AE570" s="82"/>
      <c r="AF570" s="81">
        <v>1841904889.8268082</v>
      </c>
      <c r="AG570" s="81">
        <v>134924298.65367776</v>
      </c>
      <c r="AH570" s="81">
        <v>146230257.04835916</v>
      </c>
      <c r="AI570" s="81">
        <v>3522030791.0885406</v>
      </c>
      <c r="AJ570" s="81">
        <v>3590624044.4231668</v>
      </c>
      <c r="AK570" s="81">
        <v>0</v>
      </c>
      <c r="AL570" s="81">
        <v>0</v>
      </c>
      <c r="AM570" s="81">
        <v>232207651.74273708</v>
      </c>
      <c r="AN570" s="81">
        <v>0</v>
      </c>
      <c r="AO570" s="81">
        <v>0</v>
      </c>
      <c r="AP570" s="82"/>
      <c r="AQ570" s="81">
        <v>39080</v>
      </c>
      <c r="AR570" s="81">
        <v>8836</v>
      </c>
      <c r="AS570" s="81">
        <v>26</v>
      </c>
      <c r="AT570" s="81">
        <v>7</v>
      </c>
      <c r="AU570" s="81">
        <v>1</v>
      </c>
      <c r="AV570" s="81">
        <v>3</v>
      </c>
      <c r="AW570" s="81" t="s">
        <v>564</v>
      </c>
      <c r="AX570" s="82"/>
      <c r="AY570" s="81">
        <v>173516.51399999997</v>
      </c>
      <c r="AZ570" s="81">
        <v>681692.8</v>
      </c>
      <c r="BA570" s="81">
        <v>253061.5</v>
      </c>
      <c r="BB570" s="81">
        <v>4089.9</v>
      </c>
      <c r="BC570" s="81">
        <v>1800</v>
      </c>
      <c r="BD570" s="81">
        <v>8530.7999999999993</v>
      </c>
      <c r="BE570" s="81" t="s">
        <v>564</v>
      </c>
      <c r="BF570" s="82"/>
      <c r="BG570" s="81">
        <v>23.936999999999998</v>
      </c>
      <c r="BH570" s="81">
        <v>17.829999999999998</v>
      </c>
      <c r="BI570" s="81">
        <v>1150.6559999999999</v>
      </c>
      <c r="BJ570" s="81">
        <v>179.51</v>
      </c>
      <c r="BK570" s="81">
        <v>354.28900000000004</v>
      </c>
      <c r="BL570" s="81">
        <v>0</v>
      </c>
      <c r="BM570" s="82"/>
      <c r="BN570" s="81">
        <v>4</v>
      </c>
      <c r="BO570" s="81">
        <v>1</v>
      </c>
      <c r="BP570" s="81">
        <v>61</v>
      </c>
      <c r="BQ570" s="81">
        <v>11</v>
      </c>
      <c r="BR570" s="81">
        <v>39</v>
      </c>
      <c r="BS570" s="81">
        <v>0</v>
      </c>
      <c r="BT570"/>
      <c r="BU570" s="80">
        <v>1531.242</v>
      </c>
      <c r="BV570" s="80">
        <v>154.37799999999999</v>
      </c>
      <c r="BW570" s="80">
        <v>0</v>
      </c>
      <c r="BX570" s="80">
        <v>0</v>
      </c>
      <c r="BY570" s="80">
        <v>0</v>
      </c>
      <c r="BZ570" s="80">
        <v>0</v>
      </c>
      <c r="CA570" s="80">
        <v>14.984999999999999</v>
      </c>
      <c r="CB570" s="80">
        <v>25.617000000000001</v>
      </c>
      <c r="CC570" s="80">
        <v>0</v>
      </c>
    </row>
    <row r="571" spans="1:81">
      <c r="A571" s="80" t="s">
        <v>2444</v>
      </c>
      <c r="B571" s="80">
        <v>522</v>
      </c>
      <c r="C571" s="80">
        <v>12</v>
      </c>
      <c r="D571" s="80">
        <v>31</v>
      </c>
      <c r="E571" s="80">
        <v>2015</v>
      </c>
      <c r="F571" s="80" t="s">
        <v>91</v>
      </c>
      <c r="G571" s="80" t="s">
        <v>2432</v>
      </c>
      <c r="H571" s="80" t="s">
        <v>2433</v>
      </c>
      <c r="I571" s="177"/>
      <c r="J571" s="81">
        <v>1432.407575110569</v>
      </c>
      <c r="K571" s="81">
        <v>138.16351584202658</v>
      </c>
      <c r="L571" s="81">
        <v>746.17746877098898</v>
      </c>
      <c r="M571" s="81">
        <v>3021.7553510647217</v>
      </c>
      <c r="N571" s="81">
        <v>2267.5590919832175</v>
      </c>
      <c r="O571" s="81">
        <v>1655.161070674179</v>
      </c>
      <c r="P571" s="81">
        <v>1733.6165218044341</v>
      </c>
      <c r="Q571" s="81">
        <v>122.02840914026606</v>
      </c>
      <c r="R571" s="81">
        <v>1036.9467719299</v>
      </c>
      <c r="S571" s="81">
        <v>155.10054662006183</v>
      </c>
      <c r="T571" s="82"/>
      <c r="U571" s="81">
        <v>205097155</v>
      </c>
      <c r="V571" s="81">
        <v>52771</v>
      </c>
      <c r="W571" s="81">
        <v>14874</v>
      </c>
      <c r="X571" s="81">
        <v>594637</v>
      </c>
      <c r="Y571" s="81">
        <v>805329</v>
      </c>
      <c r="Z571" s="81">
        <v>961636</v>
      </c>
      <c r="AA571" s="81">
        <v>344978</v>
      </c>
      <c r="AB571" s="81">
        <v>1679502</v>
      </c>
      <c r="AC571" s="81">
        <v>177631880</v>
      </c>
      <c r="AD571" s="81">
        <v>155.10054662006172</v>
      </c>
      <c r="AE571" s="82"/>
      <c r="AF571" s="81">
        <v>1938688118.8096926</v>
      </c>
      <c r="AG571" s="81">
        <v>118593034.81431666</v>
      </c>
      <c r="AH571" s="81">
        <v>124789496.38421611</v>
      </c>
      <c r="AI571" s="81">
        <v>3652558521.5031433</v>
      </c>
      <c r="AJ571" s="81">
        <v>3323521725.2515554</v>
      </c>
      <c r="AK571" s="81">
        <v>0</v>
      </c>
      <c r="AL571" s="81">
        <v>0</v>
      </c>
      <c r="AM571" s="81">
        <v>230168703.85408673</v>
      </c>
      <c r="AN571" s="81">
        <v>0</v>
      </c>
      <c r="AO571" s="81">
        <v>0</v>
      </c>
      <c r="AP571" s="82"/>
      <c r="AQ571" s="81">
        <v>42012</v>
      </c>
      <c r="AR571" s="81">
        <v>11216</v>
      </c>
      <c r="AS571" s="81">
        <v>27</v>
      </c>
      <c r="AT571" s="81">
        <v>10</v>
      </c>
      <c r="AU571" s="81">
        <v>1</v>
      </c>
      <c r="AV571" s="81">
        <v>7</v>
      </c>
      <c r="AW571" s="81" t="s">
        <v>564</v>
      </c>
      <c r="AX571" s="82"/>
      <c r="AY571" s="81">
        <v>191202.90599999993</v>
      </c>
      <c r="AZ571" s="81">
        <v>939067.99999999977</v>
      </c>
      <c r="BA571" s="81">
        <v>259961.5</v>
      </c>
      <c r="BB571" s="81">
        <v>6868.6</v>
      </c>
      <c r="BC571" s="81">
        <v>1410</v>
      </c>
      <c r="BD571" s="81">
        <v>42564.800000000003</v>
      </c>
      <c r="BE571" s="81" t="s">
        <v>564</v>
      </c>
      <c r="BF571" s="82"/>
      <c r="BG571" s="81">
        <v>25.204000000000001</v>
      </c>
      <c r="BH571" s="81">
        <v>17.209</v>
      </c>
      <c r="BI571" s="81">
        <v>1137.972</v>
      </c>
      <c r="BJ571" s="81">
        <v>111.377</v>
      </c>
      <c r="BK571" s="81">
        <v>332.37200000000001</v>
      </c>
      <c r="BL571" s="81">
        <v>0</v>
      </c>
      <c r="BM571" s="82"/>
      <c r="BN571" s="81">
        <v>5</v>
      </c>
      <c r="BO571" s="81">
        <v>1</v>
      </c>
      <c r="BP571" s="81">
        <v>62</v>
      </c>
      <c r="BQ571" s="81">
        <v>11</v>
      </c>
      <c r="BR571" s="81">
        <v>39</v>
      </c>
      <c r="BS571" s="81">
        <v>0</v>
      </c>
      <c r="BT571"/>
      <c r="BU571" s="80">
        <v>1406.779</v>
      </c>
      <c r="BV571" s="80">
        <v>149.25399999999999</v>
      </c>
      <c r="BW571" s="80">
        <v>0</v>
      </c>
      <c r="BX571" s="80">
        <v>0</v>
      </c>
      <c r="BY571" s="80">
        <v>0</v>
      </c>
      <c r="BZ571" s="80">
        <v>0</v>
      </c>
      <c r="CA571" s="80">
        <v>28.728999999999999</v>
      </c>
      <c r="CB571" s="80">
        <v>39.372</v>
      </c>
      <c r="CC571" s="80">
        <v>0</v>
      </c>
    </row>
    <row r="572" spans="1:81">
      <c r="A572" s="80" t="s">
        <v>2445</v>
      </c>
      <c r="B572" s="80">
        <v>523</v>
      </c>
      <c r="C572" s="80">
        <v>13</v>
      </c>
      <c r="D572" s="80">
        <v>31</v>
      </c>
      <c r="E572" s="80">
        <v>2016</v>
      </c>
      <c r="F572" s="80" t="s">
        <v>92</v>
      </c>
      <c r="G572" s="80" t="s">
        <v>2432</v>
      </c>
      <c r="H572" s="80" t="s">
        <v>2433</v>
      </c>
      <c r="I572" s="177"/>
      <c r="J572" s="81">
        <v>1275.7237652731847</v>
      </c>
      <c r="K572" s="81">
        <v>133.65624944604562</v>
      </c>
      <c r="L572" s="81">
        <v>658.75188460907941</v>
      </c>
      <c r="M572" s="81">
        <v>2348.3691838297541</v>
      </c>
      <c r="N572" s="81">
        <v>2089.2478827702607</v>
      </c>
      <c r="O572" s="81">
        <v>1647.3854245460971</v>
      </c>
      <c r="P572" s="81">
        <v>1706.2713926376402</v>
      </c>
      <c r="Q572" s="81">
        <v>117.81443435206208</v>
      </c>
      <c r="R572" s="81">
        <v>1064.2753970056347</v>
      </c>
      <c r="S572" s="81">
        <v>151.2058204496158</v>
      </c>
      <c r="T572" s="82"/>
      <c r="U572" s="81">
        <v>195756003</v>
      </c>
      <c r="V572" s="81">
        <v>52771</v>
      </c>
      <c r="W572" s="81">
        <v>14874</v>
      </c>
      <c r="X572" s="81">
        <v>594637</v>
      </c>
      <c r="Y572" s="81">
        <v>807169</v>
      </c>
      <c r="Z572" s="81">
        <v>968884</v>
      </c>
      <c r="AA572" s="81">
        <v>351177</v>
      </c>
      <c r="AB572" s="81">
        <v>1668003</v>
      </c>
      <c r="AC572" s="81">
        <v>181767761.634927</v>
      </c>
      <c r="AD572" s="81">
        <v>151.2058204496158</v>
      </c>
      <c r="AE572" s="82"/>
      <c r="AF572" s="81">
        <v>1780080299.933846</v>
      </c>
      <c r="AG572" s="81">
        <v>114284702.0212108</v>
      </c>
      <c r="AH572" s="81">
        <v>105164566.43715329</v>
      </c>
      <c r="AI572" s="81">
        <v>3676269914.1850328</v>
      </c>
      <c r="AJ572" s="81">
        <v>3388214121.972055</v>
      </c>
      <c r="AK572" s="81"/>
      <c r="AL572" s="81"/>
      <c r="AM572" s="81">
        <v>228770408.3278389</v>
      </c>
      <c r="AN572" s="81"/>
      <c r="AO572" s="81"/>
      <c r="AP572" s="82"/>
      <c r="AQ572" s="81">
        <v>44771</v>
      </c>
      <c r="AR572" s="81">
        <v>13209</v>
      </c>
      <c r="AS572" s="81">
        <v>32</v>
      </c>
      <c r="AT572" s="81">
        <v>12</v>
      </c>
      <c r="AU572" s="81">
        <v>1</v>
      </c>
      <c r="AV572" s="81">
        <v>7</v>
      </c>
      <c r="AW572" s="81" t="s">
        <v>564</v>
      </c>
      <c r="AX572" s="82"/>
      <c r="AY572" s="81">
        <v>207389.75599999999</v>
      </c>
      <c r="AZ572" s="81">
        <v>1141235.3</v>
      </c>
      <c r="BA572" s="81">
        <v>260056.7</v>
      </c>
      <c r="BB572" s="81">
        <v>9848.6</v>
      </c>
      <c r="BC572" s="81">
        <v>1410</v>
      </c>
      <c r="BD572" s="81">
        <v>42564.800000000003</v>
      </c>
      <c r="BE572" s="81" t="s">
        <v>564</v>
      </c>
      <c r="BF572" s="82"/>
      <c r="BG572" s="81">
        <v>21.599</v>
      </c>
      <c r="BH572" s="81">
        <v>15.863</v>
      </c>
      <c r="BI572" s="81">
        <v>1137.665</v>
      </c>
      <c r="BJ572" s="81">
        <v>54.863999999999997</v>
      </c>
      <c r="BK572" s="81">
        <v>329.05900000000003</v>
      </c>
      <c r="BL572" s="81">
        <v>0</v>
      </c>
      <c r="BM572" s="82"/>
      <c r="BN572" s="81">
        <v>5</v>
      </c>
      <c r="BO572" s="81">
        <v>1</v>
      </c>
      <c r="BP572" s="81">
        <v>63</v>
      </c>
      <c r="BQ572" s="81">
        <v>11</v>
      </c>
      <c r="BR572" s="81">
        <v>43</v>
      </c>
      <c r="BS572" s="81">
        <v>0</v>
      </c>
      <c r="BT572"/>
      <c r="BU572" s="80">
        <v>1344.2080000000001</v>
      </c>
      <c r="BV572" s="80">
        <v>144.001</v>
      </c>
      <c r="BW572" s="80">
        <v>0</v>
      </c>
      <c r="BX572" s="80">
        <v>0</v>
      </c>
      <c r="BY572" s="80">
        <v>0</v>
      </c>
      <c r="BZ572" s="80">
        <v>3.2149999999999999</v>
      </c>
      <c r="CA572" s="80">
        <v>42.709000000000003</v>
      </c>
      <c r="CB572" s="80">
        <v>24.917000000000002</v>
      </c>
      <c r="CC572" s="80">
        <v>0</v>
      </c>
    </row>
    <row r="573" spans="1:81">
      <c r="A573" s="80" t="s">
        <v>2446</v>
      </c>
      <c r="B573" s="80">
        <v>524</v>
      </c>
      <c r="C573" s="80">
        <v>14</v>
      </c>
      <c r="D573" s="80">
        <v>31</v>
      </c>
      <c r="E573" s="80">
        <v>2017</v>
      </c>
      <c r="F573" s="80" t="s">
        <v>71</v>
      </c>
      <c r="G573" s="80" t="s">
        <v>2432</v>
      </c>
      <c r="H573" s="80" t="s">
        <v>2433</v>
      </c>
      <c r="I573" s="177"/>
      <c r="J573" s="81">
        <v>1168.4579572292037</v>
      </c>
      <c r="K573" s="81">
        <v>138.66841507370467</v>
      </c>
      <c r="L573" s="81">
        <v>601.07681719328832</v>
      </c>
      <c r="M573" s="81">
        <v>2127.0133453886133</v>
      </c>
      <c r="N573" s="81">
        <v>2156.0290830109311</v>
      </c>
      <c r="O573" s="81">
        <v>1634.4513890805304</v>
      </c>
      <c r="P573" s="81">
        <v>1684.2281477429362</v>
      </c>
      <c r="Q573" s="81">
        <v>113.09824140739174</v>
      </c>
      <c r="R573" s="81">
        <v>1044.2177108387332</v>
      </c>
      <c r="S573" s="81">
        <v>164.73140438065266</v>
      </c>
      <c r="T573" s="82"/>
      <c r="U573" s="81">
        <v>206737995</v>
      </c>
      <c r="V573" s="81">
        <v>52771</v>
      </c>
      <c r="W573" s="81">
        <v>14874</v>
      </c>
      <c r="X573" s="81">
        <v>594637</v>
      </c>
      <c r="Y573" s="81">
        <v>807682</v>
      </c>
      <c r="Z573" s="81">
        <v>977223</v>
      </c>
      <c r="AA573" s="81">
        <v>348850</v>
      </c>
      <c r="AB573" s="81">
        <v>1655888</v>
      </c>
      <c r="AC573" s="81">
        <v>181880785</v>
      </c>
      <c r="AD573" s="81">
        <v>164.73140438065269</v>
      </c>
      <c r="AE573" s="82"/>
      <c r="AF573" s="81">
        <v>1748888401.882551</v>
      </c>
      <c r="AG573" s="81">
        <v>118842246.0865106</v>
      </c>
      <c r="AH573" s="81">
        <v>123685957.51305281</v>
      </c>
      <c r="AI573" s="81">
        <v>3513286300.737041</v>
      </c>
      <c r="AJ573" s="81">
        <v>3791446368.7669158</v>
      </c>
      <c r="AK573" s="81"/>
      <c r="AL573" s="81"/>
      <c r="AM573" s="81">
        <v>227464171.79170689</v>
      </c>
      <c r="AN573" s="81"/>
      <c r="AO573" s="81"/>
      <c r="AP573" s="82"/>
      <c r="AQ573" s="81">
        <v>47285</v>
      </c>
      <c r="AR573" s="81">
        <v>14506</v>
      </c>
      <c r="AS573" s="81">
        <v>41</v>
      </c>
      <c r="AT573" s="81">
        <v>16</v>
      </c>
      <c r="AU573" s="81">
        <v>2</v>
      </c>
      <c r="AV573" s="81">
        <v>7</v>
      </c>
      <c r="AW573" s="81" t="s">
        <v>564</v>
      </c>
      <c r="AX573" s="82"/>
      <c r="AY573" s="81">
        <v>221784.666</v>
      </c>
      <c r="AZ573" s="81">
        <v>1356313.6000000001</v>
      </c>
      <c r="BA573" s="81">
        <v>260221.1</v>
      </c>
      <c r="BB573" s="81">
        <v>11425.1</v>
      </c>
      <c r="BC573" s="81">
        <v>5410</v>
      </c>
      <c r="BD573" s="81">
        <v>42564.800000000003</v>
      </c>
      <c r="BE573" s="81" t="s">
        <v>564</v>
      </c>
      <c r="BF573" s="82"/>
      <c r="BG573" s="81">
        <v>22.421889999999998</v>
      </c>
      <c r="BH573" s="81">
        <v>13.923999999999999</v>
      </c>
      <c r="BI573" s="81">
        <v>1033.11446</v>
      </c>
      <c r="BJ573" s="81">
        <v>58.661999999999999</v>
      </c>
      <c r="BK573" s="81">
        <v>303.74099999999999</v>
      </c>
      <c r="BL573" s="81">
        <v>0</v>
      </c>
      <c r="BM573" s="82"/>
      <c r="BN573" s="81">
        <v>5</v>
      </c>
      <c r="BO573" s="81">
        <v>1</v>
      </c>
      <c r="BP573" s="81">
        <v>59</v>
      </c>
      <c r="BQ573" s="81">
        <v>11</v>
      </c>
      <c r="BR573" s="81">
        <v>40</v>
      </c>
      <c r="BS573" s="81">
        <v>0</v>
      </c>
      <c r="BT573"/>
      <c r="BU573" s="80">
        <v>1236.8710000000001</v>
      </c>
      <c r="BV573" s="80">
        <v>134.66800000000001</v>
      </c>
      <c r="BW573" s="80">
        <v>0</v>
      </c>
      <c r="BX573" s="80">
        <v>7.7512999999999996</v>
      </c>
      <c r="BY573" s="80">
        <v>4.4560500000000003</v>
      </c>
      <c r="BZ573" s="80">
        <v>0</v>
      </c>
      <c r="CA573" s="80">
        <v>23.838999999999999</v>
      </c>
      <c r="CB573" s="80">
        <v>24.277999999999999</v>
      </c>
      <c r="CC573" s="80">
        <v>0</v>
      </c>
    </row>
    <row r="574" spans="1:81">
      <c r="A574" s="80" t="s">
        <v>2447</v>
      </c>
      <c r="B574" s="80">
        <v>525</v>
      </c>
      <c r="C574" s="80">
        <v>15</v>
      </c>
      <c r="D574" s="80">
        <v>31</v>
      </c>
      <c r="E574" s="80">
        <v>2018</v>
      </c>
      <c r="F574" s="80" t="s">
        <v>93</v>
      </c>
      <c r="G574" s="80" t="s">
        <v>2432</v>
      </c>
      <c r="H574" s="80" t="s">
        <v>2433</v>
      </c>
      <c r="I574" s="177"/>
      <c r="J574" s="81">
        <v>1004.306614559831</v>
      </c>
      <c r="K574" s="81">
        <v>120.41726148253512</v>
      </c>
      <c r="L574" s="81">
        <v>534.438251759016</v>
      </c>
      <c r="M574" s="81">
        <v>1901.4481413033627</v>
      </c>
      <c r="N574" s="81">
        <v>1524.8831239494382</v>
      </c>
      <c r="O574" s="81">
        <v>1610.0340408923096</v>
      </c>
      <c r="P574" s="81">
        <v>1659.0073241342329</v>
      </c>
      <c r="Q574" s="81">
        <v>104.16032146519193</v>
      </c>
      <c r="R574" s="81">
        <v>988.742857502888</v>
      </c>
      <c r="S574" s="81">
        <v>148.58708849478637</v>
      </c>
      <c r="T574" s="82"/>
      <c r="U574" s="81">
        <v>206961574</v>
      </c>
      <c r="V574" s="81">
        <v>52771</v>
      </c>
      <c r="W574" s="81">
        <v>14874</v>
      </c>
      <c r="X574" s="81">
        <v>594637</v>
      </c>
      <c r="Y574" s="81">
        <v>808564</v>
      </c>
      <c r="Z574" s="81">
        <v>981056</v>
      </c>
      <c r="AA574" s="81">
        <v>347081</v>
      </c>
      <c r="AB574" s="81">
        <v>1643437</v>
      </c>
      <c r="AC574" s="81">
        <v>171543284</v>
      </c>
      <c r="AD574" s="81">
        <v>148.5870884947864</v>
      </c>
      <c r="AE574" s="82"/>
      <c r="AF574" s="81">
        <v>1784766901.6604259</v>
      </c>
      <c r="AG574" s="81">
        <v>108949830.9464661</v>
      </c>
      <c r="AH574" s="81">
        <v>109776575.19135471</v>
      </c>
      <c r="AI574" s="81">
        <v>3362562803.87497</v>
      </c>
      <c r="AJ574" s="81">
        <v>3621270811.4498048</v>
      </c>
      <c r="AK574" s="81"/>
      <c r="AL574" s="81"/>
      <c r="AM574" s="81">
        <v>226220928.43461999</v>
      </c>
      <c r="AN574" s="81"/>
      <c r="AO574" s="81"/>
      <c r="AP574" s="82"/>
      <c r="AQ574" s="81">
        <v>49836</v>
      </c>
      <c r="AR574" s="81">
        <v>15795</v>
      </c>
      <c r="AS574" s="81">
        <v>59</v>
      </c>
      <c r="AT574" s="81">
        <v>20</v>
      </c>
      <c r="AU574" s="81">
        <v>3</v>
      </c>
      <c r="AV574" s="81">
        <v>8</v>
      </c>
      <c r="AW574" s="81" t="s">
        <v>564</v>
      </c>
      <c r="AX574" s="82"/>
      <c r="AY574" s="81">
        <v>236014.45900000009</v>
      </c>
      <c r="AZ574" s="81">
        <v>1464652.8</v>
      </c>
      <c r="BA574" s="81">
        <v>260573</v>
      </c>
      <c r="BB574" s="81">
        <v>11915</v>
      </c>
      <c r="BC574" s="81">
        <v>6010</v>
      </c>
      <c r="BD574" s="81">
        <v>91704.8</v>
      </c>
      <c r="BE574" s="81" t="s">
        <v>564</v>
      </c>
      <c r="BF574" s="82"/>
      <c r="BG574" s="81">
        <v>32.224109999999996</v>
      </c>
      <c r="BH574" s="81">
        <v>13.295</v>
      </c>
      <c r="BI574" s="81">
        <v>994.38256000000001</v>
      </c>
      <c r="BJ574" s="81">
        <v>39.097000000000001</v>
      </c>
      <c r="BK574" s="81">
        <v>273.86399999999998</v>
      </c>
      <c r="BL574" s="81">
        <v>0</v>
      </c>
      <c r="BM574" s="82"/>
      <c r="BN574" s="81">
        <v>5</v>
      </c>
      <c r="BO574" s="81">
        <v>1</v>
      </c>
      <c r="BP574" s="81">
        <v>58</v>
      </c>
      <c r="BQ574" s="81">
        <v>11</v>
      </c>
      <c r="BR574" s="81">
        <v>37</v>
      </c>
      <c r="BS574" s="81">
        <v>0</v>
      </c>
      <c r="BT574"/>
      <c r="BU574" s="80">
        <v>1172.27</v>
      </c>
      <c r="BV574" s="80">
        <v>132.49799999999999</v>
      </c>
      <c r="BW574" s="80">
        <v>0</v>
      </c>
      <c r="BX574" s="80">
        <v>17.089490000000001</v>
      </c>
      <c r="BY574" s="80">
        <v>4.22018</v>
      </c>
      <c r="BZ574" s="80">
        <v>0</v>
      </c>
      <c r="CA574" s="80">
        <v>17.587</v>
      </c>
      <c r="CB574" s="80">
        <v>9.1980000000000004</v>
      </c>
      <c r="CC574" s="80">
        <v>0</v>
      </c>
    </row>
    <row r="575" spans="1:81">
      <c r="A575" s="80" t="s">
        <v>2448</v>
      </c>
      <c r="B575" s="80">
        <v>526</v>
      </c>
      <c r="C575" s="80">
        <v>16</v>
      </c>
      <c r="D575" s="80">
        <v>31</v>
      </c>
      <c r="E575" s="80">
        <v>2019</v>
      </c>
      <c r="F575" s="80" t="s">
        <v>73</v>
      </c>
      <c r="G575" s="80" t="s">
        <v>2432</v>
      </c>
      <c r="H575" s="80" t="s">
        <v>2433</v>
      </c>
      <c r="I575" s="177"/>
      <c r="J575" s="81">
        <v>1029.7881531822941</v>
      </c>
      <c r="K575" s="81">
        <v>115.06641868867449</v>
      </c>
      <c r="L575" s="81">
        <v>545.87032939341464</v>
      </c>
      <c r="M575" s="81">
        <v>2053.1113252014679</v>
      </c>
      <c r="N575" s="81">
        <v>1680.6116883151115</v>
      </c>
      <c r="O575" s="81">
        <v>1570.6028416589056</v>
      </c>
      <c r="P575" s="81">
        <v>1615.1665182281567</v>
      </c>
      <c r="Q575" s="81">
        <v>100.5943370542188</v>
      </c>
      <c r="R575" s="81">
        <v>976.93914503502799</v>
      </c>
      <c r="S575" s="81">
        <v>141.40523343923519</v>
      </c>
      <c r="T575" s="82"/>
      <c r="U575" s="81">
        <v>199375107</v>
      </c>
      <c r="V575" s="81">
        <v>52771</v>
      </c>
      <c r="W575" s="81">
        <v>14874</v>
      </c>
      <c r="X575" s="81">
        <v>594637</v>
      </c>
      <c r="Y575" s="81">
        <v>809530</v>
      </c>
      <c r="Z575" s="81">
        <v>983305</v>
      </c>
      <c r="AA575" s="81">
        <v>335380</v>
      </c>
      <c r="AB575" s="81">
        <v>1630146</v>
      </c>
      <c r="AC575" s="81">
        <v>172271515</v>
      </c>
      <c r="AD575" s="81">
        <v>141.40523343923519</v>
      </c>
      <c r="AE575" s="82"/>
      <c r="AF575" s="81">
        <v>1786509994.815814</v>
      </c>
      <c r="AG575" s="81">
        <v>106231141.659366</v>
      </c>
      <c r="AH575" s="81">
        <v>126977848.86252891</v>
      </c>
      <c r="AI575" s="81">
        <v>3397199762.4521618</v>
      </c>
      <c r="AJ575" s="81">
        <v>3657172583.9365501</v>
      </c>
      <c r="AK575" s="81">
        <v>0</v>
      </c>
      <c r="AL575" s="81">
        <v>0</v>
      </c>
      <c r="AM575" s="81">
        <v>222013613.46748224</v>
      </c>
      <c r="AN575" s="81">
        <v>0</v>
      </c>
      <c r="AO575" s="81">
        <v>0</v>
      </c>
      <c r="AP575" s="82"/>
      <c r="AQ575" s="81">
        <v>52718</v>
      </c>
      <c r="AR575" s="81">
        <v>17358</v>
      </c>
      <c r="AS575" s="81">
        <v>65</v>
      </c>
      <c r="AT575" s="81">
        <v>20</v>
      </c>
      <c r="AU575" s="81">
        <v>3</v>
      </c>
      <c r="AV575" s="81">
        <v>8</v>
      </c>
      <c r="AW575" s="81" t="s">
        <v>564</v>
      </c>
      <c r="AX575" s="82"/>
      <c r="AY575" s="81">
        <v>252146.42700000029</v>
      </c>
      <c r="AZ575" s="81">
        <v>1729812.5</v>
      </c>
      <c r="BA575" s="81">
        <v>260690</v>
      </c>
      <c r="BB575" s="81">
        <v>11897.2</v>
      </c>
      <c r="BC575" s="81">
        <v>6009.5</v>
      </c>
      <c r="BD575" s="81">
        <v>91704.8</v>
      </c>
      <c r="BE575" s="81" t="s">
        <v>564</v>
      </c>
      <c r="BF575" s="82"/>
      <c r="BG575" s="81">
        <v>9.1</v>
      </c>
      <c r="BH575" s="81">
        <v>0</v>
      </c>
      <c r="BI575" s="81">
        <v>870.57317</v>
      </c>
      <c r="BJ575" s="81">
        <v>33.988999999999997</v>
      </c>
      <c r="BK575" s="81">
        <v>258.13205389999996</v>
      </c>
      <c r="BL575" s="81">
        <v>0</v>
      </c>
      <c r="BM575" s="82"/>
      <c r="BN575" s="81">
        <v>3</v>
      </c>
      <c r="BO575" s="81">
        <v>0</v>
      </c>
      <c r="BP575" s="81">
        <v>63</v>
      </c>
      <c r="BQ575" s="81">
        <v>11</v>
      </c>
      <c r="BR575" s="81">
        <v>39</v>
      </c>
      <c r="BS575" s="81">
        <v>0</v>
      </c>
      <c r="BT575"/>
      <c r="BU575" s="80">
        <v>991.822</v>
      </c>
      <c r="BV575" s="80">
        <v>138.74505389999999</v>
      </c>
      <c r="BW575" s="80">
        <v>0</v>
      </c>
      <c r="BX575" s="80">
        <v>6.6317899999999996</v>
      </c>
      <c r="BY575" s="80">
        <v>1.1343799999999999</v>
      </c>
      <c r="BZ575" s="80">
        <v>0</v>
      </c>
      <c r="CA575" s="80">
        <v>25.481999999999999</v>
      </c>
      <c r="CB575" s="80">
        <v>7.9790000000000001</v>
      </c>
      <c r="CC575" s="80">
        <v>0</v>
      </c>
    </row>
    <row r="576" spans="1:81">
      <c r="A576" s="80" t="s">
        <v>2449</v>
      </c>
      <c r="B576" s="80">
        <v>527</v>
      </c>
      <c r="C576" s="80">
        <v>17</v>
      </c>
      <c r="D576" s="80">
        <v>31</v>
      </c>
      <c r="E576" s="80">
        <v>2020</v>
      </c>
      <c r="F576" s="80" t="s">
        <v>218</v>
      </c>
      <c r="G576" s="80" t="s">
        <v>2432</v>
      </c>
      <c r="H576" s="80" t="s">
        <v>2433</v>
      </c>
      <c r="I576" s="177"/>
      <c r="J576" s="81">
        <v>999.19627888978277</v>
      </c>
      <c r="K576" s="81">
        <v>126.82664666286996</v>
      </c>
      <c r="L576" s="81">
        <v>707.16778889060777</v>
      </c>
      <c r="M576" s="81">
        <v>1966.9044753356986</v>
      </c>
      <c r="N576" s="81">
        <v>1642.3905383821718</v>
      </c>
      <c r="O576" s="81">
        <v>1379.6892679903626</v>
      </c>
      <c r="P576" s="81">
        <v>1524.9603013015283</v>
      </c>
      <c r="Q576" s="81">
        <v>95.393566286798631</v>
      </c>
      <c r="R576" s="81">
        <v>968.15750208894713</v>
      </c>
      <c r="S576" s="81">
        <v>153.20745081880006</v>
      </c>
      <c r="T576" s="82"/>
      <c r="U576" s="81">
        <v>198283031</v>
      </c>
      <c r="V576" s="81">
        <v>51588</v>
      </c>
      <c r="W576" s="81">
        <v>16820</v>
      </c>
      <c r="X576" s="81">
        <v>582351</v>
      </c>
      <c r="Y576" s="81">
        <v>810817</v>
      </c>
      <c r="Z576" s="81">
        <v>985891</v>
      </c>
      <c r="AA576" s="81">
        <v>344034</v>
      </c>
      <c r="AB576" s="81">
        <v>1617850</v>
      </c>
      <c r="AC576" s="81">
        <v>171613627</v>
      </c>
      <c r="AD576" s="81">
        <v>153.20745081880006</v>
      </c>
      <c r="AE576" s="82"/>
      <c r="AF576" s="81">
        <v>1676090333.0628431</v>
      </c>
      <c r="AG576" s="81">
        <v>108819998.4973738</v>
      </c>
      <c r="AH576" s="81">
        <v>190581385.70973259</v>
      </c>
      <c r="AI576" s="81">
        <v>3135042914.1508822</v>
      </c>
      <c r="AJ576" s="81">
        <v>3377980768.974894</v>
      </c>
      <c r="AK576" s="81">
        <v>0</v>
      </c>
      <c r="AL576" s="81">
        <v>0</v>
      </c>
      <c r="AM576" s="81">
        <v>211147399.68839887</v>
      </c>
      <c r="AN576" s="81">
        <v>0</v>
      </c>
      <c r="AO576" s="81">
        <v>0</v>
      </c>
      <c r="AP576" s="82"/>
      <c r="AQ576" s="81">
        <v>54957</v>
      </c>
      <c r="AR576" s="81">
        <v>19114</v>
      </c>
      <c r="AS576" s="81">
        <v>67</v>
      </c>
      <c r="AT576" s="81">
        <v>21</v>
      </c>
      <c r="AU576" s="81">
        <v>3</v>
      </c>
      <c r="AV576" s="81">
        <v>9</v>
      </c>
      <c r="AW576" s="81">
        <v>67</v>
      </c>
      <c r="AX576" s="82"/>
      <c r="AY576" s="81">
        <v>264632.11800000042</v>
      </c>
      <c r="AZ576" s="81">
        <v>1960537.8</v>
      </c>
      <c r="BA576" s="81">
        <v>273590</v>
      </c>
      <c r="BB576" s="81">
        <v>12347.2</v>
      </c>
      <c r="BC576" s="81">
        <v>6009.5</v>
      </c>
      <c r="BD576" s="81">
        <v>93694.8</v>
      </c>
      <c r="BE576" s="81">
        <v>273590</v>
      </c>
      <c r="BF576" s="82"/>
      <c r="BG576" s="81">
        <v>25.3825</v>
      </c>
      <c r="BH576" s="81">
        <v>10.725</v>
      </c>
      <c r="BI576" s="81">
        <v>894.18858999999998</v>
      </c>
      <c r="BJ576" s="81">
        <v>61.335000000000001</v>
      </c>
      <c r="BK576" s="81">
        <v>252.77000000000004</v>
      </c>
      <c r="BL576" s="81">
        <v>0</v>
      </c>
      <c r="BM576" s="82"/>
      <c r="BN576" s="81">
        <v>5</v>
      </c>
      <c r="BO576" s="81">
        <v>1</v>
      </c>
      <c r="BP576" s="81">
        <v>62</v>
      </c>
      <c r="BQ576" s="81">
        <v>11</v>
      </c>
      <c r="BR576" s="81">
        <v>38</v>
      </c>
      <c r="BS576" s="81">
        <v>0</v>
      </c>
      <c r="BT576"/>
      <c r="BU576" s="80">
        <v>1060.7750000000001</v>
      </c>
      <c r="BV576" s="80">
        <v>129.203</v>
      </c>
      <c r="BW576" s="80">
        <v>0</v>
      </c>
      <c r="BX576" s="80">
        <v>11.224629999999999</v>
      </c>
      <c r="BY576" s="80">
        <v>1.1754599999999999</v>
      </c>
      <c r="BZ576" s="80">
        <v>0</v>
      </c>
      <c r="CA576" s="80">
        <v>30.245000000000001</v>
      </c>
      <c r="CB576" s="80">
        <v>11.778</v>
      </c>
      <c r="CC576" s="80">
        <v>0</v>
      </c>
    </row>
    <row r="577" spans="1:81">
      <c r="A577" s="80" t="s">
        <v>2450</v>
      </c>
      <c r="B577" s="80">
        <v>527</v>
      </c>
      <c r="C577" s="80">
        <v>18</v>
      </c>
      <c r="D577" s="80">
        <v>31</v>
      </c>
      <c r="E577" s="80">
        <v>2021</v>
      </c>
      <c r="F577" s="80" t="s">
        <v>75</v>
      </c>
      <c r="G577" s="174" t="s">
        <v>2432</v>
      </c>
      <c r="H577" s="80" t="s">
        <v>2433</v>
      </c>
      <c r="I577" s="177"/>
      <c r="J577" s="81">
        <v>856.37219134133954</v>
      </c>
      <c r="K577" s="81">
        <v>128.70593608652678</v>
      </c>
      <c r="L577" s="81">
        <v>618.86986940562963</v>
      </c>
      <c r="M577" s="81">
        <v>1841.4795792992672</v>
      </c>
      <c r="N577" s="81">
        <v>1366.3076555206862</v>
      </c>
      <c r="O577" s="81">
        <v>1341.2535983597029</v>
      </c>
      <c r="P577" s="81">
        <v>1562.8213539032645</v>
      </c>
      <c r="Q577" s="81">
        <v>95.796599008798822</v>
      </c>
      <c r="R577" s="81">
        <v>943.66934069978356</v>
      </c>
      <c r="S577" s="81">
        <v>142.78846224621898</v>
      </c>
      <c r="T577" s="82"/>
      <c r="U577" s="81">
        <v>220619863</v>
      </c>
      <c r="V577" s="81">
        <v>51588</v>
      </c>
      <c r="W577" s="81">
        <v>16820</v>
      </c>
      <c r="X577" s="81">
        <v>582351</v>
      </c>
      <c r="Y577" s="81">
        <v>810877</v>
      </c>
      <c r="Z577" s="81">
        <v>986877</v>
      </c>
      <c r="AA577" s="81">
        <v>343833</v>
      </c>
      <c r="AB577" s="81">
        <v>1605419</v>
      </c>
      <c r="AC577" s="81">
        <v>162131568.99999997</v>
      </c>
      <c r="AD577" s="81">
        <v>142.78846224621898</v>
      </c>
      <c r="AE577" s="82"/>
      <c r="AF577" s="81">
        <v>1641401004.889425</v>
      </c>
      <c r="AG577" s="81">
        <v>110396375.4586283</v>
      </c>
      <c r="AH577" s="81">
        <v>175856447.15122259</v>
      </c>
      <c r="AI577" s="81">
        <v>3496350122.655581</v>
      </c>
      <c r="AJ577" s="81">
        <v>3432539377.0645342</v>
      </c>
      <c r="AK577" s="81">
        <v>0</v>
      </c>
      <c r="AL577" s="81">
        <v>0</v>
      </c>
      <c r="AM577" s="81">
        <v>210733539.50051516</v>
      </c>
      <c r="AN577" s="81">
        <v>0</v>
      </c>
      <c r="AO577" s="81">
        <v>0</v>
      </c>
      <c r="AP577" s="82"/>
      <c r="AQ577" s="81">
        <v>57289</v>
      </c>
      <c r="AR577" s="81">
        <v>19863</v>
      </c>
      <c r="AS577" s="81">
        <v>60</v>
      </c>
      <c r="AT577" s="81">
        <v>29</v>
      </c>
      <c r="AU577" s="81">
        <v>3</v>
      </c>
      <c r="AV577" s="81">
        <v>11</v>
      </c>
      <c r="AW577" s="81"/>
      <c r="AX577" s="82"/>
      <c r="AY577" s="81">
        <v>278181.38999999128</v>
      </c>
      <c r="AZ577" s="81">
        <v>2029540.4999999499</v>
      </c>
      <c r="BA577" s="81">
        <v>273464.2</v>
      </c>
      <c r="BB577" s="81">
        <v>15500.5</v>
      </c>
      <c r="BC577" s="81">
        <v>6009.5</v>
      </c>
      <c r="BD577" s="81">
        <v>98396.911999999997</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2451</v>
      </c>
      <c r="B578" s="80">
        <v>527</v>
      </c>
      <c r="C578" s="80">
        <v>19</v>
      </c>
      <c r="D578" s="80">
        <v>31</v>
      </c>
      <c r="E578" s="80">
        <v>2022</v>
      </c>
      <c r="F578" s="80" t="s">
        <v>568</v>
      </c>
      <c r="G578" s="174" t="s">
        <v>2432</v>
      </c>
      <c r="H578" s="80" t="s">
        <v>2433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60038</v>
      </c>
      <c r="AR578" s="81">
        <v>20463</v>
      </c>
      <c r="AS578" s="81">
        <v>63</v>
      </c>
      <c r="AT578" s="81">
        <v>32</v>
      </c>
      <c r="AU578" s="81">
        <v>4</v>
      </c>
      <c r="AV578" s="81">
        <v>11</v>
      </c>
      <c r="AW578" s="81"/>
      <c r="AX578" s="82"/>
      <c r="AY578" s="81">
        <v>294620.47299998789</v>
      </c>
      <c r="AZ578" s="81">
        <v>2144754.4999999502</v>
      </c>
      <c r="BA578" s="81">
        <v>273522.7</v>
      </c>
      <c r="BB578" s="81">
        <v>16036.3</v>
      </c>
      <c r="BC578" s="81">
        <v>6384.5</v>
      </c>
      <c r="BD578" s="81">
        <v>100319.86199999999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2221</v>
      </c>
      <c r="B9" s="80">
        <v>1</v>
      </c>
      <c r="C9" s="80">
        <v>1</v>
      </c>
      <c r="D9" s="80">
        <v>1</v>
      </c>
      <c r="E9" s="80">
        <v>1990</v>
      </c>
      <c r="F9" s="80" t="s">
        <v>562</v>
      </c>
      <c r="G9" s="182" t="s">
        <v>2222</v>
      </c>
      <c r="H9" s="80" t="s">
        <v>2223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2224</v>
      </c>
      <c r="B10" s="80">
        <v>2</v>
      </c>
      <c r="C10" s="80">
        <v>2</v>
      </c>
      <c r="D10" s="80">
        <v>1</v>
      </c>
      <c r="E10" s="80">
        <v>2005</v>
      </c>
      <c r="F10" s="80" t="s">
        <v>565</v>
      </c>
      <c r="G10" s="182" t="s">
        <v>2222</v>
      </c>
      <c r="H10" s="80" t="s">
        <v>2223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2225</v>
      </c>
      <c r="B11" s="80">
        <v>3</v>
      </c>
      <c r="C11" s="80">
        <v>3</v>
      </c>
      <c r="D11" s="80">
        <v>1</v>
      </c>
      <c r="E11" s="80">
        <v>2006</v>
      </c>
      <c r="F11" s="80" t="s">
        <v>566</v>
      </c>
      <c r="G11" s="182" t="s">
        <v>2222</v>
      </c>
      <c r="H11" s="80" t="s">
        <v>2223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2226</v>
      </c>
      <c r="B12" s="80">
        <v>4</v>
      </c>
      <c r="C12" s="80">
        <v>4</v>
      </c>
      <c r="D12" s="80">
        <v>1</v>
      </c>
      <c r="E12" s="80">
        <v>2007</v>
      </c>
      <c r="F12" s="80" t="s">
        <v>567</v>
      </c>
      <c r="G12" s="182" t="s">
        <v>2222</v>
      </c>
      <c r="H12" s="80" t="s">
        <v>2223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2227</v>
      </c>
      <c r="B13" s="80">
        <v>5</v>
      </c>
      <c r="C13" s="80">
        <v>5</v>
      </c>
      <c r="D13" s="80">
        <v>1</v>
      </c>
      <c r="E13" s="80">
        <v>2008</v>
      </c>
      <c r="F13" s="80" t="s">
        <v>84</v>
      </c>
      <c r="G13" s="182" t="s">
        <v>2222</v>
      </c>
      <c r="H13" s="80" t="s">
        <v>2223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2228</v>
      </c>
      <c r="B14" s="80">
        <v>6</v>
      </c>
      <c r="C14" s="80">
        <v>6</v>
      </c>
      <c r="D14" s="80">
        <v>1</v>
      </c>
      <c r="E14" s="80">
        <v>2009</v>
      </c>
      <c r="F14" s="80" t="s">
        <v>85</v>
      </c>
      <c r="G14" s="182" t="s">
        <v>2222</v>
      </c>
      <c r="H14" s="80" t="s">
        <v>2223</v>
      </c>
      <c r="I14" s="173"/>
      <c r="J14" s="83">
        <v>0</v>
      </c>
      <c r="K14" s="83">
        <v>0</v>
      </c>
      <c r="L14" s="83">
        <v>0</v>
      </c>
      <c r="M14" s="83">
        <v>0</v>
      </c>
      <c r="N14" s="83">
        <v>0</v>
      </c>
      <c r="O14" s="83">
        <v>0</v>
      </c>
      <c r="P14" s="83">
        <v>0</v>
      </c>
      <c r="Q14" s="83">
        <v>0</v>
      </c>
      <c r="R14" s="83">
        <v>65.45</v>
      </c>
      <c r="S14" s="83">
        <v>18.57</v>
      </c>
      <c r="T14" s="83">
        <v>0.5</v>
      </c>
      <c r="U14" s="83">
        <v>0</v>
      </c>
      <c r="V14" s="83">
        <v>0</v>
      </c>
      <c r="W14" s="83">
        <v>0</v>
      </c>
      <c r="X14" s="83">
        <v>0</v>
      </c>
      <c r="Y14" s="83">
        <v>0</v>
      </c>
      <c r="Z14" s="83">
        <v>0</v>
      </c>
      <c r="AA14" s="83">
        <v>2.81</v>
      </c>
      <c r="AB14" s="83">
        <v>0</v>
      </c>
      <c r="AC14" s="83">
        <v>0</v>
      </c>
      <c r="AD14" s="83">
        <v>0</v>
      </c>
      <c r="AE14" s="83">
        <v>0</v>
      </c>
      <c r="AF14" s="83">
        <v>0</v>
      </c>
      <c r="AG14" s="83">
        <v>0</v>
      </c>
      <c r="AH14" s="83">
        <v>0</v>
      </c>
      <c r="AI14" s="83">
        <v>0</v>
      </c>
      <c r="AJ14" s="83">
        <v>0</v>
      </c>
      <c r="AK14" s="83">
        <v>2.92</v>
      </c>
      <c r="AL14" s="83">
        <v>0</v>
      </c>
      <c r="AM14" s="83">
        <v>0</v>
      </c>
      <c r="AN14" s="83">
        <v>0</v>
      </c>
      <c r="AO14" s="83">
        <v>0</v>
      </c>
      <c r="AP14" s="83">
        <v>2.7</v>
      </c>
      <c r="AQ14" s="83">
        <v>0</v>
      </c>
      <c r="AR14" s="83">
        <v>0</v>
      </c>
      <c r="AS14" s="83">
        <v>11.510999999999999</v>
      </c>
      <c r="AT14" s="83">
        <v>3.2</v>
      </c>
      <c r="AU14" s="83">
        <v>0</v>
      </c>
      <c r="AV14" s="83">
        <v>0</v>
      </c>
      <c r="AW14" s="83">
        <v>0</v>
      </c>
      <c r="AX14" s="83">
        <v>3.76</v>
      </c>
      <c r="AY14" s="83">
        <v>0</v>
      </c>
      <c r="AZ14" s="83">
        <v>0</v>
      </c>
      <c r="BA14" s="83">
        <v>0</v>
      </c>
      <c r="BB14" s="83">
        <v>0</v>
      </c>
      <c r="BC14" s="83">
        <v>0</v>
      </c>
      <c r="BD14" s="83">
        <v>0</v>
      </c>
      <c r="BE14" s="83">
        <v>0</v>
      </c>
      <c r="BF14" s="83">
        <v>0</v>
      </c>
      <c r="BG14" s="83">
        <v>0</v>
      </c>
      <c r="BH14" s="83">
        <v>0</v>
      </c>
      <c r="BI14" s="83">
        <v>0</v>
      </c>
      <c r="BJ14" s="83">
        <v>0</v>
      </c>
      <c r="BK14" s="83">
        <v>0</v>
      </c>
      <c r="BL14" s="83">
        <v>0</v>
      </c>
      <c r="BM14" s="83">
        <v>34.081000000000003</v>
      </c>
      <c r="BN14" s="83">
        <v>0</v>
      </c>
      <c r="BO14" s="83">
        <v>0</v>
      </c>
      <c r="BP14" s="83">
        <v>0</v>
      </c>
      <c r="BQ14" s="83">
        <v>3.1509999999999998</v>
      </c>
      <c r="BR14" s="83">
        <v>0</v>
      </c>
      <c r="BS14" s="83">
        <v>0</v>
      </c>
      <c r="BT14" s="83">
        <v>0</v>
      </c>
      <c r="BU14" s="83">
        <v>0</v>
      </c>
      <c r="BV14" s="83">
        <v>0</v>
      </c>
      <c r="BW14" s="83">
        <v>0</v>
      </c>
      <c r="BX14" s="83">
        <v>0</v>
      </c>
      <c r="BY14" s="83">
        <v>0</v>
      </c>
      <c r="BZ14" s="83">
        <v>2.69</v>
      </c>
      <c r="CA14" s="83">
        <v>0</v>
      </c>
      <c r="CB14" s="83">
        <v>10.063000000000001</v>
      </c>
      <c r="CC14" s="83">
        <v>0</v>
      </c>
      <c r="CD14" s="83">
        <v>0</v>
      </c>
      <c r="CE14" s="83">
        <v>0</v>
      </c>
      <c r="CF14" s="83">
        <v>9.5990000000000002</v>
      </c>
      <c r="CG14" s="83">
        <v>0</v>
      </c>
      <c r="CH14" s="83">
        <v>0</v>
      </c>
      <c r="CI14" s="83">
        <v>0</v>
      </c>
      <c r="CJ14" s="83">
        <v>0</v>
      </c>
      <c r="CK14" s="83">
        <v>0</v>
      </c>
      <c r="CL14" s="83">
        <v>7.81</v>
      </c>
      <c r="CM14" s="83">
        <v>3.56</v>
      </c>
      <c r="CN14" s="83">
        <v>20.97</v>
      </c>
      <c r="CO14" s="83">
        <v>0</v>
      </c>
      <c r="CP14" s="83">
        <v>0</v>
      </c>
      <c r="CQ14" s="83">
        <v>0</v>
      </c>
      <c r="CR14" s="83">
        <v>0</v>
      </c>
      <c r="CS14" s="83">
        <v>46.710999999999999</v>
      </c>
      <c r="CT14" s="83">
        <v>0</v>
      </c>
      <c r="CU14" s="83">
        <v>0</v>
      </c>
      <c r="CV14" s="83">
        <v>0</v>
      </c>
      <c r="CW14" s="83">
        <v>3.4</v>
      </c>
      <c r="CX14" s="83">
        <v>0</v>
      </c>
      <c r="CY14" s="83">
        <v>0</v>
      </c>
      <c r="CZ14" s="83">
        <v>0</v>
      </c>
      <c r="DA14" s="83">
        <v>0</v>
      </c>
      <c r="DB14" s="83">
        <v>0</v>
      </c>
      <c r="DC14" s="83">
        <v>7.47</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65.45</v>
      </c>
      <c r="DT14" s="83">
        <v>18.57</v>
      </c>
      <c r="DU14" s="83">
        <v>0.5</v>
      </c>
      <c r="DV14" s="83">
        <v>0</v>
      </c>
      <c r="DW14" s="83">
        <v>0</v>
      </c>
      <c r="DX14" s="83">
        <v>0</v>
      </c>
      <c r="DY14" s="83">
        <v>0</v>
      </c>
      <c r="DZ14" s="83">
        <v>0</v>
      </c>
      <c r="EA14" s="83">
        <v>0</v>
      </c>
      <c r="EB14" s="83">
        <v>2.81</v>
      </c>
      <c r="EC14" s="83">
        <v>0</v>
      </c>
      <c r="ED14" s="83">
        <v>0</v>
      </c>
      <c r="EE14" s="83">
        <v>0</v>
      </c>
      <c r="EF14" s="83">
        <v>0</v>
      </c>
      <c r="EG14" s="83">
        <v>0</v>
      </c>
      <c r="EH14" s="83">
        <v>0</v>
      </c>
      <c r="EI14" s="83">
        <v>0</v>
      </c>
      <c r="EJ14" s="83">
        <v>0</v>
      </c>
      <c r="EK14" s="83">
        <v>0</v>
      </c>
      <c r="EL14" s="83">
        <v>2.92</v>
      </c>
      <c r="EM14" s="83">
        <v>0</v>
      </c>
      <c r="EN14" s="83">
        <v>0</v>
      </c>
      <c r="EO14" s="83">
        <v>0</v>
      </c>
      <c r="EP14" s="83">
        <v>0</v>
      </c>
      <c r="EQ14" s="83">
        <v>2.7</v>
      </c>
      <c r="ER14" s="83">
        <v>0</v>
      </c>
      <c r="ES14" s="83">
        <v>0</v>
      </c>
      <c r="ET14" s="83">
        <v>11.510999999999999</v>
      </c>
      <c r="EU14" s="83">
        <v>3.2</v>
      </c>
      <c r="EV14" s="83">
        <v>0</v>
      </c>
      <c r="EW14" s="83">
        <v>0</v>
      </c>
      <c r="EX14" s="83">
        <v>0</v>
      </c>
      <c r="EY14" s="83">
        <v>3.76</v>
      </c>
      <c r="EZ14" s="83">
        <v>0</v>
      </c>
      <c r="FA14" s="83">
        <v>0</v>
      </c>
      <c r="FB14" s="83">
        <v>0</v>
      </c>
      <c r="FC14" s="83">
        <v>0</v>
      </c>
      <c r="FD14" s="83">
        <v>0</v>
      </c>
      <c r="FE14" s="83">
        <v>0</v>
      </c>
      <c r="FF14" s="83">
        <v>0</v>
      </c>
      <c r="FG14" s="83">
        <v>0</v>
      </c>
      <c r="FH14" s="83">
        <v>0</v>
      </c>
      <c r="FI14" s="83">
        <v>0</v>
      </c>
      <c r="FJ14" s="83">
        <v>0</v>
      </c>
      <c r="FK14" s="83">
        <v>0</v>
      </c>
      <c r="FL14" s="83">
        <v>0</v>
      </c>
      <c r="FM14" s="83">
        <v>0</v>
      </c>
      <c r="FN14" s="83">
        <v>34.081000000000003</v>
      </c>
      <c r="FO14" s="83">
        <v>0</v>
      </c>
      <c r="FP14" s="83">
        <v>0</v>
      </c>
      <c r="FQ14" s="83">
        <v>0</v>
      </c>
      <c r="FR14" s="83">
        <v>3.1509999999999998</v>
      </c>
      <c r="FS14" s="83">
        <v>0</v>
      </c>
      <c r="FT14" s="83">
        <v>0</v>
      </c>
      <c r="FU14" s="83">
        <v>0</v>
      </c>
      <c r="FV14" s="83">
        <v>0</v>
      </c>
      <c r="FW14" s="83">
        <v>0</v>
      </c>
      <c r="FX14" s="83">
        <v>0</v>
      </c>
      <c r="FY14" s="83">
        <v>0</v>
      </c>
      <c r="FZ14" s="83">
        <v>0</v>
      </c>
      <c r="GA14" s="83">
        <v>2.69</v>
      </c>
      <c r="GB14" s="83">
        <v>0</v>
      </c>
      <c r="GC14" s="83">
        <v>10.063000000000001</v>
      </c>
      <c r="GD14" s="83">
        <v>0</v>
      </c>
      <c r="GE14" s="83">
        <v>0</v>
      </c>
      <c r="GF14" s="83">
        <v>0</v>
      </c>
      <c r="GG14" s="83">
        <v>9.5990000000000002</v>
      </c>
      <c r="GH14" s="83">
        <v>0</v>
      </c>
      <c r="GI14" s="83">
        <v>0</v>
      </c>
      <c r="GJ14" s="83">
        <v>0</v>
      </c>
      <c r="GK14" s="83">
        <v>0</v>
      </c>
      <c r="GL14" s="83">
        <v>0</v>
      </c>
      <c r="GM14" s="83">
        <v>7.81</v>
      </c>
      <c r="GN14" s="83">
        <v>3.56</v>
      </c>
      <c r="GO14" s="83">
        <v>20.97</v>
      </c>
      <c r="GP14" s="83">
        <v>0</v>
      </c>
      <c r="GQ14" s="83">
        <v>0</v>
      </c>
      <c r="GR14" s="83">
        <v>0</v>
      </c>
      <c r="GS14" s="83">
        <v>0</v>
      </c>
      <c r="GT14" s="83">
        <v>46.710999999999999</v>
      </c>
      <c r="GU14" s="83">
        <v>0</v>
      </c>
      <c r="GV14" s="83">
        <v>0</v>
      </c>
      <c r="GW14" s="83">
        <v>0</v>
      </c>
      <c r="GX14" s="83">
        <v>3.4</v>
      </c>
      <c r="GY14" s="83">
        <v>0</v>
      </c>
      <c r="GZ14" s="83">
        <v>0</v>
      </c>
      <c r="HA14" s="83">
        <v>0</v>
      </c>
      <c r="HB14" s="83">
        <v>0</v>
      </c>
      <c r="HC14" s="83">
        <v>0</v>
      </c>
      <c r="HD14" s="83">
        <v>7.47</v>
      </c>
      <c r="HE14" s="83">
        <v>0</v>
      </c>
      <c r="HF14" s="83">
        <v>0</v>
      </c>
      <c r="HG14" s="83">
        <v>0</v>
      </c>
      <c r="HH14" s="83">
        <v>0</v>
      </c>
      <c r="HI14" s="83">
        <v>0</v>
      </c>
      <c r="HJ14" s="83">
        <v>0</v>
      </c>
      <c r="HK14" s="83">
        <v>90.250000000000014</v>
      </c>
      <c r="HL14" s="83">
        <v>14.210999999999999</v>
      </c>
      <c r="HM14" s="83">
        <v>6.96</v>
      </c>
      <c r="HN14" s="83">
        <v>0</v>
      </c>
      <c r="HO14" s="83">
        <v>37.231999999999999</v>
      </c>
      <c r="HP14" s="83">
        <v>0</v>
      </c>
      <c r="HQ14" s="83">
        <v>2.69</v>
      </c>
      <c r="HR14" s="83">
        <v>10.063000000000001</v>
      </c>
      <c r="HS14" s="83">
        <v>9.5990000000000002</v>
      </c>
      <c r="HT14" s="83">
        <v>0</v>
      </c>
      <c r="HU14" s="83">
        <v>11.37</v>
      </c>
      <c r="HV14" s="83">
        <v>20.97</v>
      </c>
      <c r="HW14" s="83">
        <v>0</v>
      </c>
      <c r="HX14" s="83">
        <v>50.110999999999997</v>
      </c>
      <c r="HY14" s="83">
        <v>7.47</v>
      </c>
      <c r="HZ14" s="83">
        <v>0</v>
      </c>
      <c r="IA14" s="83">
        <v>0</v>
      </c>
      <c r="IB14" s="83">
        <v>0</v>
      </c>
      <c r="IC14" s="83">
        <v>0</v>
      </c>
      <c r="ID14" s="83">
        <v>0</v>
      </c>
      <c r="IE14" s="83">
        <v>0</v>
      </c>
      <c r="IF14" s="83">
        <v>90.250000000000014</v>
      </c>
      <c r="IG14" s="83">
        <v>14.210999999999999</v>
      </c>
      <c r="IH14" s="83">
        <v>6.96</v>
      </c>
      <c r="II14" s="83">
        <v>0</v>
      </c>
      <c r="IJ14" s="83">
        <v>37.231999999999999</v>
      </c>
      <c r="IK14" s="83">
        <v>0</v>
      </c>
      <c r="IL14" s="83">
        <v>2.69</v>
      </c>
      <c r="IM14" s="83">
        <v>10.063000000000001</v>
      </c>
      <c r="IN14" s="83">
        <v>9.5990000000000002</v>
      </c>
      <c r="IO14" s="83">
        <v>0</v>
      </c>
      <c r="IP14" s="83">
        <v>11.37</v>
      </c>
      <c r="IQ14" s="83">
        <v>20.97</v>
      </c>
      <c r="IR14" s="83">
        <v>0</v>
      </c>
      <c r="IS14" s="83">
        <v>50.110999999999997</v>
      </c>
      <c r="IT14" s="83">
        <v>7.47</v>
      </c>
      <c r="IU14" s="83">
        <v>0</v>
      </c>
      <c r="IV14" s="84"/>
      <c r="IW14" s="81">
        <v>0</v>
      </c>
      <c r="IX14" s="81">
        <v>0</v>
      </c>
      <c r="IY14" s="81">
        <v>0</v>
      </c>
      <c r="IZ14" s="81">
        <v>0</v>
      </c>
      <c r="JA14" s="81">
        <v>0</v>
      </c>
      <c r="JB14" s="81">
        <v>0</v>
      </c>
      <c r="JC14" s="81">
        <v>0</v>
      </c>
      <c r="JD14" s="81">
        <v>0</v>
      </c>
      <c r="JE14" s="81">
        <v>3</v>
      </c>
      <c r="JF14" s="81">
        <v>3</v>
      </c>
      <c r="JG14" s="81">
        <v>1</v>
      </c>
      <c r="JH14" s="81">
        <v>0</v>
      </c>
      <c r="JI14" s="81">
        <v>0</v>
      </c>
      <c r="JJ14" s="81">
        <v>0</v>
      </c>
      <c r="JK14" s="81">
        <v>0</v>
      </c>
      <c r="JL14" s="81">
        <v>0</v>
      </c>
      <c r="JM14" s="81">
        <v>0</v>
      </c>
      <c r="JN14" s="81">
        <v>1</v>
      </c>
      <c r="JO14" s="81">
        <v>0</v>
      </c>
      <c r="JP14" s="81">
        <v>0</v>
      </c>
      <c r="JQ14" s="81">
        <v>0</v>
      </c>
      <c r="JR14" s="81">
        <v>0</v>
      </c>
      <c r="JS14" s="81">
        <v>0</v>
      </c>
      <c r="JT14" s="81">
        <v>0</v>
      </c>
      <c r="JU14" s="81">
        <v>0</v>
      </c>
      <c r="JV14" s="81">
        <v>0</v>
      </c>
      <c r="JW14" s="81">
        <v>0</v>
      </c>
      <c r="JX14" s="81">
        <v>1</v>
      </c>
      <c r="JY14" s="81">
        <v>0</v>
      </c>
      <c r="JZ14" s="81">
        <v>0</v>
      </c>
      <c r="KA14" s="81">
        <v>0</v>
      </c>
      <c r="KB14" s="81">
        <v>0</v>
      </c>
      <c r="KC14" s="81">
        <v>1</v>
      </c>
      <c r="KD14" s="81">
        <v>0</v>
      </c>
      <c r="KE14" s="81">
        <v>0</v>
      </c>
      <c r="KF14" s="81">
        <v>2</v>
      </c>
      <c r="KG14" s="81">
        <v>1</v>
      </c>
      <c r="KH14" s="81">
        <v>0</v>
      </c>
      <c r="KI14" s="81">
        <v>0</v>
      </c>
      <c r="KJ14" s="81">
        <v>0</v>
      </c>
      <c r="KK14" s="81">
        <v>1</v>
      </c>
      <c r="KL14" s="81">
        <v>0</v>
      </c>
      <c r="KM14" s="81">
        <v>0</v>
      </c>
      <c r="KN14" s="81">
        <v>0</v>
      </c>
      <c r="KO14" s="81">
        <v>0</v>
      </c>
      <c r="KP14" s="81">
        <v>0</v>
      </c>
      <c r="KQ14" s="81">
        <v>0</v>
      </c>
      <c r="KR14" s="81">
        <v>0</v>
      </c>
      <c r="KS14" s="81">
        <v>0</v>
      </c>
      <c r="KT14" s="81">
        <v>0</v>
      </c>
      <c r="KU14" s="81">
        <v>0</v>
      </c>
      <c r="KV14" s="81">
        <v>0</v>
      </c>
      <c r="KW14" s="81">
        <v>0</v>
      </c>
      <c r="KX14" s="81">
        <v>0</v>
      </c>
      <c r="KY14" s="81">
        <v>0</v>
      </c>
      <c r="KZ14" s="81">
        <v>5</v>
      </c>
      <c r="LA14" s="81">
        <v>0</v>
      </c>
      <c r="LB14" s="81">
        <v>0</v>
      </c>
      <c r="LC14" s="81">
        <v>0</v>
      </c>
      <c r="LD14" s="81">
        <v>1</v>
      </c>
      <c r="LE14" s="81">
        <v>0</v>
      </c>
      <c r="LF14" s="81">
        <v>0</v>
      </c>
      <c r="LG14" s="81">
        <v>0</v>
      </c>
      <c r="LH14" s="81">
        <v>0</v>
      </c>
      <c r="LI14" s="81">
        <v>0</v>
      </c>
      <c r="LJ14" s="81">
        <v>0</v>
      </c>
      <c r="LK14" s="81">
        <v>0</v>
      </c>
      <c r="LL14" s="81">
        <v>0</v>
      </c>
      <c r="LM14" s="81">
        <v>1</v>
      </c>
      <c r="LN14" s="81">
        <v>0</v>
      </c>
      <c r="LO14" s="81">
        <v>1</v>
      </c>
      <c r="LP14" s="81">
        <v>0</v>
      </c>
      <c r="LQ14" s="81">
        <v>0</v>
      </c>
      <c r="LR14" s="81">
        <v>0</v>
      </c>
      <c r="LS14" s="81">
        <v>1</v>
      </c>
      <c r="LT14" s="81">
        <v>0</v>
      </c>
      <c r="LU14" s="81">
        <v>0</v>
      </c>
      <c r="LV14" s="81">
        <v>0</v>
      </c>
      <c r="LW14" s="81">
        <v>0</v>
      </c>
      <c r="LX14" s="81">
        <v>0</v>
      </c>
      <c r="LY14" s="81">
        <v>1</v>
      </c>
      <c r="LZ14" s="81">
        <v>1</v>
      </c>
      <c r="MA14" s="81">
        <v>3</v>
      </c>
      <c r="MB14" s="81">
        <v>0</v>
      </c>
      <c r="MC14" s="81">
        <v>0</v>
      </c>
      <c r="MD14" s="81">
        <v>0</v>
      </c>
      <c r="ME14" s="81">
        <v>0</v>
      </c>
      <c r="MF14" s="81">
        <v>2</v>
      </c>
      <c r="MG14" s="81">
        <v>0</v>
      </c>
      <c r="MH14" s="81">
        <v>0</v>
      </c>
      <c r="MI14" s="81">
        <v>0</v>
      </c>
      <c r="MJ14" s="81">
        <v>1</v>
      </c>
      <c r="MK14" s="81">
        <v>0</v>
      </c>
      <c r="ML14" s="81">
        <v>0</v>
      </c>
      <c r="MM14" s="81">
        <v>0</v>
      </c>
      <c r="MN14" s="81">
        <v>0</v>
      </c>
      <c r="MO14" s="81">
        <v>0</v>
      </c>
      <c r="MP14" s="81">
        <v>2</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3</v>
      </c>
      <c r="NG14" s="81">
        <v>3</v>
      </c>
      <c r="NH14" s="81">
        <v>1</v>
      </c>
      <c r="NI14" s="81">
        <v>0</v>
      </c>
      <c r="NJ14" s="81">
        <v>0</v>
      </c>
      <c r="NK14" s="81">
        <v>0</v>
      </c>
      <c r="NL14" s="81">
        <v>0</v>
      </c>
      <c r="NM14" s="81">
        <v>0</v>
      </c>
      <c r="NN14" s="81">
        <v>0</v>
      </c>
      <c r="NO14" s="81">
        <v>1</v>
      </c>
      <c r="NP14" s="81">
        <v>0</v>
      </c>
      <c r="NQ14" s="81">
        <v>0</v>
      </c>
      <c r="NR14" s="81">
        <v>0</v>
      </c>
      <c r="NS14" s="81">
        <v>0</v>
      </c>
      <c r="NT14" s="81">
        <v>0</v>
      </c>
      <c r="NU14" s="81">
        <v>0</v>
      </c>
      <c r="NV14" s="81">
        <v>0</v>
      </c>
      <c r="NW14" s="81">
        <v>0</v>
      </c>
      <c r="NX14" s="81">
        <v>0</v>
      </c>
      <c r="NY14" s="81">
        <v>1</v>
      </c>
      <c r="NZ14" s="81">
        <v>0</v>
      </c>
      <c r="OA14" s="81">
        <v>0</v>
      </c>
      <c r="OB14" s="81">
        <v>0</v>
      </c>
      <c r="OC14" s="81">
        <v>0</v>
      </c>
      <c r="OD14" s="81">
        <v>1</v>
      </c>
      <c r="OE14" s="81">
        <v>0</v>
      </c>
      <c r="OF14" s="81">
        <v>0</v>
      </c>
      <c r="OG14" s="81">
        <v>2</v>
      </c>
      <c r="OH14" s="81">
        <v>1</v>
      </c>
      <c r="OI14" s="81">
        <v>0</v>
      </c>
      <c r="OJ14" s="81">
        <v>0</v>
      </c>
      <c r="OK14" s="81">
        <v>0</v>
      </c>
      <c r="OL14" s="81">
        <v>1</v>
      </c>
      <c r="OM14" s="81">
        <v>0</v>
      </c>
      <c r="ON14" s="81">
        <v>0</v>
      </c>
      <c r="OO14" s="81">
        <v>0</v>
      </c>
      <c r="OP14" s="81">
        <v>0</v>
      </c>
      <c r="OQ14" s="81">
        <v>0</v>
      </c>
      <c r="OR14" s="81">
        <v>0</v>
      </c>
      <c r="OS14" s="81">
        <v>0</v>
      </c>
      <c r="OT14" s="81">
        <v>0</v>
      </c>
      <c r="OU14" s="81">
        <v>0</v>
      </c>
      <c r="OV14" s="81">
        <v>0</v>
      </c>
      <c r="OW14" s="81">
        <v>0</v>
      </c>
      <c r="OX14" s="81">
        <v>0</v>
      </c>
      <c r="OY14" s="81">
        <v>0</v>
      </c>
      <c r="OZ14" s="81">
        <v>0</v>
      </c>
      <c r="PA14" s="81">
        <v>5</v>
      </c>
      <c r="PB14" s="81">
        <v>0</v>
      </c>
      <c r="PC14" s="81">
        <v>0</v>
      </c>
      <c r="PD14" s="81">
        <v>0</v>
      </c>
      <c r="PE14" s="81">
        <v>1</v>
      </c>
      <c r="PF14" s="81">
        <v>0</v>
      </c>
      <c r="PG14" s="81">
        <v>0</v>
      </c>
      <c r="PH14" s="81">
        <v>0</v>
      </c>
      <c r="PI14" s="81">
        <v>0</v>
      </c>
      <c r="PJ14" s="81">
        <v>0</v>
      </c>
      <c r="PK14" s="81">
        <v>0</v>
      </c>
      <c r="PL14" s="81">
        <v>0</v>
      </c>
      <c r="PM14" s="81">
        <v>0</v>
      </c>
      <c r="PN14" s="81">
        <v>1</v>
      </c>
      <c r="PO14" s="81">
        <v>0</v>
      </c>
      <c r="PP14" s="81">
        <v>1</v>
      </c>
      <c r="PQ14" s="81">
        <v>0</v>
      </c>
      <c r="PR14" s="81">
        <v>0</v>
      </c>
      <c r="PS14" s="81">
        <v>0</v>
      </c>
      <c r="PT14" s="81">
        <v>1</v>
      </c>
      <c r="PU14" s="81">
        <v>0</v>
      </c>
      <c r="PV14" s="81">
        <v>0</v>
      </c>
      <c r="PW14" s="81">
        <v>0</v>
      </c>
      <c r="PX14" s="81">
        <v>0</v>
      </c>
      <c r="PY14" s="81">
        <v>0</v>
      </c>
      <c r="PZ14" s="81">
        <v>1</v>
      </c>
      <c r="QA14" s="81">
        <v>1</v>
      </c>
      <c r="QB14" s="81">
        <v>3</v>
      </c>
      <c r="QC14" s="81">
        <v>0</v>
      </c>
      <c r="QD14" s="81">
        <v>0</v>
      </c>
      <c r="QE14" s="81">
        <v>0</v>
      </c>
      <c r="QF14" s="81">
        <v>0</v>
      </c>
      <c r="QG14" s="81">
        <v>2</v>
      </c>
      <c r="QH14" s="81">
        <v>0</v>
      </c>
      <c r="QI14" s="81">
        <v>0</v>
      </c>
      <c r="QJ14" s="81">
        <v>0</v>
      </c>
      <c r="QK14" s="81">
        <v>1</v>
      </c>
      <c r="QL14" s="81">
        <v>0</v>
      </c>
      <c r="QM14" s="81">
        <v>0</v>
      </c>
      <c r="QN14" s="81">
        <v>0</v>
      </c>
      <c r="QO14" s="81">
        <v>0</v>
      </c>
      <c r="QP14" s="81">
        <v>0</v>
      </c>
      <c r="QQ14" s="81">
        <v>2</v>
      </c>
      <c r="QR14" s="81">
        <v>0</v>
      </c>
      <c r="QS14" s="81">
        <v>0</v>
      </c>
      <c r="QT14" s="81">
        <v>0</v>
      </c>
      <c r="QU14" s="81">
        <v>0</v>
      </c>
      <c r="QV14" s="81">
        <v>0</v>
      </c>
      <c r="QW14" s="81">
        <v>0</v>
      </c>
      <c r="QX14" s="81">
        <v>9</v>
      </c>
      <c r="QY14" s="81">
        <v>3</v>
      </c>
      <c r="QZ14" s="81">
        <v>2</v>
      </c>
      <c r="RA14" s="81">
        <v>0</v>
      </c>
      <c r="RB14" s="81">
        <v>6</v>
      </c>
      <c r="RC14" s="81">
        <v>0</v>
      </c>
      <c r="RD14" s="81">
        <v>1</v>
      </c>
      <c r="RE14" s="81">
        <v>1</v>
      </c>
      <c r="RF14" s="81">
        <v>1</v>
      </c>
      <c r="RG14" s="81">
        <v>0</v>
      </c>
      <c r="RH14" s="81">
        <v>2</v>
      </c>
      <c r="RI14" s="81">
        <v>3</v>
      </c>
      <c r="RJ14" s="81">
        <v>0</v>
      </c>
      <c r="RK14" s="81">
        <v>3</v>
      </c>
      <c r="RL14" s="81">
        <v>2</v>
      </c>
      <c r="RM14" s="81">
        <v>0</v>
      </c>
      <c r="RN14" s="81">
        <v>0</v>
      </c>
      <c r="RO14" s="81">
        <v>0</v>
      </c>
      <c r="RP14" s="81">
        <v>0</v>
      </c>
      <c r="RQ14" s="81">
        <v>0</v>
      </c>
      <c r="RR14" s="81">
        <v>0</v>
      </c>
      <c r="RS14" s="81">
        <v>9</v>
      </c>
      <c r="RT14" s="81">
        <v>3</v>
      </c>
      <c r="RU14" s="81">
        <v>2</v>
      </c>
      <c r="RV14" s="81">
        <v>0</v>
      </c>
      <c r="RW14" s="81">
        <v>6</v>
      </c>
      <c r="RX14" s="81">
        <v>0</v>
      </c>
      <c r="RY14" s="81">
        <v>1</v>
      </c>
      <c r="RZ14" s="81">
        <v>1</v>
      </c>
      <c r="SA14" s="81">
        <v>1</v>
      </c>
      <c r="SB14" s="81">
        <v>0</v>
      </c>
      <c r="SC14" s="81">
        <v>2</v>
      </c>
      <c r="SD14" s="81">
        <v>3</v>
      </c>
      <c r="SE14" s="81">
        <v>0</v>
      </c>
      <c r="SF14" s="81">
        <v>3</v>
      </c>
      <c r="SG14" s="81">
        <v>2</v>
      </c>
      <c r="SH14" s="81">
        <v>0</v>
      </c>
    </row>
    <row r="15" spans="1:503">
      <c r="A15" s="18" t="s">
        <v>2229</v>
      </c>
      <c r="B15" s="80">
        <v>7</v>
      </c>
      <c r="C15" s="80">
        <v>7</v>
      </c>
      <c r="D15" s="80">
        <v>1</v>
      </c>
      <c r="E15" s="80">
        <v>2010</v>
      </c>
      <c r="F15" s="80" t="s">
        <v>86</v>
      </c>
      <c r="G15" s="182" t="s">
        <v>2222</v>
      </c>
      <c r="H15" s="80" t="s">
        <v>2223</v>
      </c>
      <c r="I15" s="173"/>
      <c r="J15" s="83">
        <v>0</v>
      </c>
      <c r="K15" s="83">
        <v>0</v>
      </c>
      <c r="L15" s="83">
        <v>0</v>
      </c>
      <c r="M15" s="83">
        <v>0</v>
      </c>
      <c r="N15" s="83">
        <v>0</v>
      </c>
      <c r="O15" s="83">
        <v>0</v>
      </c>
      <c r="P15" s="83">
        <v>0</v>
      </c>
      <c r="Q15" s="83">
        <v>0</v>
      </c>
      <c r="R15" s="83">
        <v>68.153999999999996</v>
      </c>
      <c r="S15" s="83">
        <v>17.841000000000001</v>
      </c>
      <c r="T15" s="83">
        <v>4.468</v>
      </c>
      <c r="U15" s="83">
        <v>0</v>
      </c>
      <c r="V15" s="83">
        <v>0</v>
      </c>
      <c r="W15" s="83">
        <v>0</v>
      </c>
      <c r="X15" s="83">
        <v>0</v>
      </c>
      <c r="Y15" s="83">
        <v>0</v>
      </c>
      <c r="Z15" s="83">
        <v>0</v>
      </c>
      <c r="AA15" s="83">
        <v>2.851</v>
      </c>
      <c r="AB15" s="83">
        <v>0</v>
      </c>
      <c r="AC15" s="83">
        <v>0</v>
      </c>
      <c r="AD15" s="83">
        <v>0</v>
      </c>
      <c r="AE15" s="83">
        <v>0</v>
      </c>
      <c r="AF15" s="83">
        <v>0</v>
      </c>
      <c r="AG15" s="83">
        <v>0</v>
      </c>
      <c r="AH15" s="83">
        <v>0</v>
      </c>
      <c r="AI15" s="83">
        <v>0</v>
      </c>
      <c r="AJ15" s="83">
        <v>0</v>
      </c>
      <c r="AK15" s="83">
        <v>2.8170000000000002</v>
      </c>
      <c r="AL15" s="83">
        <v>0</v>
      </c>
      <c r="AM15" s="83">
        <v>0</v>
      </c>
      <c r="AN15" s="83">
        <v>0</v>
      </c>
      <c r="AO15" s="83">
        <v>0</v>
      </c>
      <c r="AP15" s="83">
        <v>2.77</v>
      </c>
      <c r="AQ15" s="83">
        <v>0</v>
      </c>
      <c r="AR15" s="83">
        <v>0</v>
      </c>
      <c r="AS15" s="83">
        <v>10.904999999999999</v>
      </c>
      <c r="AT15" s="83">
        <v>5.4960000000000004</v>
      </c>
      <c r="AU15" s="83">
        <v>0</v>
      </c>
      <c r="AV15" s="83">
        <v>0</v>
      </c>
      <c r="AW15" s="83">
        <v>0</v>
      </c>
      <c r="AX15" s="83">
        <v>3.7120000000000002</v>
      </c>
      <c r="AY15" s="83">
        <v>0</v>
      </c>
      <c r="AZ15" s="83">
        <v>0</v>
      </c>
      <c r="BA15" s="83">
        <v>0</v>
      </c>
      <c r="BB15" s="83">
        <v>0</v>
      </c>
      <c r="BC15" s="83">
        <v>0</v>
      </c>
      <c r="BD15" s="83">
        <v>0</v>
      </c>
      <c r="BE15" s="83">
        <v>0</v>
      </c>
      <c r="BF15" s="83">
        <v>0</v>
      </c>
      <c r="BG15" s="83">
        <v>0</v>
      </c>
      <c r="BH15" s="83">
        <v>0</v>
      </c>
      <c r="BI15" s="83">
        <v>0</v>
      </c>
      <c r="BJ15" s="83">
        <v>0</v>
      </c>
      <c r="BK15" s="83">
        <v>0</v>
      </c>
      <c r="BL15" s="83">
        <v>0</v>
      </c>
      <c r="BM15" s="83">
        <v>20.83</v>
      </c>
      <c r="BN15" s="83">
        <v>0</v>
      </c>
      <c r="BO15" s="83">
        <v>0</v>
      </c>
      <c r="BP15" s="83">
        <v>0</v>
      </c>
      <c r="BQ15" s="83">
        <v>3.5059999999999998</v>
      </c>
      <c r="BR15" s="83">
        <v>0</v>
      </c>
      <c r="BS15" s="83">
        <v>0</v>
      </c>
      <c r="BT15" s="83">
        <v>0</v>
      </c>
      <c r="BU15" s="83">
        <v>0</v>
      </c>
      <c r="BV15" s="83">
        <v>0</v>
      </c>
      <c r="BW15" s="83">
        <v>0</v>
      </c>
      <c r="BX15" s="83">
        <v>0</v>
      </c>
      <c r="BY15" s="83">
        <v>0</v>
      </c>
      <c r="BZ15" s="83">
        <v>10.5928</v>
      </c>
      <c r="CA15" s="83">
        <v>0</v>
      </c>
      <c r="CB15" s="83">
        <v>10.032</v>
      </c>
      <c r="CC15" s="83">
        <v>0</v>
      </c>
      <c r="CD15" s="83">
        <v>0</v>
      </c>
      <c r="CE15" s="83">
        <v>0</v>
      </c>
      <c r="CF15" s="83">
        <v>9.4440000000000008</v>
      </c>
      <c r="CG15" s="83">
        <v>0</v>
      </c>
      <c r="CH15" s="83">
        <v>0</v>
      </c>
      <c r="CI15" s="83">
        <v>3.734</v>
      </c>
      <c r="CJ15" s="83">
        <v>0</v>
      </c>
      <c r="CK15" s="83">
        <v>0</v>
      </c>
      <c r="CL15" s="83">
        <v>7.74</v>
      </c>
      <c r="CM15" s="83">
        <v>3.5640000000000001</v>
      </c>
      <c r="CN15" s="83">
        <v>21.513000000000002</v>
      </c>
      <c r="CO15" s="83">
        <v>0</v>
      </c>
      <c r="CP15" s="83">
        <v>0</v>
      </c>
      <c r="CQ15" s="83">
        <v>0</v>
      </c>
      <c r="CR15" s="83">
        <v>0</v>
      </c>
      <c r="CS15" s="83">
        <v>71.866</v>
      </c>
      <c r="CT15" s="83">
        <v>0</v>
      </c>
      <c r="CU15" s="83">
        <v>10.58</v>
      </c>
      <c r="CV15" s="83">
        <v>0</v>
      </c>
      <c r="CW15" s="83">
        <v>0</v>
      </c>
      <c r="CX15" s="83">
        <v>0</v>
      </c>
      <c r="CY15" s="83">
        <v>0</v>
      </c>
      <c r="CZ15" s="83">
        <v>0</v>
      </c>
      <c r="DA15" s="83">
        <v>0</v>
      </c>
      <c r="DB15" s="83">
        <v>0</v>
      </c>
      <c r="DC15" s="83">
        <v>7.5140000000000002</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68.153999999999996</v>
      </c>
      <c r="DT15" s="83">
        <v>17.841000000000001</v>
      </c>
      <c r="DU15" s="83">
        <v>4.468</v>
      </c>
      <c r="DV15" s="83">
        <v>0</v>
      </c>
      <c r="DW15" s="83">
        <v>0</v>
      </c>
      <c r="DX15" s="83">
        <v>0</v>
      </c>
      <c r="DY15" s="83">
        <v>0</v>
      </c>
      <c r="DZ15" s="83">
        <v>0</v>
      </c>
      <c r="EA15" s="83">
        <v>0</v>
      </c>
      <c r="EB15" s="83">
        <v>2.851</v>
      </c>
      <c r="EC15" s="83">
        <v>0</v>
      </c>
      <c r="ED15" s="83">
        <v>0</v>
      </c>
      <c r="EE15" s="83">
        <v>0</v>
      </c>
      <c r="EF15" s="83">
        <v>0</v>
      </c>
      <c r="EG15" s="83">
        <v>0</v>
      </c>
      <c r="EH15" s="83">
        <v>0</v>
      </c>
      <c r="EI15" s="83">
        <v>0</v>
      </c>
      <c r="EJ15" s="83">
        <v>0</v>
      </c>
      <c r="EK15" s="83">
        <v>0</v>
      </c>
      <c r="EL15" s="83">
        <v>2.8170000000000002</v>
      </c>
      <c r="EM15" s="83">
        <v>0</v>
      </c>
      <c r="EN15" s="83">
        <v>0</v>
      </c>
      <c r="EO15" s="83">
        <v>0</v>
      </c>
      <c r="EP15" s="83">
        <v>0</v>
      </c>
      <c r="EQ15" s="83">
        <v>2.77</v>
      </c>
      <c r="ER15" s="83">
        <v>0</v>
      </c>
      <c r="ES15" s="83">
        <v>0</v>
      </c>
      <c r="ET15" s="83">
        <v>10.904999999999999</v>
      </c>
      <c r="EU15" s="83">
        <v>5.4960000000000004</v>
      </c>
      <c r="EV15" s="83">
        <v>0</v>
      </c>
      <c r="EW15" s="83">
        <v>0</v>
      </c>
      <c r="EX15" s="83">
        <v>0</v>
      </c>
      <c r="EY15" s="83">
        <v>3.7120000000000002</v>
      </c>
      <c r="EZ15" s="83">
        <v>0</v>
      </c>
      <c r="FA15" s="83">
        <v>0</v>
      </c>
      <c r="FB15" s="83">
        <v>0</v>
      </c>
      <c r="FC15" s="83">
        <v>0</v>
      </c>
      <c r="FD15" s="83">
        <v>0</v>
      </c>
      <c r="FE15" s="83">
        <v>0</v>
      </c>
      <c r="FF15" s="83">
        <v>0</v>
      </c>
      <c r="FG15" s="83">
        <v>0</v>
      </c>
      <c r="FH15" s="83">
        <v>0</v>
      </c>
      <c r="FI15" s="83">
        <v>0</v>
      </c>
      <c r="FJ15" s="83">
        <v>0</v>
      </c>
      <c r="FK15" s="83">
        <v>0</v>
      </c>
      <c r="FL15" s="83">
        <v>0</v>
      </c>
      <c r="FM15" s="83">
        <v>0</v>
      </c>
      <c r="FN15" s="83">
        <v>20.83</v>
      </c>
      <c r="FO15" s="83">
        <v>0</v>
      </c>
      <c r="FP15" s="83">
        <v>0</v>
      </c>
      <c r="FQ15" s="83">
        <v>0</v>
      </c>
      <c r="FR15" s="83">
        <v>3.5059999999999998</v>
      </c>
      <c r="FS15" s="83">
        <v>0</v>
      </c>
      <c r="FT15" s="83">
        <v>0</v>
      </c>
      <c r="FU15" s="83">
        <v>0</v>
      </c>
      <c r="FV15" s="83">
        <v>0</v>
      </c>
      <c r="FW15" s="83">
        <v>0</v>
      </c>
      <c r="FX15" s="83">
        <v>0</v>
      </c>
      <c r="FY15" s="83">
        <v>0</v>
      </c>
      <c r="FZ15" s="83">
        <v>0</v>
      </c>
      <c r="GA15" s="83">
        <v>10.5928</v>
      </c>
      <c r="GB15" s="83">
        <v>0</v>
      </c>
      <c r="GC15" s="83">
        <v>10.032</v>
      </c>
      <c r="GD15" s="83">
        <v>0</v>
      </c>
      <c r="GE15" s="83">
        <v>0</v>
      </c>
      <c r="GF15" s="83">
        <v>0</v>
      </c>
      <c r="GG15" s="83">
        <v>9.4440000000000008</v>
      </c>
      <c r="GH15" s="83">
        <v>0</v>
      </c>
      <c r="GI15" s="83">
        <v>0</v>
      </c>
      <c r="GJ15" s="83">
        <v>3.734</v>
      </c>
      <c r="GK15" s="83">
        <v>0</v>
      </c>
      <c r="GL15" s="83">
        <v>0</v>
      </c>
      <c r="GM15" s="83">
        <v>7.74</v>
      </c>
      <c r="GN15" s="83">
        <v>3.5640000000000001</v>
      </c>
      <c r="GO15" s="83">
        <v>21.513000000000002</v>
      </c>
      <c r="GP15" s="83">
        <v>0</v>
      </c>
      <c r="GQ15" s="83">
        <v>0</v>
      </c>
      <c r="GR15" s="83">
        <v>0</v>
      </c>
      <c r="GS15" s="83">
        <v>0</v>
      </c>
      <c r="GT15" s="83">
        <v>71.866</v>
      </c>
      <c r="GU15" s="83">
        <v>0</v>
      </c>
      <c r="GV15" s="83">
        <v>10.58</v>
      </c>
      <c r="GW15" s="83">
        <v>0</v>
      </c>
      <c r="GX15" s="83">
        <v>0</v>
      </c>
      <c r="GY15" s="83">
        <v>0</v>
      </c>
      <c r="GZ15" s="83">
        <v>0</v>
      </c>
      <c r="HA15" s="83">
        <v>0</v>
      </c>
      <c r="HB15" s="83">
        <v>0</v>
      </c>
      <c r="HC15" s="83">
        <v>0</v>
      </c>
      <c r="HD15" s="83">
        <v>7.5140000000000002</v>
      </c>
      <c r="HE15" s="83">
        <v>0</v>
      </c>
      <c r="HF15" s="83">
        <v>0</v>
      </c>
      <c r="HG15" s="83">
        <v>0</v>
      </c>
      <c r="HH15" s="83">
        <v>0</v>
      </c>
      <c r="HI15" s="83">
        <v>0</v>
      </c>
      <c r="HJ15" s="83">
        <v>0</v>
      </c>
      <c r="HK15" s="83">
        <v>96.131</v>
      </c>
      <c r="HL15" s="83">
        <v>13.675000000000001</v>
      </c>
      <c r="HM15" s="83">
        <v>9.2080000000000002</v>
      </c>
      <c r="HN15" s="83">
        <v>0</v>
      </c>
      <c r="HO15" s="83">
        <v>24.335999999999999</v>
      </c>
      <c r="HP15" s="83">
        <v>0</v>
      </c>
      <c r="HQ15" s="83">
        <v>10.5928</v>
      </c>
      <c r="HR15" s="83">
        <v>10.032</v>
      </c>
      <c r="HS15" s="83">
        <v>9.4440000000000008</v>
      </c>
      <c r="HT15" s="83">
        <v>3.734</v>
      </c>
      <c r="HU15" s="83">
        <v>11.304</v>
      </c>
      <c r="HV15" s="83">
        <v>21.513000000000002</v>
      </c>
      <c r="HW15" s="83">
        <v>0</v>
      </c>
      <c r="HX15" s="83">
        <v>82.445999999999998</v>
      </c>
      <c r="HY15" s="83">
        <v>7.5140000000000002</v>
      </c>
      <c r="HZ15" s="83">
        <v>0</v>
      </c>
      <c r="IA15" s="83">
        <v>0</v>
      </c>
      <c r="IB15" s="83">
        <v>0</v>
      </c>
      <c r="IC15" s="83">
        <v>0</v>
      </c>
      <c r="ID15" s="83">
        <v>0</v>
      </c>
      <c r="IE15" s="83">
        <v>0</v>
      </c>
      <c r="IF15" s="83">
        <v>96.131</v>
      </c>
      <c r="IG15" s="83">
        <v>13.675000000000001</v>
      </c>
      <c r="IH15" s="83">
        <v>9.2080000000000002</v>
      </c>
      <c r="II15" s="83">
        <v>0</v>
      </c>
      <c r="IJ15" s="83">
        <v>24.335999999999999</v>
      </c>
      <c r="IK15" s="83">
        <v>0</v>
      </c>
      <c r="IL15" s="83">
        <v>10.5928</v>
      </c>
      <c r="IM15" s="83">
        <v>10.032</v>
      </c>
      <c r="IN15" s="83">
        <v>9.4440000000000008</v>
      </c>
      <c r="IO15" s="83">
        <v>3.734</v>
      </c>
      <c r="IP15" s="83">
        <v>11.304</v>
      </c>
      <c r="IQ15" s="83">
        <v>21.513000000000002</v>
      </c>
      <c r="IR15" s="83">
        <v>0</v>
      </c>
      <c r="IS15" s="83">
        <v>82.445999999999998</v>
      </c>
      <c r="IT15" s="83">
        <v>7.5140000000000002</v>
      </c>
      <c r="IU15" s="83">
        <v>0</v>
      </c>
      <c r="IV15" s="84">
        <v>0</v>
      </c>
      <c r="IW15" s="81">
        <v>0</v>
      </c>
      <c r="IX15" s="81">
        <v>0</v>
      </c>
      <c r="IY15" s="81">
        <v>0</v>
      </c>
      <c r="IZ15" s="81">
        <v>0</v>
      </c>
      <c r="JA15" s="81">
        <v>0</v>
      </c>
      <c r="JB15" s="81">
        <v>0</v>
      </c>
      <c r="JC15" s="81">
        <v>0</v>
      </c>
      <c r="JD15" s="81">
        <v>0</v>
      </c>
      <c r="JE15" s="81">
        <v>3</v>
      </c>
      <c r="JF15" s="81">
        <v>3</v>
      </c>
      <c r="JG15" s="81">
        <v>1</v>
      </c>
      <c r="JH15" s="81">
        <v>0</v>
      </c>
      <c r="JI15" s="81">
        <v>0</v>
      </c>
      <c r="JJ15" s="81">
        <v>0</v>
      </c>
      <c r="JK15" s="81">
        <v>0</v>
      </c>
      <c r="JL15" s="81">
        <v>0</v>
      </c>
      <c r="JM15" s="81">
        <v>0</v>
      </c>
      <c r="JN15" s="81">
        <v>1</v>
      </c>
      <c r="JO15" s="81">
        <v>0</v>
      </c>
      <c r="JP15" s="81">
        <v>0</v>
      </c>
      <c r="JQ15" s="81">
        <v>0</v>
      </c>
      <c r="JR15" s="81">
        <v>0</v>
      </c>
      <c r="JS15" s="81">
        <v>0</v>
      </c>
      <c r="JT15" s="81">
        <v>0</v>
      </c>
      <c r="JU15" s="81">
        <v>0</v>
      </c>
      <c r="JV15" s="81">
        <v>0</v>
      </c>
      <c r="JW15" s="81">
        <v>0</v>
      </c>
      <c r="JX15" s="81">
        <v>1</v>
      </c>
      <c r="JY15" s="81">
        <v>0</v>
      </c>
      <c r="JZ15" s="81">
        <v>0</v>
      </c>
      <c r="KA15" s="81">
        <v>0</v>
      </c>
      <c r="KB15" s="81">
        <v>0</v>
      </c>
      <c r="KC15" s="81">
        <v>1</v>
      </c>
      <c r="KD15" s="81">
        <v>0</v>
      </c>
      <c r="KE15" s="81">
        <v>0</v>
      </c>
      <c r="KF15" s="81">
        <v>2</v>
      </c>
      <c r="KG15" s="81">
        <v>2</v>
      </c>
      <c r="KH15" s="81">
        <v>0</v>
      </c>
      <c r="KI15" s="81">
        <v>0</v>
      </c>
      <c r="KJ15" s="81">
        <v>0</v>
      </c>
      <c r="KK15" s="81">
        <v>1</v>
      </c>
      <c r="KL15" s="81">
        <v>0</v>
      </c>
      <c r="KM15" s="81">
        <v>0</v>
      </c>
      <c r="KN15" s="81">
        <v>0</v>
      </c>
      <c r="KO15" s="81">
        <v>0</v>
      </c>
      <c r="KP15" s="81">
        <v>0</v>
      </c>
      <c r="KQ15" s="81">
        <v>0</v>
      </c>
      <c r="KR15" s="81">
        <v>0</v>
      </c>
      <c r="KS15" s="81">
        <v>0</v>
      </c>
      <c r="KT15" s="81">
        <v>0</v>
      </c>
      <c r="KU15" s="81">
        <v>0</v>
      </c>
      <c r="KV15" s="81">
        <v>0</v>
      </c>
      <c r="KW15" s="81">
        <v>0</v>
      </c>
      <c r="KX15" s="81">
        <v>0</v>
      </c>
      <c r="KY15" s="81">
        <v>0</v>
      </c>
      <c r="KZ15" s="81">
        <v>4</v>
      </c>
      <c r="LA15" s="81">
        <v>0</v>
      </c>
      <c r="LB15" s="81">
        <v>0</v>
      </c>
      <c r="LC15" s="81">
        <v>0</v>
      </c>
      <c r="LD15" s="81">
        <v>1</v>
      </c>
      <c r="LE15" s="81">
        <v>0</v>
      </c>
      <c r="LF15" s="81">
        <v>0</v>
      </c>
      <c r="LG15" s="81">
        <v>0</v>
      </c>
      <c r="LH15" s="81">
        <v>0</v>
      </c>
      <c r="LI15" s="81">
        <v>0</v>
      </c>
      <c r="LJ15" s="81">
        <v>0</v>
      </c>
      <c r="LK15" s="81">
        <v>0</v>
      </c>
      <c r="LL15" s="81">
        <v>0</v>
      </c>
      <c r="LM15" s="81">
        <v>2</v>
      </c>
      <c r="LN15" s="81">
        <v>0</v>
      </c>
      <c r="LO15" s="81">
        <v>1</v>
      </c>
      <c r="LP15" s="81">
        <v>0</v>
      </c>
      <c r="LQ15" s="81">
        <v>0</v>
      </c>
      <c r="LR15" s="81">
        <v>0</v>
      </c>
      <c r="LS15" s="81">
        <v>1</v>
      </c>
      <c r="LT15" s="81">
        <v>0</v>
      </c>
      <c r="LU15" s="81">
        <v>0</v>
      </c>
      <c r="LV15" s="81">
        <v>1</v>
      </c>
      <c r="LW15" s="81">
        <v>0</v>
      </c>
      <c r="LX15" s="81">
        <v>0</v>
      </c>
      <c r="LY15" s="81">
        <v>1</v>
      </c>
      <c r="LZ15" s="81">
        <v>1</v>
      </c>
      <c r="MA15" s="81">
        <v>3</v>
      </c>
      <c r="MB15" s="81">
        <v>0</v>
      </c>
      <c r="MC15" s="81">
        <v>0</v>
      </c>
      <c r="MD15" s="81">
        <v>0</v>
      </c>
      <c r="ME15" s="81">
        <v>0</v>
      </c>
      <c r="MF15" s="81">
        <v>2</v>
      </c>
      <c r="MG15" s="81">
        <v>0</v>
      </c>
      <c r="MH15" s="81">
        <v>1</v>
      </c>
      <c r="MI15" s="81">
        <v>0</v>
      </c>
      <c r="MJ15" s="81">
        <v>0</v>
      </c>
      <c r="MK15" s="81">
        <v>0</v>
      </c>
      <c r="ML15" s="81">
        <v>0</v>
      </c>
      <c r="MM15" s="81">
        <v>0</v>
      </c>
      <c r="MN15" s="81">
        <v>0</v>
      </c>
      <c r="MO15" s="81">
        <v>0</v>
      </c>
      <c r="MP15" s="81">
        <v>2</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3</v>
      </c>
      <c r="NG15" s="81">
        <v>3</v>
      </c>
      <c r="NH15" s="81">
        <v>1</v>
      </c>
      <c r="NI15" s="81">
        <v>0</v>
      </c>
      <c r="NJ15" s="81">
        <v>0</v>
      </c>
      <c r="NK15" s="81">
        <v>0</v>
      </c>
      <c r="NL15" s="81">
        <v>0</v>
      </c>
      <c r="NM15" s="81">
        <v>0</v>
      </c>
      <c r="NN15" s="81">
        <v>0</v>
      </c>
      <c r="NO15" s="81">
        <v>1</v>
      </c>
      <c r="NP15" s="81">
        <v>0</v>
      </c>
      <c r="NQ15" s="81">
        <v>0</v>
      </c>
      <c r="NR15" s="81">
        <v>0</v>
      </c>
      <c r="NS15" s="81">
        <v>0</v>
      </c>
      <c r="NT15" s="81">
        <v>0</v>
      </c>
      <c r="NU15" s="81">
        <v>0</v>
      </c>
      <c r="NV15" s="81">
        <v>0</v>
      </c>
      <c r="NW15" s="81">
        <v>0</v>
      </c>
      <c r="NX15" s="81">
        <v>0</v>
      </c>
      <c r="NY15" s="81">
        <v>1</v>
      </c>
      <c r="NZ15" s="81">
        <v>0</v>
      </c>
      <c r="OA15" s="81">
        <v>0</v>
      </c>
      <c r="OB15" s="81">
        <v>0</v>
      </c>
      <c r="OC15" s="81">
        <v>0</v>
      </c>
      <c r="OD15" s="81">
        <v>1</v>
      </c>
      <c r="OE15" s="81">
        <v>0</v>
      </c>
      <c r="OF15" s="81">
        <v>0</v>
      </c>
      <c r="OG15" s="81">
        <v>2</v>
      </c>
      <c r="OH15" s="81">
        <v>2</v>
      </c>
      <c r="OI15" s="81">
        <v>0</v>
      </c>
      <c r="OJ15" s="81">
        <v>0</v>
      </c>
      <c r="OK15" s="81">
        <v>0</v>
      </c>
      <c r="OL15" s="81">
        <v>1</v>
      </c>
      <c r="OM15" s="81">
        <v>0</v>
      </c>
      <c r="ON15" s="81">
        <v>0</v>
      </c>
      <c r="OO15" s="81">
        <v>0</v>
      </c>
      <c r="OP15" s="81">
        <v>0</v>
      </c>
      <c r="OQ15" s="81">
        <v>0</v>
      </c>
      <c r="OR15" s="81">
        <v>0</v>
      </c>
      <c r="OS15" s="81">
        <v>0</v>
      </c>
      <c r="OT15" s="81">
        <v>0</v>
      </c>
      <c r="OU15" s="81">
        <v>0</v>
      </c>
      <c r="OV15" s="81">
        <v>0</v>
      </c>
      <c r="OW15" s="81">
        <v>0</v>
      </c>
      <c r="OX15" s="81">
        <v>0</v>
      </c>
      <c r="OY15" s="81">
        <v>0</v>
      </c>
      <c r="OZ15" s="81">
        <v>0</v>
      </c>
      <c r="PA15" s="81">
        <v>4</v>
      </c>
      <c r="PB15" s="81">
        <v>0</v>
      </c>
      <c r="PC15" s="81">
        <v>0</v>
      </c>
      <c r="PD15" s="81">
        <v>0</v>
      </c>
      <c r="PE15" s="81">
        <v>1</v>
      </c>
      <c r="PF15" s="81">
        <v>0</v>
      </c>
      <c r="PG15" s="81">
        <v>0</v>
      </c>
      <c r="PH15" s="81">
        <v>0</v>
      </c>
      <c r="PI15" s="81">
        <v>0</v>
      </c>
      <c r="PJ15" s="81">
        <v>0</v>
      </c>
      <c r="PK15" s="81">
        <v>0</v>
      </c>
      <c r="PL15" s="81">
        <v>0</v>
      </c>
      <c r="PM15" s="81">
        <v>0</v>
      </c>
      <c r="PN15" s="81">
        <v>2</v>
      </c>
      <c r="PO15" s="81">
        <v>0</v>
      </c>
      <c r="PP15" s="81">
        <v>1</v>
      </c>
      <c r="PQ15" s="81">
        <v>0</v>
      </c>
      <c r="PR15" s="81">
        <v>0</v>
      </c>
      <c r="PS15" s="81">
        <v>0</v>
      </c>
      <c r="PT15" s="81">
        <v>1</v>
      </c>
      <c r="PU15" s="81">
        <v>0</v>
      </c>
      <c r="PV15" s="81">
        <v>0</v>
      </c>
      <c r="PW15" s="81">
        <v>1</v>
      </c>
      <c r="PX15" s="81">
        <v>0</v>
      </c>
      <c r="PY15" s="81">
        <v>0</v>
      </c>
      <c r="PZ15" s="81">
        <v>1</v>
      </c>
      <c r="QA15" s="81">
        <v>1</v>
      </c>
      <c r="QB15" s="81">
        <v>3</v>
      </c>
      <c r="QC15" s="81">
        <v>0</v>
      </c>
      <c r="QD15" s="81">
        <v>0</v>
      </c>
      <c r="QE15" s="81">
        <v>0</v>
      </c>
      <c r="QF15" s="81">
        <v>0</v>
      </c>
      <c r="QG15" s="81">
        <v>2</v>
      </c>
      <c r="QH15" s="81">
        <v>0</v>
      </c>
      <c r="QI15" s="81">
        <v>1</v>
      </c>
      <c r="QJ15" s="81">
        <v>0</v>
      </c>
      <c r="QK15" s="81">
        <v>0</v>
      </c>
      <c r="QL15" s="81">
        <v>0</v>
      </c>
      <c r="QM15" s="81">
        <v>0</v>
      </c>
      <c r="QN15" s="81">
        <v>0</v>
      </c>
      <c r="QO15" s="81">
        <v>0</v>
      </c>
      <c r="QP15" s="81">
        <v>0</v>
      </c>
      <c r="QQ15" s="81">
        <v>2</v>
      </c>
      <c r="QR15" s="81">
        <v>0</v>
      </c>
      <c r="QS15" s="81">
        <v>0</v>
      </c>
      <c r="QT15" s="81">
        <v>0</v>
      </c>
      <c r="QU15" s="81">
        <v>0</v>
      </c>
      <c r="QV15" s="81">
        <v>0</v>
      </c>
      <c r="QW15" s="81">
        <v>0</v>
      </c>
      <c r="QX15" s="81">
        <v>9</v>
      </c>
      <c r="QY15" s="81">
        <v>3</v>
      </c>
      <c r="QZ15" s="81">
        <v>3</v>
      </c>
      <c r="RA15" s="81">
        <v>0</v>
      </c>
      <c r="RB15" s="81">
        <v>5</v>
      </c>
      <c r="RC15" s="81">
        <v>0</v>
      </c>
      <c r="RD15" s="81">
        <v>2</v>
      </c>
      <c r="RE15" s="81">
        <v>1</v>
      </c>
      <c r="RF15" s="81">
        <v>1</v>
      </c>
      <c r="RG15" s="81">
        <v>1</v>
      </c>
      <c r="RH15" s="81">
        <v>2</v>
      </c>
      <c r="RI15" s="81">
        <v>3</v>
      </c>
      <c r="RJ15" s="81">
        <v>0</v>
      </c>
      <c r="RK15" s="81">
        <v>3</v>
      </c>
      <c r="RL15" s="81">
        <v>2</v>
      </c>
      <c r="RM15" s="81">
        <v>0</v>
      </c>
      <c r="RN15" s="81">
        <v>0</v>
      </c>
      <c r="RO15" s="81">
        <v>0</v>
      </c>
      <c r="RP15" s="81">
        <v>0</v>
      </c>
      <c r="RQ15" s="81">
        <v>0</v>
      </c>
      <c r="RR15" s="81">
        <v>0</v>
      </c>
      <c r="RS15" s="81">
        <v>9</v>
      </c>
      <c r="RT15" s="81">
        <v>3</v>
      </c>
      <c r="RU15" s="81">
        <v>3</v>
      </c>
      <c r="RV15" s="81">
        <v>0</v>
      </c>
      <c r="RW15" s="81">
        <v>5</v>
      </c>
      <c r="RX15" s="81">
        <v>0</v>
      </c>
      <c r="RY15" s="81">
        <v>2</v>
      </c>
      <c r="RZ15" s="81">
        <v>1</v>
      </c>
      <c r="SA15" s="81">
        <v>1</v>
      </c>
      <c r="SB15" s="81">
        <v>1</v>
      </c>
      <c r="SC15" s="81">
        <v>2</v>
      </c>
      <c r="SD15" s="81">
        <v>3</v>
      </c>
      <c r="SE15" s="81">
        <v>0</v>
      </c>
      <c r="SF15" s="81">
        <v>3</v>
      </c>
      <c r="SG15" s="81">
        <v>2</v>
      </c>
      <c r="SH15" s="81">
        <v>0</v>
      </c>
    </row>
    <row r="16" spans="1:503">
      <c r="A16" s="18" t="s">
        <v>2230</v>
      </c>
      <c r="B16" s="80">
        <v>8</v>
      </c>
      <c r="C16" s="80">
        <v>8</v>
      </c>
      <c r="D16" s="80">
        <v>1</v>
      </c>
      <c r="E16" s="80">
        <v>2011</v>
      </c>
      <c r="F16" s="80" t="s">
        <v>87</v>
      </c>
      <c r="G16" s="182" t="s">
        <v>2222</v>
      </c>
      <c r="H16" s="80" t="s">
        <v>2223</v>
      </c>
      <c r="I16" s="173"/>
      <c r="J16" s="83">
        <v>0</v>
      </c>
      <c r="K16" s="83">
        <v>0</v>
      </c>
      <c r="L16" s="83">
        <v>0</v>
      </c>
      <c r="M16" s="83">
        <v>0</v>
      </c>
      <c r="N16" s="83">
        <v>0</v>
      </c>
      <c r="O16" s="83">
        <v>0</v>
      </c>
      <c r="P16" s="83">
        <v>0</v>
      </c>
      <c r="Q16" s="83">
        <v>0</v>
      </c>
      <c r="R16" s="83">
        <v>70.742000000000004</v>
      </c>
      <c r="S16" s="83">
        <v>18.381</v>
      </c>
      <c r="T16" s="83">
        <v>4.5279999999999996</v>
      </c>
      <c r="U16" s="83">
        <v>0</v>
      </c>
      <c r="V16" s="83">
        <v>0</v>
      </c>
      <c r="W16" s="83">
        <v>0</v>
      </c>
      <c r="X16" s="83">
        <v>0</v>
      </c>
      <c r="Y16" s="83">
        <v>0</v>
      </c>
      <c r="Z16" s="83">
        <v>0</v>
      </c>
      <c r="AA16" s="83">
        <v>2.871</v>
      </c>
      <c r="AB16" s="83">
        <v>0</v>
      </c>
      <c r="AC16" s="83">
        <v>0</v>
      </c>
      <c r="AD16" s="83">
        <v>0</v>
      </c>
      <c r="AE16" s="83">
        <v>0</v>
      </c>
      <c r="AF16" s="83">
        <v>0</v>
      </c>
      <c r="AG16" s="83">
        <v>0</v>
      </c>
      <c r="AH16" s="83">
        <v>0</v>
      </c>
      <c r="AI16" s="83">
        <v>0</v>
      </c>
      <c r="AJ16" s="83">
        <v>0</v>
      </c>
      <c r="AK16" s="83">
        <v>2.766</v>
      </c>
      <c r="AL16" s="83">
        <v>0</v>
      </c>
      <c r="AM16" s="83">
        <v>0</v>
      </c>
      <c r="AN16" s="83">
        <v>0</v>
      </c>
      <c r="AO16" s="83">
        <v>0</v>
      </c>
      <c r="AP16" s="83">
        <v>2.266</v>
      </c>
      <c r="AQ16" s="83">
        <v>0</v>
      </c>
      <c r="AR16" s="83">
        <v>0</v>
      </c>
      <c r="AS16" s="83">
        <v>11.423999999999999</v>
      </c>
      <c r="AT16" s="83">
        <v>6.4219999999999997</v>
      </c>
      <c r="AU16" s="83">
        <v>0</v>
      </c>
      <c r="AV16" s="83">
        <v>0</v>
      </c>
      <c r="AW16" s="83">
        <v>0</v>
      </c>
      <c r="AX16" s="83">
        <v>3.3279999999999998</v>
      </c>
      <c r="AY16" s="83">
        <v>0</v>
      </c>
      <c r="AZ16" s="83">
        <v>0</v>
      </c>
      <c r="BA16" s="83">
        <v>0</v>
      </c>
      <c r="BB16" s="83">
        <v>0</v>
      </c>
      <c r="BC16" s="83">
        <v>0</v>
      </c>
      <c r="BD16" s="83">
        <v>0</v>
      </c>
      <c r="BE16" s="83">
        <v>18.07</v>
      </c>
      <c r="BF16" s="83">
        <v>0</v>
      </c>
      <c r="BG16" s="83">
        <v>0</v>
      </c>
      <c r="BH16" s="83">
        <v>0</v>
      </c>
      <c r="BI16" s="83">
        <v>0</v>
      </c>
      <c r="BJ16" s="83">
        <v>0</v>
      </c>
      <c r="BK16" s="83">
        <v>0</v>
      </c>
      <c r="BL16" s="83">
        <v>0</v>
      </c>
      <c r="BM16" s="83">
        <v>19.175999999999998</v>
      </c>
      <c r="BN16" s="83">
        <v>0</v>
      </c>
      <c r="BO16" s="83">
        <v>0</v>
      </c>
      <c r="BP16" s="83">
        <v>0</v>
      </c>
      <c r="BQ16" s="83">
        <v>3.4279999999999999</v>
      </c>
      <c r="BR16" s="83">
        <v>0</v>
      </c>
      <c r="BS16" s="83">
        <v>0</v>
      </c>
      <c r="BT16" s="83">
        <v>0</v>
      </c>
      <c r="BU16" s="83">
        <v>0</v>
      </c>
      <c r="BV16" s="83">
        <v>0</v>
      </c>
      <c r="BW16" s="83">
        <v>0</v>
      </c>
      <c r="BX16" s="83">
        <v>0</v>
      </c>
      <c r="BY16" s="83">
        <v>0</v>
      </c>
      <c r="BZ16" s="83">
        <v>9.4329999999999998</v>
      </c>
      <c r="CA16" s="83">
        <v>0</v>
      </c>
      <c r="CB16" s="83">
        <v>8.4450000000000003</v>
      </c>
      <c r="CC16" s="83">
        <v>0</v>
      </c>
      <c r="CD16" s="83">
        <v>0</v>
      </c>
      <c r="CE16" s="83">
        <v>0</v>
      </c>
      <c r="CF16" s="83">
        <v>9.2799999999999994</v>
      </c>
      <c r="CG16" s="83">
        <v>0</v>
      </c>
      <c r="CH16" s="83">
        <v>0</v>
      </c>
      <c r="CI16" s="83">
        <v>3.3919999999999999</v>
      </c>
      <c r="CJ16" s="83">
        <v>0</v>
      </c>
      <c r="CK16" s="83">
        <v>0</v>
      </c>
      <c r="CL16" s="83">
        <v>6.92</v>
      </c>
      <c r="CM16" s="83">
        <v>3.5419999999999998</v>
      </c>
      <c r="CN16" s="83">
        <v>21.338000000000001</v>
      </c>
      <c r="CO16" s="83">
        <v>0</v>
      </c>
      <c r="CP16" s="83">
        <v>0</v>
      </c>
      <c r="CQ16" s="83">
        <v>0</v>
      </c>
      <c r="CR16" s="83">
        <v>0</v>
      </c>
      <c r="CS16" s="83">
        <v>67.863</v>
      </c>
      <c r="CT16" s="83">
        <v>0</v>
      </c>
      <c r="CU16" s="83">
        <v>0</v>
      </c>
      <c r="CV16" s="83">
        <v>0</v>
      </c>
      <c r="CW16" s="83">
        <v>0</v>
      </c>
      <c r="CX16" s="83">
        <v>0</v>
      </c>
      <c r="CY16" s="83">
        <v>0</v>
      </c>
      <c r="CZ16" s="83">
        <v>3.4209999999999998</v>
      </c>
      <c r="DA16" s="83">
        <v>0</v>
      </c>
      <c r="DB16" s="83">
        <v>0</v>
      </c>
      <c r="DC16" s="83">
        <v>6.8639999999999999</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70.742000000000004</v>
      </c>
      <c r="DT16" s="83">
        <v>18.381</v>
      </c>
      <c r="DU16" s="83">
        <v>4.5279999999999996</v>
      </c>
      <c r="DV16" s="83">
        <v>0</v>
      </c>
      <c r="DW16" s="83">
        <v>0</v>
      </c>
      <c r="DX16" s="83">
        <v>0</v>
      </c>
      <c r="DY16" s="83">
        <v>0</v>
      </c>
      <c r="DZ16" s="83">
        <v>0</v>
      </c>
      <c r="EA16" s="83">
        <v>0</v>
      </c>
      <c r="EB16" s="83">
        <v>2.871</v>
      </c>
      <c r="EC16" s="83">
        <v>0</v>
      </c>
      <c r="ED16" s="83">
        <v>0</v>
      </c>
      <c r="EE16" s="83">
        <v>0</v>
      </c>
      <c r="EF16" s="83">
        <v>0</v>
      </c>
      <c r="EG16" s="83">
        <v>0</v>
      </c>
      <c r="EH16" s="83">
        <v>0</v>
      </c>
      <c r="EI16" s="83">
        <v>0</v>
      </c>
      <c r="EJ16" s="83">
        <v>0</v>
      </c>
      <c r="EK16" s="83">
        <v>0</v>
      </c>
      <c r="EL16" s="83">
        <v>2.766</v>
      </c>
      <c r="EM16" s="83">
        <v>0</v>
      </c>
      <c r="EN16" s="83">
        <v>0</v>
      </c>
      <c r="EO16" s="83">
        <v>0</v>
      </c>
      <c r="EP16" s="83">
        <v>0</v>
      </c>
      <c r="EQ16" s="83">
        <v>2.266</v>
      </c>
      <c r="ER16" s="83">
        <v>0</v>
      </c>
      <c r="ES16" s="83">
        <v>0</v>
      </c>
      <c r="ET16" s="83">
        <v>11.423999999999999</v>
      </c>
      <c r="EU16" s="83">
        <v>6.4219999999999997</v>
      </c>
      <c r="EV16" s="83">
        <v>0</v>
      </c>
      <c r="EW16" s="83">
        <v>0</v>
      </c>
      <c r="EX16" s="83">
        <v>0</v>
      </c>
      <c r="EY16" s="83">
        <v>3.3279999999999998</v>
      </c>
      <c r="EZ16" s="83">
        <v>0</v>
      </c>
      <c r="FA16" s="83">
        <v>0</v>
      </c>
      <c r="FB16" s="83">
        <v>0</v>
      </c>
      <c r="FC16" s="83">
        <v>0</v>
      </c>
      <c r="FD16" s="83">
        <v>0</v>
      </c>
      <c r="FE16" s="83">
        <v>0</v>
      </c>
      <c r="FF16" s="83">
        <v>18.07</v>
      </c>
      <c r="FG16" s="83">
        <v>0</v>
      </c>
      <c r="FH16" s="83">
        <v>0</v>
      </c>
      <c r="FI16" s="83">
        <v>0</v>
      </c>
      <c r="FJ16" s="83">
        <v>0</v>
      </c>
      <c r="FK16" s="83">
        <v>0</v>
      </c>
      <c r="FL16" s="83">
        <v>0</v>
      </c>
      <c r="FM16" s="83">
        <v>0</v>
      </c>
      <c r="FN16" s="83">
        <v>19.175999999999998</v>
      </c>
      <c r="FO16" s="83">
        <v>0</v>
      </c>
      <c r="FP16" s="83">
        <v>0</v>
      </c>
      <c r="FQ16" s="83">
        <v>0</v>
      </c>
      <c r="FR16" s="83">
        <v>3.4279999999999999</v>
      </c>
      <c r="FS16" s="83">
        <v>0</v>
      </c>
      <c r="FT16" s="83">
        <v>0</v>
      </c>
      <c r="FU16" s="83">
        <v>0</v>
      </c>
      <c r="FV16" s="83">
        <v>0</v>
      </c>
      <c r="FW16" s="83">
        <v>0</v>
      </c>
      <c r="FX16" s="83">
        <v>0</v>
      </c>
      <c r="FY16" s="83">
        <v>0</v>
      </c>
      <c r="FZ16" s="83">
        <v>0</v>
      </c>
      <c r="GA16" s="83">
        <v>9.4329999999999998</v>
      </c>
      <c r="GB16" s="83">
        <v>0</v>
      </c>
      <c r="GC16" s="83">
        <v>8.4450000000000003</v>
      </c>
      <c r="GD16" s="83">
        <v>0</v>
      </c>
      <c r="GE16" s="83">
        <v>0</v>
      </c>
      <c r="GF16" s="83">
        <v>0</v>
      </c>
      <c r="GG16" s="83">
        <v>9.2799999999999994</v>
      </c>
      <c r="GH16" s="83">
        <v>0</v>
      </c>
      <c r="GI16" s="83">
        <v>0</v>
      </c>
      <c r="GJ16" s="83">
        <v>3.3919999999999999</v>
      </c>
      <c r="GK16" s="83">
        <v>0</v>
      </c>
      <c r="GL16" s="83">
        <v>0</v>
      </c>
      <c r="GM16" s="83">
        <v>6.92</v>
      </c>
      <c r="GN16" s="83">
        <v>3.5419999999999998</v>
      </c>
      <c r="GO16" s="83">
        <v>21.338000000000001</v>
      </c>
      <c r="GP16" s="83">
        <v>0</v>
      </c>
      <c r="GQ16" s="83">
        <v>0</v>
      </c>
      <c r="GR16" s="83">
        <v>0</v>
      </c>
      <c r="GS16" s="83">
        <v>0</v>
      </c>
      <c r="GT16" s="83">
        <v>67.863</v>
      </c>
      <c r="GU16" s="83">
        <v>0</v>
      </c>
      <c r="GV16" s="83">
        <v>0</v>
      </c>
      <c r="GW16" s="83">
        <v>0</v>
      </c>
      <c r="GX16" s="83">
        <v>0</v>
      </c>
      <c r="GY16" s="83">
        <v>0</v>
      </c>
      <c r="GZ16" s="83">
        <v>0</v>
      </c>
      <c r="HA16" s="83">
        <v>3.4209999999999998</v>
      </c>
      <c r="HB16" s="83">
        <v>0</v>
      </c>
      <c r="HC16" s="83">
        <v>0</v>
      </c>
      <c r="HD16" s="83">
        <v>6.8639999999999999</v>
      </c>
      <c r="HE16" s="83">
        <v>0</v>
      </c>
      <c r="HF16" s="83">
        <v>0</v>
      </c>
      <c r="HG16" s="83">
        <v>0</v>
      </c>
      <c r="HH16" s="83">
        <v>0</v>
      </c>
      <c r="HI16" s="83">
        <v>0</v>
      </c>
      <c r="HJ16" s="83">
        <v>0</v>
      </c>
      <c r="HK16" s="83">
        <v>99.287999999999997</v>
      </c>
      <c r="HL16" s="83">
        <v>13.69</v>
      </c>
      <c r="HM16" s="83">
        <v>9.75</v>
      </c>
      <c r="HN16" s="83">
        <v>18.07</v>
      </c>
      <c r="HO16" s="83">
        <v>22.603999999999999</v>
      </c>
      <c r="HP16" s="83">
        <v>0</v>
      </c>
      <c r="HQ16" s="83">
        <v>9.4329999999999998</v>
      </c>
      <c r="HR16" s="83">
        <v>8.4450000000000003</v>
      </c>
      <c r="HS16" s="83">
        <v>9.2799999999999994</v>
      </c>
      <c r="HT16" s="83">
        <v>3.3919999999999999</v>
      </c>
      <c r="HU16" s="83">
        <v>10.462</v>
      </c>
      <c r="HV16" s="83">
        <v>21.338000000000001</v>
      </c>
      <c r="HW16" s="83">
        <v>0</v>
      </c>
      <c r="HX16" s="83">
        <v>71.284000000000006</v>
      </c>
      <c r="HY16" s="83">
        <v>6.8639999999999999</v>
      </c>
      <c r="HZ16" s="83">
        <v>0</v>
      </c>
      <c r="IA16" s="83">
        <v>0</v>
      </c>
      <c r="IB16" s="83">
        <v>0</v>
      </c>
      <c r="IC16" s="83">
        <v>0</v>
      </c>
      <c r="ID16" s="83">
        <v>0</v>
      </c>
      <c r="IE16" s="83">
        <v>0</v>
      </c>
      <c r="IF16" s="83">
        <v>99.287999999999997</v>
      </c>
      <c r="IG16" s="83">
        <v>13.69</v>
      </c>
      <c r="IH16" s="83">
        <v>9.75</v>
      </c>
      <c r="II16" s="83">
        <v>18.07</v>
      </c>
      <c r="IJ16" s="83">
        <v>22.603999999999999</v>
      </c>
      <c r="IK16" s="83">
        <v>0</v>
      </c>
      <c r="IL16" s="83">
        <v>9.4329999999999998</v>
      </c>
      <c r="IM16" s="83">
        <v>8.4450000000000003</v>
      </c>
      <c r="IN16" s="83">
        <v>9.2799999999999994</v>
      </c>
      <c r="IO16" s="83">
        <v>3.3919999999999999</v>
      </c>
      <c r="IP16" s="83">
        <v>10.462</v>
      </c>
      <c r="IQ16" s="83">
        <v>21.338000000000001</v>
      </c>
      <c r="IR16" s="83">
        <v>0</v>
      </c>
      <c r="IS16" s="83">
        <v>71.284000000000006</v>
      </c>
      <c r="IT16" s="83">
        <v>6.8639999999999999</v>
      </c>
      <c r="IU16" s="83">
        <v>0</v>
      </c>
      <c r="IV16" s="84">
        <v>0</v>
      </c>
      <c r="IW16" s="81">
        <v>0</v>
      </c>
      <c r="IX16" s="81">
        <v>0</v>
      </c>
      <c r="IY16" s="81">
        <v>0</v>
      </c>
      <c r="IZ16" s="81">
        <v>0</v>
      </c>
      <c r="JA16" s="81">
        <v>0</v>
      </c>
      <c r="JB16" s="81">
        <v>0</v>
      </c>
      <c r="JC16" s="81">
        <v>0</v>
      </c>
      <c r="JD16" s="81">
        <v>0</v>
      </c>
      <c r="JE16" s="81">
        <v>3</v>
      </c>
      <c r="JF16" s="81">
        <v>3</v>
      </c>
      <c r="JG16" s="81">
        <v>1</v>
      </c>
      <c r="JH16" s="81">
        <v>0</v>
      </c>
      <c r="JI16" s="81">
        <v>0</v>
      </c>
      <c r="JJ16" s="81">
        <v>0</v>
      </c>
      <c r="JK16" s="81">
        <v>0</v>
      </c>
      <c r="JL16" s="81">
        <v>0</v>
      </c>
      <c r="JM16" s="81">
        <v>0</v>
      </c>
      <c r="JN16" s="81">
        <v>1</v>
      </c>
      <c r="JO16" s="81">
        <v>0</v>
      </c>
      <c r="JP16" s="81">
        <v>0</v>
      </c>
      <c r="JQ16" s="81">
        <v>0</v>
      </c>
      <c r="JR16" s="81">
        <v>0</v>
      </c>
      <c r="JS16" s="81">
        <v>0</v>
      </c>
      <c r="JT16" s="81">
        <v>0</v>
      </c>
      <c r="JU16" s="81">
        <v>0</v>
      </c>
      <c r="JV16" s="81">
        <v>0</v>
      </c>
      <c r="JW16" s="81">
        <v>0</v>
      </c>
      <c r="JX16" s="81">
        <v>1</v>
      </c>
      <c r="JY16" s="81">
        <v>0</v>
      </c>
      <c r="JZ16" s="81">
        <v>0</v>
      </c>
      <c r="KA16" s="81">
        <v>0</v>
      </c>
      <c r="KB16" s="81">
        <v>0</v>
      </c>
      <c r="KC16" s="81">
        <v>1</v>
      </c>
      <c r="KD16" s="81">
        <v>0</v>
      </c>
      <c r="KE16" s="81">
        <v>0</v>
      </c>
      <c r="KF16" s="81">
        <v>2</v>
      </c>
      <c r="KG16" s="81">
        <v>2</v>
      </c>
      <c r="KH16" s="81">
        <v>0</v>
      </c>
      <c r="KI16" s="81">
        <v>0</v>
      </c>
      <c r="KJ16" s="81">
        <v>0</v>
      </c>
      <c r="KK16" s="81">
        <v>1</v>
      </c>
      <c r="KL16" s="81">
        <v>0</v>
      </c>
      <c r="KM16" s="81">
        <v>0</v>
      </c>
      <c r="KN16" s="81">
        <v>0</v>
      </c>
      <c r="KO16" s="81">
        <v>0</v>
      </c>
      <c r="KP16" s="81">
        <v>0</v>
      </c>
      <c r="KQ16" s="81">
        <v>0</v>
      </c>
      <c r="KR16" s="81">
        <v>1</v>
      </c>
      <c r="KS16" s="81">
        <v>0</v>
      </c>
      <c r="KT16" s="81">
        <v>0</v>
      </c>
      <c r="KU16" s="81">
        <v>0</v>
      </c>
      <c r="KV16" s="81">
        <v>0</v>
      </c>
      <c r="KW16" s="81">
        <v>0</v>
      </c>
      <c r="KX16" s="81">
        <v>0</v>
      </c>
      <c r="KY16" s="81">
        <v>0</v>
      </c>
      <c r="KZ16" s="81">
        <v>4</v>
      </c>
      <c r="LA16" s="81">
        <v>0</v>
      </c>
      <c r="LB16" s="81">
        <v>0</v>
      </c>
      <c r="LC16" s="81">
        <v>0</v>
      </c>
      <c r="LD16" s="81">
        <v>1</v>
      </c>
      <c r="LE16" s="81">
        <v>0</v>
      </c>
      <c r="LF16" s="81">
        <v>0</v>
      </c>
      <c r="LG16" s="81">
        <v>0</v>
      </c>
      <c r="LH16" s="81">
        <v>0</v>
      </c>
      <c r="LI16" s="81">
        <v>0</v>
      </c>
      <c r="LJ16" s="81">
        <v>0</v>
      </c>
      <c r="LK16" s="81">
        <v>0</v>
      </c>
      <c r="LL16" s="81">
        <v>0</v>
      </c>
      <c r="LM16" s="81">
        <v>2</v>
      </c>
      <c r="LN16" s="81">
        <v>0</v>
      </c>
      <c r="LO16" s="81">
        <v>1</v>
      </c>
      <c r="LP16" s="81">
        <v>0</v>
      </c>
      <c r="LQ16" s="81">
        <v>0</v>
      </c>
      <c r="LR16" s="81">
        <v>0</v>
      </c>
      <c r="LS16" s="81">
        <v>1</v>
      </c>
      <c r="LT16" s="81">
        <v>0</v>
      </c>
      <c r="LU16" s="81">
        <v>0</v>
      </c>
      <c r="LV16" s="81">
        <v>1</v>
      </c>
      <c r="LW16" s="81">
        <v>0</v>
      </c>
      <c r="LX16" s="81">
        <v>0</v>
      </c>
      <c r="LY16" s="81">
        <v>1</v>
      </c>
      <c r="LZ16" s="81">
        <v>1</v>
      </c>
      <c r="MA16" s="81">
        <v>3</v>
      </c>
      <c r="MB16" s="81">
        <v>0</v>
      </c>
      <c r="MC16" s="81">
        <v>0</v>
      </c>
      <c r="MD16" s="81">
        <v>0</v>
      </c>
      <c r="ME16" s="81">
        <v>0</v>
      </c>
      <c r="MF16" s="81">
        <v>2</v>
      </c>
      <c r="MG16" s="81">
        <v>0</v>
      </c>
      <c r="MH16" s="81">
        <v>0</v>
      </c>
      <c r="MI16" s="81">
        <v>0</v>
      </c>
      <c r="MJ16" s="81">
        <v>0</v>
      </c>
      <c r="MK16" s="81">
        <v>0</v>
      </c>
      <c r="ML16" s="81">
        <v>0</v>
      </c>
      <c r="MM16" s="81">
        <v>1</v>
      </c>
      <c r="MN16" s="81">
        <v>0</v>
      </c>
      <c r="MO16" s="81">
        <v>0</v>
      </c>
      <c r="MP16" s="81">
        <v>2</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3</v>
      </c>
      <c r="NG16" s="81">
        <v>3</v>
      </c>
      <c r="NH16" s="81">
        <v>1</v>
      </c>
      <c r="NI16" s="81">
        <v>0</v>
      </c>
      <c r="NJ16" s="81">
        <v>0</v>
      </c>
      <c r="NK16" s="81">
        <v>0</v>
      </c>
      <c r="NL16" s="81">
        <v>0</v>
      </c>
      <c r="NM16" s="81">
        <v>0</v>
      </c>
      <c r="NN16" s="81">
        <v>0</v>
      </c>
      <c r="NO16" s="81">
        <v>1</v>
      </c>
      <c r="NP16" s="81">
        <v>0</v>
      </c>
      <c r="NQ16" s="81">
        <v>0</v>
      </c>
      <c r="NR16" s="81">
        <v>0</v>
      </c>
      <c r="NS16" s="81">
        <v>0</v>
      </c>
      <c r="NT16" s="81">
        <v>0</v>
      </c>
      <c r="NU16" s="81">
        <v>0</v>
      </c>
      <c r="NV16" s="81">
        <v>0</v>
      </c>
      <c r="NW16" s="81">
        <v>0</v>
      </c>
      <c r="NX16" s="81">
        <v>0</v>
      </c>
      <c r="NY16" s="81">
        <v>1</v>
      </c>
      <c r="NZ16" s="81">
        <v>0</v>
      </c>
      <c r="OA16" s="81">
        <v>0</v>
      </c>
      <c r="OB16" s="81">
        <v>0</v>
      </c>
      <c r="OC16" s="81">
        <v>0</v>
      </c>
      <c r="OD16" s="81">
        <v>1</v>
      </c>
      <c r="OE16" s="81">
        <v>0</v>
      </c>
      <c r="OF16" s="81">
        <v>0</v>
      </c>
      <c r="OG16" s="81">
        <v>2</v>
      </c>
      <c r="OH16" s="81">
        <v>2</v>
      </c>
      <c r="OI16" s="81">
        <v>0</v>
      </c>
      <c r="OJ16" s="81">
        <v>0</v>
      </c>
      <c r="OK16" s="81">
        <v>0</v>
      </c>
      <c r="OL16" s="81">
        <v>1</v>
      </c>
      <c r="OM16" s="81">
        <v>0</v>
      </c>
      <c r="ON16" s="81">
        <v>0</v>
      </c>
      <c r="OO16" s="81">
        <v>0</v>
      </c>
      <c r="OP16" s="81">
        <v>0</v>
      </c>
      <c r="OQ16" s="81">
        <v>0</v>
      </c>
      <c r="OR16" s="81">
        <v>0</v>
      </c>
      <c r="OS16" s="81">
        <v>1</v>
      </c>
      <c r="OT16" s="81">
        <v>0</v>
      </c>
      <c r="OU16" s="81">
        <v>0</v>
      </c>
      <c r="OV16" s="81">
        <v>0</v>
      </c>
      <c r="OW16" s="81">
        <v>0</v>
      </c>
      <c r="OX16" s="81">
        <v>0</v>
      </c>
      <c r="OY16" s="81">
        <v>0</v>
      </c>
      <c r="OZ16" s="81">
        <v>0</v>
      </c>
      <c r="PA16" s="81">
        <v>4</v>
      </c>
      <c r="PB16" s="81">
        <v>0</v>
      </c>
      <c r="PC16" s="81">
        <v>0</v>
      </c>
      <c r="PD16" s="81">
        <v>0</v>
      </c>
      <c r="PE16" s="81">
        <v>1</v>
      </c>
      <c r="PF16" s="81">
        <v>0</v>
      </c>
      <c r="PG16" s="81">
        <v>0</v>
      </c>
      <c r="PH16" s="81">
        <v>0</v>
      </c>
      <c r="PI16" s="81">
        <v>0</v>
      </c>
      <c r="PJ16" s="81">
        <v>0</v>
      </c>
      <c r="PK16" s="81">
        <v>0</v>
      </c>
      <c r="PL16" s="81">
        <v>0</v>
      </c>
      <c r="PM16" s="81">
        <v>0</v>
      </c>
      <c r="PN16" s="81">
        <v>2</v>
      </c>
      <c r="PO16" s="81">
        <v>0</v>
      </c>
      <c r="PP16" s="81">
        <v>1</v>
      </c>
      <c r="PQ16" s="81">
        <v>0</v>
      </c>
      <c r="PR16" s="81">
        <v>0</v>
      </c>
      <c r="PS16" s="81">
        <v>0</v>
      </c>
      <c r="PT16" s="81">
        <v>1</v>
      </c>
      <c r="PU16" s="81">
        <v>0</v>
      </c>
      <c r="PV16" s="81">
        <v>0</v>
      </c>
      <c r="PW16" s="81">
        <v>1</v>
      </c>
      <c r="PX16" s="81">
        <v>0</v>
      </c>
      <c r="PY16" s="81">
        <v>0</v>
      </c>
      <c r="PZ16" s="81">
        <v>1</v>
      </c>
      <c r="QA16" s="81">
        <v>1</v>
      </c>
      <c r="QB16" s="81">
        <v>3</v>
      </c>
      <c r="QC16" s="81">
        <v>0</v>
      </c>
      <c r="QD16" s="81">
        <v>0</v>
      </c>
      <c r="QE16" s="81">
        <v>0</v>
      </c>
      <c r="QF16" s="81">
        <v>0</v>
      </c>
      <c r="QG16" s="81">
        <v>2</v>
      </c>
      <c r="QH16" s="81">
        <v>0</v>
      </c>
      <c r="QI16" s="81">
        <v>0</v>
      </c>
      <c r="QJ16" s="81">
        <v>0</v>
      </c>
      <c r="QK16" s="81">
        <v>0</v>
      </c>
      <c r="QL16" s="81">
        <v>0</v>
      </c>
      <c r="QM16" s="81">
        <v>0</v>
      </c>
      <c r="QN16" s="81">
        <v>1</v>
      </c>
      <c r="QO16" s="81">
        <v>0</v>
      </c>
      <c r="QP16" s="81">
        <v>0</v>
      </c>
      <c r="QQ16" s="81">
        <v>2</v>
      </c>
      <c r="QR16" s="81">
        <v>0</v>
      </c>
      <c r="QS16" s="81">
        <v>0</v>
      </c>
      <c r="QT16" s="81">
        <v>0</v>
      </c>
      <c r="QU16" s="81">
        <v>0</v>
      </c>
      <c r="QV16" s="81">
        <v>0</v>
      </c>
      <c r="QW16" s="81">
        <v>0</v>
      </c>
      <c r="QX16" s="81">
        <v>9</v>
      </c>
      <c r="QY16" s="81">
        <v>3</v>
      </c>
      <c r="QZ16" s="81">
        <v>3</v>
      </c>
      <c r="RA16" s="81">
        <v>1</v>
      </c>
      <c r="RB16" s="81">
        <v>5</v>
      </c>
      <c r="RC16" s="81">
        <v>0</v>
      </c>
      <c r="RD16" s="81">
        <v>2</v>
      </c>
      <c r="RE16" s="81">
        <v>1</v>
      </c>
      <c r="RF16" s="81">
        <v>1</v>
      </c>
      <c r="RG16" s="81">
        <v>1</v>
      </c>
      <c r="RH16" s="81">
        <v>2</v>
      </c>
      <c r="RI16" s="81">
        <v>3</v>
      </c>
      <c r="RJ16" s="81">
        <v>0</v>
      </c>
      <c r="RK16" s="81">
        <v>3</v>
      </c>
      <c r="RL16" s="81">
        <v>2</v>
      </c>
      <c r="RM16" s="81">
        <v>0</v>
      </c>
      <c r="RN16" s="81">
        <v>0</v>
      </c>
      <c r="RO16" s="81">
        <v>0</v>
      </c>
      <c r="RP16" s="81">
        <v>0</v>
      </c>
      <c r="RQ16" s="81">
        <v>0</v>
      </c>
      <c r="RR16" s="81">
        <v>0</v>
      </c>
      <c r="RS16" s="81">
        <v>9</v>
      </c>
      <c r="RT16" s="81">
        <v>3</v>
      </c>
      <c r="RU16" s="81">
        <v>3</v>
      </c>
      <c r="RV16" s="81">
        <v>1</v>
      </c>
      <c r="RW16" s="81">
        <v>5</v>
      </c>
      <c r="RX16" s="81">
        <v>0</v>
      </c>
      <c r="RY16" s="81">
        <v>2</v>
      </c>
      <c r="RZ16" s="81">
        <v>1</v>
      </c>
      <c r="SA16" s="81">
        <v>1</v>
      </c>
      <c r="SB16" s="81">
        <v>1</v>
      </c>
      <c r="SC16" s="81">
        <v>2</v>
      </c>
      <c r="SD16" s="81">
        <v>3</v>
      </c>
      <c r="SE16" s="81">
        <v>0</v>
      </c>
      <c r="SF16" s="81">
        <v>3</v>
      </c>
      <c r="SG16" s="81">
        <v>2</v>
      </c>
      <c r="SH16" s="81">
        <v>0</v>
      </c>
    </row>
    <row r="17" spans="1:502">
      <c r="A17" s="18" t="s">
        <v>2231</v>
      </c>
      <c r="B17" s="80">
        <v>9</v>
      </c>
      <c r="C17" s="80">
        <v>9</v>
      </c>
      <c r="D17" s="80">
        <v>1</v>
      </c>
      <c r="E17" s="80">
        <v>2012</v>
      </c>
      <c r="F17" s="80" t="s">
        <v>88</v>
      </c>
      <c r="G17" s="182" t="s">
        <v>2222</v>
      </c>
      <c r="H17" s="80" t="s">
        <v>2223</v>
      </c>
      <c r="I17" s="173"/>
      <c r="J17" s="83">
        <v>0</v>
      </c>
      <c r="K17" s="83">
        <v>0</v>
      </c>
      <c r="L17" s="83">
        <v>0</v>
      </c>
      <c r="M17" s="83">
        <v>0</v>
      </c>
      <c r="N17" s="83">
        <v>0</v>
      </c>
      <c r="O17" s="83">
        <v>0</v>
      </c>
      <c r="P17" s="83">
        <v>0</v>
      </c>
      <c r="Q17" s="83">
        <v>0</v>
      </c>
      <c r="R17" s="83">
        <v>78.566999999999993</v>
      </c>
      <c r="S17" s="83">
        <v>20.756</v>
      </c>
      <c r="T17" s="83">
        <v>5.0019999999999998</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3.4220000000000002</v>
      </c>
      <c r="AL17" s="83">
        <v>0</v>
      </c>
      <c r="AM17" s="83">
        <v>0</v>
      </c>
      <c r="AN17" s="83">
        <v>0</v>
      </c>
      <c r="AO17" s="83">
        <v>0</v>
      </c>
      <c r="AP17" s="83">
        <v>2.734</v>
      </c>
      <c r="AQ17" s="83">
        <v>0</v>
      </c>
      <c r="AR17" s="83">
        <v>0</v>
      </c>
      <c r="AS17" s="83">
        <v>15.308999999999999</v>
      </c>
      <c r="AT17" s="83">
        <v>6.1070000000000002</v>
      </c>
      <c r="AU17" s="83">
        <v>0</v>
      </c>
      <c r="AV17" s="83">
        <v>0</v>
      </c>
      <c r="AW17" s="83">
        <v>0</v>
      </c>
      <c r="AX17" s="83">
        <v>3.7240000000000002</v>
      </c>
      <c r="AY17" s="83">
        <v>0</v>
      </c>
      <c r="AZ17" s="83">
        <v>0</v>
      </c>
      <c r="BA17" s="83">
        <v>0</v>
      </c>
      <c r="BB17" s="83">
        <v>0</v>
      </c>
      <c r="BC17" s="83">
        <v>0</v>
      </c>
      <c r="BD17" s="83">
        <v>0</v>
      </c>
      <c r="BE17" s="83">
        <v>36.054000000000002</v>
      </c>
      <c r="BF17" s="83">
        <v>0</v>
      </c>
      <c r="BG17" s="83">
        <v>0</v>
      </c>
      <c r="BH17" s="83">
        <v>0</v>
      </c>
      <c r="BI17" s="83">
        <v>0</v>
      </c>
      <c r="BJ17" s="83">
        <v>0</v>
      </c>
      <c r="BK17" s="83">
        <v>0</v>
      </c>
      <c r="BL17" s="83">
        <v>0</v>
      </c>
      <c r="BM17" s="83">
        <v>23.568000000000001</v>
      </c>
      <c r="BN17" s="83">
        <v>0</v>
      </c>
      <c r="BO17" s="83">
        <v>0</v>
      </c>
      <c r="BP17" s="83">
        <v>0</v>
      </c>
      <c r="BQ17" s="83">
        <v>5.0430000000000001</v>
      </c>
      <c r="BR17" s="83">
        <v>0</v>
      </c>
      <c r="BS17" s="83">
        <v>0</v>
      </c>
      <c r="BT17" s="83">
        <v>0</v>
      </c>
      <c r="BU17" s="83">
        <v>0</v>
      </c>
      <c r="BV17" s="83">
        <v>0</v>
      </c>
      <c r="BW17" s="83">
        <v>0</v>
      </c>
      <c r="BX17" s="83">
        <v>0</v>
      </c>
      <c r="BY17" s="83">
        <v>0</v>
      </c>
      <c r="BZ17" s="83">
        <v>10.117000000000001</v>
      </c>
      <c r="CA17" s="83">
        <v>0</v>
      </c>
      <c r="CB17" s="83">
        <v>9.4209999999999994</v>
      </c>
      <c r="CC17" s="83">
        <v>0</v>
      </c>
      <c r="CD17" s="83">
        <v>0</v>
      </c>
      <c r="CE17" s="83">
        <v>0</v>
      </c>
      <c r="CF17" s="83">
        <v>10.688000000000001</v>
      </c>
      <c r="CG17" s="83">
        <v>0</v>
      </c>
      <c r="CH17" s="83">
        <v>0</v>
      </c>
      <c r="CI17" s="83">
        <v>3.6459999999999999</v>
      </c>
      <c r="CJ17" s="83">
        <v>0</v>
      </c>
      <c r="CK17" s="83">
        <v>0</v>
      </c>
      <c r="CL17" s="83">
        <v>8.31</v>
      </c>
      <c r="CM17" s="83">
        <v>4.1310000000000002</v>
      </c>
      <c r="CN17" s="83">
        <v>26.081</v>
      </c>
      <c r="CO17" s="83">
        <v>0</v>
      </c>
      <c r="CP17" s="83">
        <v>0</v>
      </c>
      <c r="CQ17" s="83">
        <v>0</v>
      </c>
      <c r="CR17" s="83">
        <v>0</v>
      </c>
      <c r="CS17" s="83">
        <v>65.602000000000004</v>
      </c>
      <c r="CT17" s="83">
        <v>0</v>
      </c>
      <c r="CU17" s="83">
        <v>0</v>
      </c>
      <c r="CV17" s="83">
        <v>0</v>
      </c>
      <c r="CW17" s="83">
        <v>0</v>
      </c>
      <c r="CX17" s="83">
        <v>0</v>
      </c>
      <c r="CY17" s="83">
        <v>0</v>
      </c>
      <c r="CZ17" s="83">
        <v>4.274</v>
      </c>
      <c r="DA17" s="83">
        <v>0</v>
      </c>
      <c r="DB17" s="83">
        <v>0</v>
      </c>
      <c r="DC17" s="83">
        <v>8.0489999999999995</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78.566999999999993</v>
      </c>
      <c r="DT17" s="83">
        <v>20.756</v>
      </c>
      <c r="DU17" s="83">
        <v>5.0019999999999998</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3.4220000000000002</v>
      </c>
      <c r="EM17" s="83">
        <v>0</v>
      </c>
      <c r="EN17" s="83">
        <v>0</v>
      </c>
      <c r="EO17" s="83">
        <v>0</v>
      </c>
      <c r="EP17" s="83">
        <v>0</v>
      </c>
      <c r="EQ17" s="83">
        <v>2.734</v>
      </c>
      <c r="ER17" s="83">
        <v>0</v>
      </c>
      <c r="ES17" s="83">
        <v>0</v>
      </c>
      <c r="ET17" s="83">
        <v>15.308999999999999</v>
      </c>
      <c r="EU17" s="83">
        <v>6.1070000000000002</v>
      </c>
      <c r="EV17" s="83">
        <v>0</v>
      </c>
      <c r="EW17" s="83">
        <v>0</v>
      </c>
      <c r="EX17" s="83">
        <v>0</v>
      </c>
      <c r="EY17" s="83">
        <v>3.7240000000000002</v>
      </c>
      <c r="EZ17" s="83">
        <v>0</v>
      </c>
      <c r="FA17" s="83">
        <v>0</v>
      </c>
      <c r="FB17" s="83">
        <v>0</v>
      </c>
      <c r="FC17" s="83">
        <v>0</v>
      </c>
      <c r="FD17" s="83">
        <v>0</v>
      </c>
      <c r="FE17" s="83">
        <v>0</v>
      </c>
      <c r="FF17" s="83">
        <v>36.054000000000002</v>
      </c>
      <c r="FG17" s="83">
        <v>0</v>
      </c>
      <c r="FH17" s="83">
        <v>0</v>
      </c>
      <c r="FI17" s="83">
        <v>0</v>
      </c>
      <c r="FJ17" s="83">
        <v>0</v>
      </c>
      <c r="FK17" s="83">
        <v>0</v>
      </c>
      <c r="FL17" s="83">
        <v>0</v>
      </c>
      <c r="FM17" s="83">
        <v>0</v>
      </c>
      <c r="FN17" s="83">
        <v>23.568000000000001</v>
      </c>
      <c r="FO17" s="83">
        <v>0</v>
      </c>
      <c r="FP17" s="83">
        <v>0</v>
      </c>
      <c r="FQ17" s="83">
        <v>0</v>
      </c>
      <c r="FR17" s="83">
        <v>5.0430000000000001</v>
      </c>
      <c r="FS17" s="83">
        <v>0</v>
      </c>
      <c r="FT17" s="83">
        <v>0</v>
      </c>
      <c r="FU17" s="83">
        <v>0</v>
      </c>
      <c r="FV17" s="83">
        <v>0</v>
      </c>
      <c r="FW17" s="83">
        <v>0</v>
      </c>
      <c r="FX17" s="83">
        <v>0</v>
      </c>
      <c r="FY17" s="83">
        <v>0</v>
      </c>
      <c r="FZ17" s="83">
        <v>0</v>
      </c>
      <c r="GA17" s="83">
        <v>10.117000000000001</v>
      </c>
      <c r="GB17" s="83">
        <v>0</v>
      </c>
      <c r="GC17" s="83">
        <v>9.4209999999999994</v>
      </c>
      <c r="GD17" s="83">
        <v>0</v>
      </c>
      <c r="GE17" s="83">
        <v>0</v>
      </c>
      <c r="GF17" s="83">
        <v>0</v>
      </c>
      <c r="GG17" s="83">
        <v>10.688000000000001</v>
      </c>
      <c r="GH17" s="83">
        <v>0</v>
      </c>
      <c r="GI17" s="83">
        <v>0</v>
      </c>
      <c r="GJ17" s="83">
        <v>3.6459999999999999</v>
      </c>
      <c r="GK17" s="83">
        <v>0</v>
      </c>
      <c r="GL17" s="83">
        <v>0</v>
      </c>
      <c r="GM17" s="83">
        <v>8.31</v>
      </c>
      <c r="GN17" s="83">
        <v>4.1310000000000002</v>
      </c>
      <c r="GO17" s="83">
        <v>26.081</v>
      </c>
      <c r="GP17" s="83">
        <v>0</v>
      </c>
      <c r="GQ17" s="83">
        <v>0</v>
      </c>
      <c r="GR17" s="83">
        <v>0</v>
      </c>
      <c r="GS17" s="83">
        <v>0</v>
      </c>
      <c r="GT17" s="83">
        <v>65.602000000000004</v>
      </c>
      <c r="GU17" s="83">
        <v>0</v>
      </c>
      <c r="GV17" s="83">
        <v>0</v>
      </c>
      <c r="GW17" s="83">
        <v>0</v>
      </c>
      <c r="GX17" s="83">
        <v>0</v>
      </c>
      <c r="GY17" s="83">
        <v>0</v>
      </c>
      <c r="GZ17" s="83">
        <v>0</v>
      </c>
      <c r="HA17" s="83">
        <v>4.274</v>
      </c>
      <c r="HB17" s="83">
        <v>0</v>
      </c>
      <c r="HC17" s="83">
        <v>0</v>
      </c>
      <c r="HD17" s="83">
        <v>8.0489999999999995</v>
      </c>
      <c r="HE17" s="83">
        <v>0</v>
      </c>
      <c r="HF17" s="83">
        <v>0</v>
      </c>
      <c r="HG17" s="83">
        <v>0</v>
      </c>
      <c r="HH17" s="83">
        <v>0</v>
      </c>
      <c r="HI17" s="83">
        <v>0</v>
      </c>
      <c r="HJ17" s="83">
        <v>0</v>
      </c>
      <c r="HK17" s="83">
        <v>107.747</v>
      </c>
      <c r="HL17" s="83">
        <v>18.042999999999999</v>
      </c>
      <c r="HM17" s="83">
        <v>9.8309999999999995</v>
      </c>
      <c r="HN17" s="83">
        <v>36.054000000000002</v>
      </c>
      <c r="HO17" s="83">
        <v>28.611000000000001</v>
      </c>
      <c r="HP17" s="83">
        <v>0</v>
      </c>
      <c r="HQ17" s="83">
        <v>10.117000000000001</v>
      </c>
      <c r="HR17" s="83">
        <v>9.4209999999999994</v>
      </c>
      <c r="HS17" s="83">
        <v>10.688000000000001</v>
      </c>
      <c r="HT17" s="83">
        <v>3.6459999999999999</v>
      </c>
      <c r="HU17" s="83">
        <v>12.441000000000001</v>
      </c>
      <c r="HV17" s="83">
        <v>26.081</v>
      </c>
      <c r="HW17" s="83">
        <v>0</v>
      </c>
      <c r="HX17" s="83">
        <v>69.876000000000005</v>
      </c>
      <c r="HY17" s="83">
        <v>8.0489999999999995</v>
      </c>
      <c r="HZ17" s="83">
        <v>0</v>
      </c>
      <c r="IA17" s="83">
        <v>0</v>
      </c>
      <c r="IB17" s="83">
        <v>0</v>
      </c>
      <c r="IC17" s="83">
        <v>0</v>
      </c>
      <c r="ID17" s="83">
        <v>0</v>
      </c>
      <c r="IE17" s="83">
        <v>0</v>
      </c>
      <c r="IF17" s="83">
        <v>107.747</v>
      </c>
      <c r="IG17" s="83">
        <v>18.042999999999999</v>
      </c>
      <c r="IH17" s="83">
        <v>9.8309999999999995</v>
      </c>
      <c r="II17" s="83">
        <v>36.054000000000002</v>
      </c>
      <c r="IJ17" s="83">
        <v>28.611000000000001</v>
      </c>
      <c r="IK17" s="83">
        <v>0</v>
      </c>
      <c r="IL17" s="83">
        <v>10.117000000000001</v>
      </c>
      <c r="IM17" s="83">
        <v>9.4209999999999994</v>
      </c>
      <c r="IN17" s="83">
        <v>10.688000000000001</v>
      </c>
      <c r="IO17" s="83">
        <v>3.6459999999999999</v>
      </c>
      <c r="IP17" s="83">
        <v>12.441000000000001</v>
      </c>
      <c r="IQ17" s="83">
        <v>26.081</v>
      </c>
      <c r="IR17" s="83">
        <v>0</v>
      </c>
      <c r="IS17" s="83">
        <v>69.876000000000005</v>
      </c>
      <c r="IT17" s="83">
        <v>8.0489999999999995</v>
      </c>
      <c r="IU17" s="83">
        <v>0</v>
      </c>
      <c r="IV17" s="84">
        <v>0</v>
      </c>
      <c r="IW17" s="81">
        <v>0</v>
      </c>
      <c r="IX17" s="81">
        <v>0</v>
      </c>
      <c r="IY17" s="81">
        <v>0</v>
      </c>
      <c r="IZ17" s="81">
        <v>0</v>
      </c>
      <c r="JA17" s="81">
        <v>0</v>
      </c>
      <c r="JB17" s="81">
        <v>0</v>
      </c>
      <c r="JC17" s="81">
        <v>0</v>
      </c>
      <c r="JD17" s="81">
        <v>0</v>
      </c>
      <c r="JE17" s="81">
        <v>3</v>
      </c>
      <c r="JF17" s="81">
        <v>3</v>
      </c>
      <c r="JG17" s="81">
        <v>1</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1</v>
      </c>
      <c r="JY17" s="81">
        <v>0</v>
      </c>
      <c r="JZ17" s="81">
        <v>0</v>
      </c>
      <c r="KA17" s="81">
        <v>0</v>
      </c>
      <c r="KB17" s="81">
        <v>0</v>
      </c>
      <c r="KC17" s="81">
        <v>1</v>
      </c>
      <c r="KD17" s="81">
        <v>0</v>
      </c>
      <c r="KE17" s="81">
        <v>0</v>
      </c>
      <c r="KF17" s="81">
        <v>2</v>
      </c>
      <c r="KG17" s="81">
        <v>2</v>
      </c>
      <c r="KH17" s="81">
        <v>0</v>
      </c>
      <c r="KI17" s="81">
        <v>0</v>
      </c>
      <c r="KJ17" s="81">
        <v>0</v>
      </c>
      <c r="KK17" s="81">
        <v>1</v>
      </c>
      <c r="KL17" s="81">
        <v>0</v>
      </c>
      <c r="KM17" s="81">
        <v>0</v>
      </c>
      <c r="KN17" s="81">
        <v>0</v>
      </c>
      <c r="KO17" s="81">
        <v>0</v>
      </c>
      <c r="KP17" s="81">
        <v>0</v>
      </c>
      <c r="KQ17" s="81">
        <v>0</v>
      </c>
      <c r="KR17" s="81">
        <v>1</v>
      </c>
      <c r="KS17" s="81">
        <v>0</v>
      </c>
      <c r="KT17" s="81">
        <v>0</v>
      </c>
      <c r="KU17" s="81">
        <v>0</v>
      </c>
      <c r="KV17" s="81">
        <v>0</v>
      </c>
      <c r="KW17" s="81">
        <v>0</v>
      </c>
      <c r="KX17" s="81">
        <v>0</v>
      </c>
      <c r="KY17" s="81">
        <v>0</v>
      </c>
      <c r="KZ17" s="81">
        <v>4</v>
      </c>
      <c r="LA17" s="81">
        <v>0</v>
      </c>
      <c r="LB17" s="81">
        <v>0</v>
      </c>
      <c r="LC17" s="81">
        <v>0</v>
      </c>
      <c r="LD17" s="81">
        <v>1</v>
      </c>
      <c r="LE17" s="81">
        <v>0</v>
      </c>
      <c r="LF17" s="81">
        <v>0</v>
      </c>
      <c r="LG17" s="81">
        <v>0</v>
      </c>
      <c r="LH17" s="81">
        <v>0</v>
      </c>
      <c r="LI17" s="81">
        <v>0</v>
      </c>
      <c r="LJ17" s="81">
        <v>0</v>
      </c>
      <c r="LK17" s="81">
        <v>0</v>
      </c>
      <c r="LL17" s="81">
        <v>0</v>
      </c>
      <c r="LM17" s="81">
        <v>2</v>
      </c>
      <c r="LN17" s="81">
        <v>0</v>
      </c>
      <c r="LO17" s="81">
        <v>1</v>
      </c>
      <c r="LP17" s="81">
        <v>0</v>
      </c>
      <c r="LQ17" s="81">
        <v>0</v>
      </c>
      <c r="LR17" s="81">
        <v>0</v>
      </c>
      <c r="LS17" s="81">
        <v>1</v>
      </c>
      <c r="LT17" s="81">
        <v>0</v>
      </c>
      <c r="LU17" s="81">
        <v>0</v>
      </c>
      <c r="LV17" s="81">
        <v>1</v>
      </c>
      <c r="LW17" s="81">
        <v>0</v>
      </c>
      <c r="LX17" s="81">
        <v>0</v>
      </c>
      <c r="LY17" s="81">
        <v>1</v>
      </c>
      <c r="LZ17" s="81">
        <v>1</v>
      </c>
      <c r="MA17" s="81">
        <v>3</v>
      </c>
      <c r="MB17" s="81">
        <v>0</v>
      </c>
      <c r="MC17" s="81">
        <v>0</v>
      </c>
      <c r="MD17" s="81">
        <v>0</v>
      </c>
      <c r="ME17" s="81">
        <v>0</v>
      </c>
      <c r="MF17" s="81">
        <v>2</v>
      </c>
      <c r="MG17" s="81">
        <v>0</v>
      </c>
      <c r="MH17" s="81">
        <v>0</v>
      </c>
      <c r="MI17" s="81">
        <v>0</v>
      </c>
      <c r="MJ17" s="81">
        <v>0</v>
      </c>
      <c r="MK17" s="81">
        <v>0</v>
      </c>
      <c r="ML17" s="81">
        <v>0</v>
      </c>
      <c r="MM17" s="81">
        <v>1</v>
      </c>
      <c r="MN17" s="81">
        <v>0</v>
      </c>
      <c r="MO17" s="81">
        <v>0</v>
      </c>
      <c r="MP17" s="81">
        <v>2</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3</v>
      </c>
      <c r="NG17" s="81">
        <v>3</v>
      </c>
      <c r="NH17" s="81">
        <v>1</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1</v>
      </c>
      <c r="NZ17" s="81">
        <v>0</v>
      </c>
      <c r="OA17" s="81">
        <v>0</v>
      </c>
      <c r="OB17" s="81">
        <v>0</v>
      </c>
      <c r="OC17" s="81">
        <v>0</v>
      </c>
      <c r="OD17" s="81">
        <v>1</v>
      </c>
      <c r="OE17" s="81">
        <v>0</v>
      </c>
      <c r="OF17" s="81">
        <v>0</v>
      </c>
      <c r="OG17" s="81">
        <v>2</v>
      </c>
      <c r="OH17" s="81">
        <v>2</v>
      </c>
      <c r="OI17" s="81">
        <v>0</v>
      </c>
      <c r="OJ17" s="81">
        <v>0</v>
      </c>
      <c r="OK17" s="81">
        <v>0</v>
      </c>
      <c r="OL17" s="81">
        <v>1</v>
      </c>
      <c r="OM17" s="81">
        <v>0</v>
      </c>
      <c r="ON17" s="81">
        <v>0</v>
      </c>
      <c r="OO17" s="81">
        <v>0</v>
      </c>
      <c r="OP17" s="81">
        <v>0</v>
      </c>
      <c r="OQ17" s="81">
        <v>0</v>
      </c>
      <c r="OR17" s="81">
        <v>0</v>
      </c>
      <c r="OS17" s="81">
        <v>1</v>
      </c>
      <c r="OT17" s="81">
        <v>0</v>
      </c>
      <c r="OU17" s="81">
        <v>0</v>
      </c>
      <c r="OV17" s="81">
        <v>0</v>
      </c>
      <c r="OW17" s="81">
        <v>0</v>
      </c>
      <c r="OX17" s="81">
        <v>0</v>
      </c>
      <c r="OY17" s="81">
        <v>0</v>
      </c>
      <c r="OZ17" s="81">
        <v>0</v>
      </c>
      <c r="PA17" s="81">
        <v>4</v>
      </c>
      <c r="PB17" s="81">
        <v>0</v>
      </c>
      <c r="PC17" s="81">
        <v>0</v>
      </c>
      <c r="PD17" s="81">
        <v>0</v>
      </c>
      <c r="PE17" s="81">
        <v>1</v>
      </c>
      <c r="PF17" s="81">
        <v>0</v>
      </c>
      <c r="PG17" s="81">
        <v>0</v>
      </c>
      <c r="PH17" s="81">
        <v>0</v>
      </c>
      <c r="PI17" s="81">
        <v>0</v>
      </c>
      <c r="PJ17" s="81">
        <v>0</v>
      </c>
      <c r="PK17" s="81">
        <v>0</v>
      </c>
      <c r="PL17" s="81">
        <v>0</v>
      </c>
      <c r="PM17" s="81">
        <v>0</v>
      </c>
      <c r="PN17" s="81">
        <v>2</v>
      </c>
      <c r="PO17" s="81">
        <v>0</v>
      </c>
      <c r="PP17" s="81">
        <v>1</v>
      </c>
      <c r="PQ17" s="81">
        <v>0</v>
      </c>
      <c r="PR17" s="81">
        <v>0</v>
      </c>
      <c r="PS17" s="81">
        <v>0</v>
      </c>
      <c r="PT17" s="81">
        <v>1</v>
      </c>
      <c r="PU17" s="81">
        <v>0</v>
      </c>
      <c r="PV17" s="81">
        <v>0</v>
      </c>
      <c r="PW17" s="81">
        <v>1</v>
      </c>
      <c r="PX17" s="81">
        <v>0</v>
      </c>
      <c r="PY17" s="81">
        <v>0</v>
      </c>
      <c r="PZ17" s="81">
        <v>1</v>
      </c>
      <c r="QA17" s="81">
        <v>1</v>
      </c>
      <c r="QB17" s="81">
        <v>3</v>
      </c>
      <c r="QC17" s="81">
        <v>0</v>
      </c>
      <c r="QD17" s="81">
        <v>0</v>
      </c>
      <c r="QE17" s="81">
        <v>0</v>
      </c>
      <c r="QF17" s="81">
        <v>0</v>
      </c>
      <c r="QG17" s="81">
        <v>2</v>
      </c>
      <c r="QH17" s="81">
        <v>0</v>
      </c>
      <c r="QI17" s="81">
        <v>0</v>
      </c>
      <c r="QJ17" s="81">
        <v>0</v>
      </c>
      <c r="QK17" s="81">
        <v>0</v>
      </c>
      <c r="QL17" s="81">
        <v>0</v>
      </c>
      <c r="QM17" s="81">
        <v>0</v>
      </c>
      <c r="QN17" s="81">
        <v>1</v>
      </c>
      <c r="QO17" s="81">
        <v>0</v>
      </c>
      <c r="QP17" s="81">
        <v>0</v>
      </c>
      <c r="QQ17" s="81">
        <v>2</v>
      </c>
      <c r="QR17" s="81">
        <v>0</v>
      </c>
      <c r="QS17" s="81">
        <v>0</v>
      </c>
      <c r="QT17" s="81">
        <v>0</v>
      </c>
      <c r="QU17" s="81">
        <v>0</v>
      </c>
      <c r="QV17" s="81">
        <v>0</v>
      </c>
      <c r="QW17" s="81">
        <v>0</v>
      </c>
      <c r="QX17" s="81">
        <v>8</v>
      </c>
      <c r="QY17" s="81">
        <v>3</v>
      </c>
      <c r="QZ17" s="81">
        <v>3</v>
      </c>
      <c r="RA17" s="81">
        <v>1</v>
      </c>
      <c r="RB17" s="81">
        <v>5</v>
      </c>
      <c r="RC17" s="81">
        <v>0</v>
      </c>
      <c r="RD17" s="81">
        <v>2</v>
      </c>
      <c r="RE17" s="81">
        <v>1</v>
      </c>
      <c r="RF17" s="81">
        <v>1</v>
      </c>
      <c r="RG17" s="81">
        <v>1</v>
      </c>
      <c r="RH17" s="81">
        <v>2</v>
      </c>
      <c r="RI17" s="81">
        <v>3</v>
      </c>
      <c r="RJ17" s="81">
        <v>0</v>
      </c>
      <c r="RK17" s="81">
        <v>3</v>
      </c>
      <c r="RL17" s="81">
        <v>2</v>
      </c>
      <c r="RM17" s="81">
        <v>0</v>
      </c>
      <c r="RN17" s="81">
        <v>0</v>
      </c>
      <c r="RO17" s="81">
        <v>0</v>
      </c>
      <c r="RP17" s="81">
        <v>0</v>
      </c>
      <c r="RQ17" s="81">
        <v>0</v>
      </c>
      <c r="RR17" s="81">
        <v>0</v>
      </c>
      <c r="RS17" s="81">
        <v>8</v>
      </c>
      <c r="RT17" s="81">
        <v>3</v>
      </c>
      <c r="RU17" s="81">
        <v>3</v>
      </c>
      <c r="RV17" s="81">
        <v>1</v>
      </c>
      <c r="RW17" s="81">
        <v>5</v>
      </c>
      <c r="RX17" s="81">
        <v>0</v>
      </c>
      <c r="RY17" s="81">
        <v>2</v>
      </c>
      <c r="RZ17" s="81">
        <v>1</v>
      </c>
      <c r="SA17" s="81">
        <v>1</v>
      </c>
      <c r="SB17" s="81">
        <v>1</v>
      </c>
      <c r="SC17" s="81">
        <v>2</v>
      </c>
      <c r="SD17" s="81">
        <v>3</v>
      </c>
      <c r="SE17" s="81">
        <v>0</v>
      </c>
      <c r="SF17" s="81">
        <v>3</v>
      </c>
      <c r="SG17" s="81">
        <v>2</v>
      </c>
      <c r="SH17" s="81">
        <v>0</v>
      </c>
    </row>
    <row r="18" spans="1:502">
      <c r="A18" s="18" t="s">
        <v>2232</v>
      </c>
      <c r="B18" s="80">
        <v>10</v>
      </c>
      <c r="C18" s="80">
        <v>10</v>
      </c>
      <c r="D18" s="80">
        <v>1</v>
      </c>
      <c r="E18" s="80">
        <v>2013</v>
      </c>
      <c r="F18" s="80" t="s">
        <v>89</v>
      </c>
      <c r="G18" s="182" t="s">
        <v>2222</v>
      </c>
      <c r="H18" s="80" t="s">
        <v>2223</v>
      </c>
      <c r="I18" s="173"/>
      <c r="J18" s="83">
        <v>0</v>
      </c>
      <c r="K18" s="83">
        <v>0</v>
      </c>
      <c r="L18" s="83">
        <v>0</v>
      </c>
      <c r="M18" s="83">
        <v>0</v>
      </c>
      <c r="N18" s="83">
        <v>0</v>
      </c>
      <c r="O18" s="83">
        <v>0</v>
      </c>
      <c r="P18" s="83">
        <v>0</v>
      </c>
      <c r="Q18" s="83">
        <v>0</v>
      </c>
      <c r="R18" s="83">
        <v>83.055999999999997</v>
      </c>
      <c r="S18" s="83">
        <v>22.044</v>
      </c>
      <c r="T18" s="83">
        <v>3.59</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4.0860000000000003</v>
      </c>
      <c r="AL18" s="83">
        <v>0</v>
      </c>
      <c r="AM18" s="83">
        <v>0</v>
      </c>
      <c r="AN18" s="83">
        <v>0</v>
      </c>
      <c r="AO18" s="83">
        <v>0</v>
      </c>
      <c r="AP18" s="83">
        <v>0</v>
      </c>
      <c r="AQ18" s="83">
        <v>0</v>
      </c>
      <c r="AR18" s="83">
        <v>0</v>
      </c>
      <c r="AS18" s="83">
        <v>18.175999999999998</v>
      </c>
      <c r="AT18" s="83">
        <v>4.1130000000000004</v>
      </c>
      <c r="AU18" s="83">
        <v>0</v>
      </c>
      <c r="AV18" s="83">
        <v>0</v>
      </c>
      <c r="AW18" s="83">
        <v>0</v>
      </c>
      <c r="AX18" s="83">
        <v>4.1909999999999998</v>
      </c>
      <c r="AY18" s="83">
        <v>0</v>
      </c>
      <c r="AZ18" s="83">
        <v>0</v>
      </c>
      <c r="BA18" s="83">
        <v>0</v>
      </c>
      <c r="BB18" s="83">
        <v>0</v>
      </c>
      <c r="BC18" s="83">
        <v>0</v>
      </c>
      <c r="BD18" s="83">
        <v>0</v>
      </c>
      <c r="BE18" s="83">
        <v>37.328000000000003</v>
      </c>
      <c r="BF18" s="83">
        <v>0</v>
      </c>
      <c r="BG18" s="83">
        <v>0</v>
      </c>
      <c r="BH18" s="83">
        <v>0</v>
      </c>
      <c r="BI18" s="83">
        <v>0</v>
      </c>
      <c r="BJ18" s="83">
        <v>0</v>
      </c>
      <c r="BK18" s="83">
        <v>0</v>
      </c>
      <c r="BL18" s="83">
        <v>0</v>
      </c>
      <c r="BM18" s="83">
        <v>27.376000000000001</v>
      </c>
      <c r="BN18" s="83">
        <v>0</v>
      </c>
      <c r="BO18" s="83">
        <v>0</v>
      </c>
      <c r="BP18" s="83">
        <v>0</v>
      </c>
      <c r="BQ18" s="83">
        <v>5.8789999999999996</v>
      </c>
      <c r="BR18" s="83">
        <v>0</v>
      </c>
      <c r="BS18" s="83">
        <v>0</v>
      </c>
      <c r="BT18" s="83">
        <v>0</v>
      </c>
      <c r="BU18" s="83">
        <v>0</v>
      </c>
      <c r="BV18" s="83">
        <v>0</v>
      </c>
      <c r="BW18" s="83">
        <v>0</v>
      </c>
      <c r="BX18" s="83">
        <v>0</v>
      </c>
      <c r="BY18" s="83">
        <v>0</v>
      </c>
      <c r="BZ18" s="83">
        <v>11.442</v>
      </c>
      <c r="CA18" s="83">
        <v>0</v>
      </c>
      <c r="CB18" s="83">
        <v>10.787000000000001</v>
      </c>
      <c r="CC18" s="83">
        <v>0</v>
      </c>
      <c r="CD18" s="83">
        <v>0</v>
      </c>
      <c r="CE18" s="83">
        <v>0</v>
      </c>
      <c r="CF18" s="83">
        <v>11.752000000000001</v>
      </c>
      <c r="CG18" s="83">
        <v>0</v>
      </c>
      <c r="CH18" s="83">
        <v>0</v>
      </c>
      <c r="CI18" s="83">
        <v>3.988</v>
      </c>
      <c r="CJ18" s="83">
        <v>0</v>
      </c>
      <c r="CK18" s="83">
        <v>0</v>
      </c>
      <c r="CL18" s="83">
        <v>9.9730000000000008</v>
      </c>
      <c r="CM18" s="83">
        <v>4.5940000000000003</v>
      </c>
      <c r="CN18" s="83">
        <v>30.905000000000001</v>
      </c>
      <c r="CO18" s="83">
        <v>0</v>
      </c>
      <c r="CP18" s="83">
        <v>0</v>
      </c>
      <c r="CQ18" s="83">
        <v>0</v>
      </c>
      <c r="CR18" s="83">
        <v>0</v>
      </c>
      <c r="CS18" s="83">
        <v>59.496000000000002</v>
      </c>
      <c r="CT18" s="83">
        <v>0</v>
      </c>
      <c r="CU18" s="83">
        <v>0</v>
      </c>
      <c r="CV18" s="83">
        <v>0</v>
      </c>
      <c r="CW18" s="83">
        <v>0</v>
      </c>
      <c r="CX18" s="83">
        <v>0</v>
      </c>
      <c r="CY18" s="83">
        <v>0</v>
      </c>
      <c r="CZ18" s="83">
        <v>4.41</v>
      </c>
      <c r="DA18" s="83">
        <v>0</v>
      </c>
      <c r="DB18" s="83">
        <v>0</v>
      </c>
      <c r="DC18" s="83">
        <v>9.3239999999999998</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83.055999999999997</v>
      </c>
      <c r="DT18" s="83">
        <v>22.044</v>
      </c>
      <c r="DU18" s="83">
        <v>3.59</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4.0860000000000003</v>
      </c>
      <c r="EM18" s="83">
        <v>0</v>
      </c>
      <c r="EN18" s="83">
        <v>0</v>
      </c>
      <c r="EO18" s="83">
        <v>0</v>
      </c>
      <c r="EP18" s="83">
        <v>0</v>
      </c>
      <c r="EQ18" s="83">
        <v>0</v>
      </c>
      <c r="ER18" s="83">
        <v>0</v>
      </c>
      <c r="ES18" s="83">
        <v>0</v>
      </c>
      <c r="ET18" s="83">
        <v>18.175999999999998</v>
      </c>
      <c r="EU18" s="83">
        <v>4.1130000000000004</v>
      </c>
      <c r="EV18" s="83">
        <v>0</v>
      </c>
      <c r="EW18" s="83">
        <v>0</v>
      </c>
      <c r="EX18" s="83">
        <v>0</v>
      </c>
      <c r="EY18" s="83">
        <v>4.1909999999999998</v>
      </c>
      <c r="EZ18" s="83">
        <v>0</v>
      </c>
      <c r="FA18" s="83">
        <v>0</v>
      </c>
      <c r="FB18" s="83">
        <v>0</v>
      </c>
      <c r="FC18" s="83">
        <v>0</v>
      </c>
      <c r="FD18" s="83">
        <v>0</v>
      </c>
      <c r="FE18" s="83">
        <v>0</v>
      </c>
      <c r="FF18" s="83">
        <v>37.328000000000003</v>
      </c>
      <c r="FG18" s="83">
        <v>0</v>
      </c>
      <c r="FH18" s="83">
        <v>0</v>
      </c>
      <c r="FI18" s="83">
        <v>0</v>
      </c>
      <c r="FJ18" s="83">
        <v>0</v>
      </c>
      <c r="FK18" s="83">
        <v>0</v>
      </c>
      <c r="FL18" s="83">
        <v>0</v>
      </c>
      <c r="FM18" s="83">
        <v>0</v>
      </c>
      <c r="FN18" s="83">
        <v>27.376000000000001</v>
      </c>
      <c r="FO18" s="83">
        <v>0</v>
      </c>
      <c r="FP18" s="83">
        <v>0</v>
      </c>
      <c r="FQ18" s="83">
        <v>0</v>
      </c>
      <c r="FR18" s="83">
        <v>5.8789999999999996</v>
      </c>
      <c r="FS18" s="83">
        <v>0</v>
      </c>
      <c r="FT18" s="83">
        <v>0</v>
      </c>
      <c r="FU18" s="83">
        <v>0</v>
      </c>
      <c r="FV18" s="83">
        <v>0</v>
      </c>
      <c r="FW18" s="83">
        <v>0</v>
      </c>
      <c r="FX18" s="83">
        <v>0</v>
      </c>
      <c r="FY18" s="83">
        <v>0</v>
      </c>
      <c r="FZ18" s="83">
        <v>0</v>
      </c>
      <c r="GA18" s="83">
        <v>11.442</v>
      </c>
      <c r="GB18" s="83">
        <v>0</v>
      </c>
      <c r="GC18" s="83">
        <v>10.787000000000001</v>
      </c>
      <c r="GD18" s="83">
        <v>0</v>
      </c>
      <c r="GE18" s="83">
        <v>0</v>
      </c>
      <c r="GF18" s="83">
        <v>0</v>
      </c>
      <c r="GG18" s="83">
        <v>11.752000000000001</v>
      </c>
      <c r="GH18" s="83">
        <v>0</v>
      </c>
      <c r="GI18" s="83">
        <v>0</v>
      </c>
      <c r="GJ18" s="83">
        <v>3.988</v>
      </c>
      <c r="GK18" s="83">
        <v>0</v>
      </c>
      <c r="GL18" s="83">
        <v>0</v>
      </c>
      <c r="GM18" s="83">
        <v>9.9730000000000008</v>
      </c>
      <c r="GN18" s="83">
        <v>4.5940000000000003</v>
      </c>
      <c r="GO18" s="83">
        <v>30.905000000000001</v>
      </c>
      <c r="GP18" s="83">
        <v>0</v>
      </c>
      <c r="GQ18" s="83">
        <v>0</v>
      </c>
      <c r="GR18" s="83">
        <v>0</v>
      </c>
      <c r="GS18" s="83">
        <v>0</v>
      </c>
      <c r="GT18" s="83">
        <v>59.496000000000002</v>
      </c>
      <c r="GU18" s="83">
        <v>0</v>
      </c>
      <c r="GV18" s="83">
        <v>0</v>
      </c>
      <c r="GW18" s="83">
        <v>0</v>
      </c>
      <c r="GX18" s="83">
        <v>0</v>
      </c>
      <c r="GY18" s="83">
        <v>0</v>
      </c>
      <c r="GZ18" s="83">
        <v>0</v>
      </c>
      <c r="HA18" s="83">
        <v>4.41</v>
      </c>
      <c r="HB18" s="83">
        <v>0</v>
      </c>
      <c r="HC18" s="83">
        <v>0</v>
      </c>
      <c r="HD18" s="83">
        <v>9.3239999999999998</v>
      </c>
      <c r="HE18" s="83">
        <v>0</v>
      </c>
      <c r="HF18" s="83">
        <v>0</v>
      </c>
      <c r="HG18" s="83">
        <v>0</v>
      </c>
      <c r="HH18" s="83">
        <v>0</v>
      </c>
      <c r="HI18" s="83">
        <v>0</v>
      </c>
      <c r="HJ18" s="83">
        <v>0</v>
      </c>
      <c r="HK18" s="83">
        <v>112.776</v>
      </c>
      <c r="HL18" s="83">
        <v>18.175999999999998</v>
      </c>
      <c r="HM18" s="83">
        <v>8.3040000000000003</v>
      </c>
      <c r="HN18" s="83">
        <v>37.328000000000003</v>
      </c>
      <c r="HO18" s="83">
        <v>33.255000000000003</v>
      </c>
      <c r="HP18" s="83">
        <v>0</v>
      </c>
      <c r="HQ18" s="83">
        <v>11.442</v>
      </c>
      <c r="HR18" s="83">
        <v>10.787000000000001</v>
      </c>
      <c r="HS18" s="83">
        <v>11.752000000000001</v>
      </c>
      <c r="HT18" s="83">
        <v>3.988</v>
      </c>
      <c r="HU18" s="83">
        <v>14.567</v>
      </c>
      <c r="HV18" s="83">
        <v>30.905000000000001</v>
      </c>
      <c r="HW18" s="83">
        <v>0</v>
      </c>
      <c r="HX18" s="83">
        <v>63.905999999999999</v>
      </c>
      <c r="HY18" s="83">
        <v>9.3239999999999998</v>
      </c>
      <c r="HZ18" s="83">
        <v>0</v>
      </c>
      <c r="IA18" s="83">
        <v>0</v>
      </c>
      <c r="IB18" s="83">
        <v>0</v>
      </c>
      <c r="IC18" s="83">
        <v>0</v>
      </c>
      <c r="ID18" s="83">
        <v>0</v>
      </c>
      <c r="IE18" s="83">
        <v>0</v>
      </c>
      <c r="IF18" s="83">
        <v>112.776</v>
      </c>
      <c r="IG18" s="83">
        <v>18.175999999999998</v>
      </c>
      <c r="IH18" s="83">
        <v>8.3040000000000003</v>
      </c>
      <c r="II18" s="83">
        <v>37.328000000000003</v>
      </c>
      <c r="IJ18" s="83">
        <v>33.255000000000003</v>
      </c>
      <c r="IK18" s="83">
        <v>0</v>
      </c>
      <c r="IL18" s="83">
        <v>11.442</v>
      </c>
      <c r="IM18" s="83">
        <v>10.787000000000001</v>
      </c>
      <c r="IN18" s="83">
        <v>11.752000000000001</v>
      </c>
      <c r="IO18" s="83">
        <v>3.988</v>
      </c>
      <c r="IP18" s="83">
        <v>14.567</v>
      </c>
      <c r="IQ18" s="83">
        <v>30.905000000000001</v>
      </c>
      <c r="IR18" s="83">
        <v>0</v>
      </c>
      <c r="IS18" s="83">
        <v>63.905999999999999</v>
      </c>
      <c r="IT18" s="83">
        <v>9.3239999999999998</v>
      </c>
      <c r="IU18" s="83">
        <v>0</v>
      </c>
      <c r="IV18" s="84">
        <v>0</v>
      </c>
      <c r="IW18" s="81">
        <v>0</v>
      </c>
      <c r="IX18" s="81">
        <v>0</v>
      </c>
      <c r="IY18" s="81">
        <v>0</v>
      </c>
      <c r="IZ18" s="81">
        <v>0</v>
      </c>
      <c r="JA18" s="81">
        <v>0</v>
      </c>
      <c r="JB18" s="81">
        <v>0</v>
      </c>
      <c r="JC18" s="81">
        <v>0</v>
      </c>
      <c r="JD18" s="81">
        <v>0</v>
      </c>
      <c r="JE18" s="81">
        <v>3</v>
      </c>
      <c r="JF18" s="81">
        <v>3</v>
      </c>
      <c r="JG18" s="81">
        <v>1</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1</v>
      </c>
      <c r="JY18" s="81">
        <v>0</v>
      </c>
      <c r="JZ18" s="81">
        <v>0</v>
      </c>
      <c r="KA18" s="81">
        <v>0</v>
      </c>
      <c r="KB18" s="81">
        <v>0</v>
      </c>
      <c r="KC18" s="81">
        <v>0</v>
      </c>
      <c r="KD18" s="81">
        <v>0</v>
      </c>
      <c r="KE18" s="81">
        <v>0</v>
      </c>
      <c r="KF18" s="81">
        <v>2</v>
      </c>
      <c r="KG18" s="81">
        <v>1</v>
      </c>
      <c r="KH18" s="81">
        <v>0</v>
      </c>
      <c r="KI18" s="81">
        <v>0</v>
      </c>
      <c r="KJ18" s="81">
        <v>0</v>
      </c>
      <c r="KK18" s="81">
        <v>1</v>
      </c>
      <c r="KL18" s="81">
        <v>0</v>
      </c>
      <c r="KM18" s="81">
        <v>0</v>
      </c>
      <c r="KN18" s="81">
        <v>0</v>
      </c>
      <c r="KO18" s="81">
        <v>0</v>
      </c>
      <c r="KP18" s="81">
        <v>0</v>
      </c>
      <c r="KQ18" s="81">
        <v>0</v>
      </c>
      <c r="KR18" s="81">
        <v>1</v>
      </c>
      <c r="KS18" s="81">
        <v>0</v>
      </c>
      <c r="KT18" s="81">
        <v>0</v>
      </c>
      <c r="KU18" s="81">
        <v>0</v>
      </c>
      <c r="KV18" s="81">
        <v>0</v>
      </c>
      <c r="KW18" s="81">
        <v>0</v>
      </c>
      <c r="KX18" s="81">
        <v>0</v>
      </c>
      <c r="KY18" s="81">
        <v>0</v>
      </c>
      <c r="KZ18" s="81">
        <v>4</v>
      </c>
      <c r="LA18" s="81">
        <v>0</v>
      </c>
      <c r="LB18" s="81">
        <v>0</v>
      </c>
      <c r="LC18" s="81">
        <v>0</v>
      </c>
      <c r="LD18" s="81">
        <v>1</v>
      </c>
      <c r="LE18" s="81">
        <v>0</v>
      </c>
      <c r="LF18" s="81">
        <v>0</v>
      </c>
      <c r="LG18" s="81">
        <v>0</v>
      </c>
      <c r="LH18" s="81">
        <v>0</v>
      </c>
      <c r="LI18" s="81">
        <v>0</v>
      </c>
      <c r="LJ18" s="81">
        <v>0</v>
      </c>
      <c r="LK18" s="81">
        <v>0</v>
      </c>
      <c r="LL18" s="81">
        <v>0</v>
      </c>
      <c r="LM18" s="81">
        <v>2</v>
      </c>
      <c r="LN18" s="81">
        <v>0</v>
      </c>
      <c r="LO18" s="81">
        <v>1</v>
      </c>
      <c r="LP18" s="81">
        <v>0</v>
      </c>
      <c r="LQ18" s="81">
        <v>0</v>
      </c>
      <c r="LR18" s="81">
        <v>0</v>
      </c>
      <c r="LS18" s="81">
        <v>1</v>
      </c>
      <c r="LT18" s="81">
        <v>0</v>
      </c>
      <c r="LU18" s="81">
        <v>0</v>
      </c>
      <c r="LV18" s="81">
        <v>1</v>
      </c>
      <c r="LW18" s="81">
        <v>0</v>
      </c>
      <c r="LX18" s="81">
        <v>0</v>
      </c>
      <c r="LY18" s="81">
        <v>1</v>
      </c>
      <c r="LZ18" s="81">
        <v>1</v>
      </c>
      <c r="MA18" s="81">
        <v>3</v>
      </c>
      <c r="MB18" s="81">
        <v>0</v>
      </c>
      <c r="MC18" s="81">
        <v>0</v>
      </c>
      <c r="MD18" s="81">
        <v>0</v>
      </c>
      <c r="ME18" s="81">
        <v>0</v>
      </c>
      <c r="MF18" s="81">
        <v>2</v>
      </c>
      <c r="MG18" s="81">
        <v>0</v>
      </c>
      <c r="MH18" s="81">
        <v>0</v>
      </c>
      <c r="MI18" s="81">
        <v>0</v>
      </c>
      <c r="MJ18" s="81">
        <v>0</v>
      </c>
      <c r="MK18" s="81">
        <v>0</v>
      </c>
      <c r="ML18" s="81">
        <v>0</v>
      </c>
      <c r="MM18" s="81">
        <v>1</v>
      </c>
      <c r="MN18" s="81">
        <v>0</v>
      </c>
      <c r="MO18" s="81">
        <v>0</v>
      </c>
      <c r="MP18" s="81">
        <v>2</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3</v>
      </c>
      <c r="NG18" s="81">
        <v>3</v>
      </c>
      <c r="NH18" s="81">
        <v>1</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1</v>
      </c>
      <c r="NZ18" s="81">
        <v>0</v>
      </c>
      <c r="OA18" s="81">
        <v>0</v>
      </c>
      <c r="OB18" s="81">
        <v>0</v>
      </c>
      <c r="OC18" s="81">
        <v>0</v>
      </c>
      <c r="OD18" s="81">
        <v>0</v>
      </c>
      <c r="OE18" s="81">
        <v>0</v>
      </c>
      <c r="OF18" s="81">
        <v>0</v>
      </c>
      <c r="OG18" s="81">
        <v>2</v>
      </c>
      <c r="OH18" s="81">
        <v>1</v>
      </c>
      <c r="OI18" s="81">
        <v>0</v>
      </c>
      <c r="OJ18" s="81">
        <v>0</v>
      </c>
      <c r="OK18" s="81">
        <v>0</v>
      </c>
      <c r="OL18" s="81">
        <v>1</v>
      </c>
      <c r="OM18" s="81">
        <v>0</v>
      </c>
      <c r="ON18" s="81">
        <v>0</v>
      </c>
      <c r="OO18" s="81">
        <v>0</v>
      </c>
      <c r="OP18" s="81">
        <v>0</v>
      </c>
      <c r="OQ18" s="81">
        <v>0</v>
      </c>
      <c r="OR18" s="81">
        <v>0</v>
      </c>
      <c r="OS18" s="81">
        <v>1</v>
      </c>
      <c r="OT18" s="81">
        <v>0</v>
      </c>
      <c r="OU18" s="81">
        <v>0</v>
      </c>
      <c r="OV18" s="81">
        <v>0</v>
      </c>
      <c r="OW18" s="81">
        <v>0</v>
      </c>
      <c r="OX18" s="81">
        <v>0</v>
      </c>
      <c r="OY18" s="81">
        <v>0</v>
      </c>
      <c r="OZ18" s="81">
        <v>0</v>
      </c>
      <c r="PA18" s="81">
        <v>4</v>
      </c>
      <c r="PB18" s="81">
        <v>0</v>
      </c>
      <c r="PC18" s="81">
        <v>0</v>
      </c>
      <c r="PD18" s="81">
        <v>0</v>
      </c>
      <c r="PE18" s="81">
        <v>1</v>
      </c>
      <c r="PF18" s="81">
        <v>0</v>
      </c>
      <c r="PG18" s="81">
        <v>0</v>
      </c>
      <c r="PH18" s="81">
        <v>0</v>
      </c>
      <c r="PI18" s="81">
        <v>0</v>
      </c>
      <c r="PJ18" s="81">
        <v>0</v>
      </c>
      <c r="PK18" s="81">
        <v>0</v>
      </c>
      <c r="PL18" s="81">
        <v>0</v>
      </c>
      <c r="PM18" s="81">
        <v>0</v>
      </c>
      <c r="PN18" s="81">
        <v>2</v>
      </c>
      <c r="PO18" s="81">
        <v>0</v>
      </c>
      <c r="PP18" s="81">
        <v>1</v>
      </c>
      <c r="PQ18" s="81">
        <v>0</v>
      </c>
      <c r="PR18" s="81">
        <v>0</v>
      </c>
      <c r="PS18" s="81">
        <v>0</v>
      </c>
      <c r="PT18" s="81">
        <v>1</v>
      </c>
      <c r="PU18" s="81">
        <v>0</v>
      </c>
      <c r="PV18" s="81">
        <v>0</v>
      </c>
      <c r="PW18" s="81">
        <v>1</v>
      </c>
      <c r="PX18" s="81">
        <v>0</v>
      </c>
      <c r="PY18" s="81">
        <v>0</v>
      </c>
      <c r="PZ18" s="81">
        <v>1</v>
      </c>
      <c r="QA18" s="81">
        <v>1</v>
      </c>
      <c r="QB18" s="81">
        <v>3</v>
      </c>
      <c r="QC18" s="81">
        <v>0</v>
      </c>
      <c r="QD18" s="81">
        <v>0</v>
      </c>
      <c r="QE18" s="81">
        <v>0</v>
      </c>
      <c r="QF18" s="81">
        <v>0</v>
      </c>
      <c r="QG18" s="81">
        <v>2</v>
      </c>
      <c r="QH18" s="81">
        <v>0</v>
      </c>
      <c r="QI18" s="81">
        <v>0</v>
      </c>
      <c r="QJ18" s="81">
        <v>0</v>
      </c>
      <c r="QK18" s="81">
        <v>0</v>
      </c>
      <c r="QL18" s="81">
        <v>0</v>
      </c>
      <c r="QM18" s="81">
        <v>0</v>
      </c>
      <c r="QN18" s="81">
        <v>1</v>
      </c>
      <c r="QO18" s="81">
        <v>0</v>
      </c>
      <c r="QP18" s="81">
        <v>0</v>
      </c>
      <c r="QQ18" s="81">
        <v>2</v>
      </c>
      <c r="QR18" s="81">
        <v>0</v>
      </c>
      <c r="QS18" s="81">
        <v>0</v>
      </c>
      <c r="QT18" s="81">
        <v>0</v>
      </c>
      <c r="QU18" s="81">
        <v>0</v>
      </c>
      <c r="QV18" s="81">
        <v>0</v>
      </c>
      <c r="QW18" s="81">
        <v>0</v>
      </c>
      <c r="QX18" s="81">
        <v>8</v>
      </c>
      <c r="QY18" s="81">
        <v>2</v>
      </c>
      <c r="QZ18" s="81">
        <v>2</v>
      </c>
      <c r="RA18" s="81">
        <v>1</v>
      </c>
      <c r="RB18" s="81">
        <v>5</v>
      </c>
      <c r="RC18" s="81">
        <v>0</v>
      </c>
      <c r="RD18" s="81">
        <v>2</v>
      </c>
      <c r="RE18" s="81">
        <v>1</v>
      </c>
      <c r="RF18" s="81">
        <v>1</v>
      </c>
      <c r="RG18" s="81">
        <v>1</v>
      </c>
      <c r="RH18" s="81">
        <v>2</v>
      </c>
      <c r="RI18" s="81">
        <v>3</v>
      </c>
      <c r="RJ18" s="81">
        <v>0</v>
      </c>
      <c r="RK18" s="81">
        <v>3</v>
      </c>
      <c r="RL18" s="81">
        <v>2</v>
      </c>
      <c r="RM18" s="81">
        <v>0</v>
      </c>
      <c r="RN18" s="81">
        <v>0</v>
      </c>
      <c r="RO18" s="81">
        <v>0</v>
      </c>
      <c r="RP18" s="81">
        <v>0</v>
      </c>
      <c r="RQ18" s="81">
        <v>0</v>
      </c>
      <c r="RR18" s="81">
        <v>0</v>
      </c>
      <c r="RS18" s="81">
        <v>8</v>
      </c>
      <c r="RT18" s="81">
        <v>2</v>
      </c>
      <c r="RU18" s="81">
        <v>2</v>
      </c>
      <c r="RV18" s="81">
        <v>1</v>
      </c>
      <c r="RW18" s="81">
        <v>5</v>
      </c>
      <c r="RX18" s="81">
        <v>0</v>
      </c>
      <c r="RY18" s="81">
        <v>2</v>
      </c>
      <c r="RZ18" s="81">
        <v>1</v>
      </c>
      <c r="SA18" s="81">
        <v>1</v>
      </c>
      <c r="SB18" s="81">
        <v>1</v>
      </c>
      <c r="SC18" s="81">
        <v>2</v>
      </c>
      <c r="SD18" s="81">
        <v>3</v>
      </c>
      <c r="SE18" s="81">
        <v>0</v>
      </c>
      <c r="SF18" s="81">
        <v>3</v>
      </c>
      <c r="SG18" s="81">
        <v>2</v>
      </c>
      <c r="SH18" s="81">
        <v>0</v>
      </c>
    </row>
    <row r="19" spans="1:502">
      <c r="A19" s="18" t="s">
        <v>2233</v>
      </c>
      <c r="B19" s="80">
        <v>11</v>
      </c>
      <c r="C19" s="80">
        <v>11</v>
      </c>
      <c r="D19" s="80">
        <v>1</v>
      </c>
      <c r="E19" s="80">
        <v>2014</v>
      </c>
      <c r="F19" s="80" t="s">
        <v>90</v>
      </c>
      <c r="G19" s="182" t="s">
        <v>2222</v>
      </c>
      <c r="H19" s="80" t="s">
        <v>2223</v>
      </c>
      <c r="I19" s="173"/>
      <c r="J19" s="83">
        <v>0</v>
      </c>
      <c r="K19" s="83">
        <v>0</v>
      </c>
      <c r="L19" s="83">
        <v>0</v>
      </c>
      <c r="M19" s="83">
        <v>0</v>
      </c>
      <c r="N19" s="83">
        <v>0</v>
      </c>
      <c r="O19" s="83">
        <v>0</v>
      </c>
      <c r="P19" s="83">
        <v>0</v>
      </c>
      <c r="Q19" s="83">
        <v>0</v>
      </c>
      <c r="R19" s="83">
        <v>82.302999999999997</v>
      </c>
      <c r="S19" s="83">
        <v>22.065999999999999</v>
      </c>
      <c r="T19" s="83">
        <v>3.7589999999999999</v>
      </c>
      <c r="U19" s="83">
        <v>0</v>
      </c>
      <c r="V19" s="83">
        <v>0</v>
      </c>
      <c r="W19" s="83">
        <v>0</v>
      </c>
      <c r="X19" s="83">
        <v>0</v>
      </c>
      <c r="Y19" s="83">
        <v>0</v>
      </c>
      <c r="Z19" s="83">
        <v>0</v>
      </c>
      <c r="AA19" s="83">
        <v>4.2329999999999997</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17.678000000000001</v>
      </c>
      <c r="AT19" s="83">
        <v>3.859</v>
      </c>
      <c r="AU19" s="83">
        <v>0</v>
      </c>
      <c r="AV19" s="83">
        <v>0</v>
      </c>
      <c r="AW19" s="83">
        <v>0</v>
      </c>
      <c r="AX19" s="83">
        <v>4.1040000000000001</v>
      </c>
      <c r="AY19" s="83">
        <v>0</v>
      </c>
      <c r="AZ19" s="83">
        <v>0</v>
      </c>
      <c r="BA19" s="83">
        <v>0</v>
      </c>
      <c r="BB19" s="83">
        <v>0</v>
      </c>
      <c r="BC19" s="83">
        <v>0</v>
      </c>
      <c r="BD19" s="83">
        <v>0</v>
      </c>
      <c r="BE19" s="83">
        <v>37.433</v>
      </c>
      <c r="BF19" s="83">
        <v>0</v>
      </c>
      <c r="BG19" s="83">
        <v>0</v>
      </c>
      <c r="BH19" s="83">
        <v>0</v>
      </c>
      <c r="BI19" s="83">
        <v>0</v>
      </c>
      <c r="BJ19" s="83">
        <v>0</v>
      </c>
      <c r="BK19" s="83">
        <v>0</v>
      </c>
      <c r="BL19" s="83">
        <v>0</v>
      </c>
      <c r="BM19" s="83">
        <v>23.687000000000001</v>
      </c>
      <c r="BN19" s="83">
        <v>0</v>
      </c>
      <c r="BO19" s="83">
        <v>0</v>
      </c>
      <c r="BP19" s="83">
        <v>0</v>
      </c>
      <c r="BQ19" s="83">
        <v>5.0839999999999996</v>
      </c>
      <c r="BR19" s="83">
        <v>0</v>
      </c>
      <c r="BS19" s="83">
        <v>0</v>
      </c>
      <c r="BT19" s="83">
        <v>0</v>
      </c>
      <c r="BU19" s="83">
        <v>0</v>
      </c>
      <c r="BV19" s="83">
        <v>0</v>
      </c>
      <c r="BW19" s="83">
        <v>0</v>
      </c>
      <c r="BX19" s="83">
        <v>0</v>
      </c>
      <c r="BY19" s="83">
        <v>0</v>
      </c>
      <c r="BZ19" s="83">
        <v>8.1880000000000006</v>
      </c>
      <c r="CA19" s="83">
        <v>0</v>
      </c>
      <c r="CB19" s="83">
        <v>11.026</v>
      </c>
      <c r="CC19" s="83">
        <v>0</v>
      </c>
      <c r="CD19" s="83">
        <v>0</v>
      </c>
      <c r="CE19" s="83">
        <v>0</v>
      </c>
      <c r="CF19" s="83">
        <v>10.792999999999999</v>
      </c>
      <c r="CG19" s="83">
        <v>0</v>
      </c>
      <c r="CH19" s="83">
        <v>0</v>
      </c>
      <c r="CI19" s="83">
        <v>4.1280000000000001</v>
      </c>
      <c r="CJ19" s="83">
        <v>0</v>
      </c>
      <c r="CK19" s="83">
        <v>0</v>
      </c>
      <c r="CL19" s="83">
        <v>7.2629999999999999</v>
      </c>
      <c r="CM19" s="83">
        <v>4.4649999999999999</v>
      </c>
      <c r="CN19" s="83">
        <v>30.821999999999999</v>
      </c>
      <c r="CO19" s="83">
        <v>0</v>
      </c>
      <c r="CP19" s="83">
        <v>0</v>
      </c>
      <c r="CQ19" s="83">
        <v>0</v>
      </c>
      <c r="CR19" s="83">
        <v>0</v>
      </c>
      <c r="CS19" s="83">
        <v>53.801000000000002</v>
      </c>
      <c r="CT19" s="83">
        <v>0</v>
      </c>
      <c r="CU19" s="83">
        <v>0</v>
      </c>
      <c r="CV19" s="83">
        <v>0</v>
      </c>
      <c r="CW19" s="83">
        <v>0</v>
      </c>
      <c r="CX19" s="83">
        <v>0</v>
      </c>
      <c r="CY19" s="83">
        <v>0</v>
      </c>
      <c r="CZ19" s="83">
        <v>4.3470000000000004</v>
      </c>
      <c r="DA19" s="83">
        <v>0</v>
      </c>
      <c r="DB19" s="83">
        <v>0</v>
      </c>
      <c r="DC19" s="83">
        <v>6.0949999999999998</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82.302999999999997</v>
      </c>
      <c r="DT19" s="83">
        <v>22.065999999999999</v>
      </c>
      <c r="DU19" s="83">
        <v>3.7589999999999999</v>
      </c>
      <c r="DV19" s="83">
        <v>0</v>
      </c>
      <c r="DW19" s="83">
        <v>0</v>
      </c>
      <c r="DX19" s="83">
        <v>0</v>
      </c>
      <c r="DY19" s="83">
        <v>0</v>
      </c>
      <c r="DZ19" s="83">
        <v>0</v>
      </c>
      <c r="EA19" s="83">
        <v>0</v>
      </c>
      <c r="EB19" s="83">
        <v>4.2329999999999997</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17.678000000000001</v>
      </c>
      <c r="EU19" s="83">
        <v>3.859</v>
      </c>
      <c r="EV19" s="83">
        <v>0</v>
      </c>
      <c r="EW19" s="83">
        <v>0</v>
      </c>
      <c r="EX19" s="83">
        <v>0</v>
      </c>
      <c r="EY19" s="83">
        <v>4.1040000000000001</v>
      </c>
      <c r="EZ19" s="83">
        <v>0</v>
      </c>
      <c r="FA19" s="83">
        <v>0</v>
      </c>
      <c r="FB19" s="83">
        <v>0</v>
      </c>
      <c r="FC19" s="83">
        <v>0</v>
      </c>
      <c r="FD19" s="83">
        <v>0</v>
      </c>
      <c r="FE19" s="83">
        <v>0</v>
      </c>
      <c r="FF19" s="83">
        <v>37.433</v>
      </c>
      <c r="FG19" s="83">
        <v>0</v>
      </c>
      <c r="FH19" s="83">
        <v>0</v>
      </c>
      <c r="FI19" s="83">
        <v>0</v>
      </c>
      <c r="FJ19" s="83">
        <v>0</v>
      </c>
      <c r="FK19" s="83">
        <v>0</v>
      </c>
      <c r="FL19" s="83">
        <v>0</v>
      </c>
      <c r="FM19" s="83">
        <v>0</v>
      </c>
      <c r="FN19" s="83">
        <v>23.687000000000001</v>
      </c>
      <c r="FO19" s="83">
        <v>0</v>
      </c>
      <c r="FP19" s="83">
        <v>0</v>
      </c>
      <c r="FQ19" s="83">
        <v>0</v>
      </c>
      <c r="FR19" s="83">
        <v>5.0839999999999996</v>
      </c>
      <c r="FS19" s="83">
        <v>0</v>
      </c>
      <c r="FT19" s="83">
        <v>0</v>
      </c>
      <c r="FU19" s="83">
        <v>0</v>
      </c>
      <c r="FV19" s="83">
        <v>0</v>
      </c>
      <c r="FW19" s="83">
        <v>0</v>
      </c>
      <c r="FX19" s="83">
        <v>0</v>
      </c>
      <c r="FY19" s="83">
        <v>0</v>
      </c>
      <c r="FZ19" s="83">
        <v>0</v>
      </c>
      <c r="GA19" s="83">
        <v>8.1880000000000006</v>
      </c>
      <c r="GB19" s="83">
        <v>0</v>
      </c>
      <c r="GC19" s="83">
        <v>11.026</v>
      </c>
      <c r="GD19" s="83">
        <v>0</v>
      </c>
      <c r="GE19" s="83">
        <v>0</v>
      </c>
      <c r="GF19" s="83">
        <v>0</v>
      </c>
      <c r="GG19" s="83">
        <v>10.792999999999999</v>
      </c>
      <c r="GH19" s="83">
        <v>0</v>
      </c>
      <c r="GI19" s="83">
        <v>0</v>
      </c>
      <c r="GJ19" s="83">
        <v>4.1280000000000001</v>
      </c>
      <c r="GK19" s="83">
        <v>0</v>
      </c>
      <c r="GL19" s="83">
        <v>0</v>
      </c>
      <c r="GM19" s="83">
        <v>7.2629999999999999</v>
      </c>
      <c r="GN19" s="83">
        <v>4.4649999999999999</v>
      </c>
      <c r="GO19" s="83">
        <v>30.821999999999999</v>
      </c>
      <c r="GP19" s="83">
        <v>0</v>
      </c>
      <c r="GQ19" s="83">
        <v>0</v>
      </c>
      <c r="GR19" s="83">
        <v>0</v>
      </c>
      <c r="GS19" s="83">
        <v>0</v>
      </c>
      <c r="GT19" s="83">
        <v>53.801000000000002</v>
      </c>
      <c r="GU19" s="83">
        <v>0</v>
      </c>
      <c r="GV19" s="83">
        <v>0</v>
      </c>
      <c r="GW19" s="83">
        <v>0</v>
      </c>
      <c r="GX19" s="83">
        <v>0</v>
      </c>
      <c r="GY19" s="83">
        <v>0</v>
      </c>
      <c r="GZ19" s="83">
        <v>0</v>
      </c>
      <c r="HA19" s="83">
        <v>4.3470000000000004</v>
      </c>
      <c r="HB19" s="83">
        <v>0</v>
      </c>
      <c r="HC19" s="83">
        <v>0</v>
      </c>
      <c r="HD19" s="83">
        <v>6.0949999999999998</v>
      </c>
      <c r="HE19" s="83">
        <v>0</v>
      </c>
      <c r="HF19" s="83">
        <v>0</v>
      </c>
      <c r="HG19" s="83">
        <v>0</v>
      </c>
      <c r="HH19" s="83">
        <v>0</v>
      </c>
      <c r="HI19" s="83">
        <v>0</v>
      </c>
      <c r="HJ19" s="83">
        <v>0</v>
      </c>
      <c r="HK19" s="83">
        <v>112.361</v>
      </c>
      <c r="HL19" s="83">
        <v>17.678000000000001</v>
      </c>
      <c r="HM19" s="83">
        <v>7.9630000000000001</v>
      </c>
      <c r="HN19" s="83">
        <v>37.433</v>
      </c>
      <c r="HO19" s="83">
        <v>28.771000000000001</v>
      </c>
      <c r="HP19" s="83">
        <v>0</v>
      </c>
      <c r="HQ19" s="83">
        <v>8.1880000000000006</v>
      </c>
      <c r="HR19" s="83">
        <v>11.026</v>
      </c>
      <c r="HS19" s="83">
        <v>10.792999999999999</v>
      </c>
      <c r="HT19" s="83">
        <v>4.1280000000000001</v>
      </c>
      <c r="HU19" s="83">
        <v>11.728</v>
      </c>
      <c r="HV19" s="83">
        <v>30.821999999999999</v>
      </c>
      <c r="HW19" s="83">
        <v>0</v>
      </c>
      <c r="HX19" s="83">
        <v>58.148000000000003</v>
      </c>
      <c r="HY19" s="83">
        <v>6.0949999999999998</v>
      </c>
      <c r="HZ19" s="83">
        <v>0</v>
      </c>
      <c r="IA19" s="83">
        <v>0</v>
      </c>
      <c r="IB19" s="83">
        <v>0</v>
      </c>
      <c r="IC19" s="83">
        <v>0</v>
      </c>
      <c r="ID19" s="83">
        <v>0</v>
      </c>
      <c r="IE19" s="83">
        <v>0</v>
      </c>
      <c r="IF19" s="83">
        <v>112.361</v>
      </c>
      <c r="IG19" s="83">
        <v>17.678000000000001</v>
      </c>
      <c r="IH19" s="83">
        <v>7.9630000000000001</v>
      </c>
      <c r="II19" s="83">
        <v>37.433</v>
      </c>
      <c r="IJ19" s="83">
        <v>28.771000000000001</v>
      </c>
      <c r="IK19" s="83">
        <v>0</v>
      </c>
      <c r="IL19" s="83">
        <v>8.1880000000000006</v>
      </c>
      <c r="IM19" s="83">
        <v>11.026</v>
      </c>
      <c r="IN19" s="83">
        <v>10.792999999999999</v>
      </c>
      <c r="IO19" s="83">
        <v>4.1280000000000001</v>
      </c>
      <c r="IP19" s="83">
        <v>11.728</v>
      </c>
      <c r="IQ19" s="83">
        <v>30.821999999999999</v>
      </c>
      <c r="IR19" s="83">
        <v>0</v>
      </c>
      <c r="IS19" s="83">
        <v>58.148000000000003</v>
      </c>
      <c r="IT19" s="83">
        <v>6.0949999999999998</v>
      </c>
      <c r="IU19" s="83">
        <v>0</v>
      </c>
      <c r="IV19" s="84">
        <v>0</v>
      </c>
      <c r="IW19" s="81">
        <v>0</v>
      </c>
      <c r="IX19" s="81">
        <v>0</v>
      </c>
      <c r="IY19" s="81">
        <v>0</v>
      </c>
      <c r="IZ19" s="81">
        <v>0</v>
      </c>
      <c r="JA19" s="81">
        <v>0</v>
      </c>
      <c r="JB19" s="81">
        <v>0</v>
      </c>
      <c r="JC19" s="81">
        <v>0</v>
      </c>
      <c r="JD19" s="81">
        <v>0</v>
      </c>
      <c r="JE19" s="81">
        <v>3</v>
      </c>
      <c r="JF19" s="81">
        <v>3</v>
      </c>
      <c r="JG19" s="81">
        <v>1</v>
      </c>
      <c r="JH19" s="81">
        <v>0</v>
      </c>
      <c r="JI19" s="81">
        <v>0</v>
      </c>
      <c r="JJ19" s="81">
        <v>0</v>
      </c>
      <c r="JK19" s="81">
        <v>0</v>
      </c>
      <c r="JL19" s="81">
        <v>0</v>
      </c>
      <c r="JM19" s="81">
        <v>0</v>
      </c>
      <c r="JN19" s="81">
        <v>1</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2</v>
      </c>
      <c r="KG19" s="81">
        <v>1</v>
      </c>
      <c r="KH19" s="81">
        <v>0</v>
      </c>
      <c r="KI19" s="81">
        <v>0</v>
      </c>
      <c r="KJ19" s="81">
        <v>0</v>
      </c>
      <c r="KK19" s="81">
        <v>1</v>
      </c>
      <c r="KL19" s="81">
        <v>0</v>
      </c>
      <c r="KM19" s="81">
        <v>0</v>
      </c>
      <c r="KN19" s="81">
        <v>0</v>
      </c>
      <c r="KO19" s="81">
        <v>0</v>
      </c>
      <c r="KP19" s="81">
        <v>0</v>
      </c>
      <c r="KQ19" s="81">
        <v>0</v>
      </c>
      <c r="KR19" s="81">
        <v>1</v>
      </c>
      <c r="KS19" s="81">
        <v>0</v>
      </c>
      <c r="KT19" s="81">
        <v>0</v>
      </c>
      <c r="KU19" s="81">
        <v>0</v>
      </c>
      <c r="KV19" s="81">
        <v>0</v>
      </c>
      <c r="KW19" s="81">
        <v>0</v>
      </c>
      <c r="KX19" s="81">
        <v>0</v>
      </c>
      <c r="KY19" s="81">
        <v>0</v>
      </c>
      <c r="KZ19" s="81">
        <v>3</v>
      </c>
      <c r="LA19" s="81">
        <v>0</v>
      </c>
      <c r="LB19" s="81">
        <v>0</v>
      </c>
      <c r="LC19" s="81">
        <v>0</v>
      </c>
      <c r="LD19" s="81">
        <v>1</v>
      </c>
      <c r="LE19" s="81">
        <v>0</v>
      </c>
      <c r="LF19" s="81">
        <v>0</v>
      </c>
      <c r="LG19" s="81">
        <v>0</v>
      </c>
      <c r="LH19" s="81">
        <v>0</v>
      </c>
      <c r="LI19" s="81">
        <v>0</v>
      </c>
      <c r="LJ19" s="81">
        <v>0</v>
      </c>
      <c r="LK19" s="81">
        <v>0</v>
      </c>
      <c r="LL19" s="81">
        <v>0</v>
      </c>
      <c r="LM19" s="81">
        <v>1</v>
      </c>
      <c r="LN19" s="81">
        <v>0</v>
      </c>
      <c r="LO19" s="81">
        <v>1</v>
      </c>
      <c r="LP19" s="81">
        <v>0</v>
      </c>
      <c r="LQ19" s="81">
        <v>0</v>
      </c>
      <c r="LR19" s="81">
        <v>0</v>
      </c>
      <c r="LS19" s="81">
        <v>1</v>
      </c>
      <c r="LT19" s="81">
        <v>0</v>
      </c>
      <c r="LU19" s="81">
        <v>0</v>
      </c>
      <c r="LV19" s="81">
        <v>1</v>
      </c>
      <c r="LW19" s="81">
        <v>0</v>
      </c>
      <c r="LX19" s="81">
        <v>0</v>
      </c>
      <c r="LY19" s="81">
        <v>1</v>
      </c>
      <c r="LZ19" s="81">
        <v>1</v>
      </c>
      <c r="MA19" s="81">
        <v>3</v>
      </c>
      <c r="MB19" s="81">
        <v>0</v>
      </c>
      <c r="MC19" s="81">
        <v>0</v>
      </c>
      <c r="MD19" s="81">
        <v>0</v>
      </c>
      <c r="ME19" s="81">
        <v>0</v>
      </c>
      <c r="MF19" s="81">
        <v>2</v>
      </c>
      <c r="MG19" s="81">
        <v>0</v>
      </c>
      <c r="MH19" s="81">
        <v>0</v>
      </c>
      <c r="MI19" s="81">
        <v>0</v>
      </c>
      <c r="MJ19" s="81">
        <v>0</v>
      </c>
      <c r="MK19" s="81">
        <v>0</v>
      </c>
      <c r="ML19" s="81">
        <v>0</v>
      </c>
      <c r="MM19" s="81">
        <v>1</v>
      </c>
      <c r="MN19" s="81">
        <v>0</v>
      </c>
      <c r="MO19" s="81">
        <v>0</v>
      </c>
      <c r="MP19" s="81">
        <v>2</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3</v>
      </c>
      <c r="NG19" s="81">
        <v>3</v>
      </c>
      <c r="NH19" s="81">
        <v>1</v>
      </c>
      <c r="NI19" s="81">
        <v>0</v>
      </c>
      <c r="NJ19" s="81">
        <v>0</v>
      </c>
      <c r="NK19" s="81">
        <v>0</v>
      </c>
      <c r="NL19" s="81">
        <v>0</v>
      </c>
      <c r="NM19" s="81">
        <v>0</v>
      </c>
      <c r="NN19" s="81">
        <v>0</v>
      </c>
      <c r="NO19" s="81">
        <v>1</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2</v>
      </c>
      <c r="OH19" s="81">
        <v>1</v>
      </c>
      <c r="OI19" s="81">
        <v>0</v>
      </c>
      <c r="OJ19" s="81">
        <v>0</v>
      </c>
      <c r="OK19" s="81">
        <v>0</v>
      </c>
      <c r="OL19" s="81">
        <v>1</v>
      </c>
      <c r="OM19" s="81">
        <v>0</v>
      </c>
      <c r="ON19" s="81">
        <v>0</v>
      </c>
      <c r="OO19" s="81">
        <v>0</v>
      </c>
      <c r="OP19" s="81">
        <v>0</v>
      </c>
      <c r="OQ19" s="81">
        <v>0</v>
      </c>
      <c r="OR19" s="81">
        <v>0</v>
      </c>
      <c r="OS19" s="81">
        <v>1</v>
      </c>
      <c r="OT19" s="81">
        <v>0</v>
      </c>
      <c r="OU19" s="81">
        <v>0</v>
      </c>
      <c r="OV19" s="81">
        <v>0</v>
      </c>
      <c r="OW19" s="81">
        <v>0</v>
      </c>
      <c r="OX19" s="81">
        <v>0</v>
      </c>
      <c r="OY19" s="81">
        <v>0</v>
      </c>
      <c r="OZ19" s="81">
        <v>0</v>
      </c>
      <c r="PA19" s="81">
        <v>3</v>
      </c>
      <c r="PB19" s="81">
        <v>0</v>
      </c>
      <c r="PC19" s="81">
        <v>0</v>
      </c>
      <c r="PD19" s="81">
        <v>0</v>
      </c>
      <c r="PE19" s="81">
        <v>1</v>
      </c>
      <c r="PF19" s="81">
        <v>0</v>
      </c>
      <c r="PG19" s="81">
        <v>0</v>
      </c>
      <c r="PH19" s="81">
        <v>0</v>
      </c>
      <c r="PI19" s="81">
        <v>0</v>
      </c>
      <c r="PJ19" s="81">
        <v>0</v>
      </c>
      <c r="PK19" s="81">
        <v>0</v>
      </c>
      <c r="PL19" s="81">
        <v>0</v>
      </c>
      <c r="PM19" s="81">
        <v>0</v>
      </c>
      <c r="PN19" s="81">
        <v>1</v>
      </c>
      <c r="PO19" s="81">
        <v>0</v>
      </c>
      <c r="PP19" s="81">
        <v>1</v>
      </c>
      <c r="PQ19" s="81">
        <v>0</v>
      </c>
      <c r="PR19" s="81">
        <v>0</v>
      </c>
      <c r="PS19" s="81">
        <v>0</v>
      </c>
      <c r="PT19" s="81">
        <v>1</v>
      </c>
      <c r="PU19" s="81">
        <v>0</v>
      </c>
      <c r="PV19" s="81">
        <v>0</v>
      </c>
      <c r="PW19" s="81">
        <v>1</v>
      </c>
      <c r="PX19" s="81">
        <v>0</v>
      </c>
      <c r="PY19" s="81">
        <v>0</v>
      </c>
      <c r="PZ19" s="81">
        <v>1</v>
      </c>
      <c r="QA19" s="81">
        <v>1</v>
      </c>
      <c r="QB19" s="81">
        <v>3</v>
      </c>
      <c r="QC19" s="81">
        <v>0</v>
      </c>
      <c r="QD19" s="81">
        <v>0</v>
      </c>
      <c r="QE19" s="81">
        <v>0</v>
      </c>
      <c r="QF19" s="81">
        <v>0</v>
      </c>
      <c r="QG19" s="81">
        <v>2</v>
      </c>
      <c r="QH19" s="81">
        <v>0</v>
      </c>
      <c r="QI19" s="81">
        <v>0</v>
      </c>
      <c r="QJ19" s="81">
        <v>0</v>
      </c>
      <c r="QK19" s="81">
        <v>0</v>
      </c>
      <c r="QL19" s="81">
        <v>0</v>
      </c>
      <c r="QM19" s="81">
        <v>0</v>
      </c>
      <c r="QN19" s="81">
        <v>1</v>
      </c>
      <c r="QO19" s="81">
        <v>0</v>
      </c>
      <c r="QP19" s="81">
        <v>0</v>
      </c>
      <c r="QQ19" s="81">
        <v>2</v>
      </c>
      <c r="QR19" s="81">
        <v>0</v>
      </c>
      <c r="QS19" s="81">
        <v>0</v>
      </c>
      <c r="QT19" s="81">
        <v>0</v>
      </c>
      <c r="QU19" s="81">
        <v>0</v>
      </c>
      <c r="QV19" s="81">
        <v>0</v>
      </c>
      <c r="QW19" s="81">
        <v>0</v>
      </c>
      <c r="QX19" s="81">
        <v>8</v>
      </c>
      <c r="QY19" s="81">
        <v>2</v>
      </c>
      <c r="QZ19" s="81">
        <v>2</v>
      </c>
      <c r="RA19" s="81">
        <v>1</v>
      </c>
      <c r="RB19" s="81">
        <v>4</v>
      </c>
      <c r="RC19" s="81">
        <v>0</v>
      </c>
      <c r="RD19" s="81">
        <v>1</v>
      </c>
      <c r="RE19" s="81">
        <v>1</v>
      </c>
      <c r="RF19" s="81">
        <v>1</v>
      </c>
      <c r="RG19" s="81">
        <v>1</v>
      </c>
      <c r="RH19" s="81">
        <v>2</v>
      </c>
      <c r="RI19" s="81">
        <v>3</v>
      </c>
      <c r="RJ19" s="81">
        <v>0</v>
      </c>
      <c r="RK19" s="81">
        <v>3</v>
      </c>
      <c r="RL19" s="81">
        <v>2</v>
      </c>
      <c r="RM19" s="81">
        <v>0</v>
      </c>
      <c r="RN19" s="81">
        <v>0</v>
      </c>
      <c r="RO19" s="81">
        <v>0</v>
      </c>
      <c r="RP19" s="81">
        <v>0</v>
      </c>
      <c r="RQ19" s="81">
        <v>0</v>
      </c>
      <c r="RR19" s="81">
        <v>0</v>
      </c>
      <c r="RS19" s="81">
        <v>8</v>
      </c>
      <c r="RT19" s="81">
        <v>2</v>
      </c>
      <c r="RU19" s="81">
        <v>2</v>
      </c>
      <c r="RV19" s="81">
        <v>1</v>
      </c>
      <c r="RW19" s="81">
        <v>4</v>
      </c>
      <c r="RX19" s="81">
        <v>0</v>
      </c>
      <c r="RY19" s="81">
        <v>1</v>
      </c>
      <c r="RZ19" s="81">
        <v>1</v>
      </c>
      <c r="SA19" s="81">
        <v>1</v>
      </c>
      <c r="SB19" s="81">
        <v>1</v>
      </c>
      <c r="SC19" s="81">
        <v>2</v>
      </c>
      <c r="SD19" s="81">
        <v>3</v>
      </c>
      <c r="SE19" s="81">
        <v>0</v>
      </c>
      <c r="SF19" s="81">
        <v>3</v>
      </c>
      <c r="SG19" s="81">
        <v>2</v>
      </c>
      <c r="SH19" s="81">
        <v>0</v>
      </c>
    </row>
    <row r="20" spans="1:502">
      <c r="A20" s="18" t="s">
        <v>2234</v>
      </c>
      <c r="B20" s="80">
        <v>12</v>
      </c>
      <c r="C20" s="80">
        <v>12</v>
      </c>
      <c r="D20" s="80">
        <v>1</v>
      </c>
      <c r="E20" s="80">
        <v>2015</v>
      </c>
      <c r="F20" s="80" t="s">
        <v>91</v>
      </c>
      <c r="G20" s="182" t="s">
        <v>2222</v>
      </c>
      <c r="H20" s="80" t="s">
        <v>2223</v>
      </c>
      <c r="I20" s="173"/>
      <c r="J20" s="83">
        <v>0</v>
      </c>
      <c r="K20" s="83">
        <v>0</v>
      </c>
      <c r="L20" s="83">
        <v>0</v>
      </c>
      <c r="M20" s="83">
        <v>0</v>
      </c>
      <c r="N20" s="83">
        <v>0</v>
      </c>
      <c r="O20" s="83">
        <v>0</v>
      </c>
      <c r="P20" s="83">
        <v>0</v>
      </c>
      <c r="Q20" s="83">
        <v>0</v>
      </c>
      <c r="R20" s="83">
        <v>80.433000000000007</v>
      </c>
      <c r="S20" s="83">
        <v>21.055</v>
      </c>
      <c r="T20" s="83">
        <v>4.0220000000000002</v>
      </c>
      <c r="U20" s="83">
        <v>0</v>
      </c>
      <c r="V20" s="83">
        <v>0</v>
      </c>
      <c r="W20" s="83">
        <v>0</v>
      </c>
      <c r="X20" s="83">
        <v>0</v>
      </c>
      <c r="Y20" s="83">
        <v>0</v>
      </c>
      <c r="Z20" s="83">
        <v>0</v>
      </c>
      <c r="AA20" s="83">
        <v>3.956</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16.562000000000001</v>
      </c>
      <c r="AT20" s="83">
        <v>3.4239999999999999</v>
      </c>
      <c r="AU20" s="83">
        <v>0</v>
      </c>
      <c r="AV20" s="83">
        <v>0</v>
      </c>
      <c r="AW20" s="83">
        <v>0</v>
      </c>
      <c r="AX20" s="83">
        <v>3.5489999999999999</v>
      </c>
      <c r="AY20" s="83">
        <v>0</v>
      </c>
      <c r="AZ20" s="83">
        <v>0</v>
      </c>
      <c r="BA20" s="83">
        <v>0</v>
      </c>
      <c r="BB20" s="83">
        <v>0</v>
      </c>
      <c r="BC20" s="83">
        <v>0</v>
      </c>
      <c r="BD20" s="83">
        <v>0</v>
      </c>
      <c r="BE20" s="83">
        <v>33.261000000000003</v>
      </c>
      <c r="BF20" s="83">
        <v>0</v>
      </c>
      <c r="BG20" s="83">
        <v>0</v>
      </c>
      <c r="BH20" s="83">
        <v>0</v>
      </c>
      <c r="BI20" s="83">
        <v>0</v>
      </c>
      <c r="BJ20" s="83">
        <v>0</v>
      </c>
      <c r="BK20" s="83">
        <v>0</v>
      </c>
      <c r="BL20" s="83">
        <v>0</v>
      </c>
      <c r="BM20" s="83">
        <v>17.742000000000001</v>
      </c>
      <c r="BN20" s="83">
        <v>0</v>
      </c>
      <c r="BO20" s="83">
        <v>0</v>
      </c>
      <c r="BP20" s="83">
        <v>0</v>
      </c>
      <c r="BQ20" s="83">
        <v>4.8099999999999996</v>
      </c>
      <c r="BR20" s="83">
        <v>0</v>
      </c>
      <c r="BS20" s="83">
        <v>0</v>
      </c>
      <c r="BT20" s="83">
        <v>0</v>
      </c>
      <c r="BU20" s="83">
        <v>0</v>
      </c>
      <c r="BV20" s="83">
        <v>0</v>
      </c>
      <c r="BW20" s="83">
        <v>0</v>
      </c>
      <c r="BX20" s="83">
        <v>0</v>
      </c>
      <c r="BY20" s="83">
        <v>0</v>
      </c>
      <c r="BZ20" s="83">
        <v>11.206</v>
      </c>
      <c r="CA20" s="83">
        <v>0</v>
      </c>
      <c r="CB20" s="83">
        <v>11.21</v>
      </c>
      <c r="CC20" s="83">
        <v>0</v>
      </c>
      <c r="CD20" s="83">
        <v>0</v>
      </c>
      <c r="CE20" s="83">
        <v>0</v>
      </c>
      <c r="CF20" s="83">
        <v>10.138</v>
      </c>
      <c r="CG20" s="83">
        <v>0</v>
      </c>
      <c r="CH20" s="83">
        <v>0</v>
      </c>
      <c r="CI20" s="83">
        <v>4.1630000000000003</v>
      </c>
      <c r="CJ20" s="83">
        <v>0</v>
      </c>
      <c r="CK20" s="83">
        <v>0</v>
      </c>
      <c r="CL20" s="83">
        <v>7.8209999999999997</v>
      </c>
      <c r="CM20" s="83">
        <v>4.3339999999999996</v>
      </c>
      <c r="CN20" s="83">
        <v>21.756</v>
      </c>
      <c r="CO20" s="83">
        <v>0</v>
      </c>
      <c r="CP20" s="83">
        <v>0</v>
      </c>
      <c r="CQ20" s="83">
        <v>0</v>
      </c>
      <c r="CR20" s="83">
        <v>0</v>
      </c>
      <c r="CS20" s="83">
        <v>48.898000000000003</v>
      </c>
      <c r="CT20" s="83">
        <v>0</v>
      </c>
      <c r="CU20" s="83">
        <v>0</v>
      </c>
      <c r="CV20" s="83">
        <v>0</v>
      </c>
      <c r="CW20" s="83">
        <v>0</v>
      </c>
      <c r="CX20" s="83">
        <v>0</v>
      </c>
      <c r="CY20" s="83">
        <v>0</v>
      </c>
      <c r="CZ20" s="83">
        <v>4.3010000000000002</v>
      </c>
      <c r="DA20" s="83">
        <v>0</v>
      </c>
      <c r="DB20" s="83">
        <v>0</v>
      </c>
      <c r="DC20" s="83">
        <v>6.7949999999999999</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80.433000000000007</v>
      </c>
      <c r="DT20" s="83">
        <v>21.055</v>
      </c>
      <c r="DU20" s="83">
        <v>4.0220000000000002</v>
      </c>
      <c r="DV20" s="83">
        <v>0</v>
      </c>
      <c r="DW20" s="83">
        <v>0</v>
      </c>
      <c r="DX20" s="83">
        <v>0</v>
      </c>
      <c r="DY20" s="83">
        <v>0</v>
      </c>
      <c r="DZ20" s="83">
        <v>0</v>
      </c>
      <c r="EA20" s="83">
        <v>0</v>
      </c>
      <c r="EB20" s="83">
        <v>3.956</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16.562000000000001</v>
      </c>
      <c r="EU20" s="83">
        <v>3.4239999999999999</v>
      </c>
      <c r="EV20" s="83">
        <v>0</v>
      </c>
      <c r="EW20" s="83">
        <v>0</v>
      </c>
      <c r="EX20" s="83">
        <v>0</v>
      </c>
      <c r="EY20" s="83">
        <v>3.5489999999999999</v>
      </c>
      <c r="EZ20" s="83">
        <v>0</v>
      </c>
      <c r="FA20" s="83">
        <v>0</v>
      </c>
      <c r="FB20" s="83">
        <v>0</v>
      </c>
      <c r="FC20" s="83">
        <v>0</v>
      </c>
      <c r="FD20" s="83">
        <v>0</v>
      </c>
      <c r="FE20" s="83">
        <v>0</v>
      </c>
      <c r="FF20" s="83">
        <v>33.261000000000003</v>
      </c>
      <c r="FG20" s="83">
        <v>0</v>
      </c>
      <c r="FH20" s="83">
        <v>0</v>
      </c>
      <c r="FI20" s="83">
        <v>0</v>
      </c>
      <c r="FJ20" s="83">
        <v>0</v>
      </c>
      <c r="FK20" s="83">
        <v>0</v>
      </c>
      <c r="FL20" s="83">
        <v>0</v>
      </c>
      <c r="FM20" s="83">
        <v>0</v>
      </c>
      <c r="FN20" s="83">
        <v>17.742000000000001</v>
      </c>
      <c r="FO20" s="83">
        <v>0</v>
      </c>
      <c r="FP20" s="83">
        <v>0</v>
      </c>
      <c r="FQ20" s="83">
        <v>0</v>
      </c>
      <c r="FR20" s="83">
        <v>4.8099999999999996</v>
      </c>
      <c r="FS20" s="83">
        <v>0</v>
      </c>
      <c r="FT20" s="83">
        <v>0</v>
      </c>
      <c r="FU20" s="83">
        <v>0</v>
      </c>
      <c r="FV20" s="83">
        <v>0</v>
      </c>
      <c r="FW20" s="83">
        <v>0</v>
      </c>
      <c r="FX20" s="83">
        <v>0</v>
      </c>
      <c r="FY20" s="83">
        <v>0</v>
      </c>
      <c r="FZ20" s="83">
        <v>0</v>
      </c>
      <c r="GA20" s="83">
        <v>11.206</v>
      </c>
      <c r="GB20" s="83">
        <v>0</v>
      </c>
      <c r="GC20" s="83">
        <v>11.21</v>
      </c>
      <c r="GD20" s="83">
        <v>0</v>
      </c>
      <c r="GE20" s="83">
        <v>0</v>
      </c>
      <c r="GF20" s="83">
        <v>0</v>
      </c>
      <c r="GG20" s="83">
        <v>10.138</v>
      </c>
      <c r="GH20" s="83">
        <v>0</v>
      </c>
      <c r="GI20" s="83">
        <v>0</v>
      </c>
      <c r="GJ20" s="83">
        <v>4.1630000000000003</v>
      </c>
      <c r="GK20" s="83">
        <v>0</v>
      </c>
      <c r="GL20" s="83">
        <v>0</v>
      </c>
      <c r="GM20" s="83">
        <v>7.8209999999999997</v>
      </c>
      <c r="GN20" s="83">
        <v>4.3339999999999996</v>
      </c>
      <c r="GO20" s="83">
        <v>21.756</v>
      </c>
      <c r="GP20" s="83">
        <v>0</v>
      </c>
      <c r="GQ20" s="83">
        <v>0</v>
      </c>
      <c r="GR20" s="83">
        <v>0</v>
      </c>
      <c r="GS20" s="83">
        <v>0</v>
      </c>
      <c r="GT20" s="83">
        <v>48.898000000000003</v>
      </c>
      <c r="GU20" s="83">
        <v>0</v>
      </c>
      <c r="GV20" s="83">
        <v>0</v>
      </c>
      <c r="GW20" s="83">
        <v>0</v>
      </c>
      <c r="GX20" s="83">
        <v>0</v>
      </c>
      <c r="GY20" s="83">
        <v>0</v>
      </c>
      <c r="GZ20" s="83">
        <v>0</v>
      </c>
      <c r="HA20" s="83">
        <v>4.3010000000000002</v>
      </c>
      <c r="HB20" s="83">
        <v>0</v>
      </c>
      <c r="HC20" s="83">
        <v>0</v>
      </c>
      <c r="HD20" s="83">
        <v>6.7949999999999999</v>
      </c>
      <c r="HE20" s="83">
        <v>0</v>
      </c>
      <c r="HF20" s="83">
        <v>0</v>
      </c>
      <c r="HG20" s="83">
        <v>0</v>
      </c>
      <c r="HH20" s="83">
        <v>0</v>
      </c>
      <c r="HI20" s="83">
        <v>0</v>
      </c>
      <c r="HJ20" s="83">
        <v>0</v>
      </c>
      <c r="HK20" s="83">
        <v>109.46599999999999</v>
      </c>
      <c r="HL20" s="83">
        <v>16.562000000000001</v>
      </c>
      <c r="HM20" s="83">
        <v>6.9729999999999999</v>
      </c>
      <c r="HN20" s="83">
        <v>33.261000000000003</v>
      </c>
      <c r="HO20" s="83">
        <v>22.552</v>
      </c>
      <c r="HP20" s="83">
        <v>0</v>
      </c>
      <c r="HQ20" s="83">
        <v>11.206</v>
      </c>
      <c r="HR20" s="83">
        <v>11.21</v>
      </c>
      <c r="HS20" s="83">
        <v>10.138</v>
      </c>
      <c r="HT20" s="83">
        <v>4.1630000000000003</v>
      </c>
      <c r="HU20" s="83">
        <v>12.154999999999999</v>
      </c>
      <c r="HV20" s="83">
        <v>21.756</v>
      </c>
      <c r="HW20" s="83">
        <v>0</v>
      </c>
      <c r="HX20" s="83">
        <v>53.198999999999998</v>
      </c>
      <c r="HY20" s="83">
        <v>6.7949999999999999</v>
      </c>
      <c r="HZ20" s="83">
        <v>0</v>
      </c>
      <c r="IA20" s="83">
        <v>0</v>
      </c>
      <c r="IB20" s="83">
        <v>0</v>
      </c>
      <c r="IC20" s="83">
        <v>0</v>
      </c>
      <c r="ID20" s="83">
        <v>0</v>
      </c>
      <c r="IE20" s="83">
        <v>0</v>
      </c>
      <c r="IF20" s="83">
        <v>109.46599999999999</v>
      </c>
      <c r="IG20" s="83">
        <v>16.562000000000001</v>
      </c>
      <c r="IH20" s="83">
        <v>6.9729999999999999</v>
      </c>
      <c r="II20" s="83">
        <v>33.261000000000003</v>
      </c>
      <c r="IJ20" s="83">
        <v>22.552</v>
      </c>
      <c r="IK20" s="83">
        <v>0</v>
      </c>
      <c r="IL20" s="83">
        <v>11.206</v>
      </c>
      <c r="IM20" s="83">
        <v>11.21</v>
      </c>
      <c r="IN20" s="83">
        <v>10.138</v>
      </c>
      <c r="IO20" s="83">
        <v>4.1630000000000003</v>
      </c>
      <c r="IP20" s="83">
        <v>12.154999999999999</v>
      </c>
      <c r="IQ20" s="83">
        <v>21.756</v>
      </c>
      <c r="IR20" s="83">
        <v>0</v>
      </c>
      <c r="IS20" s="83">
        <v>53.198999999999998</v>
      </c>
      <c r="IT20" s="83">
        <v>6.7949999999999999</v>
      </c>
      <c r="IU20" s="83">
        <v>0</v>
      </c>
      <c r="IV20" s="84">
        <v>0</v>
      </c>
      <c r="IW20" s="81">
        <v>0</v>
      </c>
      <c r="IX20" s="81">
        <v>0</v>
      </c>
      <c r="IY20" s="81">
        <v>0</v>
      </c>
      <c r="IZ20" s="81">
        <v>0</v>
      </c>
      <c r="JA20" s="81">
        <v>0</v>
      </c>
      <c r="JB20" s="81">
        <v>0</v>
      </c>
      <c r="JC20" s="81">
        <v>0</v>
      </c>
      <c r="JD20" s="81">
        <v>0</v>
      </c>
      <c r="JE20" s="81">
        <v>3</v>
      </c>
      <c r="JF20" s="81">
        <v>3</v>
      </c>
      <c r="JG20" s="81">
        <v>1</v>
      </c>
      <c r="JH20" s="81">
        <v>0</v>
      </c>
      <c r="JI20" s="81">
        <v>0</v>
      </c>
      <c r="JJ20" s="81">
        <v>0</v>
      </c>
      <c r="JK20" s="81">
        <v>0</v>
      </c>
      <c r="JL20" s="81">
        <v>0</v>
      </c>
      <c r="JM20" s="81">
        <v>0</v>
      </c>
      <c r="JN20" s="81">
        <v>1</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2</v>
      </c>
      <c r="KG20" s="81">
        <v>1</v>
      </c>
      <c r="KH20" s="81">
        <v>0</v>
      </c>
      <c r="KI20" s="81">
        <v>0</v>
      </c>
      <c r="KJ20" s="81">
        <v>0</v>
      </c>
      <c r="KK20" s="81">
        <v>1</v>
      </c>
      <c r="KL20" s="81">
        <v>0</v>
      </c>
      <c r="KM20" s="81">
        <v>0</v>
      </c>
      <c r="KN20" s="81">
        <v>0</v>
      </c>
      <c r="KO20" s="81">
        <v>0</v>
      </c>
      <c r="KP20" s="81">
        <v>0</v>
      </c>
      <c r="KQ20" s="81">
        <v>0</v>
      </c>
      <c r="KR20" s="81">
        <v>1</v>
      </c>
      <c r="KS20" s="81">
        <v>0</v>
      </c>
      <c r="KT20" s="81">
        <v>0</v>
      </c>
      <c r="KU20" s="81">
        <v>0</v>
      </c>
      <c r="KV20" s="81">
        <v>0</v>
      </c>
      <c r="KW20" s="81">
        <v>0</v>
      </c>
      <c r="KX20" s="81">
        <v>0</v>
      </c>
      <c r="KY20" s="81">
        <v>0</v>
      </c>
      <c r="KZ20" s="81">
        <v>2</v>
      </c>
      <c r="LA20" s="81">
        <v>0</v>
      </c>
      <c r="LB20" s="81">
        <v>0</v>
      </c>
      <c r="LC20" s="81">
        <v>0</v>
      </c>
      <c r="LD20" s="81">
        <v>1</v>
      </c>
      <c r="LE20" s="81">
        <v>0</v>
      </c>
      <c r="LF20" s="81">
        <v>0</v>
      </c>
      <c r="LG20" s="81">
        <v>0</v>
      </c>
      <c r="LH20" s="81">
        <v>0</v>
      </c>
      <c r="LI20" s="81">
        <v>0</v>
      </c>
      <c r="LJ20" s="81">
        <v>0</v>
      </c>
      <c r="LK20" s="81">
        <v>0</v>
      </c>
      <c r="LL20" s="81">
        <v>0</v>
      </c>
      <c r="LM20" s="81">
        <v>2</v>
      </c>
      <c r="LN20" s="81">
        <v>0</v>
      </c>
      <c r="LO20" s="81">
        <v>1</v>
      </c>
      <c r="LP20" s="81">
        <v>0</v>
      </c>
      <c r="LQ20" s="81">
        <v>0</v>
      </c>
      <c r="LR20" s="81">
        <v>0</v>
      </c>
      <c r="LS20" s="81">
        <v>1</v>
      </c>
      <c r="LT20" s="81">
        <v>0</v>
      </c>
      <c r="LU20" s="81">
        <v>0</v>
      </c>
      <c r="LV20" s="81">
        <v>1</v>
      </c>
      <c r="LW20" s="81">
        <v>0</v>
      </c>
      <c r="LX20" s="81">
        <v>0</v>
      </c>
      <c r="LY20" s="81">
        <v>1</v>
      </c>
      <c r="LZ20" s="81">
        <v>1</v>
      </c>
      <c r="MA20" s="81">
        <v>2</v>
      </c>
      <c r="MB20" s="81">
        <v>0</v>
      </c>
      <c r="MC20" s="81">
        <v>0</v>
      </c>
      <c r="MD20" s="81">
        <v>0</v>
      </c>
      <c r="ME20" s="81">
        <v>0</v>
      </c>
      <c r="MF20" s="81">
        <v>2</v>
      </c>
      <c r="MG20" s="81">
        <v>0</v>
      </c>
      <c r="MH20" s="81">
        <v>0</v>
      </c>
      <c r="MI20" s="81">
        <v>0</v>
      </c>
      <c r="MJ20" s="81">
        <v>0</v>
      </c>
      <c r="MK20" s="81">
        <v>0</v>
      </c>
      <c r="ML20" s="81">
        <v>0</v>
      </c>
      <c r="MM20" s="81">
        <v>1</v>
      </c>
      <c r="MN20" s="81">
        <v>0</v>
      </c>
      <c r="MO20" s="81">
        <v>0</v>
      </c>
      <c r="MP20" s="81">
        <v>2</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3</v>
      </c>
      <c r="NG20" s="81">
        <v>3</v>
      </c>
      <c r="NH20" s="81">
        <v>1</v>
      </c>
      <c r="NI20" s="81">
        <v>0</v>
      </c>
      <c r="NJ20" s="81">
        <v>0</v>
      </c>
      <c r="NK20" s="81">
        <v>0</v>
      </c>
      <c r="NL20" s="81">
        <v>0</v>
      </c>
      <c r="NM20" s="81">
        <v>0</v>
      </c>
      <c r="NN20" s="81">
        <v>0</v>
      </c>
      <c r="NO20" s="81">
        <v>1</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2</v>
      </c>
      <c r="OH20" s="81">
        <v>1</v>
      </c>
      <c r="OI20" s="81">
        <v>0</v>
      </c>
      <c r="OJ20" s="81">
        <v>0</v>
      </c>
      <c r="OK20" s="81">
        <v>0</v>
      </c>
      <c r="OL20" s="81">
        <v>1</v>
      </c>
      <c r="OM20" s="81">
        <v>0</v>
      </c>
      <c r="ON20" s="81">
        <v>0</v>
      </c>
      <c r="OO20" s="81">
        <v>0</v>
      </c>
      <c r="OP20" s="81">
        <v>0</v>
      </c>
      <c r="OQ20" s="81">
        <v>0</v>
      </c>
      <c r="OR20" s="81">
        <v>0</v>
      </c>
      <c r="OS20" s="81">
        <v>1</v>
      </c>
      <c r="OT20" s="81">
        <v>0</v>
      </c>
      <c r="OU20" s="81">
        <v>0</v>
      </c>
      <c r="OV20" s="81">
        <v>0</v>
      </c>
      <c r="OW20" s="81">
        <v>0</v>
      </c>
      <c r="OX20" s="81">
        <v>0</v>
      </c>
      <c r="OY20" s="81">
        <v>0</v>
      </c>
      <c r="OZ20" s="81">
        <v>0</v>
      </c>
      <c r="PA20" s="81">
        <v>2</v>
      </c>
      <c r="PB20" s="81">
        <v>0</v>
      </c>
      <c r="PC20" s="81">
        <v>0</v>
      </c>
      <c r="PD20" s="81">
        <v>0</v>
      </c>
      <c r="PE20" s="81">
        <v>1</v>
      </c>
      <c r="PF20" s="81">
        <v>0</v>
      </c>
      <c r="PG20" s="81">
        <v>0</v>
      </c>
      <c r="PH20" s="81">
        <v>0</v>
      </c>
      <c r="PI20" s="81">
        <v>0</v>
      </c>
      <c r="PJ20" s="81">
        <v>0</v>
      </c>
      <c r="PK20" s="81">
        <v>0</v>
      </c>
      <c r="PL20" s="81">
        <v>0</v>
      </c>
      <c r="PM20" s="81">
        <v>0</v>
      </c>
      <c r="PN20" s="81">
        <v>2</v>
      </c>
      <c r="PO20" s="81">
        <v>0</v>
      </c>
      <c r="PP20" s="81">
        <v>1</v>
      </c>
      <c r="PQ20" s="81">
        <v>0</v>
      </c>
      <c r="PR20" s="81">
        <v>0</v>
      </c>
      <c r="PS20" s="81">
        <v>0</v>
      </c>
      <c r="PT20" s="81">
        <v>1</v>
      </c>
      <c r="PU20" s="81">
        <v>0</v>
      </c>
      <c r="PV20" s="81">
        <v>0</v>
      </c>
      <c r="PW20" s="81">
        <v>1</v>
      </c>
      <c r="PX20" s="81">
        <v>0</v>
      </c>
      <c r="PY20" s="81">
        <v>0</v>
      </c>
      <c r="PZ20" s="81">
        <v>1</v>
      </c>
      <c r="QA20" s="81">
        <v>1</v>
      </c>
      <c r="QB20" s="81">
        <v>2</v>
      </c>
      <c r="QC20" s="81">
        <v>0</v>
      </c>
      <c r="QD20" s="81">
        <v>0</v>
      </c>
      <c r="QE20" s="81">
        <v>0</v>
      </c>
      <c r="QF20" s="81">
        <v>0</v>
      </c>
      <c r="QG20" s="81">
        <v>2</v>
      </c>
      <c r="QH20" s="81">
        <v>0</v>
      </c>
      <c r="QI20" s="81">
        <v>0</v>
      </c>
      <c r="QJ20" s="81">
        <v>0</v>
      </c>
      <c r="QK20" s="81">
        <v>0</v>
      </c>
      <c r="QL20" s="81">
        <v>0</v>
      </c>
      <c r="QM20" s="81">
        <v>0</v>
      </c>
      <c r="QN20" s="81">
        <v>1</v>
      </c>
      <c r="QO20" s="81">
        <v>0</v>
      </c>
      <c r="QP20" s="81">
        <v>0</v>
      </c>
      <c r="QQ20" s="81">
        <v>2</v>
      </c>
      <c r="QR20" s="81">
        <v>0</v>
      </c>
      <c r="QS20" s="81">
        <v>0</v>
      </c>
      <c r="QT20" s="81">
        <v>0</v>
      </c>
      <c r="QU20" s="81">
        <v>0</v>
      </c>
      <c r="QV20" s="81">
        <v>0</v>
      </c>
      <c r="QW20" s="81">
        <v>0</v>
      </c>
      <c r="QX20" s="81">
        <v>8</v>
      </c>
      <c r="QY20" s="81">
        <v>2</v>
      </c>
      <c r="QZ20" s="81">
        <v>2</v>
      </c>
      <c r="RA20" s="81">
        <v>1</v>
      </c>
      <c r="RB20" s="81">
        <v>3</v>
      </c>
      <c r="RC20" s="81">
        <v>0</v>
      </c>
      <c r="RD20" s="81">
        <v>2</v>
      </c>
      <c r="RE20" s="81">
        <v>1</v>
      </c>
      <c r="RF20" s="81">
        <v>1</v>
      </c>
      <c r="RG20" s="81">
        <v>1</v>
      </c>
      <c r="RH20" s="81">
        <v>2</v>
      </c>
      <c r="RI20" s="81">
        <v>2</v>
      </c>
      <c r="RJ20" s="81">
        <v>0</v>
      </c>
      <c r="RK20" s="81">
        <v>3</v>
      </c>
      <c r="RL20" s="81">
        <v>2</v>
      </c>
      <c r="RM20" s="81">
        <v>0</v>
      </c>
      <c r="RN20" s="81">
        <v>0</v>
      </c>
      <c r="RO20" s="81">
        <v>0</v>
      </c>
      <c r="RP20" s="81">
        <v>0</v>
      </c>
      <c r="RQ20" s="81">
        <v>0</v>
      </c>
      <c r="RR20" s="81">
        <v>0</v>
      </c>
      <c r="RS20" s="81">
        <v>8</v>
      </c>
      <c r="RT20" s="81">
        <v>2</v>
      </c>
      <c r="RU20" s="81">
        <v>2</v>
      </c>
      <c r="RV20" s="81">
        <v>1</v>
      </c>
      <c r="RW20" s="81">
        <v>3</v>
      </c>
      <c r="RX20" s="81">
        <v>0</v>
      </c>
      <c r="RY20" s="81">
        <v>2</v>
      </c>
      <c r="RZ20" s="81">
        <v>1</v>
      </c>
      <c r="SA20" s="81">
        <v>1</v>
      </c>
      <c r="SB20" s="81">
        <v>1</v>
      </c>
      <c r="SC20" s="81">
        <v>2</v>
      </c>
      <c r="SD20" s="81">
        <v>2</v>
      </c>
      <c r="SE20" s="81">
        <v>0</v>
      </c>
      <c r="SF20" s="81">
        <v>3</v>
      </c>
      <c r="SG20" s="81">
        <v>2</v>
      </c>
      <c r="SH20" s="81">
        <v>0</v>
      </c>
    </row>
    <row r="21" spans="1:502">
      <c r="A21" s="18" t="s">
        <v>2235</v>
      </c>
      <c r="B21" s="80">
        <v>13</v>
      </c>
      <c r="C21" s="80">
        <v>13</v>
      </c>
      <c r="D21" s="80">
        <v>1</v>
      </c>
      <c r="E21" s="80">
        <v>2016</v>
      </c>
      <c r="F21" s="80" t="s">
        <v>92</v>
      </c>
      <c r="G21" s="182" t="s">
        <v>2222</v>
      </c>
      <c r="H21" s="80" t="s">
        <v>2223</v>
      </c>
      <c r="I21" s="173"/>
      <c r="J21" s="83">
        <v>0</v>
      </c>
      <c r="K21" s="83">
        <v>0</v>
      </c>
      <c r="L21" s="83">
        <v>0</v>
      </c>
      <c r="M21" s="83">
        <v>0</v>
      </c>
      <c r="N21" s="83">
        <v>0</v>
      </c>
      <c r="O21" s="83">
        <v>0</v>
      </c>
      <c r="P21" s="83">
        <v>0</v>
      </c>
      <c r="Q21" s="83">
        <v>0</v>
      </c>
      <c r="R21" s="83">
        <v>82.19</v>
      </c>
      <c r="S21" s="83">
        <v>21.462</v>
      </c>
      <c r="T21" s="83">
        <v>4.0069999999999997</v>
      </c>
      <c r="U21" s="83">
        <v>0</v>
      </c>
      <c r="V21" s="83">
        <v>0</v>
      </c>
      <c r="W21" s="83">
        <v>0</v>
      </c>
      <c r="X21" s="83">
        <v>0</v>
      </c>
      <c r="Y21" s="83">
        <v>0</v>
      </c>
      <c r="Z21" s="83">
        <v>0</v>
      </c>
      <c r="AA21" s="83">
        <v>3.6110000000000002</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14.217000000000001</v>
      </c>
      <c r="AT21" s="83">
        <v>2.3479999999999999</v>
      </c>
      <c r="AU21" s="83">
        <v>0</v>
      </c>
      <c r="AV21" s="83">
        <v>0</v>
      </c>
      <c r="AW21" s="83">
        <v>0</v>
      </c>
      <c r="AX21" s="83">
        <v>2.1320000000000001</v>
      </c>
      <c r="AY21" s="83">
        <v>0</v>
      </c>
      <c r="AZ21" s="83">
        <v>0</v>
      </c>
      <c r="BA21" s="83">
        <v>0</v>
      </c>
      <c r="BB21" s="83">
        <v>0</v>
      </c>
      <c r="BC21" s="83">
        <v>0</v>
      </c>
      <c r="BD21" s="83">
        <v>0</v>
      </c>
      <c r="BE21" s="83">
        <v>33.100999999999999</v>
      </c>
      <c r="BF21" s="83">
        <v>0</v>
      </c>
      <c r="BG21" s="83">
        <v>0</v>
      </c>
      <c r="BH21" s="83">
        <v>0</v>
      </c>
      <c r="BI21" s="83">
        <v>0</v>
      </c>
      <c r="BJ21" s="83">
        <v>0</v>
      </c>
      <c r="BK21" s="83">
        <v>0</v>
      </c>
      <c r="BL21" s="83">
        <v>0</v>
      </c>
      <c r="BM21" s="83">
        <v>19.765000000000001</v>
      </c>
      <c r="BN21" s="83">
        <v>0</v>
      </c>
      <c r="BO21" s="83">
        <v>0</v>
      </c>
      <c r="BP21" s="83">
        <v>0</v>
      </c>
      <c r="BQ21" s="83">
        <v>3.847</v>
      </c>
      <c r="BR21" s="83">
        <v>0</v>
      </c>
      <c r="BS21" s="83">
        <v>0</v>
      </c>
      <c r="BT21" s="83">
        <v>0</v>
      </c>
      <c r="BU21" s="83">
        <v>0</v>
      </c>
      <c r="BV21" s="83">
        <v>0</v>
      </c>
      <c r="BW21" s="83">
        <v>0</v>
      </c>
      <c r="BX21" s="83">
        <v>0</v>
      </c>
      <c r="BY21" s="83">
        <v>0</v>
      </c>
      <c r="BZ21" s="83">
        <v>11.101000000000001</v>
      </c>
      <c r="CA21" s="83">
        <v>0</v>
      </c>
      <c r="CB21" s="83">
        <v>9.968</v>
      </c>
      <c r="CC21" s="83">
        <v>0</v>
      </c>
      <c r="CD21" s="83">
        <v>0</v>
      </c>
      <c r="CE21" s="83">
        <v>0</v>
      </c>
      <c r="CF21" s="83">
        <v>9.266</v>
      </c>
      <c r="CG21" s="83">
        <v>0</v>
      </c>
      <c r="CH21" s="83">
        <v>0</v>
      </c>
      <c r="CI21" s="83">
        <v>4.13</v>
      </c>
      <c r="CJ21" s="83">
        <v>0</v>
      </c>
      <c r="CK21" s="83">
        <v>0</v>
      </c>
      <c r="CL21" s="83">
        <v>7.4470000000000001</v>
      </c>
      <c r="CM21" s="83">
        <v>3.9860000000000002</v>
      </c>
      <c r="CN21" s="83">
        <v>28.446000000000002</v>
      </c>
      <c r="CO21" s="83">
        <v>0</v>
      </c>
      <c r="CP21" s="83">
        <v>0</v>
      </c>
      <c r="CQ21" s="83">
        <v>0</v>
      </c>
      <c r="CR21" s="83">
        <v>0</v>
      </c>
      <c r="CS21" s="83">
        <v>48.996000000000002</v>
      </c>
      <c r="CT21" s="83">
        <v>0</v>
      </c>
      <c r="CU21" s="83">
        <v>0</v>
      </c>
      <c r="CV21" s="83">
        <v>0</v>
      </c>
      <c r="CW21" s="83">
        <v>0</v>
      </c>
      <c r="CX21" s="83">
        <v>0</v>
      </c>
      <c r="CY21" s="83">
        <v>0</v>
      </c>
      <c r="CZ21" s="83">
        <v>2.5190000000000001</v>
      </c>
      <c r="DA21" s="83">
        <v>0</v>
      </c>
      <c r="DB21" s="83">
        <v>0</v>
      </c>
      <c r="DC21" s="83">
        <v>8.2550000000000008</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82.19</v>
      </c>
      <c r="DT21" s="83">
        <v>21.462</v>
      </c>
      <c r="DU21" s="83">
        <v>4.0069999999999997</v>
      </c>
      <c r="DV21" s="83">
        <v>0</v>
      </c>
      <c r="DW21" s="83">
        <v>0</v>
      </c>
      <c r="DX21" s="83">
        <v>0</v>
      </c>
      <c r="DY21" s="83">
        <v>0</v>
      </c>
      <c r="DZ21" s="83">
        <v>0</v>
      </c>
      <c r="EA21" s="83">
        <v>0</v>
      </c>
      <c r="EB21" s="83">
        <v>3.6110000000000002</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14.217000000000001</v>
      </c>
      <c r="EU21" s="83">
        <v>2.3479999999999999</v>
      </c>
      <c r="EV21" s="83">
        <v>0</v>
      </c>
      <c r="EW21" s="83">
        <v>0</v>
      </c>
      <c r="EX21" s="83">
        <v>0</v>
      </c>
      <c r="EY21" s="83">
        <v>2.1320000000000001</v>
      </c>
      <c r="EZ21" s="83">
        <v>0</v>
      </c>
      <c r="FA21" s="83">
        <v>0</v>
      </c>
      <c r="FB21" s="83">
        <v>0</v>
      </c>
      <c r="FC21" s="83">
        <v>0</v>
      </c>
      <c r="FD21" s="83">
        <v>0</v>
      </c>
      <c r="FE21" s="83">
        <v>0</v>
      </c>
      <c r="FF21" s="83">
        <v>33.100999999999999</v>
      </c>
      <c r="FG21" s="83">
        <v>0</v>
      </c>
      <c r="FH21" s="83">
        <v>0</v>
      </c>
      <c r="FI21" s="83">
        <v>0</v>
      </c>
      <c r="FJ21" s="83">
        <v>0</v>
      </c>
      <c r="FK21" s="83">
        <v>0</v>
      </c>
      <c r="FL21" s="83">
        <v>0</v>
      </c>
      <c r="FM21" s="83">
        <v>0</v>
      </c>
      <c r="FN21" s="83">
        <v>19.765000000000001</v>
      </c>
      <c r="FO21" s="83">
        <v>0</v>
      </c>
      <c r="FP21" s="83">
        <v>0</v>
      </c>
      <c r="FQ21" s="83">
        <v>0</v>
      </c>
      <c r="FR21" s="83">
        <v>3.847</v>
      </c>
      <c r="FS21" s="83">
        <v>0</v>
      </c>
      <c r="FT21" s="83">
        <v>0</v>
      </c>
      <c r="FU21" s="83">
        <v>0</v>
      </c>
      <c r="FV21" s="83">
        <v>0</v>
      </c>
      <c r="FW21" s="83">
        <v>0</v>
      </c>
      <c r="FX21" s="83">
        <v>0</v>
      </c>
      <c r="FY21" s="83">
        <v>0</v>
      </c>
      <c r="FZ21" s="83">
        <v>0</v>
      </c>
      <c r="GA21" s="83">
        <v>11.101000000000001</v>
      </c>
      <c r="GB21" s="83">
        <v>0</v>
      </c>
      <c r="GC21" s="83">
        <v>9.968</v>
      </c>
      <c r="GD21" s="83">
        <v>0</v>
      </c>
      <c r="GE21" s="83">
        <v>0</v>
      </c>
      <c r="GF21" s="83">
        <v>0</v>
      </c>
      <c r="GG21" s="83">
        <v>9.266</v>
      </c>
      <c r="GH21" s="83">
        <v>0</v>
      </c>
      <c r="GI21" s="83">
        <v>0</v>
      </c>
      <c r="GJ21" s="83">
        <v>4.13</v>
      </c>
      <c r="GK21" s="83">
        <v>0</v>
      </c>
      <c r="GL21" s="83">
        <v>0</v>
      </c>
      <c r="GM21" s="83">
        <v>7.4470000000000001</v>
      </c>
      <c r="GN21" s="83">
        <v>3.9860000000000002</v>
      </c>
      <c r="GO21" s="83">
        <v>28.446000000000002</v>
      </c>
      <c r="GP21" s="83">
        <v>0</v>
      </c>
      <c r="GQ21" s="83">
        <v>0</v>
      </c>
      <c r="GR21" s="83">
        <v>0</v>
      </c>
      <c r="GS21" s="83">
        <v>0</v>
      </c>
      <c r="GT21" s="83">
        <v>48.996000000000002</v>
      </c>
      <c r="GU21" s="83">
        <v>0</v>
      </c>
      <c r="GV21" s="83">
        <v>0</v>
      </c>
      <c r="GW21" s="83">
        <v>0</v>
      </c>
      <c r="GX21" s="83">
        <v>0</v>
      </c>
      <c r="GY21" s="83">
        <v>0</v>
      </c>
      <c r="GZ21" s="83">
        <v>0</v>
      </c>
      <c r="HA21" s="83">
        <v>2.5190000000000001</v>
      </c>
      <c r="HB21" s="83">
        <v>0</v>
      </c>
      <c r="HC21" s="83">
        <v>0</v>
      </c>
      <c r="HD21" s="83">
        <v>8.2550000000000008</v>
      </c>
      <c r="HE21" s="83">
        <v>0</v>
      </c>
      <c r="HF21" s="83">
        <v>0</v>
      </c>
      <c r="HG21" s="83">
        <v>0</v>
      </c>
      <c r="HH21" s="83">
        <v>0</v>
      </c>
      <c r="HI21" s="83">
        <v>0</v>
      </c>
      <c r="HJ21" s="83">
        <v>0</v>
      </c>
      <c r="HK21" s="83">
        <v>111.27</v>
      </c>
      <c r="HL21" s="83">
        <v>14.217000000000001</v>
      </c>
      <c r="HM21" s="83">
        <v>4.4800000000000004</v>
      </c>
      <c r="HN21" s="83">
        <v>33.100999999999999</v>
      </c>
      <c r="HO21" s="83">
        <v>23.611999999999998</v>
      </c>
      <c r="HP21" s="83">
        <v>0</v>
      </c>
      <c r="HQ21" s="83">
        <v>11.101000000000001</v>
      </c>
      <c r="HR21" s="83">
        <v>9.968</v>
      </c>
      <c r="HS21" s="83">
        <v>9.266</v>
      </c>
      <c r="HT21" s="83">
        <v>4.13</v>
      </c>
      <c r="HU21" s="83">
        <v>11.433</v>
      </c>
      <c r="HV21" s="83">
        <v>28.446000000000002</v>
      </c>
      <c r="HW21" s="83">
        <v>0</v>
      </c>
      <c r="HX21" s="83">
        <v>51.515000000000001</v>
      </c>
      <c r="HY21" s="83">
        <v>8.2550000000000008</v>
      </c>
      <c r="HZ21" s="83">
        <v>0</v>
      </c>
      <c r="IA21" s="83">
        <v>0</v>
      </c>
      <c r="IB21" s="83">
        <v>0</v>
      </c>
      <c r="IC21" s="83">
        <v>0</v>
      </c>
      <c r="ID21" s="83">
        <v>0</v>
      </c>
      <c r="IE21" s="83">
        <v>0</v>
      </c>
      <c r="IF21" s="83">
        <v>111.27</v>
      </c>
      <c r="IG21" s="83">
        <v>14.217000000000001</v>
      </c>
      <c r="IH21" s="83">
        <v>4.4800000000000004</v>
      </c>
      <c r="II21" s="83">
        <v>33.100999999999999</v>
      </c>
      <c r="IJ21" s="83">
        <v>23.611999999999998</v>
      </c>
      <c r="IK21" s="83">
        <v>0</v>
      </c>
      <c r="IL21" s="83">
        <v>11.101000000000001</v>
      </c>
      <c r="IM21" s="83">
        <v>9.968</v>
      </c>
      <c r="IN21" s="83">
        <v>9.266</v>
      </c>
      <c r="IO21" s="83">
        <v>4.13</v>
      </c>
      <c r="IP21" s="83">
        <v>11.433</v>
      </c>
      <c r="IQ21" s="83">
        <v>28.446000000000002</v>
      </c>
      <c r="IR21" s="83">
        <v>0</v>
      </c>
      <c r="IS21" s="83">
        <v>51.515000000000001</v>
      </c>
      <c r="IT21" s="83">
        <v>8.2550000000000008</v>
      </c>
      <c r="IU21" s="83">
        <v>0</v>
      </c>
      <c r="IV21" s="84">
        <v>0</v>
      </c>
      <c r="IW21" s="81">
        <v>0</v>
      </c>
      <c r="IX21" s="81">
        <v>0</v>
      </c>
      <c r="IY21" s="81">
        <v>0</v>
      </c>
      <c r="IZ21" s="81">
        <v>0</v>
      </c>
      <c r="JA21" s="81">
        <v>0</v>
      </c>
      <c r="JB21" s="81">
        <v>0</v>
      </c>
      <c r="JC21" s="81">
        <v>0</v>
      </c>
      <c r="JD21" s="81">
        <v>0</v>
      </c>
      <c r="JE21" s="81">
        <v>5</v>
      </c>
      <c r="JF21" s="81">
        <v>3</v>
      </c>
      <c r="JG21" s="81">
        <v>1</v>
      </c>
      <c r="JH21" s="81">
        <v>0</v>
      </c>
      <c r="JI21" s="81">
        <v>0</v>
      </c>
      <c r="JJ21" s="81">
        <v>0</v>
      </c>
      <c r="JK21" s="81">
        <v>0</v>
      </c>
      <c r="JL21" s="81">
        <v>0</v>
      </c>
      <c r="JM21" s="81">
        <v>0</v>
      </c>
      <c r="JN21" s="81">
        <v>1</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2</v>
      </c>
      <c r="KG21" s="81">
        <v>1</v>
      </c>
      <c r="KH21" s="81">
        <v>0</v>
      </c>
      <c r="KI21" s="81">
        <v>0</v>
      </c>
      <c r="KJ21" s="81">
        <v>0</v>
      </c>
      <c r="KK21" s="81">
        <v>1</v>
      </c>
      <c r="KL21" s="81">
        <v>0</v>
      </c>
      <c r="KM21" s="81">
        <v>0</v>
      </c>
      <c r="KN21" s="81">
        <v>0</v>
      </c>
      <c r="KO21" s="81">
        <v>0</v>
      </c>
      <c r="KP21" s="81">
        <v>0</v>
      </c>
      <c r="KQ21" s="81">
        <v>0</v>
      </c>
      <c r="KR21" s="81">
        <v>1</v>
      </c>
      <c r="KS21" s="81">
        <v>0</v>
      </c>
      <c r="KT21" s="81">
        <v>0</v>
      </c>
      <c r="KU21" s="81">
        <v>0</v>
      </c>
      <c r="KV21" s="81">
        <v>0</v>
      </c>
      <c r="KW21" s="81">
        <v>0</v>
      </c>
      <c r="KX21" s="81">
        <v>0</v>
      </c>
      <c r="KY21" s="81">
        <v>0</v>
      </c>
      <c r="KZ21" s="81">
        <v>3</v>
      </c>
      <c r="LA21" s="81">
        <v>0</v>
      </c>
      <c r="LB21" s="81">
        <v>0</v>
      </c>
      <c r="LC21" s="81">
        <v>0</v>
      </c>
      <c r="LD21" s="81">
        <v>1</v>
      </c>
      <c r="LE21" s="81">
        <v>0</v>
      </c>
      <c r="LF21" s="81">
        <v>0</v>
      </c>
      <c r="LG21" s="81">
        <v>0</v>
      </c>
      <c r="LH21" s="81">
        <v>0</v>
      </c>
      <c r="LI21" s="81">
        <v>0</v>
      </c>
      <c r="LJ21" s="81">
        <v>0</v>
      </c>
      <c r="LK21" s="81">
        <v>0</v>
      </c>
      <c r="LL21" s="81">
        <v>0</v>
      </c>
      <c r="LM21" s="81">
        <v>2</v>
      </c>
      <c r="LN21" s="81">
        <v>0</v>
      </c>
      <c r="LO21" s="81">
        <v>1</v>
      </c>
      <c r="LP21" s="81">
        <v>0</v>
      </c>
      <c r="LQ21" s="81">
        <v>0</v>
      </c>
      <c r="LR21" s="81">
        <v>0</v>
      </c>
      <c r="LS21" s="81">
        <v>1</v>
      </c>
      <c r="LT21" s="81">
        <v>0</v>
      </c>
      <c r="LU21" s="81">
        <v>0</v>
      </c>
      <c r="LV21" s="81">
        <v>1</v>
      </c>
      <c r="LW21" s="81">
        <v>0</v>
      </c>
      <c r="LX21" s="81">
        <v>0</v>
      </c>
      <c r="LY21" s="81">
        <v>1</v>
      </c>
      <c r="LZ21" s="81">
        <v>1</v>
      </c>
      <c r="MA21" s="81">
        <v>3</v>
      </c>
      <c r="MB21" s="81">
        <v>0</v>
      </c>
      <c r="MC21" s="81">
        <v>0</v>
      </c>
      <c r="MD21" s="81">
        <v>0</v>
      </c>
      <c r="ME21" s="81">
        <v>0</v>
      </c>
      <c r="MF21" s="81">
        <v>2</v>
      </c>
      <c r="MG21" s="81">
        <v>0</v>
      </c>
      <c r="MH21" s="81">
        <v>0</v>
      </c>
      <c r="MI21" s="81">
        <v>0</v>
      </c>
      <c r="MJ21" s="81">
        <v>0</v>
      </c>
      <c r="MK21" s="81">
        <v>0</v>
      </c>
      <c r="ML21" s="81">
        <v>0</v>
      </c>
      <c r="MM21" s="81">
        <v>1</v>
      </c>
      <c r="MN21" s="81">
        <v>0</v>
      </c>
      <c r="MO21" s="81">
        <v>0</v>
      </c>
      <c r="MP21" s="81">
        <v>2</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5</v>
      </c>
      <c r="NG21" s="81">
        <v>3</v>
      </c>
      <c r="NH21" s="81">
        <v>1</v>
      </c>
      <c r="NI21" s="81">
        <v>0</v>
      </c>
      <c r="NJ21" s="81">
        <v>0</v>
      </c>
      <c r="NK21" s="81">
        <v>0</v>
      </c>
      <c r="NL21" s="81">
        <v>0</v>
      </c>
      <c r="NM21" s="81">
        <v>0</v>
      </c>
      <c r="NN21" s="81">
        <v>0</v>
      </c>
      <c r="NO21" s="81">
        <v>1</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2</v>
      </c>
      <c r="OH21" s="81">
        <v>1</v>
      </c>
      <c r="OI21" s="81">
        <v>0</v>
      </c>
      <c r="OJ21" s="81">
        <v>0</v>
      </c>
      <c r="OK21" s="81">
        <v>0</v>
      </c>
      <c r="OL21" s="81">
        <v>1</v>
      </c>
      <c r="OM21" s="81">
        <v>0</v>
      </c>
      <c r="ON21" s="81">
        <v>0</v>
      </c>
      <c r="OO21" s="81">
        <v>0</v>
      </c>
      <c r="OP21" s="81">
        <v>0</v>
      </c>
      <c r="OQ21" s="81">
        <v>0</v>
      </c>
      <c r="OR21" s="81">
        <v>0</v>
      </c>
      <c r="OS21" s="81">
        <v>1</v>
      </c>
      <c r="OT21" s="81">
        <v>0</v>
      </c>
      <c r="OU21" s="81">
        <v>0</v>
      </c>
      <c r="OV21" s="81">
        <v>0</v>
      </c>
      <c r="OW21" s="81">
        <v>0</v>
      </c>
      <c r="OX21" s="81">
        <v>0</v>
      </c>
      <c r="OY21" s="81">
        <v>0</v>
      </c>
      <c r="OZ21" s="81">
        <v>0</v>
      </c>
      <c r="PA21" s="81">
        <v>3</v>
      </c>
      <c r="PB21" s="81">
        <v>0</v>
      </c>
      <c r="PC21" s="81">
        <v>0</v>
      </c>
      <c r="PD21" s="81">
        <v>0</v>
      </c>
      <c r="PE21" s="81">
        <v>1</v>
      </c>
      <c r="PF21" s="81">
        <v>0</v>
      </c>
      <c r="PG21" s="81">
        <v>0</v>
      </c>
      <c r="PH21" s="81">
        <v>0</v>
      </c>
      <c r="PI21" s="81">
        <v>0</v>
      </c>
      <c r="PJ21" s="81">
        <v>0</v>
      </c>
      <c r="PK21" s="81">
        <v>0</v>
      </c>
      <c r="PL21" s="81">
        <v>0</v>
      </c>
      <c r="PM21" s="81">
        <v>0</v>
      </c>
      <c r="PN21" s="81">
        <v>2</v>
      </c>
      <c r="PO21" s="81">
        <v>0</v>
      </c>
      <c r="PP21" s="81">
        <v>1</v>
      </c>
      <c r="PQ21" s="81">
        <v>0</v>
      </c>
      <c r="PR21" s="81">
        <v>0</v>
      </c>
      <c r="PS21" s="81">
        <v>0</v>
      </c>
      <c r="PT21" s="81">
        <v>1</v>
      </c>
      <c r="PU21" s="81">
        <v>0</v>
      </c>
      <c r="PV21" s="81">
        <v>0</v>
      </c>
      <c r="PW21" s="81">
        <v>1</v>
      </c>
      <c r="PX21" s="81">
        <v>0</v>
      </c>
      <c r="PY21" s="81">
        <v>0</v>
      </c>
      <c r="PZ21" s="81">
        <v>1</v>
      </c>
      <c r="QA21" s="81">
        <v>1</v>
      </c>
      <c r="QB21" s="81">
        <v>3</v>
      </c>
      <c r="QC21" s="81">
        <v>0</v>
      </c>
      <c r="QD21" s="81">
        <v>0</v>
      </c>
      <c r="QE21" s="81">
        <v>0</v>
      </c>
      <c r="QF21" s="81">
        <v>0</v>
      </c>
      <c r="QG21" s="81">
        <v>2</v>
      </c>
      <c r="QH21" s="81">
        <v>0</v>
      </c>
      <c r="QI21" s="81">
        <v>0</v>
      </c>
      <c r="QJ21" s="81">
        <v>0</v>
      </c>
      <c r="QK21" s="81">
        <v>0</v>
      </c>
      <c r="QL21" s="81">
        <v>0</v>
      </c>
      <c r="QM21" s="81">
        <v>0</v>
      </c>
      <c r="QN21" s="81">
        <v>1</v>
      </c>
      <c r="QO21" s="81">
        <v>0</v>
      </c>
      <c r="QP21" s="81">
        <v>0</v>
      </c>
      <c r="QQ21" s="81">
        <v>2</v>
      </c>
      <c r="QR21" s="81">
        <v>0</v>
      </c>
      <c r="QS21" s="81">
        <v>0</v>
      </c>
      <c r="QT21" s="81">
        <v>0</v>
      </c>
      <c r="QU21" s="81">
        <v>0</v>
      </c>
      <c r="QV21" s="81">
        <v>0</v>
      </c>
      <c r="QW21" s="81">
        <v>0</v>
      </c>
      <c r="QX21" s="81">
        <v>10</v>
      </c>
      <c r="QY21" s="81">
        <v>2</v>
      </c>
      <c r="QZ21" s="81">
        <v>2</v>
      </c>
      <c r="RA21" s="81">
        <v>1</v>
      </c>
      <c r="RB21" s="81">
        <v>4</v>
      </c>
      <c r="RC21" s="81">
        <v>0</v>
      </c>
      <c r="RD21" s="81">
        <v>2</v>
      </c>
      <c r="RE21" s="81">
        <v>1</v>
      </c>
      <c r="RF21" s="81">
        <v>1</v>
      </c>
      <c r="RG21" s="81">
        <v>1</v>
      </c>
      <c r="RH21" s="81">
        <v>2</v>
      </c>
      <c r="RI21" s="81">
        <v>3</v>
      </c>
      <c r="RJ21" s="81">
        <v>0</v>
      </c>
      <c r="RK21" s="81">
        <v>3</v>
      </c>
      <c r="RL21" s="81">
        <v>2</v>
      </c>
      <c r="RM21" s="81">
        <v>0</v>
      </c>
      <c r="RN21" s="81">
        <v>0</v>
      </c>
      <c r="RO21" s="81">
        <v>0</v>
      </c>
      <c r="RP21" s="81">
        <v>0</v>
      </c>
      <c r="RQ21" s="81">
        <v>0</v>
      </c>
      <c r="RR21" s="81">
        <v>0</v>
      </c>
      <c r="RS21" s="81">
        <v>10</v>
      </c>
      <c r="RT21" s="81">
        <v>2</v>
      </c>
      <c r="RU21" s="81">
        <v>2</v>
      </c>
      <c r="RV21" s="81">
        <v>1</v>
      </c>
      <c r="RW21" s="81">
        <v>4</v>
      </c>
      <c r="RX21" s="81">
        <v>0</v>
      </c>
      <c r="RY21" s="81">
        <v>2</v>
      </c>
      <c r="RZ21" s="81">
        <v>1</v>
      </c>
      <c r="SA21" s="81">
        <v>1</v>
      </c>
      <c r="SB21" s="81">
        <v>1</v>
      </c>
      <c r="SC21" s="81">
        <v>2</v>
      </c>
      <c r="SD21" s="81">
        <v>3</v>
      </c>
      <c r="SE21" s="81">
        <v>0</v>
      </c>
      <c r="SF21" s="81">
        <v>3</v>
      </c>
      <c r="SG21" s="81">
        <v>2</v>
      </c>
      <c r="SH21" s="81">
        <v>0</v>
      </c>
    </row>
    <row r="22" spans="1:502">
      <c r="A22" s="18" t="s">
        <v>2236</v>
      </c>
      <c r="B22" s="80">
        <v>14</v>
      </c>
      <c r="C22" s="80">
        <v>14</v>
      </c>
      <c r="D22" s="80">
        <v>1</v>
      </c>
      <c r="E22" s="80">
        <v>2017</v>
      </c>
      <c r="F22" s="80" t="s">
        <v>71</v>
      </c>
      <c r="G22" s="182" t="s">
        <v>2222</v>
      </c>
      <c r="H22" s="80" t="s">
        <v>2223</v>
      </c>
      <c r="I22" s="173"/>
      <c r="J22" s="83">
        <v>0</v>
      </c>
      <c r="K22" s="83">
        <v>0</v>
      </c>
      <c r="L22" s="83">
        <v>0</v>
      </c>
      <c r="M22" s="83">
        <v>0</v>
      </c>
      <c r="N22" s="83">
        <v>0</v>
      </c>
      <c r="O22" s="83">
        <v>0</v>
      </c>
      <c r="P22" s="83">
        <v>0</v>
      </c>
      <c r="Q22" s="83">
        <v>0</v>
      </c>
      <c r="R22" s="83">
        <v>76.242000000000004</v>
      </c>
      <c r="S22" s="83">
        <v>20.94</v>
      </c>
      <c r="T22" s="83">
        <v>3.6280000000000001</v>
      </c>
      <c r="U22" s="83">
        <v>0</v>
      </c>
      <c r="V22" s="83">
        <v>0</v>
      </c>
      <c r="W22" s="83">
        <v>0</v>
      </c>
      <c r="X22" s="83">
        <v>0</v>
      </c>
      <c r="Y22" s="83">
        <v>0</v>
      </c>
      <c r="Z22" s="83">
        <v>0</v>
      </c>
      <c r="AA22" s="83">
        <v>3.1829999999999998</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16.001000000000001</v>
      </c>
      <c r="AT22" s="83">
        <v>0</v>
      </c>
      <c r="AU22" s="83">
        <v>0</v>
      </c>
      <c r="AV22" s="83">
        <v>0</v>
      </c>
      <c r="AW22" s="83">
        <v>0</v>
      </c>
      <c r="AX22" s="83">
        <v>1.889</v>
      </c>
      <c r="AY22" s="83">
        <v>0</v>
      </c>
      <c r="AZ22" s="83">
        <v>0</v>
      </c>
      <c r="BA22" s="83">
        <v>0</v>
      </c>
      <c r="BB22" s="83">
        <v>0</v>
      </c>
      <c r="BC22" s="83">
        <v>0</v>
      </c>
      <c r="BD22" s="83">
        <v>0</v>
      </c>
      <c r="BE22" s="83">
        <v>28.192</v>
      </c>
      <c r="BF22" s="83">
        <v>0</v>
      </c>
      <c r="BG22" s="83">
        <v>0</v>
      </c>
      <c r="BH22" s="83">
        <v>0</v>
      </c>
      <c r="BI22" s="83">
        <v>0</v>
      </c>
      <c r="BJ22" s="83">
        <v>0</v>
      </c>
      <c r="BK22" s="83">
        <v>0</v>
      </c>
      <c r="BL22" s="83">
        <v>0</v>
      </c>
      <c r="BM22" s="83">
        <v>17.869</v>
      </c>
      <c r="BN22" s="83">
        <v>0</v>
      </c>
      <c r="BO22" s="83">
        <v>0</v>
      </c>
      <c r="BP22" s="83">
        <v>0</v>
      </c>
      <c r="BQ22" s="83">
        <v>2.7730000000000001</v>
      </c>
      <c r="BR22" s="83">
        <v>0</v>
      </c>
      <c r="BS22" s="83">
        <v>0</v>
      </c>
      <c r="BT22" s="83">
        <v>0</v>
      </c>
      <c r="BU22" s="83">
        <v>0</v>
      </c>
      <c r="BV22" s="83">
        <v>0</v>
      </c>
      <c r="BW22" s="83">
        <v>0</v>
      </c>
      <c r="BX22" s="83">
        <v>0</v>
      </c>
      <c r="BY22" s="83">
        <v>0</v>
      </c>
      <c r="BZ22" s="83">
        <v>10.45</v>
      </c>
      <c r="CA22" s="83">
        <v>0</v>
      </c>
      <c r="CB22" s="83">
        <v>7.6269999999999998</v>
      </c>
      <c r="CC22" s="83">
        <v>0</v>
      </c>
      <c r="CD22" s="83">
        <v>0</v>
      </c>
      <c r="CE22" s="83">
        <v>0</v>
      </c>
      <c r="CF22" s="83">
        <v>8.5380000000000003</v>
      </c>
      <c r="CG22" s="83">
        <v>0</v>
      </c>
      <c r="CH22" s="83">
        <v>0</v>
      </c>
      <c r="CI22" s="83">
        <v>4.1639999999999997</v>
      </c>
      <c r="CJ22" s="83">
        <v>0</v>
      </c>
      <c r="CK22" s="83">
        <v>0</v>
      </c>
      <c r="CL22" s="83">
        <v>6.7460000000000004</v>
      </c>
      <c r="CM22" s="83">
        <v>3.6739999999999999</v>
      </c>
      <c r="CN22" s="83">
        <v>27.425000000000001</v>
      </c>
      <c r="CO22" s="83">
        <v>0</v>
      </c>
      <c r="CP22" s="83">
        <v>0</v>
      </c>
      <c r="CQ22" s="83">
        <v>0</v>
      </c>
      <c r="CR22" s="83">
        <v>0</v>
      </c>
      <c r="CS22" s="83">
        <v>46.805</v>
      </c>
      <c r="CT22" s="83">
        <v>0</v>
      </c>
      <c r="CU22" s="83">
        <v>0</v>
      </c>
      <c r="CV22" s="83">
        <v>0</v>
      </c>
      <c r="CW22" s="83">
        <v>0</v>
      </c>
      <c r="CX22" s="83">
        <v>0</v>
      </c>
      <c r="CY22" s="83">
        <v>0</v>
      </c>
      <c r="CZ22" s="83">
        <v>4.774</v>
      </c>
      <c r="DA22" s="83">
        <v>0</v>
      </c>
      <c r="DB22" s="83">
        <v>0</v>
      </c>
      <c r="DC22" s="83">
        <v>8.3970000000000002</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76.242000000000004</v>
      </c>
      <c r="DT22" s="83">
        <v>20.94</v>
      </c>
      <c r="DU22" s="83">
        <v>3.6280000000000001</v>
      </c>
      <c r="DV22" s="83">
        <v>0</v>
      </c>
      <c r="DW22" s="83">
        <v>0</v>
      </c>
      <c r="DX22" s="83">
        <v>0</v>
      </c>
      <c r="DY22" s="83">
        <v>0</v>
      </c>
      <c r="DZ22" s="83">
        <v>0</v>
      </c>
      <c r="EA22" s="83">
        <v>0</v>
      </c>
      <c r="EB22" s="83">
        <v>3.1829999999999998</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16.001000000000001</v>
      </c>
      <c r="EU22" s="83">
        <v>0</v>
      </c>
      <c r="EV22" s="83">
        <v>0</v>
      </c>
      <c r="EW22" s="83">
        <v>0</v>
      </c>
      <c r="EX22" s="83">
        <v>0</v>
      </c>
      <c r="EY22" s="83">
        <v>1.889</v>
      </c>
      <c r="EZ22" s="83">
        <v>0</v>
      </c>
      <c r="FA22" s="83">
        <v>0</v>
      </c>
      <c r="FB22" s="83">
        <v>0</v>
      </c>
      <c r="FC22" s="83">
        <v>0</v>
      </c>
      <c r="FD22" s="83">
        <v>0</v>
      </c>
      <c r="FE22" s="83">
        <v>0</v>
      </c>
      <c r="FF22" s="83">
        <v>28.192</v>
      </c>
      <c r="FG22" s="83">
        <v>0</v>
      </c>
      <c r="FH22" s="83">
        <v>0</v>
      </c>
      <c r="FI22" s="83">
        <v>0</v>
      </c>
      <c r="FJ22" s="83">
        <v>0</v>
      </c>
      <c r="FK22" s="83">
        <v>0</v>
      </c>
      <c r="FL22" s="83">
        <v>0</v>
      </c>
      <c r="FM22" s="83">
        <v>0</v>
      </c>
      <c r="FN22" s="83">
        <v>17.869</v>
      </c>
      <c r="FO22" s="83">
        <v>0</v>
      </c>
      <c r="FP22" s="83">
        <v>0</v>
      </c>
      <c r="FQ22" s="83">
        <v>0</v>
      </c>
      <c r="FR22" s="83">
        <v>2.7730000000000001</v>
      </c>
      <c r="FS22" s="83">
        <v>0</v>
      </c>
      <c r="FT22" s="83">
        <v>0</v>
      </c>
      <c r="FU22" s="83">
        <v>0</v>
      </c>
      <c r="FV22" s="83">
        <v>0</v>
      </c>
      <c r="FW22" s="83">
        <v>0</v>
      </c>
      <c r="FX22" s="83">
        <v>0</v>
      </c>
      <c r="FY22" s="83">
        <v>0</v>
      </c>
      <c r="FZ22" s="83">
        <v>0</v>
      </c>
      <c r="GA22" s="83">
        <v>10.45</v>
      </c>
      <c r="GB22" s="83">
        <v>0</v>
      </c>
      <c r="GC22" s="83">
        <v>7.6269999999999998</v>
      </c>
      <c r="GD22" s="83">
        <v>0</v>
      </c>
      <c r="GE22" s="83">
        <v>0</v>
      </c>
      <c r="GF22" s="83">
        <v>0</v>
      </c>
      <c r="GG22" s="83">
        <v>8.5380000000000003</v>
      </c>
      <c r="GH22" s="83">
        <v>0</v>
      </c>
      <c r="GI22" s="83">
        <v>0</v>
      </c>
      <c r="GJ22" s="83">
        <v>4.1639999999999997</v>
      </c>
      <c r="GK22" s="83">
        <v>0</v>
      </c>
      <c r="GL22" s="83">
        <v>0</v>
      </c>
      <c r="GM22" s="83">
        <v>6.7460000000000004</v>
      </c>
      <c r="GN22" s="83">
        <v>3.6739999999999999</v>
      </c>
      <c r="GO22" s="83">
        <v>27.425000000000001</v>
      </c>
      <c r="GP22" s="83">
        <v>0</v>
      </c>
      <c r="GQ22" s="83">
        <v>0</v>
      </c>
      <c r="GR22" s="83">
        <v>0</v>
      </c>
      <c r="GS22" s="83">
        <v>0</v>
      </c>
      <c r="GT22" s="83">
        <v>46.805</v>
      </c>
      <c r="GU22" s="83">
        <v>0</v>
      </c>
      <c r="GV22" s="83">
        <v>0</v>
      </c>
      <c r="GW22" s="83">
        <v>0</v>
      </c>
      <c r="GX22" s="83">
        <v>0</v>
      </c>
      <c r="GY22" s="83">
        <v>0</v>
      </c>
      <c r="GZ22" s="83">
        <v>0</v>
      </c>
      <c r="HA22" s="83">
        <v>4.774</v>
      </c>
      <c r="HB22" s="83">
        <v>0</v>
      </c>
      <c r="HC22" s="83">
        <v>0</v>
      </c>
      <c r="HD22" s="83">
        <v>8.3970000000000002</v>
      </c>
      <c r="HE22" s="83">
        <v>0</v>
      </c>
      <c r="HF22" s="83">
        <v>0</v>
      </c>
      <c r="HG22" s="83">
        <v>0</v>
      </c>
      <c r="HH22" s="83">
        <v>0</v>
      </c>
      <c r="HI22" s="83">
        <v>0</v>
      </c>
      <c r="HJ22" s="83">
        <v>0</v>
      </c>
      <c r="HK22" s="83">
        <v>103.99299999999999</v>
      </c>
      <c r="HL22" s="83">
        <v>16.001000000000001</v>
      </c>
      <c r="HM22" s="83">
        <v>1.889</v>
      </c>
      <c r="HN22" s="83">
        <v>28.192</v>
      </c>
      <c r="HO22" s="83">
        <v>20.641999999999999</v>
      </c>
      <c r="HP22" s="83">
        <v>0</v>
      </c>
      <c r="HQ22" s="83">
        <v>10.45</v>
      </c>
      <c r="HR22" s="83">
        <v>7.6269999999999998</v>
      </c>
      <c r="HS22" s="83">
        <v>8.5380000000000003</v>
      </c>
      <c r="HT22" s="83">
        <v>4.1639999999999997</v>
      </c>
      <c r="HU22" s="83">
        <v>10.42</v>
      </c>
      <c r="HV22" s="83">
        <v>27.425000000000001</v>
      </c>
      <c r="HW22" s="83">
        <v>0</v>
      </c>
      <c r="HX22" s="83">
        <v>51.579000000000001</v>
      </c>
      <c r="HY22" s="83">
        <v>8.3970000000000002</v>
      </c>
      <c r="HZ22" s="83">
        <v>0</v>
      </c>
      <c r="IA22" s="83">
        <v>0</v>
      </c>
      <c r="IB22" s="83">
        <v>0</v>
      </c>
      <c r="IC22" s="83">
        <v>0</v>
      </c>
      <c r="ID22" s="83">
        <v>0</v>
      </c>
      <c r="IE22" s="83">
        <v>0</v>
      </c>
      <c r="IF22" s="83">
        <v>103.99299999999999</v>
      </c>
      <c r="IG22" s="83">
        <v>16.001000000000001</v>
      </c>
      <c r="IH22" s="83">
        <v>1.889</v>
      </c>
      <c r="II22" s="83">
        <v>28.192</v>
      </c>
      <c r="IJ22" s="83">
        <v>20.641999999999999</v>
      </c>
      <c r="IK22" s="83">
        <v>0</v>
      </c>
      <c r="IL22" s="83">
        <v>10.45</v>
      </c>
      <c r="IM22" s="83">
        <v>7.6269999999999998</v>
      </c>
      <c r="IN22" s="83">
        <v>8.5380000000000003</v>
      </c>
      <c r="IO22" s="83">
        <v>4.1639999999999997</v>
      </c>
      <c r="IP22" s="83">
        <v>10.42</v>
      </c>
      <c r="IQ22" s="83">
        <v>27.425000000000001</v>
      </c>
      <c r="IR22" s="83">
        <v>0</v>
      </c>
      <c r="IS22" s="83">
        <v>51.579000000000001</v>
      </c>
      <c r="IT22" s="83">
        <v>8.3970000000000002</v>
      </c>
      <c r="IU22" s="83">
        <v>0</v>
      </c>
      <c r="IV22" s="84">
        <v>0</v>
      </c>
      <c r="IW22" s="81">
        <v>0</v>
      </c>
      <c r="IX22" s="81">
        <v>0</v>
      </c>
      <c r="IY22" s="81">
        <v>0</v>
      </c>
      <c r="IZ22" s="81">
        <v>0</v>
      </c>
      <c r="JA22" s="81">
        <v>0</v>
      </c>
      <c r="JB22" s="81">
        <v>0</v>
      </c>
      <c r="JC22" s="81">
        <v>0</v>
      </c>
      <c r="JD22" s="81">
        <v>0</v>
      </c>
      <c r="JE22" s="81">
        <v>4</v>
      </c>
      <c r="JF22" s="81">
        <v>3</v>
      </c>
      <c r="JG22" s="81">
        <v>1</v>
      </c>
      <c r="JH22" s="81">
        <v>0</v>
      </c>
      <c r="JI22" s="81">
        <v>0</v>
      </c>
      <c r="JJ22" s="81">
        <v>0</v>
      </c>
      <c r="JK22" s="81">
        <v>0</v>
      </c>
      <c r="JL22" s="81">
        <v>0</v>
      </c>
      <c r="JM22" s="81">
        <v>0</v>
      </c>
      <c r="JN22" s="81">
        <v>1</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2</v>
      </c>
      <c r="KG22" s="81">
        <v>0</v>
      </c>
      <c r="KH22" s="81">
        <v>0</v>
      </c>
      <c r="KI22" s="81">
        <v>0</v>
      </c>
      <c r="KJ22" s="81">
        <v>0</v>
      </c>
      <c r="KK22" s="81">
        <v>1</v>
      </c>
      <c r="KL22" s="81">
        <v>0</v>
      </c>
      <c r="KM22" s="81">
        <v>0</v>
      </c>
      <c r="KN22" s="81">
        <v>0</v>
      </c>
      <c r="KO22" s="81">
        <v>0</v>
      </c>
      <c r="KP22" s="81">
        <v>0</v>
      </c>
      <c r="KQ22" s="81">
        <v>0</v>
      </c>
      <c r="KR22" s="81">
        <v>1</v>
      </c>
      <c r="KS22" s="81">
        <v>0</v>
      </c>
      <c r="KT22" s="81">
        <v>0</v>
      </c>
      <c r="KU22" s="81">
        <v>0</v>
      </c>
      <c r="KV22" s="81">
        <v>0</v>
      </c>
      <c r="KW22" s="81">
        <v>0</v>
      </c>
      <c r="KX22" s="81">
        <v>0</v>
      </c>
      <c r="KY22" s="81">
        <v>0</v>
      </c>
      <c r="KZ22" s="81">
        <v>3</v>
      </c>
      <c r="LA22" s="81">
        <v>0</v>
      </c>
      <c r="LB22" s="81">
        <v>0</v>
      </c>
      <c r="LC22" s="81">
        <v>0</v>
      </c>
      <c r="LD22" s="81">
        <v>1</v>
      </c>
      <c r="LE22" s="81">
        <v>0</v>
      </c>
      <c r="LF22" s="81">
        <v>0</v>
      </c>
      <c r="LG22" s="81">
        <v>0</v>
      </c>
      <c r="LH22" s="81">
        <v>0</v>
      </c>
      <c r="LI22" s="81">
        <v>0</v>
      </c>
      <c r="LJ22" s="81">
        <v>0</v>
      </c>
      <c r="LK22" s="81">
        <v>0</v>
      </c>
      <c r="LL22" s="81">
        <v>0</v>
      </c>
      <c r="LM22" s="81">
        <v>2</v>
      </c>
      <c r="LN22" s="81">
        <v>0</v>
      </c>
      <c r="LO22" s="81">
        <v>1</v>
      </c>
      <c r="LP22" s="81">
        <v>0</v>
      </c>
      <c r="LQ22" s="81">
        <v>0</v>
      </c>
      <c r="LR22" s="81">
        <v>0</v>
      </c>
      <c r="LS22" s="81">
        <v>1</v>
      </c>
      <c r="LT22" s="81">
        <v>0</v>
      </c>
      <c r="LU22" s="81">
        <v>0</v>
      </c>
      <c r="LV22" s="81">
        <v>1</v>
      </c>
      <c r="LW22" s="81">
        <v>0</v>
      </c>
      <c r="LX22" s="81">
        <v>0</v>
      </c>
      <c r="LY22" s="81">
        <v>1</v>
      </c>
      <c r="LZ22" s="81">
        <v>1</v>
      </c>
      <c r="MA22" s="81">
        <v>4</v>
      </c>
      <c r="MB22" s="81">
        <v>0</v>
      </c>
      <c r="MC22" s="81">
        <v>0</v>
      </c>
      <c r="MD22" s="81">
        <v>0</v>
      </c>
      <c r="ME22" s="81">
        <v>0</v>
      </c>
      <c r="MF22" s="81">
        <v>2</v>
      </c>
      <c r="MG22" s="81">
        <v>0</v>
      </c>
      <c r="MH22" s="81">
        <v>0</v>
      </c>
      <c r="MI22" s="81">
        <v>0</v>
      </c>
      <c r="MJ22" s="81">
        <v>0</v>
      </c>
      <c r="MK22" s="81">
        <v>0</v>
      </c>
      <c r="ML22" s="81">
        <v>0</v>
      </c>
      <c r="MM22" s="81">
        <v>1</v>
      </c>
      <c r="MN22" s="81">
        <v>0</v>
      </c>
      <c r="MO22" s="81">
        <v>0</v>
      </c>
      <c r="MP22" s="81">
        <v>2</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4</v>
      </c>
      <c r="NG22" s="81">
        <v>3</v>
      </c>
      <c r="NH22" s="81">
        <v>1</v>
      </c>
      <c r="NI22" s="81">
        <v>0</v>
      </c>
      <c r="NJ22" s="81">
        <v>0</v>
      </c>
      <c r="NK22" s="81">
        <v>0</v>
      </c>
      <c r="NL22" s="81">
        <v>0</v>
      </c>
      <c r="NM22" s="81">
        <v>0</v>
      </c>
      <c r="NN22" s="81">
        <v>0</v>
      </c>
      <c r="NO22" s="81">
        <v>1</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2</v>
      </c>
      <c r="OH22" s="81">
        <v>0</v>
      </c>
      <c r="OI22" s="81">
        <v>0</v>
      </c>
      <c r="OJ22" s="81">
        <v>0</v>
      </c>
      <c r="OK22" s="81">
        <v>0</v>
      </c>
      <c r="OL22" s="81">
        <v>1</v>
      </c>
      <c r="OM22" s="81">
        <v>0</v>
      </c>
      <c r="ON22" s="81">
        <v>0</v>
      </c>
      <c r="OO22" s="81">
        <v>0</v>
      </c>
      <c r="OP22" s="81">
        <v>0</v>
      </c>
      <c r="OQ22" s="81">
        <v>0</v>
      </c>
      <c r="OR22" s="81">
        <v>0</v>
      </c>
      <c r="OS22" s="81">
        <v>1</v>
      </c>
      <c r="OT22" s="81">
        <v>0</v>
      </c>
      <c r="OU22" s="81">
        <v>0</v>
      </c>
      <c r="OV22" s="81">
        <v>0</v>
      </c>
      <c r="OW22" s="81">
        <v>0</v>
      </c>
      <c r="OX22" s="81">
        <v>0</v>
      </c>
      <c r="OY22" s="81">
        <v>0</v>
      </c>
      <c r="OZ22" s="81">
        <v>0</v>
      </c>
      <c r="PA22" s="81">
        <v>3</v>
      </c>
      <c r="PB22" s="81">
        <v>0</v>
      </c>
      <c r="PC22" s="81">
        <v>0</v>
      </c>
      <c r="PD22" s="81">
        <v>0</v>
      </c>
      <c r="PE22" s="81">
        <v>1</v>
      </c>
      <c r="PF22" s="81">
        <v>0</v>
      </c>
      <c r="PG22" s="81">
        <v>0</v>
      </c>
      <c r="PH22" s="81">
        <v>0</v>
      </c>
      <c r="PI22" s="81">
        <v>0</v>
      </c>
      <c r="PJ22" s="81">
        <v>0</v>
      </c>
      <c r="PK22" s="81">
        <v>0</v>
      </c>
      <c r="PL22" s="81">
        <v>0</v>
      </c>
      <c r="PM22" s="81">
        <v>0</v>
      </c>
      <c r="PN22" s="81">
        <v>2</v>
      </c>
      <c r="PO22" s="81">
        <v>0</v>
      </c>
      <c r="PP22" s="81">
        <v>1</v>
      </c>
      <c r="PQ22" s="81">
        <v>0</v>
      </c>
      <c r="PR22" s="81">
        <v>0</v>
      </c>
      <c r="PS22" s="81">
        <v>0</v>
      </c>
      <c r="PT22" s="81">
        <v>1</v>
      </c>
      <c r="PU22" s="81">
        <v>0</v>
      </c>
      <c r="PV22" s="81">
        <v>0</v>
      </c>
      <c r="PW22" s="81">
        <v>1</v>
      </c>
      <c r="PX22" s="81">
        <v>0</v>
      </c>
      <c r="PY22" s="81">
        <v>0</v>
      </c>
      <c r="PZ22" s="81">
        <v>1</v>
      </c>
      <c r="QA22" s="81">
        <v>1</v>
      </c>
      <c r="QB22" s="81">
        <v>4</v>
      </c>
      <c r="QC22" s="81">
        <v>0</v>
      </c>
      <c r="QD22" s="81">
        <v>0</v>
      </c>
      <c r="QE22" s="81">
        <v>0</v>
      </c>
      <c r="QF22" s="81">
        <v>0</v>
      </c>
      <c r="QG22" s="81">
        <v>2</v>
      </c>
      <c r="QH22" s="81">
        <v>0</v>
      </c>
      <c r="QI22" s="81">
        <v>0</v>
      </c>
      <c r="QJ22" s="81">
        <v>0</v>
      </c>
      <c r="QK22" s="81">
        <v>0</v>
      </c>
      <c r="QL22" s="81">
        <v>0</v>
      </c>
      <c r="QM22" s="81">
        <v>0</v>
      </c>
      <c r="QN22" s="81">
        <v>1</v>
      </c>
      <c r="QO22" s="81">
        <v>0</v>
      </c>
      <c r="QP22" s="81">
        <v>0</v>
      </c>
      <c r="QQ22" s="81">
        <v>2</v>
      </c>
      <c r="QR22" s="81">
        <v>0</v>
      </c>
      <c r="QS22" s="81">
        <v>0</v>
      </c>
      <c r="QT22" s="81">
        <v>0</v>
      </c>
      <c r="QU22" s="81">
        <v>0</v>
      </c>
      <c r="QV22" s="81">
        <v>0</v>
      </c>
      <c r="QW22" s="81">
        <v>0</v>
      </c>
      <c r="QX22" s="81">
        <v>9</v>
      </c>
      <c r="QY22" s="81">
        <v>2</v>
      </c>
      <c r="QZ22" s="81">
        <v>1</v>
      </c>
      <c r="RA22" s="81">
        <v>1</v>
      </c>
      <c r="RB22" s="81">
        <v>4</v>
      </c>
      <c r="RC22" s="81">
        <v>0</v>
      </c>
      <c r="RD22" s="81">
        <v>2</v>
      </c>
      <c r="RE22" s="81">
        <v>1</v>
      </c>
      <c r="RF22" s="81">
        <v>1</v>
      </c>
      <c r="RG22" s="81">
        <v>1</v>
      </c>
      <c r="RH22" s="81">
        <v>2</v>
      </c>
      <c r="RI22" s="81">
        <v>4</v>
      </c>
      <c r="RJ22" s="81">
        <v>0</v>
      </c>
      <c r="RK22" s="81">
        <v>3</v>
      </c>
      <c r="RL22" s="81">
        <v>2</v>
      </c>
      <c r="RM22" s="81">
        <v>0</v>
      </c>
      <c r="RN22" s="81">
        <v>0</v>
      </c>
      <c r="RO22" s="81">
        <v>0</v>
      </c>
      <c r="RP22" s="81">
        <v>0</v>
      </c>
      <c r="RQ22" s="81">
        <v>0</v>
      </c>
      <c r="RR22" s="81">
        <v>0</v>
      </c>
      <c r="RS22" s="81">
        <v>9</v>
      </c>
      <c r="RT22" s="81">
        <v>2</v>
      </c>
      <c r="RU22" s="81">
        <v>1</v>
      </c>
      <c r="RV22" s="81">
        <v>1</v>
      </c>
      <c r="RW22" s="81">
        <v>4</v>
      </c>
      <c r="RX22" s="81">
        <v>0</v>
      </c>
      <c r="RY22" s="81">
        <v>2</v>
      </c>
      <c r="RZ22" s="81">
        <v>1</v>
      </c>
      <c r="SA22" s="81">
        <v>1</v>
      </c>
      <c r="SB22" s="81">
        <v>1</v>
      </c>
      <c r="SC22" s="81">
        <v>2</v>
      </c>
      <c r="SD22" s="81">
        <v>4</v>
      </c>
      <c r="SE22" s="81">
        <v>0</v>
      </c>
      <c r="SF22" s="81">
        <v>3</v>
      </c>
      <c r="SG22" s="81">
        <v>2</v>
      </c>
      <c r="SH22" s="81">
        <v>0</v>
      </c>
    </row>
    <row r="23" spans="1:502">
      <c r="A23" s="18" t="s">
        <v>2237</v>
      </c>
      <c r="B23" s="80">
        <v>15</v>
      </c>
      <c r="C23" s="80">
        <v>15</v>
      </c>
      <c r="D23" s="80">
        <v>1</v>
      </c>
      <c r="E23" s="80">
        <v>2018</v>
      </c>
      <c r="F23" s="80" t="s">
        <v>93</v>
      </c>
      <c r="G23" s="182" t="s">
        <v>2222</v>
      </c>
      <c r="H23" s="80" t="s">
        <v>2223</v>
      </c>
      <c r="I23" s="173"/>
      <c r="J23" s="83">
        <v>0</v>
      </c>
      <c r="K23" s="83">
        <v>0</v>
      </c>
      <c r="L23" s="83">
        <v>0</v>
      </c>
      <c r="M23" s="83">
        <v>0</v>
      </c>
      <c r="N23" s="83">
        <v>0</v>
      </c>
      <c r="O23" s="83">
        <v>0</v>
      </c>
      <c r="P23" s="83">
        <v>0</v>
      </c>
      <c r="Q23" s="83">
        <v>0</v>
      </c>
      <c r="R23" s="83">
        <v>80.111000000000004</v>
      </c>
      <c r="S23" s="83">
        <v>19.478999999999999</v>
      </c>
      <c r="T23" s="83">
        <v>3.4049999999999998</v>
      </c>
      <c r="U23" s="83">
        <v>0</v>
      </c>
      <c r="V23" s="83">
        <v>0</v>
      </c>
      <c r="W23" s="83">
        <v>0</v>
      </c>
      <c r="X23" s="83">
        <v>0</v>
      </c>
      <c r="Y23" s="83">
        <v>0</v>
      </c>
      <c r="Z23" s="83">
        <v>0</v>
      </c>
      <c r="AA23" s="83">
        <v>3.4049999999999998</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12.4</v>
      </c>
      <c r="AT23" s="83">
        <v>0</v>
      </c>
      <c r="AU23" s="83">
        <v>0</v>
      </c>
      <c r="AV23" s="83">
        <v>0</v>
      </c>
      <c r="AW23" s="83">
        <v>0</v>
      </c>
      <c r="AX23" s="83">
        <v>0</v>
      </c>
      <c r="AY23" s="83">
        <v>0</v>
      </c>
      <c r="AZ23" s="83">
        <v>0</v>
      </c>
      <c r="BA23" s="83">
        <v>0</v>
      </c>
      <c r="BB23" s="83">
        <v>0</v>
      </c>
      <c r="BC23" s="83">
        <v>0</v>
      </c>
      <c r="BD23" s="83">
        <v>0</v>
      </c>
      <c r="BE23" s="83">
        <v>22.187000000000001</v>
      </c>
      <c r="BF23" s="83">
        <v>0</v>
      </c>
      <c r="BG23" s="83">
        <v>0</v>
      </c>
      <c r="BH23" s="83">
        <v>0</v>
      </c>
      <c r="BI23" s="83">
        <v>0</v>
      </c>
      <c r="BJ23" s="83">
        <v>0</v>
      </c>
      <c r="BK23" s="83">
        <v>0</v>
      </c>
      <c r="BL23" s="83">
        <v>0</v>
      </c>
      <c r="BM23" s="83">
        <v>16.954000000000001</v>
      </c>
      <c r="BN23" s="83">
        <v>0</v>
      </c>
      <c r="BO23" s="83">
        <v>0</v>
      </c>
      <c r="BP23" s="83">
        <v>0</v>
      </c>
      <c r="BQ23" s="83">
        <v>2.6429999999999998</v>
      </c>
      <c r="BR23" s="83">
        <v>0</v>
      </c>
      <c r="BS23" s="83">
        <v>0</v>
      </c>
      <c r="BT23" s="83">
        <v>0</v>
      </c>
      <c r="BU23" s="83">
        <v>0</v>
      </c>
      <c r="BV23" s="83">
        <v>0</v>
      </c>
      <c r="BW23" s="83">
        <v>0</v>
      </c>
      <c r="BX23" s="83">
        <v>0</v>
      </c>
      <c r="BY23" s="83">
        <v>0</v>
      </c>
      <c r="BZ23" s="83">
        <v>10.675000000000001</v>
      </c>
      <c r="CA23" s="83">
        <v>0</v>
      </c>
      <c r="CB23" s="83">
        <v>6.6159999999999997</v>
      </c>
      <c r="CC23" s="83">
        <v>0</v>
      </c>
      <c r="CD23" s="83">
        <v>0</v>
      </c>
      <c r="CE23" s="83">
        <v>0</v>
      </c>
      <c r="CF23" s="83">
        <v>8.1310000000000002</v>
      </c>
      <c r="CG23" s="83">
        <v>0</v>
      </c>
      <c r="CH23" s="83">
        <v>0</v>
      </c>
      <c r="CI23" s="83">
        <v>4.2560000000000002</v>
      </c>
      <c r="CJ23" s="83">
        <v>0</v>
      </c>
      <c r="CK23" s="83">
        <v>0</v>
      </c>
      <c r="CL23" s="83">
        <v>7.3049999999999997</v>
      </c>
      <c r="CM23" s="83">
        <v>3.44</v>
      </c>
      <c r="CN23" s="83">
        <v>27.792999999999999</v>
      </c>
      <c r="CO23" s="83">
        <v>0</v>
      </c>
      <c r="CP23" s="83">
        <v>0</v>
      </c>
      <c r="CQ23" s="83">
        <v>0</v>
      </c>
      <c r="CR23" s="83">
        <v>0</v>
      </c>
      <c r="CS23" s="83">
        <v>41.107999999999997</v>
      </c>
      <c r="CT23" s="83">
        <v>0</v>
      </c>
      <c r="CU23" s="83">
        <v>0</v>
      </c>
      <c r="CV23" s="83">
        <v>0</v>
      </c>
      <c r="CW23" s="83">
        <v>0</v>
      </c>
      <c r="CX23" s="83">
        <v>0</v>
      </c>
      <c r="CY23" s="83">
        <v>0</v>
      </c>
      <c r="CZ23" s="83">
        <v>4.2110000000000003</v>
      </c>
      <c r="DA23" s="83">
        <v>0</v>
      </c>
      <c r="DB23" s="83">
        <v>0</v>
      </c>
      <c r="DC23" s="83">
        <v>6.8250000000000002</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80.111000000000004</v>
      </c>
      <c r="DT23" s="83">
        <v>19.478999999999999</v>
      </c>
      <c r="DU23" s="83">
        <v>3.4049999999999998</v>
      </c>
      <c r="DV23" s="83">
        <v>0</v>
      </c>
      <c r="DW23" s="83">
        <v>0</v>
      </c>
      <c r="DX23" s="83">
        <v>0</v>
      </c>
      <c r="DY23" s="83">
        <v>0</v>
      </c>
      <c r="DZ23" s="83">
        <v>0</v>
      </c>
      <c r="EA23" s="83">
        <v>0</v>
      </c>
      <c r="EB23" s="83">
        <v>3.4049999999999998</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12.4</v>
      </c>
      <c r="EU23" s="83">
        <v>0</v>
      </c>
      <c r="EV23" s="83">
        <v>0</v>
      </c>
      <c r="EW23" s="83">
        <v>0</v>
      </c>
      <c r="EX23" s="83">
        <v>0</v>
      </c>
      <c r="EY23" s="83">
        <v>0</v>
      </c>
      <c r="EZ23" s="83">
        <v>0</v>
      </c>
      <c r="FA23" s="83">
        <v>0</v>
      </c>
      <c r="FB23" s="83">
        <v>0</v>
      </c>
      <c r="FC23" s="83">
        <v>0</v>
      </c>
      <c r="FD23" s="83">
        <v>0</v>
      </c>
      <c r="FE23" s="83">
        <v>0</v>
      </c>
      <c r="FF23" s="83">
        <v>22.187000000000001</v>
      </c>
      <c r="FG23" s="83">
        <v>0</v>
      </c>
      <c r="FH23" s="83">
        <v>0</v>
      </c>
      <c r="FI23" s="83">
        <v>0</v>
      </c>
      <c r="FJ23" s="83">
        <v>0</v>
      </c>
      <c r="FK23" s="83">
        <v>0</v>
      </c>
      <c r="FL23" s="83">
        <v>0</v>
      </c>
      <c r="FM23" s="83">
        <v>0</v>
      </c>
      <c r="FN23" s="83">
        <v>16.954000000000001</v>
      </c>
      <c r="FO23" s="83">
        <v>0</v>
      </c>
      <c r="FP23" s="83">
        <v>0</v>
      </c>
      <c r="FQ23" s="83">
        <v>0</v>
      </c>
      <c r="FR23" s="83">
        <v>2.6429999999999998</v>
      </c>
      <c r="FS23" s="83">
        <v>0</v>
      </c>
      <c r="FT23" s="83">
        <v>0</v>
      </c>
      <c r="FU23" s="83">
        <v>0</v>
      </c>
      <c r="FV23" s="83">
        <v>0</v>
      </c>
      <c r="FW23" s="83">
        <v>0</v>
      </c>
      <c r="FX23" s="83">
        <v>0</v>
      </c>
      <c r="FY23" s="83">
        <v>0</v>
      </c>
      <c r="FZ23" s="83">
        <v>0</v>
      </c>
      <c r="GA23" s="83">
        <v>10.675000000000001</v>
      </c>
      <c r="GB23" s="83">
        <v>0</v>
      </c>
      <c r="GC23" s="83">
        <v>6.6159999999999997</v>
      </c>
      <c r="GD23" s="83">
        <v>0</v>
      </c>
      <c r="GE23" s="83">
        <v>0</v>
      </c>
      <c r="GF23" s="83">
        <v>0</v>
      </c>
      <c r="GG23" s="83">
        <v>8.1310000000000002</v>
      </c>
      <c r="GH23" s="83">
        <v>0</v>
      </c>
      <c r="GI23" s="83">
        <v>0</v>
      </c>
      <c r="GJ23" s="83">
        <v>4.2560000000000002</v>
      </c>
      <c r="GK23" s="83">
        <v>0</v>
      </c>
      <c r="GL23" s="83">
        <v>0</v>
      </c>
      <c r="GM23" s="83">
        <v>7.3049999999999997</v>
      </c>
      <c r="GN23" s="83">
        <v>3.44</v>
      </c>
      <c r="GO23" s="83">
        <v>27.792999999999999</v>
      </c>
      <c r="GP23" s="83">
        <v>0</v>
      </c>
      <c r="GQ23" s="83">
        <v>0</v>
      </c>
      <c r="GR23" s="83">
        <v>0</v>
      </c>
      <c r="GS23" s="83">
        <v>0</v>
      </c>
      <c r="GT23" s="83">
        <v>41.107999999999997</v>
      </c>
      <c r="GU23" s="83">
        <v>0</v>
      </c>
      <c r="GV23" s="83">
        <v>0</v>
      </c>
      <c r="GW23" s="83">
        <v>0</v>
      </c>
      <c r="GX23" s="83">
        <v>0</v>
      </c>
      <c r="GY23" s="83">
        <v>0</v>
      </c>
      <c r="GZ23" s="83">
        <v>0</v>
      </c>
      <c r="HA23" s="83">
        <v>4.2110000000000003</v>
      </c>
      <c r="HB23" s="83">
        <v>0</v>
      </c>
      <c r="HC23" s="83">
        <v>0</v>
      </c>
      <c r="HD23" s="83">
        <v>6.8250000000000002</v>
      </c>
      <c r="HE23" s="83">
        <v>0</v>
      </c>
      <c r="HF23" s="83">
        <v>0</v>
      </c>
      <c r="HG23" s="83">
        <v>0</v>
      </c>
      <c r="HH23" s="83">
        <v>0</v>
      </c>
      <c r="HI23" s="83">
        <v>0</v>
      </c>
      <c r="HJ23" s="83">
        <v>0</v>
      </c>
      <c r="HK23" s="83">
        <v>106.4</v>
      </c>
      <c r="HL23" s="83">
        <v>12.4</v>
      </c>
      <c r="HM23" s="83">
        <v>0</v>
      </c>
      <c r="HN23" s="83">
        <v>22.187000000000001</v>
      </c>
      <c r="HO23" s="83">
        <v>19.597000000000001</v>
      </c>
      <c r="HP23" s="83">
        <v>0</v>
      </c>
      <c r="HQ23" s="83">
        <v>10.675000000000001</v>
      </c>
      <c r="HR23" s="83">
        <v>6.6159999999999997</v>
      </c>
      <c r="HS23" s="83">
        <v>8.1310000000000002</v>
      </c>
      <c r="HT23" s="83">
        <v>4.2560000000000002</v>
      </c>
      <c r="HU23" s="83">
        <v>10.744999999999999</v>
      </c>
      <c r="HV23" s="83">
        <v>27.792999999999999</v>
      </c>
      <c r="HW23" s="83">
        <v>0</v>
      </c>
      <c r="HX23" s="83">
        <v>45.319000000000003</v>
      </c>
      <c r="HY23" s="83">
        <v>6.8250000000000002</v>
      </c>
      <c r="HZ23" s="83">
        <v>0</v>
      </c>
      <c r="IA23" s="83">
        <v>0</v>
      </c>
      <c r="IB23" s="83">
        <v>0</v>
      </c>
      <c r="IC23" s="83">
        <v>0</v>
      </c>
      <c r="ID23" s="83">
        <v>0</v>
      </c>
      <c r="IE23" s="83">
        <v>0</v>
      </c>
      <c r="IF23" s="83">
        <v>106.4</v>
      </c>
      <c r="IG23" s="83">
        <v>12.4</v>
      </c>
      <c r="IH23" s="83">
        <v>0</v>
      </c>
      <c r="II23" s="83">
        <v>22.187000000000001</v>
      </c>
      <c r="IJ23" s="83">
        <v>19.597000000000001</v>
      </c>
      <c r="IK23" s="83">
        <v>0</v>
      </c>
      <c r="IL23" s="83">
        <v>10.675000000000001</v>
      </c>
      <c r="IM23" s="83">
        <v>6.6159999999999997</v>
      </c>
      <c r="IN23" s="83">
        <v>8.1310000000000002</v>
      </c>
      <c r="IO23" s="83">
        <v>4.2560000000000002</v>
      </c>
      <c r="IP23" s="83">
        <v>10.744999999999999</v>
      </c>
      <c r="IQ23" s="83">
        <v>27.792999999999999</v>
      </c>
      <c r="IR23" s="83">
        <v>0</v>
      </c>
      <c r="IS23" s="83">
        <v>45.319000000000003</v>
      </c>
      <c r="IT23" s="83">
        <v>6.8250000000000002</v>
      </c>
      <c r="IU23" s="83">
        <v>0</v>
      </c>
      <c r="IV23" s="84">
        <v>0</v>
      </c>
      <c r="IW23" s="81">
        <v>0</v>
      </c>
      <c r="IX23" s="81">
        <v>0</v>
      </c>
      <c r="IY23" s="81">
        <v>0</v>
      </c>
      <c r="IZ23" s="81">
        <v>0</v>
      </c>
      <c r="JA23" s="81">
        <v>0</v>
      </c>
      <c r="JB23" s="81">
        <v>0</v>
      </c>
      <c r="JC23" s="81">
        <v>0</v>
      </c>
      <c r="JD23" s="81">
        <v>0</v>
      </c>
      <c r="JE23" s="81">
        <v>4</v>
      </c>
      <c r="JF23" s="81">
        <v>3</v>
      </c>
      <c r="JG23" s="81">
        <v>1</v>
      </c>
      <c r="JH23" s="81">
        <v>0</v>
      </c>
      <c r="JI23" s="81">
        <v>0</v>
      </c>
      <c r="JJ23" s="81">
        <v>0</v>
      </c>
      <c r="JK23" s="81">
        <v>0</v>
      </c>
      <c r="JL23" s="81">
        <v>0</v>
      </c>
      <c r="JM23" s="81">
        <v>0</v>
      </c>
      <c r="JN23" s="81">
        <v>1</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2</v>
      </c>
      <c r="KG23" s="81">
        <v>0</v>
      </c>
      <c r="KH23" s="81">
        <v>0</v>
      </c>
      <c r="KI23" s="81">
        <v>0</v>
      </c>
      <c r="KJ23" s="81">
        <v>0</v>
      </c>
      <c r="KK23" s="81">
        <v>0</v>
      </c>
      <c r="KL23" s="81">
        <v>0</v>
      </c>
      <c r="KM23" s="81">
        <v>0</v>
      </c>
      <c r="KN23" s="81">
        <v>0</v>
      </c>
      <c r="KO23" s="81">
        <v>0</v>
      </c>
      <c r="KP23" s="81">
        <v>0</v>
      </c>
      <c r="KQ23" s="81">
        <v>0</v>
      </c>
      <c r="KR23" s="81">
        <v>1</v>
      </c>
      <c r="KS23" s="81">
        <v>0</v>
      </c>
      <c r="KT23" s="81">
        <v>0</v>
      </c>
      <c r="KU23" s="81">
        <v>0</v>
      </c>
      <c r="KV23" s="81">
        <v>0</v>
      </c>
      <c r="KW23" s="81">
        <v>0</v>
      </c>
      <c r="KX23" s="81">
        <v>0</v>
      </c>
      <c r="KY23" s="81">
        <v>0</v>
      </c>
      <c r="KZ23" s="81">
        <v>3</v>
      </c>
      <c r="LA23" s="81">
        <v>0</v>
      </c>
      <c r="LB23" s="81">
        <v>0</v>
      </c>
      <c r="LC23" s="81">
        <v>0</v>
      </c>
      <c r="LD23" s="81">
        <v>1</v>
      </c>
      <c r="LE23" s="81">
        <v>0</v>
      </c>
      <c r="LF23" s="81">
        <v>0</v>
      </c>
      <c r="LG23" s="81">
        <v>0</v>
      </c>
      <c r="LH23" s="81">
        <v>0</v>
      </c>
      <c r="LI23" s="81">
        <v>0</v>
      </c>
      <c r="LJ23" s="81">
        <v>0</v>
      </c>
      <c r="LK23" s="81">
        <v>0</v>
      </c>
      <c r="LL23" s="81">
        <v>0</v>
      </c>
      <c r="LM23" s="81">
        <v>2</v>
      </c>
      <c r="LN23" s="81">
        <v>0</v>
      </c>
      <c r="LO23" s="81">
        <v>1</v>
      </c>
      <c r="LP23" s="81">
        <v>0</v>
      </c>
      <c r="LQ23" s="81">
        <v>0</v>
      </c>
      <c r="LR23" s="81">
        <v>0</v>
      </c>
      <c r="LS23" s="81">
        <v>1</v>
      </c>
      <c r="LT23" s="81">
        <v>0</v>
      </c>
      <c r="LU23" s="81">
        <v>0</v>
      </c>
      <c r="LV23" s="81">
        <v>1</v>
      </c>
      <c r="LW23" s="81">
        <v>0</v>
      </c>
      <c r="LX23" s="81">
        <v>0</v>
      </c>
      <c r="LY23" s="81">
        <v>1</v>
      </c>
      <c r="LZ23" s="81">
        <v>1</v>
      </c>
      <c r="MA23" s="81">
        <v>4</v>
      </c>
      <c r="MB23" s="81">
        <v>0</v>
      </c>
      <c r="MC23" s="81">
        <v>0</v>
      </c>
      <c r="MD23" s="81">
        <v>0</v>
      </c>
      <c r="ME23" s="81">
        <v>0</v>
      </c>
      <c r="MF23" s="81">
        <v>2</v>
      </c>
      <c r="MG23" s="81">
        <v>0</v>
      </c>
      <c r="MH23" s="81">
        <v>0</v>
      </c>
      <c r="MI23" s="81">
        <v>0</v>
      </c>
      <c r="MJ23" s="81">
        <v>0</v>
      </c>
      <c r="MK23" s="81">
        <v>0</v>
      </c>
      <c r="ML23" s="81">
        <v>0</v>
      </c>
      <c r="MM23" s="81">
        <v>1</v>
      </c>
      <c r="MN23" s="81">
        <v>0</v>
      </c>
      <c r="MO23" s="81">
        <v>0</v>
      </c>
      <c r="MP23" s="81">
        <v>2</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4</v>
      </c>
      <c r="NG23" s="81">
        <v>3</v>
      </c>
      <c r="NH23" s="81">
        <v>1</v>
      </c>
      <c r="NI23" s="81">
        <v>0</v>
      </c>
      <c r="NJ23" s="81">
        <v>0</v>
      </c>
      <c r="NK23" s="81">
        <v>0</v>
      </c>
      <c r="NL23" s="81">
        <v>0</v>
      </c>
      <c r="NM23" s="81">
        <v>0</v>
      </c>
      <c r="NN23" s="81">
        <v>0</v>
      </c>
      <c r="NO23" s="81">
        <v>1</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2</v>
      </c>
      <c r="OH23" s="81">
        <v>0</v>
      </c>
      <c r="OI23" s="81">
        <v>0</v>
      </c>
      <c r="OJ23" s="81">
        <v>0</v>
      </c>
      <c r="OK23" s="81">
        <v>0</v>
      </c>
      <c r="OL23" s="81">
        <v>0</v>
      </c>
      <c r="OM23" s="81">
        <v>0</v>
      </c>
      <c r="ON23" s="81">
        <v>0</v>
      </c>
      <c r="OO23" s="81">
        <v>0</v>
      </c>
      <c r="OP23" s="81">
        <v>0</v>
      </c>
      <c r="OQ23" s="81">
        <v>0</v>
      </c>
      <c r="OR23" s="81">
        <v>0</v>
      </c>
      <c r="OS23" s="81">
        <v>1</v>
      </c>
      <c r="OT23" s="81">
        <v>0</v>
      </c>
      <c r="OU23" s="81">
        <v>0</v>
      </c>
      <c r="OV23" s="81">
        <v>0</v>
      </c>
      <c r="OW23" s="81">
        <v>0</v>
      </c>
      <c r="OX23" s="81">
        <v>0</v>
      </c>
      <c r="OY23" s="81">
        <v>0</v>
      </c>
      <c r="OZ23" s="81">
        <v>0</v>
      </c>
      <c r="PA23" s="81">
        <v>3</v>
      </c>
      <c r="PB23" s="81">
        <v>0</v>
      </c>
      <c r="PC23" s="81">
        <v>0</v>
      </c>
      <c r="PD23" s="81">
        <v>0</v>
      </c>
      <c r="PE23" s="81">
        <v>1</v>
      </c>
      <c r="PF23" s="81">
        <v>0</v>
      </c>
      <c r="PG23" s="81">
        <v>0</v>
      </c>
      <c r="PH23" s="81">
        <v>0</v>
      </c>
      <c r="PI23" s="81">
        <v>0</v>
      </c>
      <c r="PJ23" s="81">
        <v>0</v>
      </c>
      <c r="PK23" s="81">
        <v>0</v>
      </c>
      <c r="PL23" s="81">
        <v>0</v>
      </c>
      <c r="PM23" s="81">
        <v>0</v>
      </c>
      <c r="PN23" s="81">
        <v>2</v>
      </c>
      <c r="PO23" s="81">
        <v>0</v>
      </c>
      <c r="PP23" s="81">
        <v>1</v>
      </c>
      <c r="PQ23" s="81">
        <v>0</v>
      </c>
      <c r="PR23" s="81">
        <v>0</v>
      </c>
      <c r="PS23" s="81">
        <v>0</v>
      </c>
      <c r="PT23" s="81">
        <v>1</v>
      </c>
      <c r="PU23" s="81">
        <v>0</v>
      </c>
      <c r="PV23" s="81">
        <v>0</v>
      </c>
      <c r="PW23" s="81">
        <v>1</v>
      </c>
      <c r="PX23" s="81">
        <v>0</v>
      </c>
      <c r="PY23" s="81">
        <v>0</v>
      </c>
      <c r="PZ23" s="81">
        <v>1</v>
      </c>
      <c r="QA23" s="81">
        <v>1</v>
      </c>
      <c r="QB23" s="81">
        <v>4</v>
      </c>
      <c r="QC23" s="81">
        <v>0</v>
      </c>
      <c r="QD23" s="81">
        <v>0</v>
      </c>
      <c r="QE23" s="81">
        <v>0</v>
      </c>
      <c r="QF23" s="81">
        <v>0</v>
      </c>
      <c r="QG23" s="81">
        <v>2</v>
      </c>
      <c r="QH23" s="81">
        <v>0</v>
      </c>
      <c r="QI23" s="81">
        <v>0</v>
      </c>
      <c r="QJ23" s="81">
        <v>0</v>
      </c>
      <c r="QK23" s="81">
        <v>0</v>
      </c>
      <c r="QL23" s="81">
        <v>0</v>
      </c>
      <c r="QM23" s="81">
        <v>0</v>
      </c>
      <c r="QN23" s="81">
        <v>1</v>
      </c>
      <c r="QO23" s="81">
        <v>0</v>
      </c>
      <c r="QP23" s="81">
        <v>0</v>
      </c>
      <c r="QQ23" s="81">
        <v>2</v>
      </c>
      <c r="QR23" s="81">
        <v>0</v>
      </c>
      <c r="QS23" s="81">
        <v>0</v>
      </c>
      <c r="QT23" s="81">
        <v>0</v>
      </c>
      <c r="QU23" s="81">
        <v>0</v>
      </c>
      <c r="QV23" s="81">
        <v>0</v>
      </c>
      <c r="QW23" s="81">
        <v>0</v>
      </c>
      <c r="QX23" s="81">
        <v>9</v>
      </c>
      <c r="QY23" s="81">
        <v>2</v>
      </c>
      <c r="QZ23" s="81">
        <v>0</v>
      </c>
      <c r="RA23" s="81">
        <v>1</v>
      </c>
      <c r="RB23" s="81">
        <v>4</v>
      </c>
      <c r="RC23" s="81">
        <v>0</v>
      </c>
      <c r="RD23" s="81">
        <v>2</v>
      </c>
      <c r="RE23" s="81">
        <v>1</v>
      </c>
      <c r="RF23" s="81">
        <v>1</v>
      </c>
      <c r="RG23" s="81">
        <v>1</v>
      </c>
      <c r="RH23" s="81">
        <v>2</v>
      </c>
      <c r="RI23" s="81">
        <v>4</v>
      </c>
      <c r="RJ23" s="81">
        <v>0</v>
      </c>
      <c r="RK23" s="81">
        <v>3</v>
      </c>
      <c r="RL23" s="81">
        <v>2</v>
      </c>
      <c r="RM23" s="81">
        <v>0</v>
      </c>
      <c r="RN23" s="81">
        <v>0</v>
      </c>
      <c r="RO23" s="81">
        <v>0</v>
      </c>
      <c r="RP23" s="81">
        <v>0</v>
      </c>
      <c r="RQ23" s="81">
        <v>0</v>
      </c>
      <c r="RR23" s="81">
        <v>0</v>
      </c>
      <c r="RS23" s="81">
        <v>9</v>
      </c>
      <c r="RT23" s="81">
        <v>2</v>
      </c>
      <c r="RU23" s="81">
        <v>0</v>
      </c>
      <c r="RV23" s="81">
        <v>1</v>
      </c>
      <c r="RW23" s="81">
        <v>4</v>
      </c>
      <c r="RX23" s="81">
        <v>0</v>
      </c>
      <c r="RY23" s="81">
        <v>2</v>
      </c>
      <c r="RZ23" s="81">
        <v>1</v>
      </c>
      <c r="SA23" s="81">
        <v>1</v>
      </c>
      <c r="SB23" s="81">
        <v>1</v>
      </c>
      <c r="SC23" s="81">
        <v>2</v>
      </c>
      <c r="SD23" s="81">
        <v>4</v>
      </c>
      <c r="SE23" s="81">
        <v>0</v>
      </c>
      <c r="SF23" s="81">
        <v>3</v>
      </c>
      <c r="SG23" s="81">
        <v>2</v>
      </c>
      <c r="SH23" s="81">
        <v>0</v>
      </c>
    </row>
    <row r="24" spans="1:502">
      <c r="A24" s="18" t="s">
        <v>2238</v>
      </c>
      <c r="B24" s="80">
        <v>16</v>
      </c>
      <c r="C24" s="80">
        <v>16</v>
      </c>
      <c r="D24" s="80">
        <v>1</v>
      </c>
      <c r="E24" s="80">
        <v>2019</v>
      </c>
      <c r="F24" s="80" t="s">
        <v>73</v>
      </c>
      <c r="G24" s="182" t="s">
        <v>2222</v>
      </c>
      <c r="H24" s="80" t="s">
        <v>2223</v>
      </c>
      <c r="I24" s="173"/>
      <c r="J24" s="83">
        <v>0</v>
      </c>
      <c r="K24" s="83">
        <v>0</v>
      </c>
      <c r="L24" s="83">
        <v>0</v>
      </c>
      <c r="M24" s="83">
        <v>0</v>
      </c>
      <c r="N24" s="83">
        <v>0</v>
      </c>
      <c r="O24" s="83">
        <v>0</v>
      </c>
      <c r="P24" s="83">
        <v>0</v>
      </c>
      <c r="Q24" s="83">
        <v>0</v>
      </c>
      <c r="R24" s="83">
        <v>72.078999999999994</v>
      </c>
      <c r="S24" s="83">
        <v>17.266999999999999</v>
      </c>
      <c r="T24" s="83">
        <v>3.3039999999999998</v>
      </c>
      <c r="U24" s="83">
        <v>0</v>
      </c>
      <c r="V24" s="83">
        <v>0</v>
      </c>
      <c r="W24" s="83">
        <v>0</v>
      </c>
      <c r="X24" s="83">
        <v>0</v>
      </c>
      <c r="Y24" s="83">
        <v>0</v>
      </c>
      <c r="Z24" s="83">
        <v>0</v>
      </c>
      <c r="AA24" s="83">
        <v>2.1469999999999998</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6.0750000000000002</v>
      </c>
      <c r="AT24" s="83">
        <v>0</v>
      </c>
      <c r="AU24" s="83">
        <v>0</v>
      </c>
      <c r="AV24" s="83">
        <v>0</v>
      </c>
      <c r="AW24" s="83">
        <v>0</v>
      </c>
      <c r="AX24" s="83">
        <v>0</v>
      </c>
      <c r="AY24" s="83">
        <v>0</v>
      </c>
      <c r="AZ24" s="83">
        <v>0</v>
      </c>
      <c r="BA24" s="83">
        <v>0</v>
      </c>
      <c r="BB24" s="83">
        <v>0</v>
      </c>
      <c r="BC24" s="83">
        <v>0</v>
      </c>
      <c r="BD24" s="83">
        <v>0</v>
      </c>
      <c r="BE24" s="83">
        <v>21.492000000000001</v>
      </c>
      <c r="BF24" s="83">
        <v>0</v>
      </c>
      <c r="BG24" s="83">
        <v>0</v>
      </c>
      <c r="BH24" s="83">
        <v>0</v>
      </c>
      <c r="BI24" s="83">
        <v>0</v>
      </c>
      <c r="BJ24" s="83">
        <v>0</v>
      </c>
      <c r="BK24" s="83">
        <v>0</v>
      </c>
      <c r="BL24" s="83">
        <v>0</v>
      </c>
      <c r="BM24" s="83">
        <v>12.009</v>
      </c>
      <c r="BN24" s="83">
        <v>0</v>
      </c>
      <c r="BO24" s="83">
        <v>0</v>
      </c>
      <c r="BP24" s="83">
        <v>0</v>
      </c>
      <c r="BQ24" s="83">
        <v>1.855</v>
      </c>
      <c r="BR24" s="83">
        <v>0</v>
      </c>
      <c r="BS24" s="83">
        <v>0</v>
      </c>
      <c r="BT24" s="83">
        <v>0</v>
      </c>
      <c r="BU24" s="83">
        <v>0</v>
      </c>
      <c r="BV24" s="83">
        <v>0</v>
      </c>
      <c r="BW24" s="83">
        <v>0</v>
      </c>
      <c r="BX24" s="83">
        <v>0</v>
      </c>
      <c r="BY24" s="83">
        <v>0</v>
      </c>
      <c r="BZ24" s="83">
        <v>8.8729999999999993</v>
      </c>
      <c r="CA24" s="83">
        <v>0</v>
      </c>
      <c r="CB24" s="83">
        <v>3.7909999999999999</v>
      </c>
      <c r="CC24" s="83">
        <v>0</v>
      </c>
      <c r="CD24" s="83">
        <v>0</v>
      </c>
      <c r="CE24" s="83">
        <v>0</v>
      </c>
      <c r="CF24" s="83">
        <v>6.4279999999999999</v>
      </c>
      <c r="CG24" s="83">
        <v>0</v>
      </c>
      <c r="CH24" s="83">
        <v>0</v>
      </c>
      <c r="CI24" s="83">
        <v>4.157</v>
      </c>
      <c r="CJ24" s="83">
        <v>0</v>
      </c>
      <c r="CK24" s="83">
        <v>0</v>
      </c>
      <c r="CL24" s="83">
        <v>21.658999999999999</v>
      </c>
      <c r="CM24" s="83">
        <v>0</v>
      </c>
      <c r="CN24" s="83">
        <v>14.808</v>
      </c>
      <c r="CO24" s="83">
        <v>0</v>
      </c>
      <c r="CP24" s="83">
        <v>0</v>
      </c>
      <c r="CQ24" s="83">
        <v>0</v>
      </c>
      <c r="CR24" s="83">
        <v>0</v>
      </c>
      <c r="CS24" s="83">
        <v>0</v>
      </c>
      <c r="CT24" s="83">
        <v>0</v>
      </c>
      <c r="CU24" s="83">
        <v>0</v>
      </c>
      <c r="CV24" s="83">
        <v>0</v>
      </c>
      <c r="CW24" s="83">
        <v>0</v>
      </c>
      <c r="CX24" s="83">
        <v>0</v>
      </c>
      <c r="CY24" s="83">
        <v>0</v>
      </c>
      <c r="CZ24" s="83">
        <v>2.1059999999999999</v>
      </c>
      <c r="DA24" s="83">
        <v>0</v>
      </c>
      <c r="DB24" s="83">
        <v>0</v>
      </c>
      <c r="DC24" s="83">
        <v>55.679000000000002</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72.078999999999994</v>
      </c>
      <c r="DT24" s="83">
        <v>17.266999999999999</v>
      </c>
      <c r="DU24" s="83">
        <v>3.3039999999999998</v>
      </c>
      <c r="DV24" s="83">
        <v>0</v>
      </c>
      <c r="DW24" s="83">
        <v>0</v>
      </c>
      <c r="DX24" s="83">
        <v>0</v>
      </c>
      <c r="DY24" s="83">
        <v>0</v>
      </c>
      <c r="DZ24" s="83">
        <v>0</v>
      </c>
      <c r="EA24" s="83">
        <v>0</v>
      </c>
      <c r="EB24" s="83">
        <v>2.1469999999999998</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6.0750000000000002</v>
      </c>
      <c r="EU24" s="83">
        <v>0</v>
      </c>
      <c r="EV24" s="83">
        <v>0</v>
      </c>
      <c r="EW24" s="83">
        <v>0</v>
      </c>
      <c r="EX24" s="83">
        <v>0</v>
      </c>
      <c r="EY24" s="83">
        <v>0</v>
      </c>
      <c r="EZ24" s="83">
        <v>0</v>
      </c>
      <c r="FA24" s="83">
        <v>0</v>
      </c>
      <c r="FB24" s="83">
        <v>0</v>
      </c>
      <c r="FC24" s="83">
        <v>0</v>
      </c>
      <c r="FD24" s="83">
        <v>0</v>
      </c>
      <c r="FE24" s="83">
        <v>0</v>
      </c>
      <c r="FF24" s="83">
        <v>21.492000000000001</v>
      </c>
      <c r="FG24" s="83">
        <v>0</v>
      </c>
      <c r="FH24" s="83">
        <v>0</v>
      </c>
      <c r="FI24" s="83">
        <v>0</v>
      </c>
      <c r="FJ24" s="83">
        <v>0</v>
      </c>
      <c r="FK24" s="83">
        <v>0</v>
      </c>
      <c r="FL24" s="83">
        <v>0</v>
      </c>
      <c r="FM24" s="83">
        <v>0</v>
      </c>
      <c r="FN24" s="83">
        <v>12.009</v>
      </c>
      <c r="FO24" s="83">
        <v>0</v>
      </c>
      <c r="FP24" s="83">
        <v>0</v>
      </c>
      <c r="FQ24" s="83">
        <v>0</v>
      </c>
      <c r="FR24" s="83">
        <v>1.855</v>
      </c>
      <c r="FS24" s="83">
        <v>0</v>
      </c>
      <c r="FT24" s="83">
        <v>0</v>
      </c>
      <c r="FU24" s="83">
        <v>0</v>
      </c>
      <c r="FV24" s="83">
        <v>0</v>
      </c>
      <c r="FW24" s="83">
        <v>0</v>
      </c>
      <c r="FX24" s="83">
        <v>0</v>
      </c>
      <c r="FY24" s="83">
        <v>0</v>
      </c>
      <c r="FZ24" s="83">
        <v>0</v>
      </c>
      <c r="GA24" s="83">
        <v>8.8729999999999993</v>
      </c>
      <c r="GB24" s="83">
        <v>0</v>
      </c>
      <c r="GC24" s="83">
        <v>3.7909999999999999</v>
      </c>
      <c r="GD24" s="83">
        <v>0</v>
      </c>
      <c r="GE24" s="83">
        <v>0</v>
      </c>
      <c r="GF24" s="83">
        <v>0</v>
      </c>
      <c r="GG24" s="83">
        <v>6.4279999999999999</v>
      </c>
      <c r="GH24" s="83">
        <v>0</v>
      </c>
      <c r="GI24" s="83">
        <v>0</v>
      </c>
      <c r="GJ24" s="83">
        <v>4.157</v>
      </c>
      <c r="GK24" s="83">
        <v>0</v>
      </c>
      <c r="GL24" s="83">
        <v>0</v>
      </c>
      <c r="GM24" s="83">
        <v>21.658999999999999</v>
      </c>
      <c r="GN24" s="83">
        <v>0</v>
      </c>
      <c r="GO24" s="83">
        <v>14.808</v>
      </c>
      <c r="GP24" s="83">
        <v>0</v>
      </c>
      <c r="GQ24" s="83">
        <v>0</v>
      </c>
      <c r="GR24" s="83">
        <v>0</v>
      </c>
      <c r="GS24" s="83">
        <v>0</v>
      </c>
      <c r="GT24" s="83">
        <v>0</v>
      </c>
      <c r="GU24" s="83">
        <v>0</v>
      </c>
      <c r="GV24" s="83">
        <v>0</v>
      </c>
      <c r="GW24" s="83">
        <v>0</v>
      </c>
      <c r="GX24" s="83">
        <v>0</v>
      </c>
      <c r="GY24" s="83">
        <v>0</v>
      </c>
      <c r="GZ24" s="83">
        <v>0</v>
      </c>
      <c r="HA24" s="83">
        <v>2.1059999999999999</v>
      </c>
      <c r="HB24" s="83">
        <v>0</v>
      </c>
      <c r="HC24" s="83">
        <v>0</v>
      </c>
      <c r="HD24" s="83">
        <v>55.679000000000002</v>
      </c>
      <c r="HE24" s="83">
        <v>0</v>
      </c>
      <c r="HF24" s="83">
        <v>0</v>
      </c>
      <c r="HG24" s="83">
        <v>0</v>
      </c>
      <c r="HH24" s="83">
        <v>0</v>
      </c>
      <c r="HI24" s="83">
        <v>0</v>
      </c>
      <c r="HJ24" s="83">
        <v>0</v>
      </c>
      <c r="HK24" s="83">
        <v>94.796999999999997</v>
      </c>
      <c r="HL24" s="83">
        <v>6.0750000000000002</v>
      </c>
      <c r="HM24" s="83">
        <v>0</v>
      </c>
      <c r="HN24" s="83">
        <v>21.492000000000001</v>
      </c>
      <c r="HO24" s="83">
        <v>13.864000000000001</v>
      </c>
      <c r="HP24" s="83">
        <v>0</v>
      </c>
      <c r="HQ24" s="83">
        <v>8.8729999999999993</v>
      </c>
      <c r="HR24" s="83">
        <v>3.7909999999999999</v>
      </c>
      <c r="HS24" s="83">
        <v>6.4279999999999999</v>
      </c>
      <c r="HT24" s="83">
        <v>4.157</v>
      </c>
      <c r="HU24" s="83">
        <v>21.658999999999999</v>
      </c>
      <c r="HV24" s="83">
        <v>14.808</v>
      </c>
      <c r="HW24" s="83">
        <v>0</v>
      </c>
      <c r="HX24" s="83">
        <v>2.1059999999999999</v>
      </c>
      <c r="HY24" s="83">
        <v>55.679000000000002</v>
      </c>
      <c r="HZ24" s="83">
        <v>0</v>
      </c>
      <c r="IA24" s="83">
        <v>0</v>
      </c>
      <c r="IB24" s="83">
        <v>0</v>
      </c>
      <c r="IC24" s="83">
        <v>0</v>
      </c>
      <c r="ID24" s="83">
        <v>0</v>
      </c>
      <c r="IE24" s="83">
        <v>0</v>
      </c>
      <c r="IF24" s="83">
        <v>94.796999999999997</v>
      </c>
      <c r="IG24" s="83">
        <v>6.0750000000000002</v>
      </c>
      <c r="IH24" s="83">
        <v>0</v>
      </c>
      <c r="II24" s="83">
        <v>21.492000000000001</v>
      </c>
      <c r="IJ24" s="83">
        <v>13.864000000000001</v>
      </c>
      <c r="IK24" s="83">
        <v>0</v>
      </c>
      <c r="IL24" s="83">
        <v>8.8729999999999993</v>
      </c>
      <c r="IM24" s="83">
        <v>3.7909999999999999</v>
      </c>
      <c r="IN24" s="83">
        <v>6.4279999999999999</v>
      </c>
      <c r="IO24" s="83">
        <v>4.157</v>
      </c>
      <c r="IP24" s="83">
        <v>21.658999999999999</v>
      </c>
      <c r="IQ24" s="83">
        <v>14.808</v>
      </c>
      <c r="IR24" s="83">
        <v>0</v>
      </c>
      <c r="IS24" s="83">
        <v>2.1059999999999999</v>
      </c>
      <c r="IT24" s="83">
        <v>55.679000000000002</v>
      </c>
      <c r="IU24" s="83">
        <v>0</v>
      </c>
      <c r="IV24" s="84">
        <v>0</v>
      </c>
      <c r="IW24" s="81">
        <v>0</v>
      </c>
      <c r="IX24" s="81">
        <v>0</v>
      </c>
      <c r="IY24" s="81">
        <v>0</v>
      </c>
      <c r="IZ24" s="81">
        <v>0</v>
      </c>
      <c r="JA24" s="81">
        <v>0</v>
      </c>
      <c r="JB24" s="81">
        <v>0</v>
      </c>
      <c r="JC24" s="81">
        <v>0</v>
      </c>
      <c r="JD24" s="81">
        <v>0</v>
      </c>
      <c r="JE24" s="81">
        <v>4</v>
      </c>
      <c r="JF24" s="81">
        <v>3</v>
      </c>
      <c r="JG24" s="81">
        <v>1</v>
      </c>
      <c r="JH24" s="81">
        <v>0</v>
      </c>
      <c r="JI24" s="81">
        <v>0</v>
      </c>
      <c r="JJ24" s="81">
        <v>0</v>
      </c>
      <c r="JK24" s="81">
        <v>0</v>
      </c>
      <c r="JL24" s="81">
        <v>0</v>
      </c>
      <c r="JM24" s="81">
        <v>0</v>
      </c>
      <c r="JN24" s="81">
        <v>1</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2</v>
      </c>
      <c r="KG24" s="81">
        <v>0</v>
      </c>
      <c r="KH24" s="81">
        <v>0</v>
      </c>
      <c r="KI24" s="81">
        <v>0</v>
      </c>
      <c r="KJ24" s="81">
        <v>0</v>
      </c>
      <c r="KK24" s="81">
        <v>0</v>
      </c>
      <c r="KL24" s="81">
        <v>0</v>
      </c>
      <c r="KM24" s="81">
        <v>0</v>
      </c>
      <c r="KN24" s="81">
        <v>0</v>
      </c>
      <c r="KO24" s="81">
        <v>0</v>
      </c>
      <c r="KP24" s="81">
        <v>0</v>
      </c>
      <c r="KQ24" s="81">
        <v>0</v>
      </c>
      <c r="KR24" s="81">
        <v>1</v>
      </c>
      <c r="KS24" s="81">
        <v>0</v>
      </c>
      <c r="KT24" s="81">
        <v>0</v>
      </c>
      <c r="KU24" s="81">
        <v>0</v>
      </c>
      <c r="KV24" s="81">
        <v>0</v>
      </c>
      <c r="KW24" s="81">
        <v>0</v>
      </c>
      <c r="KX24" s="81">
        <v>0</v>
      </c>
      <c r="KY24" s="81">
        <v>0</v>
      </c>
      <c r="KZ24" s="81">
        <v>3</v>
      </c>
      <c r="LA24" s="81">
        <v>0</v>
      </c>
      <c r="LB24" s="81">
        <v>0</v>
      </c>
      <c r="LC24" s="81">
        <v>0</v>
      </c>
      <c r="LD24" s="81">
        <v>1</v>
      </c>
      <c r="LE24" s="81">
        <v>0</v>
      </c>
      <c r="LF24" s="81">
        <v>0</v>
      </c>
      <c r="LG24" s="81">
        <v>0</v>
      </c>
      <c r="LH24" s="81">
        <v>0</v>
      </c>
      <c r="LI24" s="81">
        <v>0</v>
      </c>
      <c r="LJ24" s="81">
        <v>0</v>
      </c>
      <c r="LK24" s="81">
        <v>0</v>
      </c>
      <c r="LL24" s="81">
        <v>0</v>
      </c>
      <c r="LM24" s="81">
        <v>2</v>
      </c>
      <c r="LN24" s="81">
        <v>0</v>
      </c>
      <c r="LO24" s="81">
        <v>1</v>
      </c>
      <c r="LP24" s="81">
        <v>0</v>
      </c>
      <c r="LQ24" s="81">
        <v>0</v>
      </c>
      <c r="LR24" s="81">
        <v>0</v>
      </c>
      <c r="LS24" s="81">
        <v>1</v>
      </c>
      <c r="LT24" s="81">
        <v>0</v>
      </c>
      <c r="LU24" s="81">
        <v>0</v>
      </c>
      <c r="LV24" s="81">
        <v>1</v>
      </c>
      <c r="LW24" s="81">
        <v>0</v>
      </c>
      <c r="LX24" s="81">
        <v>0</v>
      </c>
      <c r="LY24" s="81">
        <v>2</v>
      </c>
      <c r="LZ24" s="81">
        <v>0</v>
      </c>
      <c r="MA24" s="81">
        <v>4</v>
      </c>
      <c r="MB24" s="81">
        <v>0</v>
      </c>
      <c r="MC24" s="81">
        <v>0</v>
      </c>
      <c r="MD24" s="81">
        <v>0</v>
      </c>
      <c r="ME24" s="81">
        <v>0</v>
      </c>
      <c r="MF24" s="81">
        <v>0</v>
      </c>
      <c r="MG24" s="81">
        <v>0</v>
      </c>
      <c r="MH24" s="81">
        <v>0</v>
      </c>
      <c r="MI24" s="81">
        <v>0</v>
      </c>
      <c r="MJ24" s="81">
        <v>0</v>
      </c>
      <c r="MK24" s="81">
        <v>0</v>
      </c>
      <c r="ML24" s="81">
        <v>0</v>
      </c>
      <c r="MM24" s="81">
        <v>1</v>
      </c>
      <c r="MN24" s="81">
        <v>0</v>
      </c>
      <c r="MO24" s="81">
        <v>0</v>
      </c>
      <c r="MP24" s="81">
        <v>5</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4</v>
      </c>
      <c r="NG24" s="81">
        <v>3</v>
      </c>
      <c r="NH24" s="81">
        <v>1</v>
      </c>
      <c r="NI24" s="81">
        <v>0</v>
      </c>
      <c r="NJ24" s="81">
        <v>0</v>
      </c>
      <c r="NK24" s="81">
        <v>0</v>
      </c>
      <c r="NL24" s="81">
        <v>0</v>
      </c>
      <c r="NM24" s="81">
        <v>0</v>
      </c>
      <c r="NN24" s="81">
        <v>0</v>
      </c>
      <c r="NO24" s="81">
        <v>1</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2</v>
      </c>
      <c r="OH24" s="81">
        <v>0</v>
      </c>
      <c r="OI24" s="81">
        <v>0</v>
      </c>
      <c r="OJ24" s="81">
        <v>0</v>
      </c>
      <c r="OK24" s="81">
        <v>0</v>
      </c>
      <c r="OL24" s="81">
        <v>0</v>
      </c>
      <c r="OM24" s="81">
        <v>0</v>
      </c>
      <c r="ON24" s="81">
        <v>0</v>
      </c>
      <c r="OO24" s="81">
        <v>0</v>
      </c>
      <c r="OP24" s="81">
        <v>0</v>
      </c>
      <c r="OQ24" s="81">
        <v>0</v>
      </c>
      <c r="OR24" s="81">
        <v>0</v>
      </c>
      <c r="OS24" s="81">
        <v>1</v>
      </c>
      <c r="OT24" s="81">
        <v>0</v>
      </c>
      <c r="OU24" s="81">
        <v>0</v>
      </c>
      <c r="OV24" s="81">
        <v>0</v>
      </c>
      <c r="OW24" s="81">
        <v>0</v>
      </c>
      <c r="OX24" s="81">
        <v>0</v>
      </c>
      <c r="OY24" s="81">
        <v>0</v>
      </c>
      <c r="OZ24" s="81">
        <v>0</v>
      </c>
      <c r="PA24" s="81">
        <v>3</v>
      </c>
      <c r="PB24" s="81">
        <v>0</v>
      </c>
      <c r="PC24" s="81">
        <v>0</v>
      </c>
      <c r="PD24" s="81">
        <v>0</v>
      </c>
      <c r="PE24" s="81">
        <v>1</v>
      </c>
      <c r="PF24" s="81">
        <v>0</v>
      </c>
      <c r="PG24" s="81">
        <v>0</v>
      </c>
      <c r="PH24" s="81">
        <v>0</v>
      </c>
      <c r="PI24" s="81">
        <v>0</v>
      </c>
      <c r="PJ24" s="81">
        <v>0</v>
      </c>
      <c r="PK24" s="81">
        <v>0</v>
      </c>
      <c r="PL24" s="81">
        <v>0</v>
      </c>
      <c r="PM24" s="81">
        <v>0</v>
      </c>
      <c r="PN24" s="81">
        <v>2</v>
      </c>
      <c r="PO24" s="81">
        <v>0</v>
      </c>
      <c r="PP24" s="81">
        <v>1</v>
      </c>
      <c r="PQ24" s="81">
        <v>0</v>
      </c>
      <c r="PR24" s="81">
        <v>0</v>
      </c>
      <c r="PS24" s="81">
        <v>0</v>
      </c>
      <c r="PT24" s="81">
        <v>1</v>
      </c>
      <c r="PU24" s="81">
        <v>0</v>
      </c>
      <c r="PV24" s="81">
        <v>0</v>
      </c>
      <c r="PW24" s="81">
        <v>1</v>
      </c>
      <c r="PX24" s="81">
        <v>0</v>
      </c>
      <c r="PY24" s="81">
        <v>0</v>
      </c>
      <c r="PZ24" s="81">
        <v>2</v>
      </c>
      <c r="QA24" s="81">
        <v>0</v>
      </c>
      <c r="QB24" s="81">
        <v>4</v>
      </c>
      <c r="QC24" s="81">
        <v>0</v>
      </c>
      <c r="QD24" s="81">
        <v>0</v>
      </c>
      <c r="QE24" s="81">
        <v>0</v>
      </c>
      <c r="QF24" s="81">
        <v>0</v>
      </c>
      <c r="QG24" s="81">
        <v>0</v>
      </c>
      <c r="QH24" s="81">
        <v>0</v>
      </c>
      <c r="QI24" s="81">
        <v>0</v>
      </c>
      <c r="QJ24" s="81">
        <v>0</v>
      </c>
      <c r="QK24" s="81">
        <v>0</v>
      </c>
      <c r="QL24" s="81">
        <v>0</v>
      </c>
      <c r="QM24" s="81">
        <v>0</v>
      </c>
      <c r="QN24" s="81">
        <v>1</v>
      </c>
      <c r="QO24" s="81">
        <v>0</v>
      </c>
      <c r="QP24" s="81">
        <v>0</v>
      </c>
      <c r="QQ24" s="81">
        <v>5</v>
      </c>
      <c r="QR24" s="81">
        <v>0</v>
      </c>
      <c r="QS24" s="81">
        <v>0</v>
      </c>
      <c r="QT24" s="81">
        <v>0</v>
      </c>
      <c r="QU24" s="81">
        <v>0</v>
      </c>
      <c r="QV24" s="81">
        <v>0</v>
      </c>
      <c r="QW24" s="81">
        <v>0</v>
      </c>
      <c r="QX24" s="81">
        <v>9</v>
      </c>
      <c r="QY24" s="81">
        <v>2</v>
      </c>
      <c r="QZ24" s="81">
        <v>0</v>
      </c>
      <c r="RA24" s="81">
        <v>1</v>
      </c>
      <c r="RB24" s="81">
        <v>4</v>
      </c>
      <c r="RC24" s="81">
        <v>0</v>
      </c>
      <c r="RD24" s="81">
        <v>2</v>
      </c>
      <c r="RE24" s="81">
        <v>1</v>
      </c>
      <c r="RF24" s="81">
        <v>1</v>
      </c>
      <c r="RG24" s="81">
        <v>1</v>
      </c>
      <c r="RH24" s="81">
        <v>2</v>
      </c>
      <c r="RI24" s="81">
        <v>4</v>
      </c>
      <c r="RJ24" s="81">
        <v>0</v>
      </c>
      <c r="RK24" s="81">
        <v>1</v>
      </c>
      <c r="RL24" s="81">
        <v>5</v>
      </c>
      <c r="RM24" s="81">
        <v>0</v>
      </c>
      <c r="RN24" s="81">
        <v>0</v>
      </c>
      <c r="RO24" s="81">
        <v>0</v>
      </c>
      <c r="RP24" s="81">
        <v>0</v>
      </c>
      <c r="RQ24" s="81">
        <v>0</v>
      </c>
      <c r="RR24" s="81">
        <v>0</v>
      </c>
      <c r="RS24" s="81">
        <v>9</v>
      </c>
      <c r="RT24" s="81">
        <v>2</v>
      </c>
      <c r="RU24" s="81">
        <v>0</v>
      </c>
      <c r="RV24" s="81">
        <v>1</v>
      </c>
      <c r="RW24" s="81">
        <v>4</v>
      </c>
      <c r="RX24" s="81">
        <v>0</v>
      </c>
      <c r="RY24" s="81">
        <v>2</v>
      </c>
      <c r="RZ24" s="81">
        <v>1</v>
      </c>
      <c r="SA24" s="81">
        <v>1</v>
      </c>
      <c r="SB24" s="81">
        <v>1</v>
      </c>
      <c r="SC24" s="81">
        <v>2</v>
      </c>
      <c r="SD24" s="81">
        <v>4</v>
      </c>
      <c r="SE24" s="81">
        <v>0</v>
      </c>
      <c r="SF24" s="81">
        <v>1</v>
      </c>
      <c r="SG24" s="81">
        <v>5</v>
      </c>
      <c r="SH24" s="81">
        <v>0</v>
      </c>
    </row>
    <row r="25" spans="1:502">
      <c r="A25" s="18" t="s">
        <v>2239</v>
      </c>
      <c r="B25" s="80">
        <v>17</v>
      </c>
      <c r="C25" s="80">
        <v>17</v>
      </c>
      <c r="D25" s="80">
        <v>1</v>
      </c>
      <c r="E25" s="80">
        <v>2020</v>
      </c>
      <c r="F25" s="80" t="s">
        <v>218</v>
      </c>
      <c r="G25" s="182" t="s">
        <v>2222</v>
      </c>
      <c r="H25" s="80" t="s">
        <v>2223</v>
      </c>
      <c r="I25" s="173"/>
      <c r="J25" s="83">
        <v>0</v>
      </c>
      <c r="K25" s="83">
        <v>0</v>
      </c>
      <c r="L25" s="83">
        <v>0</v>
      </c>
      <c r="M25" s="83">
        <v>0</v>
      </c>
      <c r="N25" s="83">
        <v>0</v>
      </c>
      <c r="O25" s="83">
        <v>0</v>
      </c>
      <c r="P25" s="83">
        <v>0</v>
      </c>
      <c r="Q25" s="83">
        <v>0</v>
      </c>
      <c r="R25" s="83">
        <v>69.671999999999997</v>
      </c>
      <c r="S25" s="83">
        <v>17.867000000000001</v>
      </c>
      <c r="T25" s="83">
        <v>2.61</v>
      </c>
      <c r="U25" s="83">
        <v>0</v>
      </c>
      <c r="V25" s="83">
        <v>0</v>
      </c>
      <c r="W25" s="83">
        <v>0</v>
      </c>
      <c r="X25" s="83">
        <v>0</v>
      </c>
      <c r="Y25" s="83">
        <v>0</v>
      </c>
      <c r="Z25" s="83">
        <v>0</v>
      </c>
      <c r="AA25" s="83">
        <v>2E-3</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9.81</v>
      </c>
      <c r="AT25" s="83">
        <v>0</v>
      </c>
      <c r="AU25" s="83">
        <v>0</v>
      </c>
      <c r="AV25" s="83">
        <v>0</v>
      </c>
      <c r="AW25" s="83">
        <v>0</v>
      </c>
      <c r="AX25" s="83">
        <v>0</v>
      </c>
      <c r="AY25" s="83">
        <v>0</v>
      </c>
      <c r="AZ25" s="83">
        <v>0</v>
      </c>
      <c r="BA25" s="83">
        <v>0</v>
      </c>
      <c r="BB25" s="83">
        <v>0</v>
      </c>
      <c r="BC25" s="83">
        <v>0</v>
      </c>
      <c r="BD25" s="83">
        <v>0</v>
      </c>
      <c r="BE25" s="83">
        <v>26.466999999999999</v>
      </c>
      <c r="BF25" s="83">
        <v>0</v>
      </c>
      <c r="BG25" s="83">
        <v>0</v>
      </c>
      <c r="BH25" s="83">
        <v>0</v>
      </c>
      <c r="BI25" s="83">
        <v>0</v>
      </c>
      <c r="BJ25" s="83">
        <v>0</v>
      </c>
      <c r="BK25" s="83">
        <v>0</v>
      </c>
      <c r="BL25" s="83">
        <v>0</v>
      </c>
      <c r="BM25" s="83">
        <v>9.5389999999999997</v>
      </c>
      <c r="BN25" s="83">
        <v>0</v>
      </c>
      <c r="BO25" s="83">
        <v>0</v>
      </c>
      <c r="BP25" s="83">
        <v>0</v>
      </c>
      <c r="BQ25" s="83">
        <v>2.3279999999999998</v>
      </c>
      <c r="BR25" s="83">
        <v>0</v>
      </c>
      <c r="BS25" s="83">
        <v>0</v>
      </c>
      <c r="BT25" s="83">
        <v>0</v>
      </c>
      <c r="BU25" s="83">
        <v>0</v>
      </c>
      <c r="BV25" s="83">
        <v>0</v>
      </c>
      <c r="BW25" s="83">
        <v>0</v>
      </c>
      <c r="BX25" s="83">
        <v>0</v>
      </c>
      <c r="BY25" s="83">
        <v>0</v>
      </c>
      <c r="BZ25" s="83">
        <v>8.0609999999999999</v>
      </c>
      <c r="CA25" s="83">
        <v>0</v>
      </c>
      <c r="CB25" s="83">
        <v>6.1619999999999999</v>
      </c>
      <c r="CC25" s="83">
        <v>0</v>
      </c>
      <c r="CD25" s="83">
        <v>0</v>
      </c>
      <c r="CE25" s="83">
        <v>0</v>
      </c>
      <c r="CF25" s="83">
        <v>5.774</v>
      </c>
      <c r="CG25" s="83">
        <v>0</v>
      </c>
      <c r="CH25" s="83">
        <v>0</v>
      </c>
      <c r="CI25" s="83">
        <v>4.141</v>
      </c>
      <c r="CJ25" s="83">
        <v>0</v>
      </c>
      <c r="CK25" s="83">
        <v>0</v>
      </c>
      <c r="CL25" s="83">
        <v>5.952</v>
      </c>
      <c r="CM25" s="83">
        <v>3.0539999999999998</v>
      </c>
      <c r="CN25" s="83">
        <v>26.946999999999999</v>
      </c>
      <c r="CO25" s="83">
        <v>0</v>
      </c>
      <c r="CP25" s="83">
        <v>0</v>
      </c>
      <c r="CQ25" s="83">
        <v>0</v>
      </c>
      <c r="CR25" s="83">
        <v>0</v>
      </c>
      <c r="CS25" s="83">
        <v>46.939</v>
      </c>
      <c r="CT25" s="83">
        <v>0</v>
      </c>
      <c r="CU25" s="83">
        <v>0</v>
      </c>
      <c r="CV25" s="83">
        <v>0</v>
      </c>
      <c r="CW25" s="83">
        <v>0</v>
      </c>
      <c r="CX25" s="83">
        <v>0</v>
      </c>
      <c r="CY25" s="83">
        <v>0</v>
      </c>
      <c r="CZ25" s="83">
        <v>1.9730000000000001</v>
      </c>
      <c r="DA25" s="83">
        <v>0</v>
      </c>
      <c r="DB25" s="83">
        <v>0</v>
      </c>
      <c r="DC25" s="83">
        <v>5.399</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69.671999999999997</v>
      </c>
      <c r="DT25" s="83">
        <v>17.867000000000001</v>
      </c>
      <c r="DU25" s="83">
        <v>2.61</v>
      </c>
      <c r="DV25" s="83">
        <v>0</v>
      </c>
      <c r="DW25" s="83">
        <v>0</v>
      </c>
      <c r="DX25" s="83">
        <v>0</v>
      </c>
      <c r="DY25" s="83">
        <v>0</v>
      </c>
      <c r="DZ25" s="83">
        <v>0</v>
      </c>
      <c r="EA25" s="83">
        <v>0</v>
      </c>
      <c r="EB25" s="83">
        <v>2E-3</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9.81</v>
      </c>
      <c r="EU25" s="83">
        <v>0</v>
      </c>
      <c r="EV25" s="83">
        <v>0</v>
      </c>
      <c r="EW25" s="83">
        <v>0</v>
      </c>
      <c r="EX25" s="83">
        <v>0</v>
      </c>
      <c r="EY25" s="83">
        <v>0</v>
      </c>
      <c r="EZ25" s="83">
        <v>0</v>
      </c>
      <c r="FA25" s="83">
        <v>0</v>
      </c>
      <c r="FB25" s="83">
        <v>0</v>
      </c>
      <c r="FC25" s="83">
        <v>0</v>
      </c>
      <c r="FD25" s="83">
        <v>0</v>
      </c>
      <c r="FE25" s="83">
        <v>0</v>
      </c>
      <c r="FF25" s="83">
        <v>26.466999999999999</v>
      </c>
      <c r="FG25" s="83">
        <v>0</v>
      </c>
      <c r="FH25" s="83">
        <v>0</v>
      </c>
      <c r="FI25" s="83">
        <v>0</v>
      </c>
      <c r="FJ25" s="83">
        <v>0</v>
      </c>
      <c r="FK25" s="83">
        <v>0</v>
      </c>
      <c r="FL25" s="83">
        <v>0</v>
      </c>
      <c r="FM25" s="83">
        <v>0</v>
      </c>
      <c r="FN25" s="83">
        <v>9.5389999999999997</v>
      </c>
      <c r="FO25" s="83">
        <v>0</v>
      </c>
      <c r="FP25" s="83">
        <v>0</v>
      </c>
      <c r="FQ25" s="83">
        <v>0</v>
      </c>
      <c r="FR25" s="83">
        <v>2.3279999999999998</v>
      </c>
      <c r="FS25" s="83">
        <v>0</v>
      </c>
      <c r="FT25" s="83">
        <v>0</v>
      </c>
      <c r="FU25" s="83">
        <v>0</v>
      </c>
      <c r="FV25" s="83">
        <v>0</v>
      </c>
      <c r="FW25" s="83">
        <v>0</v>
      </c>
      <c r="FX25" s="83">
        <v>0</v>
      </c>
      <c r="FY25" s="83">
        <v>0</v>
      </c>
      <c r="FZ25" s="83">
        <v>0</v>
      </c>
      <c r="GA25" s="83">
        <v>8.0609999999999999</v>
      </c>
      <c r="GB25" s="83">
        <v>0</v>
      </c>
      <c r="GC25" s="83">
        <v>6.1619999999999999</v>
      </c>
      <c r="GD25" s="83">
        <v>0</v>
      </c>
      <c r="GE25" s="83">
        <v>0</v>
      </c>
      <c r="GF25" s="83">
        <v>0</v>
      </c>
      <c r="GG25" s="83">
        <v>5.774</v>
      </c>
      <c r="GH25" s="83">
        <v>0</v>
      </c>
      <c r="GI25" s="83">
        <v>0</v>
      </c>
      <c r="GJ25" s="83">
        <v>4.141</v>
      </c>
      <c r="GK25" s="83">
        <v>0</v>
      </c>
      <c r="GL25" s="83">
        <v>0</v>
      </c>
      <c r="GM25" s="83">
        <v>5.952</v>
      </c>
      <c r="GN25" s="83">
        <v>3.0539999999999998</v>
      </c>
      <c r="GO25" s="83">
        <v>26.946999999999999</v>
      </c>
      <c r="GP25" s="83">
        <v>0</v>
      </c>
      <c r="GQ25" s="83">
        <v>0</v>
      </c>
      <c r="GR25" s="83">
        <v>0</v>
      </c>
      <c r="GS25" s="83">
        <v>0</v>
      </c>
      <c r="GT25" s="83">
        <v>46.939</v>
      </c>
      <c r="GU25" s="83">
        <v>0</v>
      </c>
      <c r="GV25" s="83">
        <v>0</v>
      </c>
      <c r="GW25" s="83">
        <v>0</v>
      </c>
      <c r="GX25" s="83">
        <v>0</v>
      </c>
      <c r="GY25" s="83">
        <v>0</v>
      </c>
      <c r="GZ25" s="83">
        <v>0</v>
      </c>
      <c r="HA25" s="83">
        <v>1.9730000000000001</v>
      </c>
      <c r="HB25" s="83">
        <v>0</v>
      </c>
      <c r="HC25" s="83">
        <v>0</v>
      </c>
      <c r="HD25" s="83">
        <v>5.399</v>
      </c>
      <c r="HE25" s="83">
        <v>0</v>
      </c>
      <c r="HF25" s="83">
        <v>0</v>
      </c>
      <c r="HG25" s="83">
        <v>0</v>
      </c>
      <c r="HH25" s="83">
        <v>0</v>
      </c>
      <c r="HI25" s="83">
        <v>0</v>
      </c>
      <c r="HJ25" s="83">
        <v>0</v>
      </c>
      <c r="HK25" s="83">
        <v>90.150999999999996</v>
      </c>
      <c r="HL25" s="83">
        <v>9.81</v>
      </c>
      <c r="HM25" s="83">
        <v>0</v>
      </c>
      <c r="HN25" s="83">
        <v>26.466999999999999</v>
      </c>
      <c r="HO25" s="83">
        <v>11.867000000000001</v>
      </c>
      <c r="HP25" s="83">
        <v>0</v>
      </c>
      <c r="HQ25" s="83">
        <v>8.0609999999999999</v>
      </c>
      <c r="HR25" s="83">
        <v>6.1619999999999999</v>
      </c>
      <c r="HS25" s="83">
        <v>5.774</v>
      </c>
      <c r="HT25" s="83">
        <v>4.141</v>
      </c>
      <c r="HU25" s="83">
        <v>9.0060000000000002</v>
      </c>
      <c r="HV25" s="83">
        <v>26.946999999999999</v>
      </c>
      <c r="HW25" s="83">
        <v>0</v>
      </c>
      <c r="HX25" s="83">
        <v>48.911999999999999</v>
      </c>
      <c r="HY25" s="83">
        <v>5.399</v>
      </c>
      <c r="HZ25" s="83">
        <v>0</v>
      </c>
      <c r="IA25" s="83">
        <v>0</v>
      </c>
      <c r="IB25" s="83">
        <v>0</v>
      </c>
      <c r="IC25" s="83">
        <v>0</v>
      </c>
      <c r="ID25" s="83">
        <v>0</v>
      </c>
      <c r="IE25" s="83">
        <v>0</v>
      </c>
      <c r="IF25" s="83">
        <v>90.150999999999996</v>
      </c>
      <c r="IG25" s="83">
        <v>9.81</v>
      </c>
      <c r="IH25" s="83">
        <v>0</v>
      </c>
      <c r="II25" s="83">
        <v>26.466999999999999</v>
      </c>
      <c r="IJ25" s="83">
        <v>11.867000000000001</v>
      </c>
      <c r="IK25" s="83">
        <v>0</v>
      </c>
      <c r="IL25" s="83">
        <v>8.0609999999999999</v>
      </c>
      <c r="IM25" s="83">
        <v>6.1619999999999999</v>
      </c>
      <c r="IN25" s="83">
        <v>5.774</v>
      </c>
      <c r="IO25" s="83">
        <v>4.141</v>
      </c>
      <c r="IP25" s="83">
        <v>9.0060000000000002</v>
      </c>
      <c r="IQ25" s="83">
        <v>26.946999999999999</v>
      </c>
      <c r="IR25" s="83">
        <v>0</v>
      </c>
      <c r="IS25" s="83">
        <v>48.911999999999999</v>
      </c>
      <c r="IT25" s="83">
        <v>5.399</v>
      </c>
      <c r="IU25" s="83">
        <v>0</v>
      </c>
      <c r="IV25" s="84">
        <v>0</v>
      </c>
      <c r="IW25" s="81">
        <v>0</v>
      </c>
      <c r="IX25" s="81">
        <v>0</v>
      </c>
      <c r="IY25" s="81">
        <v>0</v>
      </c>
      <c r="IZ25" s="81">
        <v>0</v>
      </c>
      <c r="JA25" s="81">
        <v>0</v>
      </c>
      <c r="JB25" s="81">
        <v>0</v>
      </c>
      <c r="JC25" s="81">
        <v>0</v>
      </c>
      <c r="JD25" s="81">
        <v>0</v>
      </c>
      <c r="JE25" s="81">
        <v>4</v>
      </c>
      <c r="JF25" s="81">
        <v>3</v>
      </c>
      <c r="JG25" s="81">
        <v>1</v>
      </c>
      <c r="JH25" s="81">
        <v>0</v>
      </c>
      <c r="JI25" s="81">
        <v>0</v>
      </c>
      <c r="JJ25" s="81">
        <v>0</v>
      </c>
      <c r="JK25" s="81">
        <v>0</v>
      </c>
      <c r="JL25" s="81">
        <v>0</v>
      </c>
      <c r="JM25" s="81">
        <v>0</v>
      </c>
      <c r="JN25" s="81">
        <v>1</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2</v>
      </c>
      <c r="KG25" s="81">
        <v>0</v>
      </c>
      <c r="KH25" s="81">
        <v>0</v>
      </c>
      <c r="KI25" s="81">
        <v>0</v>
      </c>
      <c r="KJ25" s="81">
        <v>0</v>
      </c>
      <c r="KK25" s="81">
        <v>0</v>
      </c>
      <c r="KL25" s="81">
        <v>0</v>
      </c>
      <c r="KM25" s="81">
        <v>0</v>
      </c>
      <c r="KN25" s="81">
        <v>0</v>
      </c>
      <c r="KO25" s="81">
        <v>0</v>
      </c>
      <c r="KP25" s="81">
        <v>0</v>
      </c>
      <c r="KQ25" s="81">
        <v>0</v>
      </c>
      <c r="KR25" s="81">
        <v>1</v>
      </c>
      <c r="KS25" s="81">
        <v>0</v>
      </c>
      <c r="KT25" s="81">
        <v>0</v>
      </c>
      <c r="KU25" s="81">
        <v>0</v>
      </c>
      <c r="KV25" s="81">
        <v>0</v>
      </c>
      <c r="KW25" s="81">
        <v>0</v>
      </c>
      <c r="KX25" s="81">
        <v>0</v>
      </c>
      <c r="KY25" s="81">
        <v>0</v>
      </c>
      <c r="KZ25" s="81">
        <v>2</v>
      </c>
      <c r="LA25" s="81">
        <v>0</v>
      </c>
      <c r="LB25" s="81">
        <v>0</v>
      </c>
      <c r="LC25" s="81">
        <v>0</v>
      </c>
      <c r="LD25" s="81">
        <v>1</v>
      </c>
      <c r="LE25" s="81">
        <v>0</v>
      </c>
      <c r="LF25" s="81">
        <v>0</v>
      </c>
      <c r="LG25" s="81">
        <v>0</v>
      </c>
      <c r="LH25" s="81">
        <v>0</v>
      </c>
      <c r="LI25" s="81">
        <v>0</v>
      </c>
      <c r="LJ25" s="81">
        <v>0</v>
      </c>
      <c r="LK25" s="81">
        <v>0</v>
      </c>
      <c r="LL25" s="81">
        <v>0</v>
      </c>
      <c r="LM25" s="81">
        <v>2</v>
      </c>
      <c r="LN25" s="81">
        <v>0</v>
      </c>
      <c r="LO25" s="81">
        <v>1</v>
      </c>
      <c r="LP25" s="81">
        <v>0</v>
      </c>
      <c r="LQ25" s="81">
        <v>0</v>
      </c>
      <c r="LR25" s="81">
        <v>0</v>
      </c>
      <c r="LS25" s="81">
        <v>1</v>
      </c>
      <c r="LT25" s="81">
        <v>0</v>
      </c>
      <c r="LU25" s="81">
        <v>0</v>
      </c>
      <c r="LV25" s="81">
        <v>1</v>
      </c>
      <c r="LW25" s="81">
        <v>0</v>
      </c>
      <c r="LX25" s="81">
        <v>0</v>
      </c>
      <c r="LY25" s="81">
        <v>1</v>
      </c>
      <c r="LZ25" s="81">
        <v>1</v>
      </c>
      <c r="MA25" s="81">
        <v>5</v>
      </c>
      <c r="MB25" s="81">
        <v>0</v>
      </c>
      <c r="MC25" s="81">
        <v>0</v>
      </c>
      <c r="MD25" s="81">
        <v>0</v>
      </c>
      <c r="ME25" s="81">
        <v>0</v>
      </c>
      <c r="MF25" s="81">
        <v>2</v>
      </c>
      <c r="MG25" s="81">
        <v>0</v>
      </c>
      <c r="MH25" s="81">
        <v>0</v>
      </c>
      <c r="MI25" s="81">
        <v>0</v>
      </c>
      <c r="MJ25" s="81">
        <v>0</v>
      </c>
      <c r="MK25" s="81">
        <v>0</v>
      </c>
      <c r="ML25" s="81">
        <v>0</v>
      </c>
      <c r="MM25" s="81">
        <v>1</v>
      </c>
      <c r="MN25" s="81">
        <v>0</v>
      </c>
      <c r="MO25" s="81">
        <v>0</v>
      </c>
      <c r="MP25" s="81">
        <v>2</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4</v>
      </c>
      <c r="NG25" s="81">
        <v>3</v>
      </c>
      <c r="NH25" s="81">
        <v>1</v>
      </c>
      <c r="NI25" s="81">
        <v>0</v>
      </c>
      <c r="NJ25" s="81">
        <v>0</v>
      </c>
      <c r="NK25" s="81">
        <v>0</v>
      </c>
      <c r="NL25" s="81">
        <v>0</v>
      </c>
      <c r="NM25" s="81">
        <v>0</v>
      </c>
      <c r="NN25" s="81">
        <v>0</v>
      </c>
      <c r="NO25" s="81">
        <v>1</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2</v>
      </c>
      <c r="OH25" s="81">
        <v>0</v>
      </c>
      <c r="OI25" s="81">
        <v>0</v>
      </c>
      <c r="OJ25" s="81">
        <v>0</v>
      </c>
      <c r="OK25" s="81">
        <v>0</v>
      </c>
      <c r="OL25" s="81">
        <v>0</v>
      </c>
      <c r="OM25" s="81">
        <v>0</v>
      </c>
      <c r="ON25" s="81">
        <v>0</v>
      </c>
      <c r="OO25" s="81">
        <v>0</v>
      </c>
      <c r="OP25" s="81">
        <v>0</v>
      </c>
      <c r="OQ25" s="81">
        <v>0</v>
      </c>
      <c r="OR25" s="81">
        <v>0</v>
      </c>
      <c r="OS25" s="81">
        <v>1</v>
      </c>
      <c r="OT25" s="81">
        <v>0</v>
      </c>
      <c r="OU25" s="81">
        <v>0</v>
      </c>
      <c r="OV25" s="81">
        <v>0</v>
      </c>
      <c r="OW25" s="81">
        <v>0</v>
      </c>
      <c r="OX25" s="81">
        <v>0</v>
      </c>
      <c r="OY25" s="81">
        <v>0</v>
      </c>
      <c r="OZ25" s="81">
        <v>0</v>
      </c>
      <c r="PA25" s="81">
        <v>2</v>
      </c>
      <c r="PB25" s="81">
        <v>0</v>
      </c>
      <c r="PC25" s="81">
        <v>0</v>
      </c>
      <c r="PD25" s="81">
        <v>0</v>
      </c>
      <c r="PE25" s="81">
        <v>1</v>
      </c>
      <c r="PF25" s="81">
        <v>0</v>
      </c>
      <c r="PG25" s="81">
        <v>0</v>
      </c>
      <c r="PH25" s="81">
        <v>0</v>
      </c>
      <c r="PI25" s="81">
        <v>0</v>
      </c>
      <c r="PJ25" s="81">
        <v>0</v>
      </c>
      <c r="PK25" s="81">
        <v>0</v>
      </c>
      <c r="PL25" s="81">
        <v>0</v>
      </c>
      <c r="PM25" s="81">
        <v>0</v>
      </c>
      <c r="PN25" s="81">
        <v>2</v>
      </c>
      <c r="PO25" s="81">
        <v>0</v>
      </c>
      <c r="PP25" s="81">
        <v>1</v>
      </c>
      <c r="PQ25" s="81">
        <v>0</v>
      </c>
      <c r="PR25" s="81">
        <v>0</v>
      </c>
      <c r="PS25" s="81">
        <v>0</v>
      </c>
      <c r="PT25" s="81">
        <v>1</v>
      </c>
      <c r="PU25" s="81">
        <v>0</v>
      </c>
      <c r="PV25" s="81">
        <v>0</v>
      </c>
      <c r="PW25" s="81">
        <v>1</v>
      </c>
      <c r="PX25" s="81">
        <v>0</v>
      </c>
      <c r="PY25" s="81">
        <v>0</v>
      </c>
      <c r="PZ25" s="81">
        <v>1</v>
      </c>
      <c r="QA25" s="81">
        <v>1</v>
      </c>
      <c r="QB25" s="81">
        <v>5</v>
      </c>
      <c r="QC25" s="81">
        <v>0</v>
      </c>
      <c r="QD25" s="81">
        <v>0</v>
      </c>
      <c r="QE25" s="81">
        <v>0</v>
      </c>
      <c r="QF25" s="81">
        <v>0</v>
      </c>
      <c r="QG25" s="81">
        <v>2</v>
      </c>
      <c r="QH25" s="81">
        <v>0</v>
      </c>
      <c r="QI25" s="81">
        <v>0</v>
      </c>
      <c r="QJ25" s="81">
        <v>0</v>
      </c>
      <c r="QK25" s="81">
        <v>0</v>
      </c>
      <c r="QL25" s="81">
        <v>0</v>
      </c>
      <c r="QM25" s="81">
        <v>0</v>
      </c>
      <c r="QN25" s="81">
        <v>1</v>
      </c>
      <c r="QO25" s="81">
        <v>0</v>
      </c>
      <c r="QP25" s="81">
        <v>0</v>
      </c>
      <c r="QQ25" s="81">
        <v>2</v>
      </c>
      <c r="QR25" s="81">
        <v>0</v>
      </c>
      <c r="QS25" s="81">
        <v>0</v>
      </c>
      <c r="QT25" s="81">
        <v>0</v>
      </c>
      <c r="QU25" s="81">
        <v>0</v>
      </c>
      <c r="QV25" s="81">
        <v>0</v>
      </c>
      <c r="QW25" s="81">
        <v>0</v>
      </c>
      <c r="QX25" s="81">
        <v>9</v>
      </c>
      <c r="QY25" s="81">
        <v>2</v>
      </c>
      <c r="QZ25" s="81">
        <v>0</v>
      </c>
      <c r="RA25" s="81">
        <v>1</v>
      </c>
      <c r="RB25" s="81">
        <v>3</v>
      </c>
      <c r="RC25" s="81">
        <v>0</v>
      </c>
      <c r="RD25" s="81">
        <v>2</v>
      </c>
      <c r="RE25" s="81">
        <v>1</v>
      </c>
      <c r="RF25" s="81">
        <v>1</v>
      </c>
      <c r="RG25" s="81">
        <v>1</v>
      </c>
      <c r="RH25" s="81">
        <v>2</v>
      </c>
      <c r="RI25" s="81">
        <v>5</v>
      </c>
      <c r="RJ25" s="81">
        <v>0</v>
      </c>
      <c r="RK25" s="81">
        <v>3</v>
      </c>
      <c r="RL25" s="81">
        <v>2</v>
      </c>
      <c r="RM25" s="81">
        <v>0</v>
      </c>
      <c r="RN25" s="81">
        <v>0</v>
      </c>
      <c r="RO25" s="81">
        <v>0</v>
      </c>
      <c r="RP25" s="81">
        <v>0</v>
      </c>
      <c r="RQ25" s="81">
        <v>0</v>
      </c>
      <c r="RR25" s="81">
        <v>0</v>
      </c>
      <c r="RS25" s="81">
        <v>9</v>
      </c>
      <c r="RT25" s="81">
        <v>2</v>
      </c>
      <c r="RU25" s="81">
        <v>0</v>
      </c>
      <c r="RV25" s="81">
        <v>1</v>
      </c>
      <c r="RW25" s="81">
        <v>3</v>
      </c>
      <c r="RX25" s="81">
        <v>0</v>
      </c>
      <c r="RY25" s="81">
        <v>2</v>
      </c>
      <c r="RZ25" s="81">
        <v>1</v>
      </c>
      <c r="SA25" s="81">
        <v>1</v>
      </c>
      <c r="SB25" s="81">
        <v>1</v>
      </c>
      <c r="SC25" s="81">
        <v>2</v>
      </c>
      <c r="SD25" s="81">
        <v>5</v>
      </c>
      <c r="SE25" s="81">
        <v>0</v>
      </c>
      <c r="SF25" s="81">
        <v>3</v>
      </c>
      <c r="SG25" s="81">
        <v>2</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2270</v>
      </c>
      <c r="B10" s="80">
        <v>2</v>
      </c>
      <c r="C10" s="80">
        <v>18</v>
      </c>
      <c r="D10" s="80">
        <v>2</v>
      </c>
      <c r="E10" s="80">
        <v>2022</v>
      </c>
      <c r="F10" s="80" t="s">
        <v>568</v>
      </c>
      <c r="G10" s="182" t="s">
        <v>2267</v>
      </c>
      <c r="H10" s="80" t="s">
        <v>2268</v>
      </c>
      <c r="I10" s="173"/>
      <c r="J10" s="83">
        <v>353120</v>
      </c>
      <c r="K10" s="81">
        <v>450092964</v>
      </c>
      <c r="L10" s="81">
        <v>419180</v>
      </c>
      <c r="M10" s="81">
        <v>533604314.00000006</v>
      </c>
      <c r="N10" s="81">
        <v>68200</v>
      </c>
      <c r="O10" s="81">
        <v>168588840.99999997</v>
      </c>
      <c r="P10" s="81">
        <v>3789</v>
      </c>
      <c r="Q10" s="81">
        <v>24048967</v>
      </c>
      <c r="R10" s="81">
        <v>0</v>
      </c>
      <c r="S10" s="81">
        <v>0</v>
      </c>
      <c r="T10" s="81">
        <v>8132.9999999999991</v>
      </c>
      <c r="U10" s="81">
        <v>892</v>
      </c>
      <c r="V10" s="81">
        <v>1062</v>
      </c>
      <c r="W10" s="81">
        <v>56961362</v>
      </c>
      <c r="X10" s="81">
        <v>5468272</v>
      </c>
      <c r="Y10" s="81">
        <v>6512675</v>
      </c>
      <c r="Z10" s="81">
        <v>1245277395</v>
      </c>
      <c r="AA10" s="81">
        <v>660729957</v>
      </c>
      <c r="AB10" s="81">
        <v>3082785547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2294</v>
      </c>
      <c r="B11" s="80">
        <v>3</v>
      </c>
      <c r="C11" s="80">
        <v>18</v>
      </c>
      <c r="D11" s="80">
        <v>3</v>
      </c>
      <c r="E11" s="80">
        <v>2022</v>
      </c>
      <c r="F11" s="80" t="s">
        <v>568</v>
      </c>
      <c r="G11" s="182" t="s">
        <v>2291</v>
      </c>
      <c r="H11" s="80" t="s">
        <v>2292</v>
      </c>
      <c r="I11" s="173"/>
      <c r="J11" s="83">
        <v>161812</v>
      </c>
      <c r="K11" s="81">
        <v>210602011</v>
      </c>
      <c r="L11" s="81">
        <v>312571</v>
      </c>
      <c r="M11" s="81">
        <v>406939580.00000006</v>
      </c>
      <c r="N11" s="81">
        <v>70500</v>
      </c>
      <c r="O11" s="81">
        <v>179598111.00000003</v>
      </c>
      <c r="P11" s="81">
        <v>782</v>
      </c>
      <c r="Q11" s="81">
        <v>4957989</v>
      </c>
      <c r="R11" s="81">
        <v>0</v>
      </c>
      <c r="S11" s="81">
        <v>0</v>
      </c>
      <c r="T11" s="81">
        <v>0</v>
      </c>
      <c r="U11" s="81">
        <v>0</v>
      </c>
      <c r="V11" s="81">
        <v>0</v>
      </c>
      <c r="W11" s="81">
        <v>0</v>
      </c>
      <c r="X11" s="81">
        <v>0</v>
      </c>
      <c r="Y11" s="81">
        <v>0</v>
      </c>
      <c r="Z11" s="81">
        <v>802097691.00000012</v>
      </c>
      <c r="AA11" s="81">
        <v>211825552</v>
      </c>
      <c r="AB11" s="81">
        <v>1119647088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2402</v>
      </c>
      <c r="B12" s="80">
        <v>4</v>
      </c>
      <c r="C12" s="80">
        <v>18</v>
      </c>
      <c r="D12" s="80">
        <v>4</v>
      </c>
      <c r="E12" s="80">
        <v>2022</v>
      </c>
      <c r="F12" s="80" t="s">
        <v>568</v>
      </c>
      <c r="G12" s="182" t="s">
        <v>2399</v>
      </c>
      <c r="H12" s="80" t="s">
        <v>2400</v>
      </c>
      <c r="I12" s="173"/>
      <c r="J12" s="83">
        <v>46838</v>
      </c>
      <c r="K12" s="81">
        <v>56667722.000000007</v>
      </c>
      <c r="L12" s="81">
        <v>741755</v>
      </c>
      <c r="M12" s="81">
        <v>904821573</v>
      </c>
      <c r="N12" s="81">
        <v>87600</v>
      </c>
      <c r="O12" s="81">
        <v>241299465</v>
      </c>
      <c r="P12" s="81">
        <v>0</v>
      </c>
      <c r="Q12" s="81">
        <v>0</v>
      </c>
      <c r="R12" s="81">
        <v>0</v>
      </c>
      <c r="S12" s="81">
        <v>0</v>
      </c>
      <c r="T12" s="81">
        <v>0</v>
      </c>
      <c r="U12" s="81">
        <v>0</v>
      </c>
      <c r="V12" s="81">
        <v>0</v>
      </c>
      <c r="W12" s="81">
        <v>0</v>
      </c>
      <c r="X12" s="81">
        <v>0</v>
      </c>
      <c r="Y12" s="81">
        <v>0</v>
      </c>
      <c r="Z12" s="81">
        <v>1202788760</v>
      </c>
      <c r="AA12" s="81">
        <v>23340734</v>
      </c>
      <c r="AB12" s="81">
        <v>277987818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2430</v>
      </c>
      <c r="B13" s="80">
        <v>5</v>
      </c>
      <c r="C13" s="80">
        <v>18</v>
      </c>
      <c r="D13" s="80">
        <v>5</v>
      </c>
      <c r="E13" s="80">
        <v>2022</v>
      </c>
      <c r="F13" s="80" t="s">
        <v>568</v>
      </c>
      <c r="G13" s="182" t="s">
        <v>2427</v>
      </c>
      <c r="H13" s="80" t="s">
        <v>2428</v>
      </c>
      <c r="I13" s="173"/>
      <c r="J13" s="83">
        <v>157936</v>
      </c>
      <c r="K13" s="81">
        <v>159989825.00000003</v>
      </c>
      <c r="L13" s="81">
        <v>396004</v>
      </c>
      <c r="M13" s="81">
        <v>404372245.99999994</v>
      </c>
      <c r="N13" s="81">
        <v>488700</v>
      </c>
      <c r="O13" s="81">
        <v>1354513942</v>
      </c>
      <c r="P13" s="81">
        <v>0</v>
      </c>
      <c r="Q13" s="81">
        <v>0</v>
      </c>
      <c r="R13" s="81">
        <v>0</v>
      </c>
      <c r="S13" s="81">
        <v>0</v>
      </c>
      <c r="T13" s="81">
        <v>0</v>
      </c>
      <c r="U13" s="81">
        <v>0</v>
      </c>
      <c r="V13" s="81">
        <v>0</v>
      </c>
      <c r="W13" s="81">
        <v>0</v>
      </c>
      <c r="X13" s="81">
        <v>0</v>
      </c>
      <c r="Y13" s="81">
        <v>0</v>
      </c>
      <c r="Z13" s="81">
        <v>1918876013</v>
      </c>
      <c r="AA13" s="81">
        <v>241928698</v>
      </c>
      <c r="AB13" s="81">
        <v>1203422474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2322</v>
      </c>
      <c r="B14" s="80">
        <v>6</v>
      </c>
      <c r="C14" s="80">
        <v>18</v>
      </c>
      <c r="D14" s="80">
        <v>6</v>
      </c>
      <c r="E14" s="80">
        <v>2022</v>
      </c>
      <c r="F14" s="80" t="s">
        <v>568</v>
      </c>
      <c r="G14" s="182" t="s">
        <v>2319</v>
      </c>
      <c r="H14" s="80" t="s">
        <v>2320</v>
      </c>
      <c r="I14" s="173"/>
      <c r="J14" s="83">
        <v>273006</v>
      </c>
      <c r="K14" s="81">
        <v>354854527</v>
      </c>
      <c r="L14" s="81">
        <v>1203422</v>
      </c>
      <c r="M14" s="81">
        <v>1562811517</v>
      </c>
      <c r="N14" s="81">
        <v>566000</v>
      </c>
      <c r="O14" s="81">
        <v>1373693356</v>
      </c>
      <c r="P14" s="81">
        <v>15238</v>
      </c>
      <c r="Q14" s="81">
        <v>94464975.000000015</v>
      </c>
      <c r="R14" s="81">
        <v>26.316079999999999</v>
      </c>
      <c r="S14" s="81">
        <v>219160.30267</v>
      </c>
      <c r="T14" s="81">
        <v>0</v>
      </c>
      <c r="U14" s="81">
        <v>920</v>
      </c>
      <c r="V14" s="81">
        <v>3608</v>
      </c>
      <c r="W14" s="81">
        <v>0</v>
      </c>
      <c r="X14" s="81">
        <v>5642666</v>
      </c>
      <c r="Y14" s="81">
        <v>22124747</v>
      </c>
      <c r="Z14" s="81">
        <v>3413810948.30267</v>
      </c>
      <c r="AA14" s="81">
        <v>354576271</v>
      </c>
      <c r="AB14" s="81">
        <v>1789214783</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2410</v>
      </c>
      <c r="B15" s="80">
        <v>7</v>
      </c>
      <c r="C15" s="80">
        <v>18</v>
      </c>
      <c r="D15" s="80">
        <v>7</v>
      </c>
      <c r="E15" s="80">
        <v>2022</v>
      </c>
      <c r="F15" s="80" t="s">
        <v>568</v>
      </c>
      <c r="G15" s="182" t="s">
        <v>2407</v>
      </c>
      <c r="H15" s="80" t="s">
        <v>2408</v>
      </c>
      <c r="I15" s="173"/>
      <c r="J15" s="83">
        <v>379200</v>
      </c>
      <c r="K15" s="81">
        <v>494695183.00000006</v>
      </c>
      <c r="L15" s="81">
        <v>1269566</v>
      </c>
      <c r="M15" s="81">
        <v>1656251780</v>
      </c>
      <c r="N15" s="81">
        <v>357600</v>
      </c>
      <c r="O15" s="81">
        <v>880541313</v>
      </c>
      <c r="P15" s="81">
        <v>7365</v>
      </c>
      <c r="Q15" s="81">
        <v>46709531.999999993</v>
      </c>
      <c r="R15" s="81">
        <v>0</v>
      </c>
      <c r="S15" s="81">
        <v>0</v>
      </c>
      <c r="T15" s="81">
        <v>0</v>
      </c>
      <c r="U15" s="81">
        <v>0</v>
      </c>
      <c r="V15" s="81">
        <v>0</v>
      </c>
      <c r="W15" s="81">
        <v>0</v>
      </c>
      <c r="X15" s="81">
        <v>0</v>
      </c>
      <c r="Y15" s="81">
        <v>0</v>
      </c>
      <c r="Z15" s="81">
        <v>3078197807.9999995</v>
      </c>
      <c r="AA15" s="81">
        <v>699410048</v>
      </c>
      <c r="AB15" s="81">
        <v>3015688949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2342</v>
      </c>
      <c r="B16" s="80">
        <v>8</v>
      </c>
      <c r="C16" s="80">
        <v>18</v>
      </c>
      <c r="D16" s="80">
        <v>8</v>
      </c>
      <c r="E16" s="80">
        <v>2022</v>
      </c>
      <c r="F16" s="80" t="s">
        <v>568</v>
      </c>
      <c r="G16" s="182" t="s">
        <v>2339</v>
      </c>
      <c r="H16" s="80" t="s">
        <v>2340</v>
      </c>
      <c r="I16" s="173"/>
      <c r="J16" s="83">
        <v>56773</v>
      </c>
      <c r="K16" s="81">
        <v>71290945.999999985</v>
      </c>
      <c r="L16" s="81">
        <v>830666</v>
      </c>
      <c r="M16" s="81">
        <v>1049029630</v>
      </c>
      <c r="N16" s="81">
        <v>28700</v>
      </c>
      <c r="O16" s="81">
        <v>92923329</v>
      </c>
      <c r="P16" s="81">
        <v>0</v>
      </c>
      <c r="Q16" s="81">
        <v>0</v>
      </c>
      <c r="R16" s="81">
        <v>0</v>
      </c>
      <c r="S16" s="81">
        <v>0</v>
      </c>
      <c r="T16" s="81">
        <v>0</v>
      </c>
      <c r="U16" s="81">
        <v>0</v>
      </c>
      <c r="V16" s="81">
        <v>0</v>
      </c>
      <c r="W16" s="81">
        <v>0</v>
      </c>
      <c r="X16" s="81">
        <v>0</v>
      </c>
      <c r="Y16" s="81">
        <v>0</v>
      </c>
      <c r="Z16" s="81">
        <v>1213243905</v>
      </c>
      <c r="AA16" s="81">
        <v>26586784.000000004</v>
      </c>
      <c r="AB16" s="81">
        <v>283106452</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2314</v>
      </c>
      <c r="B17" s="80">
        <v>9</v>
      </c>
      <c r="C17" s="80">
        <v>18</v>
      </c>
      <c r="D17" s="80">
        <v>9</v>
      </c>
      <c r="E17" s="80">
        <v>2022</v>
      </c>
      <c r="F17" s="80" t="s">
        <v>568</v>
      </c>
      <c r="G17" s="182" t="s">
        <v>2311</v>
      </c>
      <c r="H17" s="80" t="s">
        <v>2312</v>
      </c>
      <c r="I17" s="173"/>
      <c r="J17" s="83">
        <v>166000</v>
      </c>
      <c r="K17" s="81">
        <v>207089640</v>
      </c>
      <c r="L17" s="81">
        <v>197553</v>
      </c>
      <c r="M17" s="81">
        <v>246543815</v>
      </c>
      <c r="N17" s="81">
        <v>70200</v>
      </c>
      <c r="O17" s="81">
        <v>189576350.00000003</v>
      </c>
      <c r="P17" s="81">
        <v>2204</v>
      </c>
      <c r="Q17" s="81">
        <v>13610247</v>
      </c>
      <c r="R17" s="81">
        <v>0</v>
      </c>
      <c r="S17" s="81">
        <v>0</v>
      </c>
      <c r="T17" s="81">
        <v>0</v>
      </c>
      <c r="U17" s="81">
        <v>0</v>
      </c>
      <c r="V17" s="81">
        <v>0</v>
      </c>
      <c r="W17" s="81">
        <v>0</v>
      </c>
      <c r="X17" s="81">
        <v>0</v>
      </c>
      <c r="Y17" s="81">
        <v>0</v>
      </c>
      <c r="Z17" s="81">
        <v>656820052</v>
      </c>
      <c r="AA17" s="81">
        <v>256490056.99999997</v>
      </c>
      <c r="AB17" s="81">
        <v>1214598704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2326</v>
      </c>
      <c r="B18" s="80">
        <v>10</v>
      </c>
      <c r="C18" s="80">
        <v>18</v>
      </c>
      <c r="D18" s="80">
        <v>10</v>
      </c>
      <c r="E18" s="80">
        <v>2022</v>
      </c>
      <c r="F18" s="80" t="s">
        <v>568</v>
      </c>
      <c r="G18" s="182" t="s">
        <v>2323</v>
      </c>
      <c r="H18" s="80" t="s">
        <v>2324</v>
      </c>
      <c r="I18" s="173"/>
      <c r="J18" s="83">
        <v>285220</v>
      </c>
      <c r="K18" s="81">
        <v>365901827.99999994</v>
      </c>
      <c r="L18" s="81">
        <v>964377</v>
      </c>
      <c r="M18" s="81">
        <v>1237333514</v>
      </c>
      <c r="N18" s="81">
        <v>77600</v>
      </c>
      <c r="O18" s="81">
        <v>183031858</v>
      </c>
      <c r="P18" s="81">
        <v>1124</v>
      </c>
      <c r="Q18" s="81">
        <v>6943648.0000000009</v>
      </c>
      <c r="R18" s="81">
        <v>0</v>
      </c>
      <c r="S18" s="81">
        <v>0</v>
      </c>
      <c r="T18" s="81">
        <v>19196</v>
      </c>
      <c r="U18" s="81">
        <v>2087</v>
      </c>
      <c r="V18" s="81">
        <v>2878</v>
      </c>
      <c r="W18" s="81">
        <v>133144269.00000001</v>
      </c>
      <c r="X18" s="81">
        <v>12798956</v>
      </c>
      <c r="Y18" s="81">
        <v>17650839</v>
      </c>
      <c r="Z18" s="81">
        <v>1956804912</v>
      </c>
      <c r="AA18" s="81">
        <v>533178370</v>
      </c>
      <c r="AB18" s="81">
        <v>2299444257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2366</v>
      </c>
      <c r="B19" s="80">
        <v>11</v>
      </c>
      <c r="C19" s="80">
        <v>18</v>
      </c>
      <c r="D19" s="80">
        <v>11</v>
      </c>
      <c r="E19" s="80">
        <v>2022</v>
      </c>
      <c r="F19" s="80" t="s">
        <v>568</v>
      </c>
      <c r="G19" s="182" t="s">
        <v>2363</v>
      </c>
      <c r="H19" s="80" t="s">
        <v>2364</v>
      </c>
      <c r="I19" s="173"/>
      <c r="J19" s="83">
        <v>15261</v>
      </c>
      <c r="K19" s="81">
        <v>17196034</v>
      </c>
      <c r="L19" s="81">
        <v>31509</v>
      </c>
      <c r="M19" s="81">
        <v>35696904</v>
      </c>
      <c r="N19" s="81">
        <v>242700</v>
      </c>
      <c r="O19" s="81">
        <v>719873054</v>
      </c>
      <c r="P19" s="81">
        <v>0</v>
      </c>
      <c r="Q19" s="81">
        <v>0</v>
      </c>
      <c r="R19" s="81">
        <v>0</v>
      </c>
      <c r="S19" s="81">
        <v>0</v>
      </c>
      <c r="T19" s="81">
        <v>0</v>
      </c>
      <c r="U19" s="81">
        <v>0</v>
      </c>
      <c r="V19" s="81">
        <v>0</v>
      </c>
      <c r="W19" s="81">
        <v>0</v>
      </c>
      <c r="X19" s="81">
        <v>0</v>
      </c>
      <c r="Y19" s="81">
        <v>0</v>
      </c>
      <c r="Z19" s="81">
        <v>772765992</v>
      </c>
      <c r="AA19" s="81">
        <v>7307520.0000000009</v>
      </c>
      <c r="AB19" s="81">
        <v>80316423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2418</v>
      </c>
      <c r="B20" s="80">
        <v>12</v>
      </c>
      <c r="C20" s="80">
        <v>18</v>
      </c>
      <c r="D20" s="80">
        <v>12</v>
      </c>
      <c r="E20" s="80">
        <v>2022</v>
      </c>
      <c r="F20" s="80" t="s">
        <v>568</v>
      </c>
      <c r="G20" s="182" t="s">
        <v>2415</v>
      </c>
      <c r="H20" s="80" t="s">
        <v>2416</v>
      </c>
      <c r="I20" s="173"/>
      <c r="J20" s="83">
        <v>154574</v>
      </c>
      <c r="K20" s="81">
        <v>207805835</v>
      </c>
      <c r="L20" s="81">
        <v>1316577</v>
      </c>
      <c r="M20" s="81">
        <v>1767387571.9999998</v>
      </c>
      <c r="N20" s="81">
        <v>5300</v>
      </c>
      <c r="O20" s="81">
        <v>8854199.0000000019</v>
      </c>
      <c r="P20" s="81">
        <v>174</v>
      </c>
      <c r="Q20" s="81">
        <v>1092258</v>
      </c>
      <c r="R20" s="81">
        <v>0</v>
      </c>
      <c r="S20" s="81">
        <v>0</v>
      </c>
      <c r="T20" s="81">
        <v>0</v>
      </c>
      <c r="U20" s="81">
        <v>0</v>
      </c>
      <c r="V20" s="81">
        <v>0</v>
      </c>
      <c r="W20" s="81">
        <v>0</v>
      </c>
      <c r="X20" s="81">
        <v>0</v>
      </c>
      <c r="Y20" s="81">
        <v>0</v>
      </c>
      <c r="Z20" s="81">
        <v>1985139863.9999998</v>
      </c>
      <c r="AA20" s="81">
        <v>57947264</v>
      </c>
      <c r="AB20" s="81">
        <v>600966009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2241</v>
      </c>
      <c r="B21" s="80">
        <v>13</v>
      </c>
      <c r="C21" s="80">
        <v>18</v>
      </c>
      <c r="D21" s="80">
        <v>13</v>
      </c>
      <c r="E21" s="80">
        <v>2022</v>
      </c>
      <c r="F21" s="80" t="s">
        <v>568</v>
      </c>
      <c r="G21" s="182" t="s">
        <v>2222</v>
      </c>
      <c r="H21" s="80" t="s">
        <v>2223</v>
      </c>
      <c r="I21" s="173"/>
      <c r="J21" s="83">
        <v>1738950</v>
      </c>
      <c r="K21" s="81">
        <v>2180969352</v>
      </c>
      <c r="L21" s="81">
        <v>675113</v>
      </c>
      <c r="M21" s="81">
        <v>846057688</v>
      </c>
      <c r="N21" s="81">
        <v>103300</v>
      </c>
      <c r="O21" s="81">
        <v>217876312</v>
      </c>
      <c r="P21" s="81">
        <v>7177</v>
      </c>
      <c r="Q21" s="81">
        <v>44329995.000000007</v>
      </c>
      <c r="R21" s="81">
        <v>0</v>
      </c>
      <c r="S21" s="81">
        <v>0</v>
      </c>
      <c r="T21" s="81">
        <v>30998</v>
      </c>
      <c r="U21" s="81">
        <v>5087</v>
      </c>
      <c r="V21" s="81">
        <v>2110</v>
      </c>
      <c r="W21" s="81">
        <v>215221832</v>
      </c>
      <c r="X21" s="81">
        <v>31193239.000000004</v>
      </c>
      <c r="Y21" s="81">
        <v>12937783.999999998</v>
      </c>
      <c r="Z21" s="81">
        <v>3548586202.0000005</v>
      </c>
      <c r="AA21" s="81">
        <v>3627398247</v>
      </c>
      <c r="AB21" s="81">
        <v>14356323119.999998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2266</v>
      </c>
      <c r="B22" s="80">
        <v>14</v>
      </c>
      <c r="C22" s="80">
        <v>18</v>
      </c>
      <c r="D22" s="80">
        <v>14</v>
      </c>
      <c r="E22" s="80">
        <v>2022</v>
      </c>
      <c r="F22" s="80" t="s">
        <v>568</v>
      </c>
      <c r="G22" s="182" t="s">
        <v>2263</v>
      </c>
      <c r="H22" s="80" t="s">
        <v>2264</v>
      </c>
      <c r="I22" s="173"/>
      <c r="J22" s="83">
        <v>726445</v>
      </c>
      <c r="K22" s="81">
        <v>967751060.99999988</v>
      </c>
      <c r="L22" s="81">
        <v>3165472</v>
      </c>
      <c r="M22" s="81">
        <v>4212472014.9999995</v>
      </c>
      <c r="N22" s="81">
        <v>177800</v>
      </c>
      <c r="O22" s="81">
        <v>418414310</v>
      </c>
      <c r="P22" s="81">
        <v>2706</v>
      </c>
      <c r="Q22" s="81">
        <v>17041683.000000004</v>
      </c>
      <c r="R22" s="81">
        <v>29.106729999999999</v>
      </c>
      <c r="S22" s="81">
        <v>242400.87929000001</v>
      </c>
      <c r="T22" s="81">
        <v>0</v>
      </c>
      <c r="U22" s="81">
        <v>0</v>
      </c>
      <c r="V22" s="81">
        <v>0</v>
      </c>
      <c r="W22" s="81">
        <v>0</v>
      </c>
      <c r="X22" s="81">
        <v>0</v>
      </c>
      <c r="Y22" s="81">
        <v>0</v>
      </c>
      <c r="Z22" s="81">
        <v>5615921469.8792896</v>
      </c>
      <c r="AA22" s="81">
        <v>924436468</v>
      </c>
      <c r="AB22" s="81">
        <v>4690546013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2278</v>
      </c>
      <c r="B23" s="80">
        <v>15</v>
      </c>
      <c r="C23" s="80">
        <v>18</v>
      </c>
      <c r="D23" s="80">
        <v>15</v>
      </c>
      <c r="E23" s="80">
        <v>2022</v>
      </c>
      <c r="F23" s="80" t="s">
        <v>568</v>
      </c>
      <c r="G23" s="182" t="s">
        <v>2275</v>
      </c>
      <c r="H23" s="80" t="s">
        <v>2276</v>
      </c>
      <c r="I23" s="173"/>
      <c r="J23" s="83">
        <v>59871</v>
      </c>
      <c r="K23" s="81">
        <v>70833123</v>
      </c>
      <c r="L23" s="81">
        <v>723240</v>
      </c>
      <c r="M23" s="81">
        <v>859480628</v>
      </c>
      <c r="N23" s="81">
        <v>33100</v>
      </c>
      <c r="O23" s="81">
        <v>92185265</v>
      </c>
      <c r="P23" s="81">
        <v>0</v>
      </c>
      <c r="Q23" s="81">
        <v>0</v>
      </c>
      <c r="R23" s="81">
        <v>0</v>
      </c>
      <c r="S23" s="81">
        <v>0</v>
      </c>
      <c r="T23" s="81">
        <v>0</v>
      </c>
      <c r="U23" s="81">
        <v>0</v>
      </c>
      <c r="V23" s="81">
        <v>0</v>
      </c>
      <c r="W23" s="81">
        <v>0</v>
      </c>
      <c r="X23" s="81">
        <v>0</v>
      </c>
      <c r="Y23" s="81">
        <v>0</v>
      </c>
      <c r="Z23" s="81">
        <v>1022499016</v>
      </c>
      <c r="AA23" s="81">
        <v>29351509.999999996</v>
      </c>
      <c r="AB23" s="81">
        <v>339612008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2350</v>
      </c>
      <c r="B24" s="80">
        <v>16</v>
      </c>
      <c r="C24" s="80">
        <v>18</v>
      </c>
      <c r="D24" s="80">
        <v>16</v>
      </c>
      <c r="E24" s="80">
        <v>2022</v>
      </c>
      <c r="F24" s="80" t="s">
        <v>568</v>
      </c>
      <c r="G24" s="182" t="s">
        <v>2347</v>
      </c>
      <c r="H24" s="80" t="s">
        <v>2348</v>
      </c>
      <c r="I24" s="173"/>
      <c r="J24" s="83">
        <v>148594</v>
      </c>
      <c r="K24" s="81">
        <v>195708897.99999997</v>
      </c>
      <c r="L24" s="81">
        <v>619120</v>
      </c>
      <c r="M24" s="81">
        <v>814381329</v>
      </c>
      <c r="N24" s="81">
        <v>545400</v>
      </c>
      <c r="O24" s="81">
        <v>1423247835</v>
      </c>
      <c r="P24" s="81">
        <v>6180</v>
      </c>
      <c r="Q24" s="81">
        <v>38858178</v>
      </c>
      <c r="R24" s="81">
        <v>0</v>
      </c>
      <c r="S24" s="81">
        <v>0</v>
      </c>
      <c r="T24" s="81">
        <v>0</v>
      </c>
      <c r="U24" s="81">
        <v>0</v>
      </c>
      <c r="V24" s="81">
        <v>12</v>
      </c>
      <c r="W24" s="81">
        <v>0</v>
      </c>
      <c r="X24" s="81">
        <v>0</v>
      </c>
      <c r="Y24" s="81">
        <v>74564.999999999985</v>
      </c>
      <c r="Z24" s="81">
        <v>2472270804.9999995</v>
      </c>
      <c r="AA24" s="81">
        <v>77155981</v>
      </c>
      <c r="AB24" s="81">
        <v>746055142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2302</v>
      </c>
      <c r="B25" s="80">
        <v>17</v>
      </c>
      <c r="C25" s="80">
        <v>18</v>
      </c>
      <c r="D25" s="80">
        <v>17</v>
      </c>
      <c r="E25" s="80">
        <v>2022</v>
      </c>
      <c r="F25" s="80" t="s">
        <v>568</v>
      </c>
      <c r="G25" s="182" t="s">
        <v>2299</v>
      </c>
      <c r="H25" s="80" t="s">
        <v>2300</v>
      </c>
      <c r="I25" s="173"/>
      <c r="J25" s="83">
        <v>712203</v>
      </c>
      <c r="K25" s="81">
        <v>927600312.99999988</v>
      </c>
      <c r="L25" s="81">
        <v>1670704</v>
      </c>
      <c r="M25" s="81">
        <v>2172587825</v>
      </c>
      <c r="N25" s="81">
        <v>394800</v>
      </c>
      <c r="O25" s="81">
        <v>983973283</v>
      </c>
      <c r="P25" s="81">
        <v>12606</v>
      </c>
      <c r="Q25" s="81">
        <v>80017719</v>
      </c>
      <c r="R25" s="81">
        <v>0</v>
      </c>
      <c r="S25" s="81">
        <v>0</v>
      </c>
      <c r="T25" s="81">
        <v>389067</v>
      </c>
      <c r="U25" s="81">
        <v>7579</v>
      </c>
      <c r="V25" s="81">
        <v>6862</v>
      </c>
      <c r="W25" s="81">
        <v>2721101937</v>
      </c>
      <c r="X25" s="81">
        <v>46476881</v>
      </c>
      <c r="Y25" s="81">
        <v>42078520</v>
      </c>
      <c r="Z25" s="81">
        <v>6973836477.999999</v>
      </c>
      <c r="AA25" s="81">
        <v>1186941962</v>
      </c>
      <c r="AB25" s="81">
        <v>5507146821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2274</v>
      </c>
      <c r="B26" s="80">
        <v>18</v>
      </c>
      <c r="C26" s="80">
        <v>18</v>
      </c>
      <c r="D26" s="80">
        <v>18</v>
      </c>
      <c r="E26" s="80">
        <v>2022</v>
      </c>
      <c r="F26" s="80" t="s">
        <v>568</v>
      </c>
      <c r="G26" s="182" t="s">
        <v>2271</v>
      </c>
      <c r="H26" s="80" t="s">
        <v>2272</v>
      </c>
      <c r="I26" s="173"/>
      <c r="J26" s="83">
        <v>87005</v>
      </c>
      <c r="K26" s="81">
        <v>109819027</v>
      </c>
      <c r="L26" s="81">
        <v>406264</v>
      </c>
      <c r="M26" s="81">
        <v>512927600</v>
      </c>
      <c r="N26" s="81">
        <v>270400</v>
      </c>
      <c r="O26" s="81">
        <v>765760351</v>
      </c>
      <c r="P26" s="81">
        <v>1321</v>
      </c>
      <c r="Q26" s="81">
        <v>8305189</v>
      </c>
      <c r="R26" s="81">
        <v>0</v>
      </c>
      <c r="S26" s="81">
        <v>0</v>
      </c>
      <c r="T26" s="81">
        <v>0</v>
      </c>
      <c r="U26" s="81">
        <v>0</v>
      </c>
      <c r="V26" s="81">
        <v>0</v>
      </c>
      <c r="W26" s="81">
        <v>0</v>
      </c>
      <c r="X26" s="81">
        <v>0</v>
      </c>
      <c r="Y26" s="81">
        <v>0</v>
      </c>
      <c r="Z26" s="81">
        <v>1396812167</v>
      </c>
      <c r="AA26" s="81">
        <v>31374836</v>
      </c>
      <c r="AB26" s="81">
        <v>373034417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2426</v>
      </c>
      <c r="B27" s="80">
        <v>19</v>
      </c>
      <c r="C27" s="80">
        <v>18</v>
      </c>
      <c r="D27" s="80">
        <v>19</v>
      </c>
      <c r="E27" s="80">
        <v>2022</v>
      </c>
      <c r="F27" s="80" t="s">
        <v>568</v>
      </c>
      <c r="G27" s="182" t="s">
        <v>2423</v>
      </c>
      <c r="H27" s="80" t="s">
        <v>2424</v>
      </c>
      <c r="I27" s="173"/>
      <c r="J27" s="83">
        <v>584307</v>
      </c>
      <c r="K27" s="81">
        <v>737802802</v>
      </c>
      <c r="L27" s="81">
        <v>1018104</v>
      </c>
      <c r="M27" s="81">
        <v>1285722846</v>
      </c>
      <c r="N27" s="81">
        <v>561100</v>
      </c>
      <c r="O27" s="81">
        <v>1425280523.0000002</v>
      </c>
      <c r="P27" s="81">
        <v>2235</v>
      </c>
      <c r="Q27" s="81">
        <v>13937515</v>
      </c>
      <c r="R27" s="81">
        <v>0</v>
      </c>
      <c r="S27" s="81">
        <v>0</v>
      </c>
      <c r="T27" s="81">
        <v>4664</v>
      </c>
      <c r="U27" s="81">
        <v>1070</v>
      </c>
      <c r="V27" s="81">
        <v>973</v>
      </c>
      <c r="W27" s="81">
        <v>32486479.000000004</v>
      </c>
      <c r="X27" s="81">
        <v>6563202</v>
      </c>
      <c r="Y27" s="81">
        <v>5969379</v>
      </c>
      <c r="Z27" s="81">
        <v>3507762746.0000005</v>
      </c>
      <c r="AA27" s="81">
        <v>1116122852</v>
      </c>
      <c r="AB27" s="81">
        <v>4939804914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2290</v>
      </c>
      <c r="B28" s="80">
        <v>20</v>
      </c>
      <c r="C28" s="80">
        <v>18</v>
      </c>
      <c r="D28" s="80">
        <v>20</v>
      </c>
      <c r="E28" s="80">
        <v>2022</v>
      </c>
      <c r="F28" s="80" t="s">
        <v>568</v>
      </c>
      <c r="G28" s="182" t="s">
        <v>2287</v>
      </c>
      <c r="H28" s="80" t="s">
        <v>2288</v>
      </c>
      <c r="I28" s="173"/>
      <c r="J28" s="83">
        <v>214081</v>
      </c>
      <c r="K28" s="81">
        <v>273155451.99999994</v>
      </c>
      <c r="L28" s="81">
        <v>792951</v>
      </c>
      <c r="M28" s="81">
        <v>1011362806</v>
      </c>
      <c r="N28" s="81">
        <v>137500</v>
      </c>
      <c r="O28" s="81">
        <v>330350151.00000006</v>
      </c>
      <c r="P28" s="81">
        <v>1908</v>
      </c>
      <c r="Q28" s="81">
        <v>11991236</v>
      </c>
      <c r="R28" s="81">
        <v>0</v>
      </c>
      <c r="S28" s="81">
        <v>0</v>
      </c>
      <c r="T28" s="81">
        <v>0</v>
      </c>
      <c r="U28" s="81">
        <v>12</v>
      </c>
      <c r="V28" s="81">
        <v>737</v>
      </c>
      <c r="W28" s="81">
        <v>0</v>
      </c>
      <c r="X28" s="81">
        <v>76527</v>
      </c>
      <c r="Y28" s="81">
        <v>4521982</v>
      </c>
      <c r="Z28" s="81">
        <v>1631458154</v>
      </c>
      <c r="AA28" s="81">
        <v>128129011</v>
      </c>
      <c r="AB28" s="81">
        <v>1030080134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2414</v>
      </c>
      <c r="B29" s="80">
        <v>21</v>
      </c>
      <c r="C29" s="80">
        <v>18</v>
      </c>
      <c r="D29" s="80">
        <v>21</v>
      </c>
      <c r="E29" s="80">
        <v>2022</v>
      </c>
      <c r="F29" s="80" t="s">
        <v>568</v>
      </c>
      <c r="G29" s="182" t="s">
        <v>2411</v>
      </c>
      <c r="H29" s="80" t="s">
        <v>2412</v>
      </c>
      <c r="I29" s="173"/>
      <c r="J29" s="83">
        <v>315684</v>
      </c>
      <c r="K29" s="81">
        <v>431706843</v>
      </c>
      <c r="L29" s="81">
        <v>2203279</v>
      </c>
      <c r="M29" s="81">
        <v>3007545864</v>
      </c>
      <c r="N29" s="81">
        <v>154600</v>
      </c>
      <c r="O29" s="81">
        <v>357454930</v>
      </c>
      <c r="P29" s="81">
        <v>376</v>
      </c>
      <c r="Q29" s="81">
        <v>2378759</v>
      </c>
      <c r="R29" s="81">
        <v>0</v>
      </c>
      <c r="S29" s="81">
        <v>0</v>
      </c>
      <c r="T29" s="81">
        <v>0</v>
      </c>
      <c r="U29" s="81">
        <v>0</v>
      </c>
      <c r="V29" s="81">
        <v>0</v>
      </c>
      <c r="W29" s="81">
        <v>0</v>
      </c>
      <c r="X29" s="81">
        <v>0</v>
      </c>
      <c r="Y29" s="81">
        <v>0</v>
      </c>
      <c r="Z29" s="81">
        <v>3799086396</v>
      </c>
      <c r="AA29" s="81">
        <v>312265625</v>
      </c>
      <c r="AB29" s="81">
        <v>1618181179.9999998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2390</v>
      </c>
      <c r="B30" s="80">
        <v>22</v>
      </c>
      <c r="C30" s="80">
        <v>18</v>
      </c>
      <c r="D30" s="80">
        <v>22</v>
      </c>
      <c r="E30" s="80">
        <v>2022</v>
      </c>
      <c r="F30" s="80" t="s">
        <v>568</v>
      </c>
      <c r="G30" s="182" t="s">
        <v>2387</v>
      </c>
      <c r="H30" s="80" t="s">
        <v>2388</v>
      </c>
      <c r="I30" s="173"/>
      <c r="J30" s="83">
        <v>50667</v>
      </c>
      <c r="K30" s="81">
        <v>59820662</v>
      </c>
      <c r="L30" s="81">
        <v>65212.999999999993</v>
      </c>
      <c r="M30" s="81">
        <v>77439697</v>
      </c>
      <c r="N30" s="81">
        <v>444200</v>
      </c>
      <c r="O30" s="81">
        <v>1194125944</v>
      </c>
      <c r="P30" s="81">
        <v>0</v>
      </c>
      <c r="Q30" s="81">
        <v>0</v>
      </c>
      <c r="R30" s="81">
        <v>0</v>
      </c>
      <c r="S30" s="81">
        <v>0</v>
      </c>
      <c r="T30" s="81">
        <v>0</v>
      </c>
      <c r="U30" s="81">
        <v>0</v>
      </c>
      <c r="V30" s="81">
        <v>0</v>
      </c>
      <c r="W30" s="81">
        <v>0</v>
      </c>
      <c r="X30" s="81">
        <v>0</v>
      </c>
      <c r="Y30" s="81">
        <v>0</v>
      </c>
      <c r="Z30" s="81">
        <v>1331386302.9999998</v>
      </c>
      <c r="AA30" s="81">
        <v>37159070</v>
      </c>
      <c r="AB30" s="81">
        <v>410384433</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2422</v>
      </c>
      <c r="B31" s="80">
        <v>23</v>
      </c>
      <c r="C31" s="80">
        <v>18</v>
      </c>
      <c r="D31" s="80">
        <v>23</v>
      </c>
      <c r="E31" s="80">
        <v>2022</v>
      </c>
      <c r="F31" s="80" t="s">
        <v>568</v>
      </c>
      <c r="G31" s="182" t="s">
        <v>2419</v>
      </c>
      <c r="H31" s="80" t="s">
        <v>2420</v>
      </c>
      <c r="I31" s="173"/>
      <c r="J31" s="83">
        <v>440503</v>
      </c>
      <c r="K31" s="81">
        <v>590673816</v>
      </c>
      <c r="L31" s="81">
        <v>2610450</v>
      </c>
      <c r="M31" s="81">
        <v>3492441924</v>
      </c>
      <c r="N31" s="81">
        <v>166900</v>
      </c>
      <c r="O31" s="81">
        <v>371464788</v>
      </c>
      <c r="P31" s="81">
        <v>997</v>
      </c>
      <c r="Q31" s="81">
        <v>6707744</v>
      </c>
      <c r="R31" s="81">
        <v>0</v>
      </c>
      <c r="S31" s="81">
        <v>0</v>
      </c>
      <c r="T31" s="81">
        <v>0</v>
      </c>
      <c r="U31" s="81">
        <v>0</v>
      </c>
      <c r="V31" s="81">
        <v>0</v>
      </c>
      <c r="W31" s="81">
        <v>0</v>
      </c>
      <c r="X31" s="81">
        <v>0</v>
      </c>
      <c r="Y31" s="81">
        <v>0</v>
      </c>
      <c r="Z31" s="81">
        <v>4461288272.000001</v>
      </c>
      <c r="AA31" s="81">
        <v>383005182</v>
      </c>
      <c r="AB31" s="81">
        <v>2270882227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2394</v>
      </c>
      <c r="B32" s="80">
        <v>24</v>
      </c>
      <c r="C32" s="80">
        <v>18</v>
      </c>
      <c r="D32" s="80">
        <v>24</v>
      </c>
      <c r="E32" s="80">
        <v>2022</v>
      </c>
      <c r="F32" s="80" t="s">
        <v>568</v>
      </c>
      <c r="G32" s="182" t="s">
        <v>2391</v>
      </c>
      <c r="H32" s="80" t="s">
        <v>2392</v>
      </c>
      <c r="I32" s="173"/>
      <c r="J32" s="83">
        <v>35574</v>
      </c>
      <c r="K32" s="81">
        <v>38545666</v>
      </c>
      <c r="L32" s="81">
        <v>59940</v>
      </c>
      <c r="M32" s="81">
        <v>65352537.999999993</v>
      </c>
      <c r="N32" s="81">
        <v>159100</v>
      </c>
      <c r="O32" s="81">
        <v>396853660</v>
      </c>
      <c r="P32" s="81">
        <v>0</v>
      </c>
      <c r="Q32" s="81">
        <v>0</v>
      </c>
      <c r="R32" s="81">
        <v>0</v>
      </c>
      <c r="S32" s="81">
        <v>0</v>
      </c>
      <c r="T32" s="81">
        <v>0</v>
      </c>
      <c r="U32" s="81">
        <v>0</v>
      </c>
      <c r="V32" s="81">
        <v>0</v>
      </c>
      <c r="W32" s="81">
        <v>0</v>
      </c>
      <c r="X32" s="81">
        <v>0</v>
      </c>
      <c r="Y32" s="81">
        <v>0</v>
      </c>
      <c r="Z32" s="81">
        <v>500751863.99999994</v>
      </c>
      <c r="AA32" s="81">
        <v>20553359</v>
      </c>
      <c r="AB32" s="81">
        <v>243552149.00000003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2354</v>
      </c>
      <c r="B33" s="80">
        <v>25</v>
      </c>
      <c r="C33" s="80">
        <v>18</v>
      </c>
      <c r="D33" s="80">
        <v>25</v>
      </c>
      <c r="E33" s="80">
        <v>2022</v>
      </c>
      <c r="F33" s="80" t="s">
        <v>568</v>
      </c>
      <c r="G33" s="182" t="s">
        <v>2351</v>
      </c>
      <c r="H33" s="80" t="s">
        <v>2352</v>
      </c>
      <c r="I33" s="173"/>
      <c r="J33" s="83">
        <v>118622</v>
      </c>
      <c r="K33" s="81">
        <v>151923441</v>
      </c>
      <c r="L33" s="81">
        <v>216859</v>
      </c>
      <c r="M33" s="81">
        <v>277460146</v>
      </c>
      <c r="N33" s="81">
        <v>322700</v>
      </c>
      <c r="O33" s="81">
        <v>792333540.00000012</v>
      </c>
      <c r="P33" s="81">
        <v>2879</v>
      </c>
      <c r="Q33" s="81">
        <v>18158510</v>
      </c>
      <c r="R33" s="81">
        <v>0</v>
      </c>
      <c r="S33" s="81">
        <v>0</v>
      </c>
      <c r="T33" s="81">
        <v>0</v>
      </c>
      <c r="U33" s="81">
        <v>0</v>
      </c>
      <c r="V33" s="81">
        <v>1</v>
      </c>
      <c r="W33" s="81">
        <v>0</v>
      </c>
      <c r="X33" s="81">
        <v>0</v>
      </c>
      <c r="Y33" s="81">
        <v>5641</v>
      </c>
      <c r="Z33" s="81">
        <v>1239881278.0000002</v>
      </c>
      <c r="AA33" s="81">
        <v>215420497</v>
      </c>
      <c r="AB33" s="81">
        <v>970643499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2398</v>
      </c>
      <c r="B34" s="80">
        <v>26</v>
      </c>
      <c r="C34" s="80">
        <v>18</v>
      </c>
      <c r="D34" s="80">
        <v>26</v>
      </c>
      <c r="E34" s="80">
        <v>2022</v>
      </c>
      <c r="F34" s="80" t="s">
        <v>568</v>
      </c>
      <c r="G34" s="182" t="s">
        <v>2395</v>
      </c>
      <c r="H34" s="80" t="s">
        <v>2396</v>
      </c>
      <c r="I34" s="173"/>
      <c r="J34" s="83">
        <v>46397</v>
      </c>
      <c r="K34" s="81">
        <v>59735249</v>
      </c>
      <c r="L34" s="81">
        <v>690083</v>
      </c>
      <c r="M34" s="81">
        <v>894238094</v>
      </c>
      <c r="N34" s="81">
        <v>75200</v>
      </c>
      <c r="O34" s="81">
        <v>243991653</v>
      </c>
      <c r="P34" s="81">
        <v>0</v>
      </c>
      <c r="Q34" s="81">
        <v>0</v>
      </c>
      <c r="R34" s="81">
        <v>0</v>
      </c>
      <c r="S34" s="81">
        <v>0</v>
      </c>
      <c r="T34" s="81">
        <v>0</v>
      </c>
      <c r="U34" s="81">
        <v>0</v>
      </c>
      <c r="V34" s="81">
        <v>0</v>
      </c>
      <c r="W34" s="81">
        <v>0</v>
      </c>
      <c r="X34" s="81">
        <v>0</v>
      </c>
      <c r="Y34" s="81">
        <v>0</v>
      </c>
      <c r="Z34" s="81">
        <v>1197964996</v>
      </c>
      <c r="AA34" s="81">
        <v>25398356</v>
      </c>
      <c r="AB34" s="81">
        <v>285582028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2382</v>
      </c>
      <c r="B35" s="80">
        <v>27</v>
      </c>
      <c r="C35" s="80">
        <v>18</v>
      </c>
      <c r="D35" s="80">
        <v>27</v>
      </c>
      <c r="E35" s="80">
        <v>2022</v>
      </c>
      <c r="F35" s="80" t="s">
        <v>568</v>
      </c>
      <c r="G35" s="182" t="s">
        <v>2379</v>
      </c>
      <c r="H35" s="80" t="s">
        <v>2380</v>
      </c>
      <c r="I35" s="173"/>
      <c r="J35" s="83">
        <v>64556</v>
      </c>
      <c r="K35" s="81">
        <v>78728705</v>
      </c>
      <c r="L35" s="81">
        <v>740054</v>
      </c>
      <c r="M35" s="81">
        <v>909382806</v>
      </c>
      <c r="N35" s="81">
        <v>156600</v>
      </c>
      <c r="O35" s="81">
        <v>383850353</v>
      </c>
      <c r="P35" s="81">
        <v>0</v>
      </c>
      <c r="Q35" s="81">
        <v>0</v>
      </c>
      <c r="R35" s="81">
        <v>0</v>
      </c>
      <c r="S35" s="81">
        <v>0</v>
      </c>
      <c r="T35" s="81">
        <v>0</v>
      </c>
      <c r="U35" s="81">
        <v>0</v>
      </c>
      <c r="V35" s="81">
        <v>0</v>
      </c>
      <c r="W35" s="81">
        <v>0</v>
      </c>
      <c r="X35" s="81">
        <v>0</v>
      </c>
      <c r="Y35" s="81">
        <v>0</v>
      </c>
      <c r="Z35" s="81">
        <v>1371961863.9999998</v>
      </c>
      <c r="AA35" s="81">
        <v>43431981</v>
      </c>
      <c r="AB35" s="81">
        <v>502581163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2374</v>
      </c>
      <c r="B36" s="80">
        <v>28</v>
      </c>
      <c r="C36" s="80">
        <v>18</v>
      </c>
      <c r="D36" s="80">
        <v>28</v>
      </c>
      <c r="E36" s="80">
        <v>2022</v>
      </c>
      <c r="F36" s="80" t="s">
        <v>568</v>
      </c>
      <c r="G36" s="182" t="s">
        <v>2371</v>
      </c>
      <c r="H36" s="80" t="s">
        <v>2372</v>
      </c>
      <c r="I36" s="173"/>
      <c r="J36" s="83">
        <v>7185</v>
      </c>
      <c r="K36" s="81">
        <v>7390271.9999999991</v>
      </c>
      <c r="L36" s="81">
        <v>11630</v>
      </c>
      <c r="M36" s="81">
        <v>12050863.999999998</v>
      </c>
      <c r="N36" s="81">
        <v>345600</v>
      </c>
      <c r="O36" s="81">
        <v>1045759622.9999999</v>
      </c>
      <c r="P36" s="81">
        <v>0</v>
      </c>
      <c r="Q36" s="81">
        <v>0</v>
      </c>
      <c r="R36" s="81">
        <v>0</v>
      </c>
      <c r="S36" s="81">
        <v>0</v>
      </c>
      <c r="T36" s="81">
        <v>0</v>
      </c>
      <c r="U36" s="81">
        <v>0</v>
      </c>
      <c r="V36" s="81">
        <v>0</v>
      </c>
      <c r="W36" s="81">
        <v>0</v>
      </c>
      <c r="X36" s="81">
        <v>0</v>
      </c>
      <c r="Y36" s="81">
        <v>0</v>
      </c>
      <c r="Z36" s="81">
        <v>1065200758.9999999</v>
      </c>
      <c r="AA36" s="81">
        <v>3247959.9999999995</v>
      </c>
      <c r="AB36" s="81">
        <v>27324723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2306</v>
      </c>
      <c r="B37" s="80">
        <v>29</v>
      </c>
      <c r="C37" s="80">
        <v>18</v>
      </c>
      <c r="D37" s="80">
        <v>29</v>
      </c>
      <c r="E37" s="80">
        <v>2022</v>
      </c>
      <c r="F37" s="80" t="s">
        <v>568</v>
      </c>
      <c r="G37" s="182" t="s">
        <v>2303</v>
      </c>
      <c r="H37" s="80" t="s">
        <v>2304</v>
      </c>
      <c r="I37" s="173"/>
      <c r="J37" s="83">
        <v>101388</v>
      </c>
      <c r="K37" s="81">
        <v>131194666.99999999</v>
      </c>
      <c r="L37" s="81">
        <v>371760</v>
      </c>
      <c r="M37" s="81">
        <v>481159562</v>
      </c>
      <c r="N37" s="81">
        <v>30700</v>
      </c>
      <c r="O37" s="81">
        <v>65475055.999999993</v>
      </c>
      <c r="P37" s="81">
        <v>1396</v>
      </c>
      <c r="Q37" s="81">
        <v>8856061</v>
      </c>
      <c r="R37" s="81">
        <v>0</v>
      </c>
      <c r="S37" s="81">
        <v>0</v>
      </c>
      <c r="T37" s="81">
        <v>0</v>
      </c>
      <c r="U37" s="81">
        <v>0</v>
      </c>
      <c r="V37" s="81">
        <v>0</v>
      </c>
      <c r="W37" s="81">
        <v>0</v>
      </c>
      <c r="X37" s="81">
        <v>0</v>
      </c>
      <c r="Y37" s="81">
        <v>0</v>
      </c>
      <c r="Z37" s="81">
        <v>686685346</v>
      </c>
      <c r="AA37" s="81">
        <v>39524841</v>
      </c>
      <c r="AB37" s="81">
        <v>460257483</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2318</v>
      </c>
      <c r="B38" s="80">
        <v>30</v>
      </c>
      <c r="C38" s="80">
        <v>18</v>
      </c>
      <c r="D38" s="80">
        <v>30</v>
      </c>
      <c r="E38" s="80">
        <v>2022</v>
      </c>
      <c r="F38" s="80" t="s">
        <v>568</v>
      </c>
      <c r="G38" s="182" t="s">
        <v>2315</v>
      </c>
      <c r="H38" s="80" t="s">
        <v>2316</v>
      </c>
      <c r="I38" s="173"/>
      <c r="J38" s="83">
        <v>74716</v>
      </c>
      <c r="K38" s="81">
        <v>92545268</v>
      </c>
      <c r="L38" s="81">
        <v>1115720</v>
      </c>
      <c r="M38" s="81">
        <v>1385661336</v>
      </c>
      <c r="N38" s="81">
        <v>38800</v>
      </c>
      <c r="O38" s="81">
        <v>97178941.999999985</v>
      </c>
      <c r="P38" s="81">
        <v>0</v>
      </c>
      <c r="Q38" s="81">
        <v>0</v>
      </c>
      <c r="R38" s="81">
        <v>0</v>
      </c>
      <c r="S38" s="81">
        <v>0</v>
      </c>
      <c r="T38" s="81">
        <v>0</v>
      </c>
      <c r="U38" s="81">
        <v>0</v>
      </c>
      <c r="V38" s="81">
        <v>285</v>
      </c>
      <c r="W38" s="81">
        <v>0</v>
      </c>
      <c r="X38" s="81">
        <v>0</v>
      </c>
      <c r="Y38" s="81">
        <v>1747129</v>
      </c>
      <c r="Z38" s="81">
        <v>1577132675</v>
      </c>
      <c r="AA38" s="81">
        <v>34000856</v>
      </c>
      <c r="AB38" s="81">
        <v>363244443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2406</v>
      </c>
      <c r="B39" s="80">
        <v>31</v>
      </c>
      <c r="C39" s="80">
        <v>18</v>
      </c>
      <c r="D39" s="80">
        <v>31</v>
      </c>
      <c r="E39" s="80">
        <v>2022</v>
      </c>
      <c r="F39" s="80" t="s">
        <v>568</v>
      </c>
      <c r="G39" s="182" t="s">
        <v>2403</v>
      </c>
      <c r="H39" s="80" t="s">
        <v>2404</v>
      </c>
      <c r="I39" s="173"/>
      <c r="J39" s="83">
        <v>113226</v>
      </c>
      <c r="K39" s="81">
        <v>140628543</v>
      </c>
      <c r="L39" s="81">
        <v>985958</v>
      </c>
      <c r="M39" s="81">
        <v>1227098530</v>
      </c>
      <c r="N39" s="81">
        <v>292300</v>
      </c>
      <c r="O39" s="81">
        <v>807944052</v>
      </c>
      <c r="P39" s="81">
        <v>0</v>
      </c>
      <c r="Q39" s="81">
        <v>0</v>
      </c>
      <c r="R39" s="81">
        <v>0</v>
      </c>
      <c r="S39" s="81">
        <v>0</v>
      </c>
      <c r="T39" s="81">
        <v>0</v>
      </c>
      <c r="U39" s="81">
        <v>0</v>
      </c>
      <c r="V39" s="81">
        <v>0</v>
      </c>
      <c r="W39" s="81">
        <v>0</v>
      </c>
      <c r="X39" s="81">
        <v>0</v>
      </c>
      <c r="Y39" s="81">
        <v>0</v>
      </c>
      <c r="Z39" s="81">
        <v>2175671125</v>
      </c>
      <c r="AA39" s="81">
        <v>129913258</v>
      </c>
      <c r="AB39" s="81">
        <v>713994852</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2330</v>
      </c>
      <c r="B40" s="80">
        <v>32</v>
      </c>
      <c r="C40" s="80">
        <v>18</v>
      </c>
      <c r="D40" s="80">
        <v>32</v>
      </c>
      <c r="E40" s="80">
        <v>2022</v>
      </c>
      <c r="F40" s="80" t="s">
        <v>568</v>
      </c>
      <c r="G40" s="182" t="s">
        <v>2327</v>
      </c>
      <c r="H40" s="80" t="s">
        <v>2328</v>
      </c>
      <c r="I40" s="173"/>
      <c r="J40" s="83">
        <v>321449</v>
      </c>
      <c r="K40" s="81">
        <v>422789793.00000006</v>
      </c>
      <c r="L40" s="81">
        <v>786379</v>
      </c>
      <c r="M40" s="81">
        <v>1034023584.9999999</v>
      </c>
      <c r="N40" s="81">
        <v>47800</v>
      </c>
      <c r="O40" s="81">
        <v>115790482</v>
      </c>
      <c r="P40" s="81">
        <v>3863</v>
      </c>
      <c r="Q40" s="81">
        <v>23856391</v>
      </c>
      <c r="R40" s="81">
        <v>0</v>
      </c>
      <c r="S40" s="81">
        <v>0</v>
      </c>
      <c r="T40" s="81">
        <v>0</v>
      </c>
      <c r="U40" s="81">
        <v>0</v>
      </c>
      <c r="V40" s="81">
        <v>0</v>
      </c>
      <c r="W40" s="81">
        <v>0</v>
      </c>
      <c r="X40" s="81">
        <v>0</v>
      </c>
      <c r="Y40" s="81">
        <v>0</v>
      </c>
      <c r="Z40" s="81">
        <v>1596460250.9999998</v>
      </c>
      <c r="AA40" s="81">
        <v>343498194</v>
      </c>
      <c r="AB40" s="81">
        <v>2088320546</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2334</v>
      </c>
      <c r="B41" s="80">
        <v>33</v>
      </c>
      <c r="C41" s="80">
        <v>18</v>
      </c>
      <c r="D41" s="80">
        <v>33</v>
      </c>
      <c r="E41" s="80">
        <v>2022</v>
      </c>
      <c r="F41" s="80" t="s">
        <v>568</v>
      </c>
      <c r="G41" s="182" t="s">
        <v>2331</v>
      </c>
      <c r="H41" s="80" t="s">
        <v>2332</v>
      </c>
      <c r="I41" s="173"/>
      <c r="J41" s="83">
        <v>58864</v>
      </c>
      <c r="K41" s="81">
        <v>78677823</v>
      </c>
      <c r="L41" s="81">
        <v>454392</v>
      </c>
      <c r="M41" s="81">
        <v>606522697</v>
      </c>
      <c r="N41" s="81">
        <v>2600</v>
      </c>
      <c r="O41" s="81">
        <v>4701588</v>
      </c>
      <c r="P41" s="81">
        <v>0</v>
      </c>
      <c r="Q41" s="81">
        <v>0</v>
      </c>
      <c r="R41" s="81">
        <v>0</v>
      </c>
      <c r="S41" s="81">
        <v>0</v>
      </c>
      <c r="T41" s="81">
        <v>0</v>
      </c>
      <c r="U41" s="81">
        <v>0</v>
      </c>
      <c r="V41" s="81">
        <v>0</v>
      </c>
      <c r="W41" s="81">
        <v>0</v>
      </c>
      <c r="X41" s="81">
        <v>0</v>
      </c>
      <c r="Y41" s="81">
        <v>0</v>
      </c>
      <c r="Z41" s="81">
        <v>689902108</v>
      </c>
      <c r="AA41" s="81">
        <v>26071032</v>
      </c>
      <c r="AB41" s="81">
        <v>294651317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2310</v>
      </c>
      <c r="B42" s="80">
        <v>34</v>
      </c>
      <c r="C42" s="80">
        <v>18</v>
      </c>
      <c r="D42" s="80">
        <v>34</v>
      </c>
      <c r="E42" s="80">
        <v>2022</v>
      </c>
      <c r="F42" s="80" t="s">
        <v>568</v>
      </c>
      <c r="G42" s="182" t="s">
        <v>2307</v>
      </c>
      <c r="H42" s="80" t="s">
        <v>2308</v>
      </c>
      <c r="I42" s="173"/>
      <c r="J42" s="83">
        <v>151125</v>
      </c>
      <c r="K42" s="81">
        <v>194899981</v>
      </c>
      <c r="L42" s="81">
        <v>444084</v>
      </c>
      <c r="M42" s="81">
        <v>573036471</v>
      </c>
      <c r="N42" s="81">
        <v>30900</v>
      </c>
      <c r="O42" s="81">
        <v>87988385</v>
      </c>
      <c r="P42" s="81">
        <v>251</v>
      </c>
      <c r="Q42" s="81">
        <v>1551171</v>
      </c>
      <c r="R42" s="81">
        <v>0</v>
      </c>
      <c r="S42" s="81">
        <v>0</v>
      </c>
      <c r="T42" s="81">
        <v>0</v>
      </c>
      <c r="U42" s="81">
        <v>0</v>
      </c>
      <c r="V42" s="81">
        <v>0</v>
      </c>
      <c r="W42" s="81">
        <v>0</v>
      </c>
      <c r="X42" s="81">
        <v>0</v>
      </c>
      <c r="Y42" s="81">
        <v>0</v>
      </c>
      <c r="Z42" s="81">
        <v>857476008</v>
      </c>
      <c r="AA42" s="81">
        <v>235242385</v>
      </c>
      <c r="AB42" s="81">
        <v>1037241347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2378</v>
      </c>
      <c r="B43" s="80">
        <v>35</v>
      </c>
      <c r="C43" s="80">
        <v>18</v>
      </c>
      <c r="D43" s="80">
        <v>35</v>
      </c>
      <c r="E43" s="80">
        <v>2022</v>
      </c>
      <c r="F43" s="80" t="s">
        <v>568</v>
      </c>
      <c r="G43" s="182" t="s">
        <v>2375</v>
      </c>
      <c r="H43" s="80" t="s">
        <v>2376</v>
      </c>
      <c r="I43" s="173"/>
      <c r="J43" s="83">
        <v>3879</v>
      </c>
      <c r="K43" s="81">
        <v>4414383</v>
      </c>
      <c r="L43" s="81">
        <v>7359</v>
      </c>
      <c r="M43" s="81">
        <v>8400683</v>
      </c>
      <c r="N43" s="81">
        <v>93200</v>
      </c>
      <c r="O43" s="81">
        <v>276967373</v>
      </c>
      <c r="P43" s="81">
        <v>0</v>
      </c>
      <c r="Q43" s="81">
        <v>0</v>
      </c>
      <c r="R43" s="81">
        <v>0</v>
      </c>
      <c r="S43" s="81">
        <v>0</v>
      </c>
      <c r="T43" s="81">
        <v>31428</v>
      </c>
      <c r="U43" s="81">
        <v>1112</v>
      </c>
      <c r="V43" s="81">
        <v>323</v>
      </c>
      <c r="W43" s="81">
        <v>219316772</v>
      </c>
      <c r="X43" s="81">
        <v>6817067</v>
      </c>
      <c r="Y43" s="81">
        <v>1977693</v>
      </c>
      <c r="Z43" s="81">
        <v>517893970.99999994</v>
      </c>
      <c r="AA43" s="81">
        <v>1856247</v>
      </c>
      <c r="AB43" s="81">
        <v>17382187</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2338</v>
      </c>
      <c r="B44" s="80">
        <v>36</v>
      </c>
      <c r="C44" s="80">
        <v>18</v>
      </c>
      <c r="D44" s="80">
        <v>36</v>
      </c>
      <c r="E44" s="80">
        <v>2022</v>
      </c>
      <c r="F44" s="80" t="s">
        <v>568</v>
      </c>
      <c r="G44" s="182" t="s">
        <v>2335</v>
      </c>
      <c r="H44" s="80" t="s">
        <v>2336</v>
      </c>
      <c r="I44" s="173"/>
      <c r="J44" s="83">
        <v>83388</v>
      </c>
      <c r="K44" s="81">
        <v>104611224</v>
      </c>
      <c r="L44" s="81">
        <v>305705</v>
      </c>
      <c r="M44" s="81">
        <v>383688771.00000006</v>
      </c>
      <c r="N44" s="81">
        <v>325600</v>
      </c>
      <c r="O44" s="81">
        <v>940370610</v>
      </c>
      <c r="P44" s="81">
        <v>3709</v>
      </c>
      <c r="Q44" s="81">
        <v>23320860</v>
      </c>
      <c r="R44" s="81">
        <v>0</v>
      </c>
      <c r="S44" s="81">
        <v>0</v>
      </c>
      <c r="T44" s="81">
        <v>0</v>
      </c>
      <c r="U44" s="81">
        <v>0</v>
      </c>
      <c r="V44" s="81">
        <v>0</v>
      </c>
      <c r="W44" s="81">
        <v>0</v>
      </c>
      <c r="X44" s="81">
        <v>0</v>
      </c>
      <c r="Y44" s="81">
        <v>0</v>
      </c>
      <c r="Z44" s="81">
        <v>1451991465</v>
      </c>
      <c r="AA44" s="81">
        <v>31882218</v>
      </c>
      <c r="AB44" s="81">
        <v>366025810</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2282</v>
      </c>
      <c r="B45" s="80">
        <v>37</v>
      </c>
      <c r="C45" s="80">
        <v>18</v>
      </c>
      <c r="D45" s="80">
        <v>37</v>
      </c>
      <c r="E45" s="80">
        <v>2022</v>
      </c>
      <c r="F45" s="80" t="s">
        <v>568</v>
      </c>
      <c r="G45" s="182" t="s">
        <v>2279</v>
      </c>
      <c r="H45" s="80" t="s">
        <v>2280</v>
      </c>
      <c r="I45" s="173"/>
      <c r="J45" s="83">
        <v>361539</v>
      </c>
      <c r="K45" s="81">
        <v>465232015</v>
      </c>
      <c r="L45" s="81">
        <v>2822719</v>
      </c>
      <c r="M45" s="81">
        <v>3632093679</v>
      </c>
      <c r="N45" s="81">
        <v>189900</v>
      </c>
      <c r="O45" s="81">
        <v>479953644</v>
      </c>
      <c r="P45" s="81">
        <v>12295</v>
      </c>
      <c r="Q45" s="81">
        <v>75928538</v>
      </c>
      <c r="R45" s="81">
        <v>0</v>
      </c>
      <c r="S45" s="81">
        <v>0</v>
      </c>
      <c r="T45" s="81">
        <v>0</v>
      </c>
      <c r="U45" s="81">
        <v>0</v>
      </c>
      <c r="V45" s="81">
        <v>10</v>
      </c>
      <c r="W45" s="81">
        <v>0</v>
      </c>
      <c r="X45" s="81">
        <v>0</v>
      </c>
      <c r="Y45" s="81">
        <v>60094</v>
      </c>
      <c r="Z45" s="81">
        <v>4653267970.000001</v>
      </c>
      <c r="AA45" s="81">
        <v>245599356</v>
      </c>
      <c r="AB45" s="81">
        <v>1772968349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2286</v>
      </c>
      <c r="B46" s="80">
        <v>38</v>
      </c>
      <c r="C46" s="80">
        <v>18</v>
      </c>
      <c r="D46" s="80">
        <v>38</v>
      </c>
      <c r="E46" s="80">
        <v>2022</v>
      </c>
      <c r="F46" s="80" t="s">
        <v>568</v>
      </c>
      <c r="G46" s="182" t="s">
        <v>2283</v>
      </c>
      <c r="H46" s="80" t="s">
        <v>2284</v>
      </c>
      <c r="I46" s="173"/>
      <c r="J46" s="83">
        <v>273919</v>
      </c>
      <c r="K46" s="81">
        <v>337884197</v>
      </c>
      <c r="L46" s="81">
        <v>988088</v>
      </c>
      <c r="M46" s="81">
        <v>1220570321</v>
      </c>
      <c r="N46" s="81">
        <v>219000</v>
      </c>
      <c r="O46" s="81">
        <v>534477329.99999994</v>
      </c>
      <c r="P46" s="81">
        <v>1270</v>
      </c>
      <c r="Q46" s="81">
        <v>7845455</v>
      </c>
      <c r="R46" s="81">
        <v>0</v>
      </c>
      <c r="S46" s="81">
        <v>0</v>
      </c>
      <c r="T46" s="81">
        <v>0</v>
      </c>
      <c r="U46" s="81">
        <v>0</v>
      </c>
      <c r="V46" s="81">
        <v>0</v>
      </c>
      <c r="W46" s="81">
        <v>0</v>
      </c>
      <c r="X46" s="81">
        <v>0</v>
      </c>
      <c r="Y46" s="81">
        <v>0</v>
      </c>
      <c r="Z46" s="81">
        <v>2100777303.0000002</v>
      </c>
      <c r="AA46" s="81">
        <v>409309555</v>
      </c>
      <c r="AB46" s="81">
        <v>2065769962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2358</v>
      </c>
      <c r="B47" s="80">
        <v>39</v>
      </c>
      <c r="C47" s="80">
        <v>18</v>
      </c>
      <c r="D47" s="80">
        <v>39</v>
      </c>
      <c r="E47" s="80">
        <v>2022</v>
      </c>
      <c r="F47" s="80" t="s">
        <v>568</v>
      </c>
      <c r="G47" s="182" t="s">
        <v>2355</v>
      </c>
      <c r="H47" s="80" t="s">
        <v>2356</v>
      </c>
      <c r="I47" s="173"/>
      <c r="J47" s="83">
        <v>50955</v>
      </c>
      <c r="K47" s="81">
        <v>61014995.000000007</v>
      </c>
      <c r="L47" s="81">
        <v>674352</v>
      </c>
      <c r="M47" s="81">
        <v>809534746</v>
      </c>
      <c r="N47" s="81">
        <v>120100</v>
      </c>
      <c r="O47" s="81">
        <v>319815005</v>
      </c>
      <c r="P47" s="81">
        <v>0</v>
      </c>
      <c r="Q47" s="81">
        <v>0</v>
      </c>
      <c r="R47" s="81">
        <v>0</v>
      </c>
      <c r="S47" s="81">
        <v>0</v>
      </c>
      <c r="T47" s="81">
        <v>0</v>
      </c>
      <c r="U47" s="81">
        <v>0</v>
      </c>
      <c r="V47" s="81">
        <v>0</v>
      </c>
      <c r="W47" s="81">
        <v>0</v>
      </c>
      <c r="X47" s="81">
        <v>0</v>
      </c>
      <c r="Y47" s="81">
        <v>0</v>
      </c>
      <c r="Z47" s="81">
        <v>1190364746</v>
      </c>
      <c r="AA47" s="81">
        <v>23614460</v>
      </c>
      <c r="AB47" s="81">
        <v>257536113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2298</v>
      </c>
      <c r="B48" s="80">
        <v>40</v>
      </c>
      <c r="C48" s="80">
        <v>18</v>
      </c>
      <c r="D48" s="80">
        <v>40</v>
      </c>
      <c r="E48" s="80">
        <v>2022</v>
      </c>
      <c r="F48" s="80" t="s">
        <v>568</v>
      </c>
      <c r="G48" s="182" t="s">
        <v>2295</v>
      </c>
      <c r="H48" s="80" t="s">
        <v>2296</v>
      </c>
      <c r="I48" s="173"/>
      <c r="J48" s="83">
        <v>89019</v>
      </c>
      <c r="K48" s="81">
        <v>98027043</v>
      </c>
      <c r="L48" s="81">
        <v>236492</v>
      </c>
      <c r="M48" s="81">
        <v>261458411</v>
      </c>
      <c r="N48" s="81">
        <v>667300</v>
      </c>
      <c r="O48" s="81">
        <v>1578813625</v>
      </c>
      <c r="P48" s="81">
        <v>0</v>
      </c>
      <c r="Q48" s="81">
        <v>0</v>
      </c>
      <c r="R48" s="81">
        <v>0</v>
      </c>
      <c r="S48" s="81">
        <v>0</v>
      </c>
      <c r="T48" s="81">
        <v>0</v>
      </c>
      <c r="U48" s="81">
        <v>0</v>
      </c>
      <c r="V48" s="81">
        <v>318</v>
      </c>
      <c r="W48" s="81">
        <v>0</v>
      </c>
      <c r="X48" s="81">
        <v>0</v>
      </c>
      <c r="Y48" s="81">
        <v>1948750</v>
      </c>
      <c r="Z48" s="81">
        <v>1940247829</v>
      </c>
      <c r="AA48" s="81">
        <v>51152922</v>
      </c>
      <c r="AB48" s="81">
        <v>565072342</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2370</v>
      </c>
      <c r="B49" s="80">
        <v>41</v>
      </c>
      <c r="C49" s="80">
        <v>18</v>
      </c>
      <c r="D49" s="80">
        <v>41</v>
      </c>
      <c r="E49" s="80">
        <v>2022</v>
      </c>
      <c r="F49" s="80" t="s">
        <v>568</v>
      </c>
      <c r="G49" s="182" t="s">
        <v>2367</v>
      </c>
      <c r="H49" s="80" t="s">
        <v>2368</v>
      </c>
      <c r="I49" s="173"/>
      <c r="J49" s="83">
        <v>10441</v>
      </c>
      <c r="K49" s="81">
        <v>11195662</v>
      </c>
      <c r="L49" s="81">
        <v>25587</v>
      </c>
      <c r="M49" s="81">
        <v>27677760</v>
      </c>
      <c r="N49" s="81">
        <v>330400</v>
      </c>
      <c r="O49" s="81">
        <v>939388125</v>
      </c>
      <c r="P49" s="81">
        <v>0</v>
      </c>
      <c r="Q49" s="81">
        <v>0</v>
      </c>
      <c r="R49" s="81">
        <v>0</v>
      </c>
      <c r="S49" s="81">
        <v>0</v>
      </c>
      <c r="T49" s="81">
        <v>0</v>
      </c>
      <c r="U49" s="81">
        <v>0</v>
      </c>
      <c r="V49" s="81">
        <v>0</v>
      </c>
      <c r="W49" s="81">
        <v>0</v>
      </c>
      <c r="X49" s="81">
        <v>0</v>
      </c>
      <c r="Y49" s="81">
        <v>0</v>
      </c>
      <c r="Z49" s="81">
        <v>978261546.99999988</v>
      </c>
      <c r="AA49" s="81">
        <v>5895692</v>
      </c>
      <c r="AB49" s="81">
        <v>73405251</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2386</v>
      </c>
      <c r="B50" s="80">
        <v>42</v>
      </c>
      <c r="C50" s="80">
        <v>18</v>
      </c>
      <c r="D50" s="80">
        <v>42</v>
      </c>
      <c r="E50" s="80">
        <v>2022</v>
      </c>
      <c r="F50" s="80" t="s">
        <v>568</v>
      </c>
      <c r="G50" s="182" t="s">
        <v>2383</v>
      </c>
      <c r="H50" s="80" t="s">
        <v>2384</v>
      </c>
      <c r="I50" s="173"/>
      <c r="J50" s="83">
        <v>105081</v>
      </c>
      <c r="K50" s="81">
        <v>137442959</v>
      </c>
      <c r="L50" s="81">
        <v>451723</v>
      </c>
      <c r="M50" s="81">
        <v>590061061</v>
      </c>
      <c r="N50" s="81">
        <v>123900</v>
      </c>
      <c r="O50" s="81">
        <v>248513248</v>
      </c>
      <c r="P50" s="81">
        <v>1950</v>
      </c>
      <c r="Q50" s="81">
        <v>12150040</v>
      </c>
      <c r="R50" s="81">
        <v>0</v>
      </c>
      <c r="S50" s="81">
        <v>0</v>
      </c>
      <c r="T50" s="81">
        <v>101280</v>
      </c>
      <c r="U50" s="81">
        <v>3152</v>
      </c>
      <c r="V50" s="81">
        <v>2891</v>
      </c>
      <c r="W50" s="81">
        <v>709009393</v>
      </c>
      <c r="X50" s="81">
        <v>19330517</v>
      </c>
      <c r="Y50" s="81">
        <v>17728348</v>
      </c>
      <c r="Z50" s="81">
        <v>1734235566</v>
      </c>
      <c r="AA50" s="81">
        <v>52384131</v>
      </c>
      <c r="AB50" s="81">
        <v>520505087</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2362</v>
      </c>
      <c r="B51" s="80">
        <v>43</v>
      </c>
      <c r="C51" s="80">
        <v>18</v>
      </c>
      <c r="D51" s="80">
        <v>43</v>
      </c>
      <c r="E51" s="80">
        <v>2022</v>
      </c>
      <c r="F51" s="80" t="s">
        <v>568</v>
      </c>
      <c r="G51" s="182" t="s">
        <v>2359</v>
      </c>
      <c r="H51" s="80" t="s">
        <v>2360</v>
      </c>
      <c r="I51" s="173"/>
      <c r="J51" s="83">
        <v>41397</v>
      </c>
      <c r="K51" s="81">
        <v>51869973</v>
      </c>
      <c r="L51" s="81">
        <v>326133</v>
      </c>
      <c r="M51" s="81">
        <v>410431172</v>
      </c>
      <c r="N51" s="81">
        <v>0</v>
      </c>
      <c r="O51" s="81">
        <v>0</v>
      </c>
      <c r="P51" s="81">
        <v>0</v>
      </c>
      <c r="Q51" s="81">
        <v>0</v>
      </c>
      <c r="R51" s="81">
        <v>0</v>
      </c>
      <c r="S51" s="81">
        <v>0</v>
      </c>
      <c r="T51" s="81">
        <v>0</v>
      </c>
      <c r="U51" s="81">
        <v>0</v>
      </c>
      <c r="V51" s="81">
        <v>0</v>
      </c>
      <c r="W51" s="81">
        <v>0</v>
      </c>
      <c r="X51" s="81">
        <v>0</v>
      </c>
      <c r="Y51" s="81">
        <v>0</v>
      </c>
      <c r="Z51" s="81">
        <v>462301145</v>
      </c>
      <c r="AA51" s="81">
        <v>19354377</v>
      </c>
      <c r="AB51" s="81">
        <v>221457723.00000003</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2346</v>
      </c>
      <c r="B52" s="80">
        <v>44</v>
      </c>
      <c r="C52" s="80">
        <v>18</v>
      </c>
      <c r="D52" s="80">
        <v>44</v>
      </c>
      <c r="E52" s="80">
        <v>2022</v>
      </c>
      <c r="F52" s="80" t="s">
        <v>568</v>
      </c>
      <c r="G52" s="182" t="s">
        <v>2343</v>
      </c>
      <c r="H52" s="80" t="s">
        <v>2344</v>
      </c>
      <c r="I52" s="173"/>
      <c r="J52" s="83">
        <v>54839</v>
      </c>
      <c r="K52" s="81">
        <v>68421743</v>
      </c>
      <c r="L52" s="81">
        <v>780317</v>
      </c>
      <c r="M52" s="81">
        <v>978280712.00000012</v>
      </c>
      <c r="N52" s="81">
        <v>6200</v>
      </c>
      <c r="O52" s="81">
        <v>18338203</v>
      </c>
      <c r="P52" s="81">
        <v>0</v>
      </c>
      <c r="Q52" s="81">
        <v>0</v>
      </c>
      <c r="R52" s="81">
        <v>0</v>
      </c>
      <c r="S52" s="81">
        <v>0</v>
      </c>
      <c r="T52" s="81">
        <v>0</v>
      </c>
      <c r="U52" s="81">
        <v>0</v>
      </c>
      <c r="V52" s="81">
        <v>0</v>
      </c>
      <c r="W52" s="81">
        <v>0</v>
      </c>
      <c r="X52" s="81">
        <v>0</v>
      </c>
      <c r="Y52" s="81">
        <v>0</v>
      </c>
      <c r="Z52" s="81">
        <v>1065040658</v>
      </c>
      <c r="AA52" s="81">
        <v>26388123.000000004</v>
      </c>
      <c r="AB52" s="81">
        <v>293098226</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2269</v>
      </c>
      <c r="B190" s="80">
        <v>182</v>
      </c>
      <c r="C190" s="80">
        <v>16</v>
      </c>
      <c r="D190" s="80">
        <v>2</v>
      </c>
      <c r="E190" s="80">
        <v>2021</v>
      </c>
      <c r="F190" s="80" t="s">
        <v>75</v>
      </c>
      <c r="G190" s="182" t="s">
        <v>2267</v>
      </c>
      <c r="H190" s="80" t="s">
        <v>2268</v>
      </c>
      <c r="I190" s="173"/>
      <c r="J190" s="83"/>
      <c r="K190" s="81"/>
      <c r="L190" s="81"/>
      <c r="M190" s="81"/>
      <c r="N190" s="81"/>
      <c r="O190" s="81"/>
      <c r="P190" s="81"/>
      <c r="Q190" s="81"/>
      <c r="R190" s="81"/>
      <c r="S190" s="81"/>
      <c r="T190" s="81"/>
      <c r="U190" s="81"/>
      <c r="V190" s="81"/>
      <c r="W190" s="81"/>
      <c r="X190" s="81"/>
      <c r="Y190" s="81"/>
      <c r="Z190" s="81"/>
      <c r="AA190" s="81"/>
      <c r="AB190" s="81"/>
      <c r="AC190" s="82"/>
      <c r="AD190" s="81">
        <v>34669837.591819644</v>
      </c>
      <c r="AE190" s="81">
        <v>3417519.8031989881</v>
      </c>
      <c r="AF190" s="81">
        <v>2697441.3415585868</v>
      </c>
      <c r="AG190" s="81">
        <v>142369379.39237985</v>
      </c>
      <c r="AH190" s="81">
        <v>159089103.36443052</v>
      </c>
      <c r="AI190" s="81">
        <v>0</v>
      </c>
      <c r="AJ190" s="81">
        <v>0</v>
      </c>
      <c r="AK190" s="81">
        <v>10225981.915779078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2293</v>
      </c>
      <c r="B191" s="80">
        <v>183</v>
      </c>
      <c r="C191" s="80">
        <v>16</v>
      </c>
      <c r="D191" s="80">
        <v>3</v>
      </c>
      <c r="E191" s="80">
        <v>2021</v>
      </c>
      <c r="F191" s="80" t="s">
        <v>75</v>
      </c>
      <c r="G191" s="182" t="s">
        <v>2291</v>
      </c>
      <c r="H191" s="80" t="s">
        <v>2292</v>
      </c>
      <c r="I191" s="173"/>
      <c r="J191" s="83"/>
      <c r="K191" s="81"/>
      <c r="L191" s="81"/>
      <c r="M191" s="81"/>
      <c r="N191" s="81"/>
      <c r="O191" s="81"/>
      <c r="P191" s="81"/>
      <c r="Q191" s="81"/>
      <c r="R191" s="81"/>
      <c r="S191" s="81"/>
      <c r="T191" s="81"/>
      <c r="U191" s="81"/>
      <c r="V191" s="81"/>
      <c r="W191" s="81"/>
      <c r="X191" s="81"/>
      <c r="Y191" s="81"/>
      <c r="Z191" s="81"/>
      <c r="AA191" s="81"/>
      <c r="AB191" s="81"/>
      <c r="AC191" s="82"/>
      <c r="AD191" s="81">
        <v>41057958.213679418</v>
      </c>
      <c r="AE191" s="81">
        <v>1174839.3061717248</v>
      </c>
      <c r="AF191" s="81">
        <v>3157470.0974833071</v>
      </c>
      <c r="AG191" s="81">
        <v>38586766.809548572</v>
      </c>
      <c r="AH191" s="81">
        <v>41920584.072639972</v>
      </c>
      <c r="AI191" s="81">
        <v>0</v>
      </c>
      <c r="AJ191" s="81">
        <v>0</v>
      </c>
      <c r="AK191" s="81">
        <v>2535230.7291199057</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2401</v>
      </c>
      <c r="B192" s="80">
        <v>184</v>
      </c>
      <c r="C192" s="80">
        <v>16</v>
      </c>
      <c r="D192" s="80">
        <v>4</v>
      </c>
      <c r="E192" s="80">
        <v>2021</v>
      </c>
      <c r="F192" s="80" t="s">
        <v>75</v>
      </c>
      <c r="G192" s="182" t="s">
        <v>2399</v>
      </c>
      <c r="H192" s="80" t="s">
        <v>2400</v>
      </c>
      <c r="I192" s="173"/>
      <c r="J192" s="83"/>
      <c r="K192" s="81"/>
      <c r="L192" s="81"/>
      <c r="M192" s="81"/>
      <c r="N192" s="81"/>
      <c r="O192" s="81"/>
      <c r="P192" s="81"/>
      <c r="Q192" s="81"/>
      <c r="R192" s="81"/>
      <c r="S192" s="81"/>
      <c r="T192" s="81"/>
      <c r="U192" s="81"/>
      <c r="V192" s="81"/>
      <c r="W192" s="81"/>
      <c r="X192" s="81"/>
      <c r="Y192" s="81"/>
      <c r="Z192" s="81"/>
      <c r="AA192" s="81"/>
      <c r="AB192" s="81"/>
      <c r="AC192" s="82"/>
      <c r="AD192" s="81">
        <v>315944.96581495169</v>
      </c>
      <c r="AE192" s="81">
        <v>543550.42580622598</v>
      </c>
      <c r="AF192" s="81">
        <v>439118.35792814201</v>
      </c>
      <c r="AG192" s="81">
        <v>9576146.4230947495</v>
      </c>
      <c r="AH192" s="81">
        <v>12927947.46620645</v>
      </c>
      <c r="AI192" s="81">
        <v>0</v>
      </c>
      <c r="AJ192" s="81">
        <v>0</v>
      </c>
      <c r="AK192" s="81">
        <v>747416.57717762992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2429</v>
      </c>
      <c r="B193" s="80">
        <v>185</v>
      </c>
      <c r="C193" s="80">
        <v>16</v>
      </c>
      <c r="D193" s="80">
        <v>5</v>
      </c>
      <c r="E193" s="80">
        <v>2021</v>
      </c>
      <c r="F193" s="80" t="s">
        <v>75</v>
      </c>
      <c r="G193" s="182" t="s">
        <v>2427</v>
      </c>
      <c r="H193" s="80" t="s">
        <v>2428</v>
      </c>
      <c r="I193" s="173"/>
      <c r="J193" s="83"/>
      <c r="K193" s="81"/>
      <c r="L193" s="81"/>
      <c r="M193" s="81"/>
      <c r="N193" s="81"/>
      <c r="O193" s="81"/>
      <c r="P193" s="81"/>
      <c r="Q193" s="81"/>
      <c r="R193" s="81"/>
      <c r="S193" s="81"/>
      <c r="T193" s="81"/>
      <c r="U193" s="81"/>
      <c r="V193" s="81"/>
      <c r="W193" s="81"/>
      <c r="X193" s="81"/>
      <c r="Y193" s="81"/>
      <c r="Z193" s="81"/>
      <c r="AA193" s="81"/>
      <c r="AB193" s="81"/>
      <c r="AC193" s="82"/>
      <c r="AD193" s="81">
        <v>3462835.9864121759</v>
      </c>
      <c r="AE193" s="81">
        <v>3629376.0715250373</v>
      </c>
      <c r="AF193" s="81">
        <v>1338265.4717810042</v>
      </c>
      <c r="AG193" s="81">
        <v>101537171.35258836</v>
      </c>
      <c r="AH193" s="81">
        <v>100261439.3376227</v>
      </c>
      <c r="AI193" s="81">
        <v>0</v>
      </c>
      <c r="AJ193" s="81">
        <v>0</v>
      </c>
      <c r="AK193" s="81">
        <v>5533691.7183135478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2321</v>
      </c>
      <c r="B194" s="80">
        <v>186</v>
      </c>
      <c r="C194" s="80">
        <v>16</v>
      </c>
      <c r="D194" s="80">
        <v>6</v>
      </c>
      <c r="E194" s="80">
        <v>2021</v>
      </c>
      <c r="F194" s="80" t="s">
        <v>75</v>
      </c>
      <c r="G194" s="182" t="s">
        <v>2319</v>
      </c>
      <c r="H194" s="80" t="s">
        <v>2320</v>
      </c>
      <c r="I194" s="173"/>
      <c r="J194" s="83"/>
      <c r="K194" s="81"/>
      <c r="L194" s="81"/>
      <c r="M194" s="81"/>
      <c r="N194" s="81"/>
      <c r="O194" s="81"/>
      <c r="P194" s="81"/>
      <c r="Q194" s="81"/>
      <c r="R194" s="81"/>
      <c r="S194" s="81"/>
      <c r="T194" s="81"/>
      <c r="U194" s="81"/>
      <c r="V194" s="81"/>
      <c r="W194" s="81"/>
      <c r="X194" s="81"/>
      <c r="Y194" s="81"/>
      <c r="Z194" s="81"/>
      <c r="AA194" s="81"/>
      <c r="AB194" s="81"/>
      <c r="AC194" s="82"/>
      <c r="AD194" s="81">
        <v>55491887.534643427</v>
      </c>
      <c r="AE194" s="81">
        <v>1778308.6765550151</v>
      </c>
      <c r="AF194" s="81">
        <v>6848155.3438793579</v>
      </c>
      <c r="AG194" s="81">
        <v>42183075.090071298</v>
      </c>
      <c r="AH194" s="81">
        <v>54962825.76988361</v>
      </c>
      <c r="AI194" s="81">
        <v>0</v>
      </c>
      <c r="AJ194" s="81">
        <v>0</v>
      </c>
      <c r="AK194" s="81">
        <v>3217146.6262814417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2409</v>
      </c>
      <c r="B195" s="80">
        <v>187</v>
      </c>
      <c r="C195" s="80">
        <v>16</v>
      </c>
      <c r="D195" s="80">
        <v>7</v>
      </c>
      <c r="E195" s="80">
        <v>2021</v>
      </c>
      <c r="F195" s="80" t="s">
        <v>75</v>
      </c>
      <c r="G195" s="182" t="s">
        <v>2407</v>
      </c>
      <c r="H195" s="80" t="s">
        <v>2408</v>
      </c>
      <c r="I195" s="173"/>
      <c r="J195" s="83"/>
      <c r="K195" s="81"/>
      <c r="L195" s="81"/>
      <c r="M195" s="81"/>
      <c r="N195" s="81"/>
      <c r="O195" s="81"/>
      <c r="P195" s="81"/>
      <c r="Q195" s="81"/>
      <c r="R195" s="81"/>
      <c r="S195" s="81"/>
      <c r="T195" s="81"/>
      <c r="U195" s="81"/>
      <c r="V195" s="81"/>
      <c r="W195" s="81"/>
      <c r="X195" s="81"/>
      <c r="Y195" s="81"/>
      <c r="Z195" s="81"/>
      <c r="AA195" s="81"/>
      <c r="AB195" s="81"/>
      <c r="AC195" s="82"/>
      <c r="AD195" s="81">
        <v>74370934.713319406</v>
      </c>
      <c r="AE195" s="81">
        <v>3199243.6479539685</v>
      </c>
      <c r="AF195" s="81">
        <v>8949650.3425354641</v>
      </c>
      <c r="AG195" s="81">
        <v>94482643.423349276</v>
      </c>
      <c r="AH195" s="81">
        <v>107969950.25313087</v>
      </c>
      <c r="AI195" s="81">
        <v>0</v>
      </c>
      <c r="AJ195" s="81">
        <v>0</v>
      </c>
      <c r="AK195" s="81">
        <v>6910518.637529592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2341</v>
      </c>
      <c r="B196" s="80">
        <v>188</v>
      </c>
      <c r="C196" s="80">
        <v>16</v>
      </c>
      <c r="D196" s="80">
        <v>8</v>
      </c>
      <c r="E196" s="80">
        <v>2021</v>
      </c>
      <c r="F196" s="80" t="s">
        <v>75</v>
      </c>
      <c r="G196" s="182" t="s">
        <v>2339</v>
      </c>
      <c r="H196" s="80" t="s">
        <v>2340</v>
      </c>
      <c r="I196" s="173"/>
      <c r="J196" s="83"/>
      <c r="K196" s="81"/>
      <c r="L196" s="81"/>
      <c r="M196" s="81"/>
      <c r="N196" s="81"/>
      <c r="O196" s="81"/>
      <c r="P196" s="81"/>
      <c r="Q196" s="81"/>
      <c r="R196" s="81"/>
      <c r="S196" s="81"/>
      <c r="T196" s="81"/>
      <c r="U196" s="81"/>
      <c r="V196" s="81"/>
      <c r="W196" s="81"/>
      <c r="X196" s="81"/>
      <c r="Y196" s="81"/>
      <c r="Z196" s="81"/>
      <c r="AA196" s="81"/>
      <c r="AB196" s="81"/>
      <c r="AC196" s="82"/>
      <c r="AD196" s="81">
        <v>1553699.8799290722</v>
      </c>
      <c r="AE196" s="81">
        <v>577789.82270740566</v>
      </c>
      <c r="AF196" s="81">
        <v>543670.34791103296</v>
      </c>
      <c r="AG196" s="81">
        <v>8825664.7284948491</v>
      </c>
      <c r="AH196" s="81">
        <v>14777820.761141688</v>
      </c>
      <c r="AI196" s="81">
        <v>0</v>
      </c>
      <c r="AJ196" s="81">
        <v>0</v>
      </c>
      <c r="AK196" s="81">
        <v>850983.78465798625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2313</v>
      </c>
      <c r="B197" s="80">
        <v>189</v>
      </c>
      <c r="C197" s="80">
        <v>16</v>
      </c>
      <c r="D197" s="80">
        <v>9</v>
      </c>
      <c r="E197" s="80">
        <v>2021</v>
      </c>
      <c r="F197" s="80" t="s">
        <v>75</v>
      </c>
      <c r="G197" s="182" t="s">
        <v>2311</v>
      </c>
      <c r="H197" s="80" t="s">
        <v>2312</v>
      </c>
      <c r="I197" s="173"/>
      <c r="J197" s="83"/>
      <c r="K197" s="81"/>
      <c r="L197" s="81"/>
      <c r="M197" s="81"/>
      <c r="N197" s="81"/>
      <c r="O197" s="81"/>
      <c r="P197" s="81"/>
      <c r="Q197" s="81"/>
      <c r="R197" s="81"/>
      <c r="S197" s="81"/>
      <c r="T197" s="81"/>
      <c r="U197" s="81"/>
      <c r="V197" s="81"/>
      <c r="W197" s="81"/>
      <c r="X197" s="81"/>
      <c r="Y197" s="81"/>
      <c r="Z197" s="81"/>
      <c r="AA197" s="81"/>
      <c r="AB197" s="81"/>
      <c r="AC197" s="82"/>
      <c r="AD197" s="81">
        <v>61228089.876359805</v>
      </c>
      <c r="AE197" s="81">
        <v>1675590.4858514762</v>
      </c>
      <c r="AF197" s="81">
        <v>3147014.8984850179</v>
      </c>
      <c r="AG197" s="81">
        <v>46890096.278601885</v>
      </c>
      <c r="AH197" s="81">
        <v>55415769.574364327</v>
      </c>
      <c r="AI197" s="81">
        <v>0</v>
      </c>
      <c r="AJ197" s="81">
        <v>0</v>
      </c>
      <c r="AK197" s="81">
        <v>3517872.193249118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2325</v>
      </c>
      <c r="B198" s="80">
        <v>190</v>
      </c>
      <c r="C198" s="80">
        <v>16</v>
      </c>
      <c r="D198" s="80">
        <v>10</v>
      </c>
      <c r="E198" s="80">
        <v>2021</v>
      </c>
      <c r="F198" s="80" t="s">
        <v>75</v>
      </c>
      <c r="G198" s="182" t="s">
        <v>2323</v>
      </c>
      <c r="H198" s="80" t="s">
        <v>2324</v>
      </c>
      <c r="I198" s="173"/>
      <c r="J198" s="83"/>
      <c r="K198" s="81"/>
      <c r="L198" s="81"/>
      <c r="M198" s="81"/>
      <c r="N198" s="81"/>
      <c r="O198" s="81"/>
      <c r="P198" s="81"/>
      <c r="Q198" s="81"/>
      <c r="R198" s="81"/>
      <c r="S198" s="81"/>
      <c r="T198" s="81"/>
      <c r="U198" s="81"/>
      <c r="V198" s="81"/>
      <c r="W198" s="81"/>
      <c r="X198" s="81"/>
      <c r="Y198" s="81"/>
      <c r="Z198" s="81"/>
      <c r="AA198" s="81"/>
      <c r="AB198" s="81"/>
      <c r="AC198" s="82"/>
      <c r="AD198" s="81">
        <v>20705093.910642482</v>
      </c>
      <c r="AE198" s="81">
        <v>2289759.6677663852</v>
      </c>
      <c r="AF198" s="81">
        <v>6335850.5929631917</v>
      </c>
      <c r="AG198" s="81">
        <v>83447560.585952312</v>
      </c>
      <c r="AH198" s="81">
        <v>84256013.872748256</v>
      </c>
      <c r="AI198" s="81">
        <v>0</v>
      </c>
      <c r="AJ198" s="81">
        <v>0</v>
      </c>
      <c r="AK198" s="81">
        <v>5137406.0410217904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2365</v>
      </c>
      <c r="B199" s="80">
        <v>191</v>
      </c>
      <c r="C199" s="80">
        <v>16</v>
      </c>
      <c r="D199" s="80">
        <v>11</v>
      </c>
      <c r="E199" s="80">
        <v>2021</v>
      </c>
      <c r="F199" s="80" t="s">
        <v>75</v>
      </c>
      <c r="G199" s="182" t="s">
        <v>2363</v>
      </c>
      <c r="H199" s="80" t="s">
        <v>2364</v>
      </c>
      <c r="I199" s="173"/>
      <c r="J199" s="83"/>
      <c r="K199" s="81"/>
      <c r="L199" s="81"/>
      <c r="M199" s="81"/>
      <c r="N199" s="81"/>
      <c r="O199" s="81"/>
      <c r="P199" s="81"/>
      <c r="Q199" s="81"/>
      <c r="R199" s="81"/>
      <c r="S199" s="81"/>
      <c r="T199" s="81"/>
      <c r="U199" s="81"/>
      <c r="V199" s="81"/>
      <c r="W199" s="81"/>
      <c r="X199" s="81"/>
      <c r="Y199" s="81"/>
      <c r="Z199" s="81"/>
      <c r="AA199" s="81"/>
      <c r="AB199" s="81"/>
      <c r="AC199" s="82"/>
      <c r="AD199" s="81">
        <v>1627638.1145230767</v>
      </c>
      <c r="AE199" s="81">
        <v>235395.85369560969</v>
      </c>
      <c r="AF199" s="81">
        <v>836415.91986312764</v>
      </c>
      <c r="AG199" s="81">
        <v>3031946.0461836047</v>
      </c>
      <c r="AH199" s="81">
        <v>4025696.8043098669</v>
      </c>
      <c r="AI199" s="81">
        <v>0</v>
      </c>
      <c r="AJ199" s="81">
        <v>0</v>
      </c>
      <c r="AK199" s="81">
        <v>218816.90097560745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2417</v>
      </c>
      <c r="B200" s="80">
        <v>192</v>
      </c>
      <c r="C200" s="80">
        <v>16</v>
      </c>
      <c r="D200" s="80">
        <v>12</v>
      </c>
      <c r="E200" s="80">
        <v>2021</v>
      </c>
      <c r="F200" s="80" t="s">
        <v>75</v>
      </c>
      <c r="G200" s="182" t="s">
        <v>2415</v>
      </c>
      <c r="H200" s="80" t="s">
        <v>2416</v>
      </c>
      <c r="I200" s="173"/>
      <c r="J200" s="83"/>
      <c r="K200" s="81"/>
      <c r="L200" s="81"/>
      <c r="M200" s="81"/>
      <c r="N200" s="81"/>
      <c r="O200" s="81"/>
      <c r="P200" s="81"/>
      <c r="Q200" s="81"/>
      <c r="R200" s="81"/>
      <c r="S200" s="81"/>
      <c r="T200" s="81"/>
      <c r="U200" s="81"/>
      <c r="V200" s="81"/>
      <c r="W200" s="81"/>
      <c r="X200" s="81"/>
      <c r="Y200" s="81"/>
      <c r="Z200" s="81"/>
      <c r="AA200" s="81"/>
      <c r="AB200" s="81"/>
      <c r="AC200" s="82"/>
      <c r="AD200" s="81">
        <v>24273822.721866138</v>
      </c>
      <c r="AE200" s="81">
        <v>1380275.6875788022</v>
      </c>
      <c r="AF200" s="81">
        <v>9430589.4964567646</v>
      </c>
      <c r="AG200" s="81">
        <v>15363861.251849195</v>
      </c>
      <c r="AH200" s="81">
        <v>27862393.655065771</v>
      </c>
      <c r="AI200" s="81">
        <v>0</v>
      </c>
      <c r="AJ200" s="81">
        <v>0</v>
      </c>
      <c r="AK200" s="81">
        <v>1633972.8754315309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2240</v>
      </c>
      <c r="B201" s="80">
        <v>193</v>
      </c>
      <c r="C201" s="80">
        <v>16</v>
      </c>
      <c r="D201" s="80">
        <v>13</v>
      </c>
      <c r="E201" s="80">
        <v>2021</v>
      </c>
      <c r="F201" s="80" t="s">
        <v>75</v>
      </c>
      <c r="G201" s="182" t="s">
        <v>2222</v>
      </c>
      <c r="H201" s="80" t="s">
        <v>2223</v>
      </c>
      <c r="I201" s="173"/>
      <c r="J201" s="83"/>
      <c r="K201" s="81"/>
      <c r="L201" s="81"/>
      <c r="M201" s="81"/>
      <c r="N201" s="81"/>
      <c r="O201" s="81"/>
      <c r="P201" s="81"/>
      <c r="Q201" s="81"/>
      <c r="R201" s="81"/>
      <c r="S201" s="81"/>
      <c r="T201" s="81"/>
      <c r="U201" s="81"/>
      <c r="V201" s="81"/>
      <c r="W201" s="81"/>
      <c r="X201" s="81"/>
      <c r="Y201" s="81"/>
      <c r="Z201" s="81"/>
      <c r="AA201" s="81"/>
      <c r="AB201" s="81"/>
      <c r="AC201" s="82"/>
      <c r="AD201" s="81">
        <v>277217564.86111701</v>
      </c>
      <c r="AE201" s="81">
        <v>42486811.62975122</v>
      </c>
      <c r="AF201" s="81">
        <v>13393109.916808331</v>
      </c>
      <c r="AG201" s="81">
        <v>1555706525.9306996</v>
      </c>
      <c r="AH201" s="81">
        <v>1272657796.3597596</v>
      </c>
      <c r="AI201" s="81">
        <v>0</v>
      </c>
      <c r="AJ201" s="81">
        <v>0</v>
      </c>
      <c r="AK201" s="81">
        <v>78800074.601004645</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2265</v>
      </c>
      <c r="B202" s="80">
        <v>194</v>
      </c>
      <c r="C202" s="80">
        <v>16</v>
      </c>
      <c r="D202" s="80">
        <v>14</v>
      </c>
      <c r="E202" s="80">
        <v>2021</v>
      </c>
      <c r="F202" s="80" t="s">
        <v>75</v>
      </c>
      <c r="G202" s="182" t="s">
        <v>2263</v>
      </c>
      <c r="H202" s="80" t="s">
        <v>2264</v>
      </c>
      <c r="I202" s="173"/>
      <c r="J202" s="83"/>
      <c r="K202" s="81"/>
      <c r="L202" s="81"/>
      <c r="M202" s="81"/>
      <c r="N202" s="81"/>
      <c r="O202" s="81"/>
      <c r="P202" s="81"/>
      <c r="Q202" s="81"/>
      <c r="R202" s="81"/>
      <c r="S202" s="81"/>
      <c r="T202" s="81"/>
      <c r="U202" s="81"/>
      <c r="V202" s="81"/>
      <c r="W202" s="81"/>
      <c r="X202" s="81"/>
      <c r="Y202" s="81"/>
      <c r="Z202" s="81"/>
      <c r="AA202" s="81"/>
      <c r="AB202" s="81"/>
      <c r="AC202" s="82"/>
      <c r="AD202" s="81">
        <v>56523421.882599704</v>
      </c>
      <c r="AE202" s="81">
        <v>6424166.8435838204</v>
      </c>
      <c r="AF202" s="81">
        <v>17355630.337159902</v>
      </c>
      <c r="AG202" s="81">
        <v>213917302.2287561</v>
      </c>
      <c r="AH202" s="81">
        <v>216257384.48136508</v>
      </c>
      <c r="AI202" s="81">
        <v>0</v>
      </c>
      <c r="AJ202" s="81">
        <v>0</v>
      </c>
      <c r="AK202" s="81">
        <v>13326172.418023769</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2277</v>
      </c>
      <c r="B203" s="80">
        <v>195</v>
      </c>
      <c r="C203" s="80">
        <v>16</v>
      </c>
      <c r="D203" s="80">
        <v>15</v>
      </c>
      <c r="E203" s="80">
        <v>2021</v>
      </c>
      <c r="F203" s="80" t="s">
        <v>75</v>
      </c>
      <c r="G203" s="182" t="s">
        <v>2275</v>
      </c>
      <c r="H203" s="80" t="s">
        <v>2276</v>
      </c>
      <c r="I203" s="173"/>
      <c r="J203" s="83"/>
      <c r="K203" s="81"/>
      <c r="L203" s="81"/>
      <c r="M203" s="81"/>
      <c r="N203" s="81"/>
      <c r="O203" s="81"/>
      <c r="P203" s="81"/>
      <c r="Q203" s="81"/>
      <c r="R203" s="81"/>
      <c r="S203" s="81"/>
      <c r="T203" s="81"/>
      <c r="U203" s="81"/>
      <c r="V203" s="81"/>
      <c r="W203" s="81"/>
      <c r="X203" s="81"/>
      <c r="Y203" s="81"/>
      <c r="Z203" s="81"/>
      <c r="AA203" s="81"/>
      <c r="AB203" s="81"/>
      <c r="AC203" s="82"/>
      <c r="AD203" s="81">
        <v>1263519.4649693267</v>
      </c>
      <c r="AE203" s="81">
        <v>609889.25730226154</v>
      </c>
      <c r="AF203" s="81">
        <v>1306899.8747861369</v>
      </c>
      <c r="AG203" s="81">
        <v>11995699.406484837</v>
      </c>
      <c r="AH203" s="81">
        <v>15853033.156824872</v>
      </c>
      <c r="AI203" s="81">
        <v>0</v>
      </c>
      <c r="AJ203" s="81">
        <v>0</v>
      </c>
      <c r="AK203" s="81">
        <v>885637.45103924628</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2349</v>
      </c>
      <c r="B204" s="80">
        <v>196</v>
      </c>
      <c r="C204" s="80">
        <v>16</v>
      </c>
      <c r="D204" s="80">
        <v>16</v>
      </c>
      <c r="E204" s="80">
        <v>2021</v>
      </c>
      <c r="F204" s="80" t="s">
        <v>75</v>
      </c>
      <c r="G204" s="182" t="s">
        <v>2347</v>
      </c>
      <c r="H204" s="80" t="s">
        <v>2348</v>
      </c>
      <c r="I204" s="173"/>
      <c r="J204" s="83"/>
      <c r="K204" s="81"/>
      <c r="L204" s="81"/>
      <c r="M204" s="81"/>
      <c r="N204" s="81"/>
      <c r="O204" s="81"/>
      <c r="P204" s="81"/>
      <c r="Q204" s="81"/>
      <c r="R204" s="81"/>
      <c r="S204" s="81"/>
      <c r="T204" s="81"/>
      <c r="U204" s="81"/>
      <c r="V204" s="81"/>
      <c r="W204" s="81"/>
      <c r="X204" s="81"/>
      <c r="Y204" s="81"/>
      <c r="Z204" s="81"/>
      <c r="AA204" s="81"/>
      <c r="AB204" s="81"/>
      <c r="AC204" s="82"/>
      <c r="AD204" s="81">
        <v>14199317.901192695</v>
      </c>
      <c r="AE204" s="81">
        <v>962983.03784567607</v>
      </c>
      <c r="AF204" s="81">
        <v>4119348.405325904</v>
      </c>
      <c r="AG204" s="81">
        <v>24219545.248128038</v>
      </c>
      <c r="AH204" s="81">
        <v>32743180.632320531</v>
      </c>
      <c r="AI204" s="81">
        <v>0</v>
      </c>
      <c r="AJ204" s="81">
        <v>0</v>
      </c>
      <c r="AK204" s="81">
        <v>1909627.039827917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2301</v>
      </c>
      <c r="B205" s="80">
        <v>197</v>
      </c>
      <c r="C205" s="80">
        <v>16</v>
      </c>
      <c r="D205" s="80">
        <v>17</v>
      </c>
      <c r="E205" s="80">
        <v>2021</v>
      </c>
      <c r="F205" s="80" t="s">
        <v>75</v>
      </c>
      <c r="G205" s="182" t="s">
        <v>2299</v>
      </c>
      <c r="H205" s="80" t="s">
        <v>2300</v>
      </c>
      <c r="I205" s="173"/>
      <c r="J205" s="83"/>
      <c r="K205" s="81"/>
      <c r="L205" s="81"/>
      <c r="M205" s="81"/>
      <c r="N205" s="81"/>
      <c r="O205" s="81"/>
      <c r="P205" s="81"/>
      <c r="Q205" s="81"/>
      <c r="R205" s="81"/>
      <c r="S205" s="81"/>
      <c r="T205" s="81"/>
      <c r="U205" s="81"/>
      <c r="V205" s="81"/>
      <c r="W205" s="81"/>
      <c r="X205" s="81"/>
      <c r="Y205" s="81"/>
      <c r="Z205" s="81"/>
      <c r="AA205" s="81"/>
      <c r="AB205" s="81"/>
      <c r="AC205" s="82"/>
      <c r="AD205" s="81">
        <v>271143878.89498746</v>
      </c>
      <c r="AE205" s="81">
        <v>7151754.0277338866</v>
      </c>
      <c r="AF205" s="81">
        <v>7224542.5078177648</v>
      </c>
      <c r="AG205" s="81">
        <v>251867660.56128398</v>
      </c>
      <c r="AH205" s="81">
        <v>262068205.52893749</v>
      </c>
      <c r="AI205" s="81">
        <v>0</v>
      </c>
      <c r="AJ205" s="81">
        <v>0</v>
      </c>
      <c r="AK205" s="81">
        <v>16385146.059496809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2273</v>
      </c>
      <c r="B206" s="80">
        <v>198</v>
      </c>
      <c r="C206" s="80">
        <v>16</v>
      </c>
      <c r="D206" s="80">
        <v>18</v>
      </c>
      <c r="E206" s="80">
        <v>2021</v>
      </c>
      <c r="F206" s="80" t="s">
        <v>75</v>
      </c>
      <c r="G206" s="182" t="s">
        <v>2271</v>
      </c>
      <c r="H206" s="80" t="s">
        <v>2272</v>
      </c>
      <c r="I206" s="173"/>
      <c r="J206" s="83"/>
      <c r="K206" s="81"/>
      <c r="L206" s="81"/>
      <c r="M206" s="81"/>
      <c r="N206" s="81"/>
      <c r="O206" s="81"/>
      <c r="P206" s="81"/>
      <c r="Q206" s="81"/>
      <c r="R206" s="81"/>
      <c r="S206" s="81"/>
      <c r="T206" s="81"/>
      <c r="U206" s="81"/>
      <c r="V206" s="81"/>
      <c r="W206" s="81"/>
      <c r="X206" s="81"/>
      <c r="Y206" s="81"/>
      <c r="Z206" s="81"/>
      <c r="AA206" s="81"/>
      <c r="AB206" s="81"/>
      <c r="AC206" s="82"/>
      <c r="AD206" s="81">
        <v>1927639.2650094961</v>
      </c>
      <c r="AE206" s="81">
        <v>528570.68966196</v>
      </c>
      <c r="AF206" s="81">
        <v>2969276.5155141032</v>
      </c>
      <c r="AG206" s="81">
        <v>11419329.46503211</v>
      </c>
      <c r="AH206" s="81">
        <v>15560947.899729835</v>
      </c>
      <c r="AI206" s="81">
        <v>0</v>
      </c>
      <c r="AJ206" s="81">
        <v>0</v>
      </c>
      <c r="AK206" s="81">
        <v>910840.11749834451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2425</v>
      </c>
      <c r="B207" s="80">
        <v>199</v>
      </c>
      <c r="C207" s="80">
        <v>16</v>
      </c>
      <c r="D207" s="80">
        <v>19</v>
      </c>
      <c r="E207" s="80">
        <v>2021</v>
      </c>
      <c r="F207" s="80" t="s">
        <v>75</v>
      </c>
      <c r="G207" s="182" t="s">
        <v>2423</v>
      </c>
      <c r="H207" s="80" t="s">
        <v>2424</v>
      </c>
      <c r="I207" s="173"/>
      <c r="J207" s="83"/>
      <c r="K207" s="81"/>
      <c r="L207" s="81"/>
      <c r="M207" s="81"/>
      <c r="N207" s="81"/>
      <c r="O207" s="81"/>
      <c r="P207" s="81"/>
      <c r="Q207" s="81"/>
      <c r="R207" s="81"/>
      <c r="S207" s="81"/>
      <c r="T207" s="81"/>
      <c r="U207" s="81"/>
      <c r="V207" s="81"/>
      <c r="W207" s="81"/>
      <c r="X207" s="81"/>
      <c r="Y207" s="81"/>
      <c r="Z207" s="81"/>
      <c r="AA207" s="81"/>
      <c r="AB207" s="81"/>
      <c r="AC207" s="82"/>
      <c r="AD207" s="81">
        <v>206290055.30164233</v>
      </c>
      <c r="AE207" s="81">
        <v>8985701.7242533192</v>
      </c>
      <c r="AF207" s="81">
        <v>6199933.0059854332</v>
      </c>
      <c r="AG207" s="81">
        <v>185789248.31515175</v>
      </c>
      <c r="AH207" s="81">
        <v>195824115.84371656</v>
      </c>
      <c r="AI207" s="81">
        <v>0</v>
      </c>
      <c r="AJ207" s="81">
        <v>0</v>
      </c>
      <c r="AK207" s="81">
        <v>12230644.010379845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2289</v>
      </c>
      <c r="B208" s="80">
        <v>200</v>
      </c>
      <c r="C208" s="80">
        <v>16</v>
      </c>
      <c r="D208" s="80">
        <v>20</v>
      </c>
      <c r="E208" s="80">
        <v>2021</v>
      </c>
      <c r="F208" s="80" t="s">
        <v>75</v>
      </c>
      <c r="G208" s="182" t="s">
        <v>2287</v>
      </c>
      <c r="H208" s="80" t="s">
        <v>2288</v>
      </c>
      <c r="I208" s="173"/>
      <c r="J208" s="83"/>
      <c r="K208" s="81"/>
      <c r="L208" s="81"/>
      <c r="M208" s="81"/>
      <c r="N208" s="81"/>
      <c r="O208" s="81"/>
      <c r="P208" s="81"/>
      <c r="Q208" s="81"/>
      <c r="R208" s="81"/>
      <c r="S208" s="81"/>
      <c r="T208" s="81"/>
      <c r="U208" s="81"/>
      <c r="V208" s="81"/>
      <c r="W208" s="81"/>
      <c r="X208" s="81"/>
      <c r="Y208" s="81"/>
      <c r="Z208" s="81"/>
      <c r="AA208" s="81"/>
      <c r="AB208" s="81"/>
      <c r="AC208" s="82"/>
      <c r="AD208" s="81">
        <v>19993038.505300526</v>
      </c>
      <c r="AE208" s="81">
        <v>1104220.5500630417</v>
      </c>
      <c r="AF208" s="81">
        <v>5405337.8821154628</v>
      </c>
      <c r="AG208" s="81">
        <v>38910974.901615731</v>
      </c>
      <c r="AH208" s="81">
        <v>43215918.691061445</v>
      </c>
      <c r="AI208" s="81">
        <v>0</v>
      </c>
      <c r="AJ208" s="81">
        <v>0</v>
      </c>
      <c r="AK208" s="81">
        <v>2631840.9505464486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2413</v>
      </c>
      <c r="B209" s="80">
        <v>201</v>
      </c>
      <c r="C209" s="80">
        <v>16</v>
      </c>
      <c r="D209" s="80">
        <v>21</v>
      </c>
      <c r="E209" s="80">
        <v>2021</v>
      </c>
      <c r="F209" s="80" t="s">
        <v>75</v>
      </c>
      <c r="G209" s="182" t="s">
        <v>2411</v>
      </c>
      <c r="H209" s="80" t="s">
        <v>2412</v>
      </c>
      <c r="I209" s="173"/>
      <c r="J209" s="83"/>
      <c r="K209" s="81"/>
      <c r="L209" s="81"/>
      <c r="M209" s="81"/>
      <c r="N209" s="81"/>
      <c r="O209" s="81"/>
      <c r="P209" s="81"/>
      <c r="Q209" s="81"/>
      <c r="R209" s="81"/>
      <c r="S209" s="81"/>
      <c r="T209" s="81"/>
      <c r="U209" s="81"/>
      <c r="V209" s="81"/>
      <c r="W209" s="81"/>
      <c r="X209" s="81"/>
      <c r="Y209" s="81"/>
      <c r="Z209" s="81"/>
      <c r="AA209" s="81"/>
      <c r="AB209" s="81"/>
      <c r="AC209" s="82"/>
      <c r="AD209" s="81">
        <v>186295752.00464514</v>
      </c>
      <c r="AE209" s="81">
        <v>1988024.98257474</v>
      </c>
      <c r="AF209" s="81">
        <v>10214729.421328448</v>
      </c>
      <c r="AG209" s="81">
        <v>55355529.793688782</v>
      </c>
      <c r="AH209" s="81">
        <v>64940288.827463374</v>
      </c>
      <c r="AI209" s="81">
        <v>0</v>
      </c>
      <c r="AJ209" s="81">
        <v>0</v>
      </c>
      <c r="AK209" s="81">
        <v>3961412.8701516842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2389</v>
      </c>
      <c r="B210" s="80">
        <v>202</v>
      </c>
      <c r="C210" s="80">
        <v>16</v>
      </c>
      <c r="D210" s="80">
        <v>22</v>
      </c>
      <c r="E210" s="80">
        <v>2021</v>
      </c>
      <c r="F210" s="80" t="s">
        <v>75</v>
      </c>
      <c r="G210" s="182" t="s">
        <v>2387</v>
      </c>
      <c r="H210" s="80" t="s">
        <v>2388</v>
      </c>
      <c r="I210" s="173"/>
      <c r="J210" s="83"/>
      <c r="K210" s="81"/>
      <c r="L210" s="81"/>
      <c r="M210" s="81"/>
      <c r="N210" s="81"/>
      <c r="O210" s="81"/>
      <c r="P210" s="81"/>
      <c r="Q210" s="81"/>
      <c r="R210" s="81"/>
      <c r="S210" s="81"/>
      <c r="T210" s="81"/>
      <c r="U210" s="81"/>
      <c r="V210" s="81"/>
      <c r="W210" s="81"/>
      <c r="X210" s="81"/>
      <c r="Y210" s="81"/>
      <c r="Z210" s="81"/>
      <c r="AA210" s="81"/>
      <c r="AB210" s="81"/>
      <c r="AC210" s="82"/>
      <c r="AD210" s="81">
        <v>1490482.6149516869</v>
      </c>
      <c r="AE210" s="81">
        <v>813185.67640301527</v>
      </c>
      <c r="AF210" s="81">
        <v>2446516.5655996487</v>
      </c>
      <c r="AG210" s="81">
        <v>17519244.678740114</v>
      </c>
      <c r="AH210" s="81">
        <v>22016455.393496968</v>
      </c>
      <c r="AI210" s="81">
        <v>0</v>
      </c>
      <c r="AJ210" s="81">
        <v>0</v>
      </c>
      <c r="AK210" s="81">
        <v>1130444.6018007987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2421</v>
      </c>
      <c r="B211" s="80">
        <v>203</v>
      </c>
      <c r="C211" s="80">
        <v>16</v>
      </c>
      <c r="D211" s="80">
        <v>23</v>
      </c>
      <c r="E211" s="80">
        <v>2021</v>
      </c>
      <c r="F211" s="80" t="s">
        <v>75</v>
      </c>
      <c r="G211" s="182" t="s">
        <v>2419</v>
      </c>
      <c r="H211" s="80" t="s">
        <v>2420</v>
      </c>
      <c r="I211" s="173"/>
      <c r="J211" s="83"/>
      <c r="K211" s="81"/>
      <c r="L211" s="81"/>
      <c r="M211" s="81"/>
      <c r="N211" s="81"/>
      <c r="O211" s="81"/>
      <c r="P211" s="81"/>
      <c r="Q211" s="81"/>
      <c r="R211" s="81"/>
      <c r="S211" s="81"/>
      <c r="T211" s="81"/>
      <c r="U211" s="81"/>
      <c r="V211" s="81"/>
      <c r="W211" s="81"/>
      <c r="X211" s="81"/>
      <c r="Y211" s="81"/>
      <c r="Z211" s="81"/>
      <c r="AA211" s="81"/>
      <c r="AB211" s="81"/>
      <c r="AC211" s="82"/>
      <c r="AD211" s="81">
        <v>68656144.551031634</v>
      </c>
      <c r="AE211" s="81">
        <v>1934525.9249166471</v>
      </c>
      <c r="AF211" s="81">
        <v>9639693.4764225464</v>
      </c>
      <c r="AG211" s="81">
        <v>56406204.166128643</v>
      </c>
      <c r="AH211" s="81">
        <v>73965299.959733233</v>
      </c>
      <c r="AI211" s="81">
        <v>0</v>
      </c>
      <c r="AJ211" s="81">
        <v>0</v>
      </c>
      <c r="AK211" s="81">
        <v>4472816.9770508846</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2393</v>
      </c>
      <c r="B212" s="80">
        <v>204</v>
      </c>
      <c r="C212" s="80">
        <v>16</v>
      </c>
      <c r="D212" s="80">
        <v>24</v>
      </c>
      <c r="E212" s="80">
        <v>2021</v>
      </c>
      <c r="F212" s="80" t="s">
        <v>75</v>
      </c>
      <c r="G212" s="182" t="s">
        <v>2391</v>
      </c>
      <c r="H212" s="80" t="s">
        <v>2392</v>
      </c>
      <c r="I212" s="173"/>
      <c r="J212" s="83"/>
      <c r="K212" s="81"/>
      <c r="L212" s="81"/>
      <c r="M212" s="81"/>
      <c r="N212" s="81"/>
      <c r="O212" s="81"/>
      <c r="P212" s="81"/>
      <c r="Q212" s="81"/>
      <c r="R212" s="81"/>
      <c r="S212" s="81"/>
      <c r="T212" s="81"/>
      <c r="U212" s="81"/>
      <c r="V212" s="81"/>
      <c r="W212" s="81"/>
      <c r="X212" s="81"/>
      <c r="Y212" s="81"/>
      <c r="Z212" s="81"/>
      <c r="AA212" s="81"/>
      <c r="AB212" s="81"/>
      <c r="AC212" s="82"/>
      <c r="AD212" s="81">
        <v>2750683.8617051826</v>
      </c>
      <c r="AE212" s="81">
        <v>614169.18191490893</v>
      </c>
      <c r="AF212" s="81">
        <v>282290.37295380561</v>
      </c>
      <c r="AG212" s="81">
        <v>13340562.60320786</v>
      </c>
      <c r="AH212" s="81">
        <v>13321627.595334545</v>
      </c>
      <c r="AI212" s="81">
        <v>0</v>
      </c>
      <c r="AJ212" s="81">
        <v>0</v>
      </c>
      <c r="AK212" s="81">
        <v>794671.57678843895</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2353</v>
      </c>
      <c r="B213" s="80">
        <v>205</v>
      </c>
      <c r="C213" s="80">
        <v>16</v>
      </c>
      <c r="D213" s="80">
        <v>25</v>
      </c>
      <c r="E213" s="80">
        <v>2021</v>
      </c>
      <c r="F213" s="80" t="s">
        <v>75</v>
      </c>
      <c r="G213" s="182" t="s">
        <v>2351</v>
      </c>
      <c r="H213" s="80" t="s">
        <v>2352</v>
      </c>
      <c r="I213" s="173"/>
      <c r="J213" s="83"/>
      <c r="K213" s="81"/>
      <c r="L213" s="81"/>
      <c r="M213" s="81"/>
      <c r="N213" s="81"/>
      <c r="O213" s="81"/>
      <c r="P213" s="81"/>
      <c r="Q213" s="81"/>
      <c r="R213" s="81"/>
      <c r="S213" s="81"/>
      <c r="T213" s="81"/>
      <c r="U213" s="81"/>
      <c r="V213" s="81"/>
      <c r="W213" s="81"/>
      <c r="X213" s="81"/>
      <c r="Y213" s="81"/>
      <c r="Z213" s="81"/>
      <c r="AA213" s="81"/>
      <c r="AB213" s="81"/>
      <c r="AC213" s="82"/>
      <c r="AD213" s="81">
        <v>31478031.586090203</v>
      </c>
      <c r="AE213" s="81">
        <v>843145.14869154745</v>
      </c>
      <c r="AF213" s="81">
        <v>5865366.6380401831</v>
      </c>
      <c r="AG213" s="81">
        <v>22802635.808723427</v>
      </c>
      <c r="AH213" s="81">
        <v>30927172.294729639</v>
      </c>
      <c r="AI213" s="81">
        <v>0</v>
      </c>
      <c r="AJ213" s="81">
        <v>0</v>
      </c>
      <c r="AK213" s="81">
        <v>1822599.0822113436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2397</v>
      </c>
      <c r="B214" s="80">
        <v>206</v>
      </c>
      <c r="C214" s="80">
        <v>16</v>
      </c>
      <c r="D214" s="80">
        <v>26</v>
      </c>
      <c r="E214" s="80">
        <v>2021</v>
      </c>
      <c r="F214" s="80" t="s">
        <v>75</v>
      </c>
      <c r="G214" s="182" t="s">
        <v>2395</v>
      </c>
      <c r="H214" s="80" t="s">
        <v>2396</v>
      </c>
      <c r="I214" s="173"/>
      <c r="J214" s="83"/>
      <c r="K214" s="81"/>
      <c r="L214" s="81"/>
      <c r="M214" s="81"/>
      <c r="N214" s="81"/>
      <c r="O214" s="81"/>
      <c r="P214" s="81"/>
      <c r="Q214" s="81"/>
      <c r="R214" s="81"/>
      <c r="S214" s="81"/>
      <c r="T214" s="81"/>
      <c r="U214" s="81"/>
      <c r="V214" s="81"/>
      <c r="W214" s="81"/>
      <c r="X214" s="81"/>
      <c r="Y214" s="81"/>
      <c r="Z214" s="81"/>
      <c r="AA214" s="81"/>
      <c r="AB214" s="81"/>
      <c r="AC214" s="82"/>
      <c r="AD214" s="81">
        <v>213087.64107535515</v>
      </c>
      <c r="AE214" s="81">
        <v>661248.3526540309</v>
      </c>
      <c r="AF214" s="81">
        <v>345021.56694354018</v>
      </c>
      <c r="AG214" s="81">
        <v>12451992.276801579</v>
      </c>
      <c r="AH214" s="81">
        <v>12834818.833509482</v>
      </c>
      <c r="AI214" s="81">
        <v>0</v>
      </c>
      <c r="AJ214" s="81">
        <v>0</v>
      </c>
      <c r="AK214" s="81">
        <v>751748.28547528735</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2381</v>
      </c>
      <c r="B215" s="80">
        <v>207</v>
      </c>
      <c r="C215" s="80">
        <v>16</v>
      </c>
      <c r="D215" s="80">
        <v>27</v>
      </c>
      <c r="E215" s="80">
        <v>2021</v>
      </c>
      <c r="F215" s="80" t="s">
        <v>75</v>
      </c>
      <c r="G215" s="182" t="s">
        <v>2379</v>
      </c>
      <c r="H215" s="80" t="s">
        <v>2380</v>
      </c>
      <c r="I215" s="173"/>
      <c r="J215" s="83"/>
      <c r="K215" s="81"/>
      <c r="L215" s="81"/>
      <c r="M215" s="81"/>
      <c r="N215" s="81"/>
      <c r="O215" s="81"/>
      <c r="P215" s="81"/>
      <c r="Q215" s="81"/>
      <c r="R215" s="81"/>
      <c r="S215" s="81"/>
      <c r="T215" s="81"/>
      <c r="U215" s="81"/>
      <c r="V215" s="81"/>
      <c r="W215" s="81"/>
      <c r="X215" s="81"/>
      <c r="Y215" s="81"/>
      <c r="Z215" s="81"/>
      <c r="AA215" s="81"/>
      <c r="AB215" s="81"/>
      <c r="AC215" s="82"/>
      <c r="AD215" s="81">
        <v>3169828.3900129334</v>
      </c>
      <c r="AE215" s="81">
        <v>830305.37485360517</v>
      </c>
      <c r="AF215" s="81">
        <v>773684.72587339312</v>
      </c>
      <c r="AG215" s="81">
        <v>26669117.499302123</v>
      </c>
      <c r="AH215" s="81">
        <v>24446266.082954239</v>
      </c>
      <c r="AI215" s="81">
        <v>0</v>
      </c>
      <c r="AJ215" s="81">
        <v>0</v>
      </c>
      <c r="AK215" s="81">
        <v>1367375.919293883</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2373</v>
      </c>
      <c r="B216" s="80">
        <v>208</v>
      </c>
      <c r="C216" s="80">
        <v>16</v>
      </c>
      <c r="D216" s="80">
        <v>28</v>
      </c>
      <c r="E216" s="80">
        <v>2021</v>
      </c>
      <c r="F216" s="80" t="s">
        <v>75</v>
      </c>
      <c r="G216" s="182" t="s">
        <v>2371</v>
      </c>
      <c r="H216" s="80" t="s">
        <v>2372</v>
      </c>
      <c r="I216" s="173"/>
      <c r="J216" s="83"/>
      <c r="K216" s="81"/>
      <c r="L216" s="81"/>
      <c r="M216" s="81"/>
      <c r="N216" s="81"/>
      <c r="O216" s="81"/>
      <c r="P216" s="81"/>
      <c r="Q216" s="81"/>
      <c r="R216" s="81"/>
      <c r="S216" s="81"/>
      <c r="T216" s="81"/>
      <c r="U216" s="81"/>
      <c r="V216" s="81"/>
      <c r="W216" s="81"/>
      <c r="X216" s="81"/>
      <c r="Y216" s="81"/>
      <c r="Z216" s="81"/>
      <c r="AA216" s="81"/>
      <c r="AB216" s="81"/>
      <c r="AC216" s="82"/>
      <c r="AD216" s="81">
        <v>0</v>
      </c>
      <c r="AE216" s="81">
        <v>0</v>
      </c>
      <c r="AF216" s="81">
        <v>0</v>
      </c>
      <c r="AG216" s="81">
        <v>1362874.7573934223</v>
      </c>
      <c r="AH216" s="81">
        <v>1570487.3968443328</v>
      </c>
      <c r="AI216" s="81">
        <v>0</v>
      </c>
      <c r="AJ216" s="81">
        <v>0</v>
      </c>
      <c r="AK216" s="81">
        <v>89390.707597113782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2305</v>
      </c>
      <c r="B217" s="80">
        <v>209</v>
      </c>
      <c r="C217" s="80">
        <v>16</v>
      </c>
      <c r="D217" s="80">
        <v>29</v>
      </c>
      <c r="E217" s="80">
        <v>2021</v>
      </c>
      <c r="F217" s="80" t="s">
        <v>75</v>
      </c>
      <c r="G217" s="182" t="s">
        <v>2303</v>
      </c>
      <c r="H217" s="80" t="s">
        <v>2304</v>
      </c>
      <c r="I217" s="173"/>
      <c r="J217" s="83"/>
      <c r="K217" s="81"/>
      <c r="L217" s="81"/>
      <c r="M217" s="81"/>
      <c r="N217" s="81"/>
      <c r="O217" s="81"/>
      <c r="P217" s="81"/>
      <c r="Q217" s="81"/>
      <c r="R217" s="81"/>
      <c r="S217" s="81"/>
      <c r="T217" s="81"/>
      <c r="U217" s="81"/>
      <c r="V217" s="81"/>
      <c r="W217" s="81"/>
      <c r="X217" s="81"/>
      <c r="Y217" s="81"/>
      <c r="Z217" s="81"/>
      <c r="AA217" s="81"/>
      <c r="AB217" s="81"/>
      <c r="AC217" s="82"/>
      <c r="AD217" s="81">
        <v>10444471.271836257</v>
      </c>
      <c r="AE217" s="81">
        <v>832445.33715992887</v>
      </c>
      <c r="AF217" s="81">
        <v>6053560.2200093865</v>
      </c>
      <c r="AG217" s="81">
        <v>13334558.749651061</v>
      </c>
      <c r="AH217" s="81">
        <v>18786585.086779378</v>
      </c>
      <c r="AI217" s="81">
        <v>0</v>
      </c>
      <c r="AJ217" s="81">
        <v>0</v>
      </c>
      <c r="AK217" s="81">
        <v>1314870.3641707618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2317</v>
      </c>
      <c r="B218" s="80">
        <v>210</v>
      </c>
      <c r="C218" s="80">
        <v>16</v>
      </c>
      <c r="D218" s="80">
        <v>30</v>
      </c>
      <c r="E218" s="80">
        <v>2021</v>
      </c>
      <c r="F218" s="80" t="s">
        <v>75</v>
      </c>
      <c r="G218" s="182" t="s">
        <v>2315</v>
      </c>
      <c r="H218" s="80" t="s">
        <v>2316</v>
      </c>
      <c r="I218" s="173"/>
      <c r="J218" s="83"/>
      <c r="K218" s="81"/>
      <c r="L218" s="81"/>
      <c r="M218" s="81"/>
      <c r="N218" s="81"/>
      <c r="O218" s="81"/>
      <c r="P218" s="81"/>
      <c r="Q218" s="81"/>
      <c r="R218" s="81"/>
      <c r="S218" s="81"/>
      <c r="T218" s="81"/>
      <c r="U218" s="81"/>
      <c r="V218" s="81"/>
      <c r="W218" s="81"/>
      <c r="X218" s="81"/>
      <c r="Y218" s="81"/>
      <c r="Z218" s="81"/>
      <c r="AA218" s="81"/>
      <c r="AB218" s="81"/>
      <c r="AC218" s="82"/>
      <c r="AD218" s="81">
        <v>1551393.4950705352</v>
      </c>
      <c r="AE218" s="81">
        <v>539270.50119357859</v>
      </c>
      <c r="AF218" s="81">
        <v>2383785.3716099141</v>
      </c>
      <c r="AG218" s="81">
        <v>16204400.749801084</v>
      </c>
      <c r="AH218" s="81">
        <v>17571679.742050745</v>
      </c>
      <c r="AI218" s="81">
        <v>0</v>
      </c>
      <c r="AJ218" s="81">
        <v>0</v>
      </c>
      <c r="AK218" s="81">
        <v>1001412.2000857284</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2405</v>
      </c>
      <c r="B219" s="80">
        <v>211</v>
      </c>
      <c r="C219" s="80">
        <v>16</v>
      </c>
      <c r="D219" s="80">
        <v>31</v>
      </c>
      <c r="E219" s="80">
        <v>2021</v>
      </c>
      <c r="F219" s="80" t="s">
        <v>75</v>
      </c>
      <c r="G219" s="182" t="s">
        <v>2403</v>
      </c>
      <c r="H219" s="80" t="s">
        <v>2404</v>
      </c>
      <c r="I219" s="173"/>
      <c r="J219" s="83"/>
      <c r="K219" s="81"/>
      <c r="L219" s="81"/>
      <c r="M219" s="81"/>
      <c r="N219" s="81"/>
      <c r="O219" s="81"/>
      <c r="P219" s="81"/>
      <c r="Q219" s="81"/>
      <c r="R219" s="81"/>
      <c r="S219" s="81"/>
      <c r="T219" s="81"/>
      <c r="U219" s="81"/>
      <c r="V219" s="81"/>
      <c r="W219" s="81"/>
      <c r="X219" s="81"/>
      <c r="Y219" s="81"/>
      <c r="Z219" s="81"/>
      <c r="AA219" s="81"/>
      <c r="AB219" s="81"/>
      <c r="AC219" s="82"/>
      <c r="AD219" s="81">
        <v>1852644.5573512588</v>
      </c>
      <c r="AE219" s="81">
        <v>1123480.2108199552</v>
      </c>
      <c r="AF219" s="81">
        <v>2279233.3816270228</v>
      </c>
      <c r="AG219" s="81">
        <v>30583630.018335208</v>
      </c>
      <c r="AH219" s="81">
        <v>33369682.343191046</v>
      </c>
      <c r="AI219" s="81">
        <v>0</v>
      </c>
      <c r="AJ219" s="81">
        <v>0</v>
      </c>
      <c r="AK219" s="81">
        <v>1932860.7479698979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2329</v>
      </c>
      <c r="B220" s="80">
        <v>212</v>
      </c>
      <c r="C220" s="80">
        <v>16</v>
      </c>
      <c r="D220" s="80">
        <v>32</v>
      </c>
      <c r="E220" s="80">
        <v>2021</v>
      </c>
      <c r="F220" s="80" t="s">
        <v>75</v>
      </c>
      <c r="G220" s="182" t="s">
        <v>2327</v>
      </c>
      <c r="H220" s="80" t="s">
        <v>2328</v>
      </c>
      <c r="I220" s="173"/>
      <c r="J220" s="83"/>
      <c r="K220" s="81"/>
      <c r="L220" s="81"/>
      <c r="M220" s="81"/>
      <c r="N220" s="81"/>
      <c r="O220" s="81"/>
      <c r="P220" s="81"/>
      <c r="Q220" s="81"/>
      <c r="R220" s="81"/>
      <c r="S220" s="81"/>
      <c r="T220" s="81"/>
      <c r="U220" s="81"/>
      <c r="V220" s="81"/>
      <c r="W220" s="81"/>
      <c r="X220" s="81"/>
      <c r="Y220" s="81"/>
      <c r="Z220" s="81"/>
      <c r="AA220" s="81"/>
      <c r="AB220" s="81"/>
      <c r="AC220" s="82"/>
      <c r="AD220" s="81">
        <v>37117157.445115641</v>
      </c>
      <c r="AE220" s="81">
        <v>3098665.4195567528</v>
      </c>
      <c r="AF220" s="81">
        <v>3690685.2463960508</v>
      </c>
      <c r="AG220" s="81">
        <v>86491514.339249521</v>
      </c>
      <c r="AH220" s="81">
        <v>95939424.156549752</v>
      </c>
      <c r="AI220" s="81">
        <v>0</v>
      </c>
      <c r="AJ220" s="81">
        <v>0</v>
      </c>
      <c r="AK220" s="81">
        <v>6228734.0042558648</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2333</v>
      </c>
      <c r="B221" s="80">
        <v>213</v>
      </c>
      <c r="C221" s="80">
        <v>16</v>
      </c>
      <c r="D221" s="80">
        <v>33</v>
      </c>
      <c r="E221" s="80">
        <v>2021</v>
      </c>
      <c r="F221" s="80" t="s">
        <v>75</v>
      </c>
      <c r="G221" s="182" t="s">
        <v>2331</v>
      </c>
      <c r="H221" s="80" t="s">
        <v>2332</v>
      </c>
      <c r="I221" s="173"/>
      <c r="J221" s="83"/>
      <c r="K221" s="81"/>
      <c r="L221" s="81"/>
      <c r="M221" s="81"/>
      <c r="N221" s="81"/>
      <c r="O221" s="81"/>
      <c r="P221" s="81"/>
      <c r="Q221" s="81"/>
      <c r="R221" s="81"/>
      <c r="S221" s="81"/>
      <c r="T221" s="81"/>
      <c r="U221" s="81"/>
      <c r="V221" s="81"/>
      <c r="W221" s="81"/>
      <c r="X221" s="81"/>
      <c r="Y221" s="81"/>
      <c r="Z221" s="81"/>
      <c r="AA221" s="81"/>
      <c r="AB221" s="81"/>
      <c r="AC221" s="82"/>
      <c r="AD221" s="81">
        <v>6683389.9634106122</v>
      </c>
      <c r="AE221" s="81">
        <v>549970.31272519729</v>
      </c>
      <c r="AF221" s="81">
        <v>2436061.3666013591</v>
      </c>
      <c r="AG221" s="81">
        <v>10716878.598886602</v>
      </c>
      <c r="AH221" s="81">
        <v>13753405.801475035</v>
      </c>
      <c r="AI221" s="81">
        <v>0</v>
      </c>
      <c r="AJ221" s="81">
        <v>0</v>
      </c>
      <c r="AK221" s="81">
        <v>858465.82626303111</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2309</v>
      </c>
      <c r="B222" s="80">
        <v>214</v>
      </c>
      <c r="C222" s="80">
        <v>16</v>
      </c>
      <c r="D222" s="80">
        <v>34</v>
      </c>
      <c r="E222" s="80">
        <v>2021</v>
      </c>
      <c r="F222" s="80" t="s">
        <v>75</v>
      </c>
      <c r="G222" s="182" t="s">
        <v>2307</v>
      </c>
      <c r="H222" s="80" t="s">
        <v>2308</v>
      </c>
      <c r="I222" s="173"/>
      <c r="J222" s="83"/>
      <c r="K222" s="81"/>
      <c r="L222" s="81"/>
      <c r="M222" s="81"/>
      <c r="N222" s="81"/>
      <c r="O222" s="81"/>
      <c r="P222" s="81"/>
      <c r="Q222" s="81"/>
      <c r="R222" s="81"/>
      <c r="S222" s="81"/>
      <c r="T222" s="81"/>
      <c r="U222" s="81"/>
      <c r="V222" s="81"/>
      <c r="W222" s="81"/>
      <c r="X222" s="81"/>
      <c r="Y222" s="81"/>
      <c r="Z222" s="81"/>
      <c r="AA222" s="81"/>
      <c r="AB222" s="81"/>
      <c r="AC222" s="82"/>
      <c r="AD222" s="81">
        <v>33317924.067159098</v>
      </c>
      <c r="AE222" s="81">
        <v>1018622.0578100928</v>
      </c>
      <c r="AF222" s="81">
        <v>3335208.4804542218</v>
      </c>
      <c r="AG222" s="81">
        <v>39361263.918375671</v>
      </c>
      <c r="AH222" s="81">
        <v>44269965.488404408</v>
      </c>
      <c r="AI222" s="81">
        <v>0</v>
      </c>
      <c r="AJ222" s="81">
        <v>0</v>
      </c>
      <c r="AK222" s="81">
        <v>2627903.0339122149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2377</v>
      </c>
      <c r="B223" s="80">
        <v>215</v>
      </c>
      <c r="C223" s="80">
        <v>16</v>
      </c>
      <c r="D223" s="80">
        <v>35</v>
      </c>
      <c r="E223" s="80">
        <v>2021</v>
      </c>
      <c r="F223" s="80" t="s">
        <v>75</v>
      </c>
      <c r="G223" s="182" t="s">
        <v>2375</v>
      </c>
      <c r="H223" s="80" t="s">
        <v>2376</v>
      </c>
      <c r="I223" s="173"/>
      <c r="J223" s="83"/>
      <c r="K223" s="81"/>
      <c r="L223" s="81"/>
      <c r="M223" s="81"/>
      <c r="N223" s="81"/>
      <c r="O223" s="81"/>
      <c r="P223" s="81"/>
      <c r="Q223" s="81"/>
      <c r="R223" s="81"/>
      <c r="S223" s="81"/>
      <c r="T223" s="81"/>
      <c r="U223" s="81"/>
      <c r="V223" s="81"/>
      <c r="W223" s="81"/>
      <c r="X223" s="81"/>
      <c r="Y223" s="81"/>
      <c r="Z223" s="81"/>
      <c r="AA223" s="81"/>
      <c r="AB223" s="81"/>
      <c r="AC223" s="82"/>
      <c r="AD223" s="81">
        <v>0</v>
      </c>
      <c r="AE223" s="81">
        <v>0</v>
      </c>
      <c r="AF223" s="81">
        <v>20910.397996578191</v>
      </c>
      <c r="AG223" s="81">
        <v>696447.01258870913</v>
      </c>
      <c r="AH223" s="81">
        <v>867789.531949025</v>
      </c>
      <c r="AI223" s="81">
        <v>0</v>
      </c>
      <c r="AJ223" s="81">
        <v>0</v>
      </c>
      <c r="AK223" s="81">
        <v>50930.388469427533</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2337</v>
      </c>
      <c r="B224" s="80">
        <v>216</v>
      </c>
      <c r="C224" s="80">
        <v>16</v>
      </c>
      <c r="D224" s="80">
        <v>36</v>
      </c>
      <c r="E224" s="80">
        <v>2021</v>
      </c>
      <c r="F224" s="80" t="s">
        <v>75</v>
      </c>
      <c r="G224" s="182" t="s">
        <v>2335</v>
      </c>
      <c r="H224" s="80" t="s">
        <v>2336</v>
      </c>
      <c r="I224" s="173"/>
      <c r="J224" s="83"/>
      <c r="K224" s="81"/>
      <c r="L224" s="81"/>
      <c r="M224" s="81"/>
      <c r="N224" s="81"/>
      <c r="O224" s="81"/>
      <c r="P224" s="81"/>
      <c r="Q224" s="81"/>
      <c r="R224" s="81"/>
      <c r="S224" s="81"/>
      <c r="T224" s="81"/>
      <c r="U224" s="81"/>
      <c r="V224" s="81"/>
      <c r="W224" s="81"/>
      <c r="X224" s="81"/>
      <c r="Y224" s="81"/>
      <c r="Z224" s="81"/>
      <c r="AA224" s="81"/>
      <c r="AB224" s="81"/>
      <c r="AC224" s="82"/>
      <c r="AD224" s="81">
        <v>599042.54727364157</v>
      </c>
      <c r="AE224" s="81">
        <v>417292.64973312622</v>
      </c>
      <c r="AF224" s="81">
        <v>2979731.7145123924</v>
      </c>
      <c r="AG224" s="81">
        <v>8987768.7745284289</v>
      </c>
      <c r="AH224" s="81">
        <v>15882664.994501179</v>
      </c>
      <c r="AI224" s="81">
        <v>0</v>
      </c>
      <c r="AJ224" s="81">
        <v>0</v>
      </c>
      <c r="AK224" s="81">
        <v>866866.71508273052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2281</v>
      </c>
      <c r="B225" s="80">
        <v>217</v>
      </c>
      <c r="C225" s="80">
        <v>16</v>
      </c>
      <c r="D225" s="80">
        <v>37</v>
      </c>
      <c r="E225" s="80">
        <v>2021</v>
      </c>
      <c r="F225" s="80" t="s">
        <v>75</v>
      </c>
      <c r="G225" s="182" t="s">
        <v>2279</v>
      </c>
      <c r="H225" s="80" t="s">
        <v>2280</v>
      </c>
      <c r="I225" s="173"/>
      <c r="J225" s="83"/>
      <c r="K225" s="81"/>
      <c r="L225" s="81"/>
      <c r="M225" s="81"/>
      <c r="N225" s="81"/>
      <c r="O225" s="81"/>
      <c r="P225" s="81"/>
      <c r="Q225" s="81"/>
      <c r="R225" s="81"/>
      <c r="S225" s="81"/>
      <c r="T225" s="81"/>
      <c r="U225" s="81"/>
      <c r="V225" s="81"/>
      <c r="W225" s="81"/>
      <c r="X225" s="81"/>
      <c r="Y225" s="81"/>
      <c r="Z225" s="81"/>
      <c r="AA225" s="81"/>
      <c r="AB225" s="81"/>
      <c r="AC225" s="82"/>
      <c r="AD225" s="81">
        <v>34186136.607326329</v>
      </c>
      <c r="AE225" s="81">
        <v>1846787.4703573741</v>
      </c>
      <c r="AF225" s="81">
        <v>11385711.709136827</v>
      </c>
      <c r="AG225" s="81">
        <v>59011876.609779514</v>
      </c>
      <c r="AH225" s="81">
        <v>69651751.017996371</v>
      </c>
      <c r="AI225" s="81">
        <v>0</v>
      </c>
      <c r="AJ225" s="81">
        <v>0</v>
      </c>
      <c r="AK225" s="81">
        <v>4394452.4360296261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2285</v>
      </c>
      <c r="B226" s="80">
        <v>218</v>
      </c>
      <c r="C226" s="80">
        <v>16</v>
      </c>
      <c r="D226" s="80">
        <v>38</v>
      </c>
      <c r="E226" s="80">
        <v>2021</v>
      </c>
      <c r="F226" s="80" t="s">
        <v>75</v>
      </c>
      <c r="G226" s="182" t="s">
        <v>2283</v>
      </c>
      <c r="H226" s="80" t="s">
        <v>2284</v>
      </c>
      <c r="I226" s="173"/>
      <c r="J226" s="83"/>
      <c r="K226" s="81"/>
      <c r="L226" s="81"/>
      <c r="M226" s="81"/>
      <c r="N226" s="81"/>
      <c r="O226" s="81"/>
      <c r="P226" s="81"/>
      <c r="Q226" s="81"/>
      <c r="R226" s="81"/>
      <c r="S226" s="81"/>
      <c r="T226" s="81"/>
      <c r="U226" s="81"/>
      <c r="V226" s="81"/>
      <c r="W226" s="81"/>
      <c r="X226" s="81"/>
      <c r="Y226" s="81"/>
      <c r="Z226" s="81"/>
      <c r="AA226" s="81"/>
      <c r="AB226" s="81"/>
      <c r="AC226" s="82"/>
      <c r="AD226" s="81">
        <v>35180195.92130696</v>
      </c>
      <c r="AE226" s="81">
        <v>1782588.6011676625</v>
      </c>
      <c r="AF226" s="81">
        <v>3648864.4504028945</v>
      </c>
      <c r="AG226" s="81">
        <v>63100500.881959766</v>
      </c>
      <c r="AH226" s="81">
        <v>72246653.374507368</v>
      </c>
      <c r="AI226" s="81">
        <v>0</v>
      </c>
      <c r="AJ226" s="81">
        <v>0</v>
      </c>
      <c r="AK226" s="81">
        <v>4319763.2838669857</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2357</v>
      </c>
      <c r="B227" s="80">
        <v>219</v>
      </c>
      <c r="C227" s="80">
        <v>16</v>
      </c>
      <c r="D227" s="80">
        <v>39</v>
      </c>
      <c r="E227" s="80">
        <v>2021</v>
      </c>
      <c r="F227" s="80" t="s">
        <v>75</v>
      </c>
      <c r="G227" s="182" t="s">
        <v>2355</v>
      </c>
      <c r="H227" s="80" t="s">
        <v>2356</v>
      </c>
      <c r="I227" s="173"/>
      <c r="J227" s="83"/>
      <c r="K227" s="81"/>
      <c r="L227" s="81"/>
      <c r="M227" s="81"/>
      <c r="N227" s="81"/>
      <c r="O227" s="81"/>
      <c r="P227" s="81"/>
      <c r="Q227" s="81"/>
      <c r="R227" s="81"/>
      <c r="S227" s="81"/>
      <c r="T227" s="81"/>
      <c r="U227" s="81"/>
      <c r="V227" s="81"/>
      <c r="W227" s="81"/>
      <c r="X227" s="81"/>
      <c r="Y227" s="81"/>
      <c r="Z227" s="81"/>
      <c r="AA227" s="81"/>
      <c r="AB227" s="81"/>
      <c r="AC227" s="82"/>
      <c r="AD227" s="81">
        <v>1235180.6910139471</v>
      </c>
      <c r="AE227" s="81">
        <v>545690.38811254979</v>
      </c>
      <c r="AF227" s="81">
        <v>930512.71084772958</v>
      </c>
      <c r="AG227" s="81">
        <v>12235853.548756804</v>
      </c>
      <c r="AH227" s="81">
        <v>12424206.225709209</v>
      </c>
      <c r="AI227" s="81">
        <v>0</v>
      </c>
      <c r="AJ227" s="81">
        <v>0</v>
      </c>
      <c r="AK227" s="81">
        <v>712631.64690856205</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2297</v>
      </c>
      <c r="B228" s="80">
        <v>220</v>
      </c>
      <c r="C228" s="80">
        <v>16</v>
      </c>
      <c r="D228" s="80">
        <v>40</v>
      </c>
      <c r="E228" s="80">
        <v>2021</v>
      </c>
      <c r="F228" s="80" t="s">
        <v>75</v>
      </c>
      <c r="G228" s="182" t="s">
        <v>2295</v>
      </c>
      <c r="H228" s="80" t="s">
        <v>2296</v>
      </c>
      <c r="I228" s="173"/>
      <c r="J228" s="83"/>
      <c r="K228" s="81"/>
      <c r="L228" s="81"/>
      <c r="M228" s="81"/>
      <c r="N228" s="81"/>
      <c r="O228" s="81"/>
      <c r="P228" s="81"/>
      <c r="Q228" s="81"/>
      <c r="R228" s="81"/>
      <c r="S228" s="81"/>
      <c r="T228" s="81"/>
      <c r="U228" s="81"/>
      <c r="V228" s="81"/>
      <c r="W228" s="81"/>
      <c r="X228" s="81"/>
      <c r="Y228" s="81"/>
      <c r="Z228" s="81"/>
      <c r="AA228" s="81"/>
      <c r="AB228" s="81"/>
      <c r="AC228" s="82"/>
      <c r="AD228" s="81">
        <v>9806302.0214302056</v>
      </c>
      <c r="AE228" s="81">
        <v>986522.62321523693</v>
      </c>
      <c r="AF228" s="81">
        <v>1746018.2327142793</v>
      </c>
      <c r="AG228" s="81">
        <v>26675121.352858923</v>
      </c>
      <c r="AH228" s="81">
        <v>27557609.038966596</v>
      </c>
      <c r="AI228" s="81">
        <v>0</v>
      </c>
      <c r="AJ228" s="81">
        <v>0</v>
      </c>
      <c r="AK228" s="81">
        <v>1567028.2926495513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2369</v>
      </c>
      <c r="B229" s="80">
        <v>221</v>
      </c>
      <c r="C229" s="80">
        <v>16</v>
      </c>
      <c r="D229" s="80">
        <v>41</v>
      </c>
      <c r="E229" s="80">
        <v>2021</v>
      </c>
      <c r="F229" s="80" t="s">
        <v>75</v>
      </c>
      <c r="G229" s="182" t="s">
        <v>2367</v>
      </c>
      <c r="H229" s="80" t="s">
        <v>2368</v>
      </c>
      <c r="I229" s="173"/>
      <c r="J229" s="83"/>
      <c r="K229" s="81"/>
      <c r="L229" s="81"/>
      <c r="M229" s="81"/>
      <c r="N229" s="81"/>
      <c r="O229" s="81"/>
      <c r="P229" s="81"/>
      <c r="Q229" s="81"/>
      <c r="R229" s="81"/>
      <c r="S229" s="81"/>
      <c r="T229" s="81"/>
      <c r="U229" s="81"/>
      <c r="V229" s="81"/>
      <c r="W229" s="81"/>
      <c r="X229" s="81"/>
      <c r="Y229" s="81"/>
      <c r="Z229" s="81"/>
      <c r="AA229" s="81"/>
      <c r="AB229" s="81"/>
      <c r="AC229" s="82"/>
      <c r="AD229" s="81">
        <v>0</v>
      </c>
      <c r="AE229" s="81">
        <v>149797.36144266071</v>
      </c>
      <c r="AF229" s="81">
        <v>188193.58196920375</v>
      </c>
      <c r="AG229" s="81">
        <v>2125364.1591069223</v>
      </c>
      <c r="AH229" s="81">
        <v>3636249.7948498162</v>
      </c>
      <c r="AI229" s="81">
        <v>0</v>
      </c>
      <c r="AJ229" s="81">
        <v>0</v>
      </c>
      <c r="AK229" s="81">
        <v>187707.3595651582</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2385</v>
      </c>
      <c r="B230" s="80">
        <v>222</v>
      </c>
      <c r="C230" s="80">
        <v>16</v>
      </c>
      <c r="D230" s="80">
        <v>42</v>
      </c>
      <c r="E230" s="80">
        <v>2021</v>
      </c>
      <c r="F230" s="80" t="s">
        <v>75</v>
      </c>
      <c r="G230" s="182" t="s">
        <v>2383</v>
      </c>
      <c r="H230" s="80" t="s">
        <v>2384</v>
      </c>
      <c r="I230" s="173"/>
      <c r="J230" s="83"/>
      <c r="K230" s="81"/>
      <c r="L230" s="81"/>
      <c r="M230" s="81"/>
      <c r="N230" s="81"/>
      <c r="O230" s="81"/>
      <c r="P230" s="81"/>
      <c r="Q230" s="81"/>
      <c r="R230" s="81"/>
      <c r="S230" s="81"/>
      <c r="T230" s="81"/>
      <c r="U230" s="81"/>
      <c r="V230" s="81"/>
      <c r="W230" s="81"/>
      <c r="X230" s="81"/>
      <c r="Y230" s="81"/>
      <c r="Z230" s="81"/>
      <c r="AA230" s="81"/>
      <c r="AB230" s="81"/>
      <c r="AC230" s="82"/>
      <c r="AD230" s="81">
        <v>5235091.8715166831</v>
      </c>
      <c r="AE230" s="81">
        <v>697627.71186153428</v>
      </c>
      <c r="AF230" s="81">
        <v>2132860.5956509756</v>
      </c>
      <c r="AG230" s="81">
        <v>16624670.498777032</v>
      </c>
      <c r="AH230" s="81">
        <v>19870263.721798651</v>
      </c>
      <c r="AI230" s="81">
        <v>0</v>
      </c>
      <c r="AJ230" s="81">
        <v>0</v>
      </c>
      <c r="AK230" s="81">
        <v>1164179.420967404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2361</v>
      </c>
      <c r="B231" s="80">
        <v>223</v>
      </c>
      <c r="C231" s="80">
        <v>16</v>
      </c>
      <c r="D231" s="80">
        <v>43</v>
      </c>
      <c r="E231" s="80">
        <v>2021</v>
      </c>
      <c r="F231" s="80" t="s">
        <v>75</v>
      </c>
      <c r="G231" s="182" t="s">
        <v>2359</v>
      </c>
      <c r="H231" s="80" t="s">
        <v>2360</v>
      </c>
      <c r="I231" s="173"/>
      <c r="J231" s="83"/>
      <c r="K231" s="81"/>
      <c r="L231" s="81"/>
      <c r="M231" s="81"/>
      <c r="N231" s="81"/>
      <c r="O231" s="81"/>
      <c r="P231" s="81"/>
      <c r="Q231" s="81"/>
      <c r="R231" s="81"/>
      <c r="S231" s="81"/>
      <c r="T231" s="81"/>
      <c r="U231" s="81"/>
      <c r="V231" s="81"/>
      <c r="W231" s="81"/>
      <c r="X231" s="81"/>
      <c r="Y231" s="81"/>
      <c r="Z231" s="81"/>
      <c r="AA231" s="81"/>
      <c r="AB231" s="81"/>
      <c r="AC231" s="82"/>
      <c r="AD231" s="81">
        <v>630461.46100784163</v>
      </c>
      <c r="AE231" s="81">
        <v>440832.23510268721</v>
      </c>
      <c r="AF231" s="81">
        <v>167283.18397262553</v>
      </c>
      <c r="AG231" s="81">
        <v>10957032.741158573</v>
      </c>
      <c r="AH231" s="81">
        <v>11124638.487619694</v>
      </c>
      <c r="AI231" s="81">
        <v>0</v>
      </c>
      <c r="AJ231" s="81">
        <v>0</v>
      </c>
      <c r="AK231" s="81">
        <v>676009.02221018495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2345</v>
      </c>
      <c r="B232" s="80">
        <v>224</v>
      </c>
      <c r="C232" s="80">
        <v>16</v>
      </c>
      <c r="D232" s="80">
        <v>44</v>
      </c>
      <c r="E232" s="80">
        <v>2021</v>
      </c>
      <c r="F232" s="80" t="s">
        <v>75</v>
      </c>
      <c r="G232" s="182" t="s">
        <v>2343</v>
      </c>
      <c r="H232" s="80" t="s">
        <v>2344</v>
      </c>
      <c r="I232" s="173"/>
      <c r="J232" s="83"/>
      <c r="K232" s="81"/>
      <c r="L232" s="81"/>
      <c r="M232" s="81"/>
      <c r="N232" s="81"/>
      <c r="O232" s="81"/>
      <c r="P232" s="81"/>
      <c r="Q232" s="81"/>
      <c r="R232" s="81"/>
      <c r="S232" s="81"/>
      <c r="T232" s="81"/>
      <c r="U232" s="81"/>
      <c r="V232" s="81"/>
      <c r="W232" s="81"/>
      <c r="X232" s="81"/>
      <c r="Y232" s="81"/>
      <c r="Z232" s="81"/>
      <c r="AA232" s="81"/>
      <c r="AB232" s="81"/>
      <c r="AC232" s="82"/>
      <c r="AD232" s="81">
        <v>2090931.3129939204</v>
      </c>
      <c r="AE232" s="81">
        <v>526430.72735563619</v>
      </c>
      <c r="AF232" s="81">
        <v>1212803.0838015352</v>
      </c>
      <c r="AG232" s="81">
        <v>13214481.678515078</v>
      </c>
      <c r="AH232" s="81">
        <v>13914264.348860707</v>
      </c>
      <c r="AI232" s="81">
        <v>0</v>
      </c>
      <c r="AJ232" s="81">
        <v>0</v>
      </c>
      <c r="AK232" s="81">
        <v>830244.09038435342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2222</v>
      </c>
      <c r="H6" s="87" t="s">
        <v>2223</v>
      </c>
      <c r="I6" s="87" t="s">
        <v>2432</v>
      </c>
      <c r="J6" s="87" t="s">
        <v>2433</v>
      </c>
      <c r="K6" s="87">
        <v>1</v>
      </c>
      <c r="L6" s="87">
        <v>49</v>
      </c>
      <c r="M6" s="18"/>
      <c r="N6" s="87">
        <v>1</v>
      </c>
      <c r="O6" s="87" t="s">
        <v>1655</v>
      </c>
      <c r="P6" s="87" t="s">
        <v>1656</v>
      </c>
      <c r="Q6" s="87" t="s">
        <v>1247</v>
      </c>
      <c r="R6" s="18"/>
      <c r="S6" s="87">
        <v>1</v>
      </c>
      <c r="T6" s="87" t="s">
        <v>2222</v>
      </c>
      <c r="U6" s="87" t="s">
        <v>2223</v>
      </c>
      <c r="V6" s="87" t="s">
        <v>1247</v>
      </c>
      <c r="W6" s="18"/>
      <c r="X6" s="87">
        <v>1</v>
      </c>
      <c r="Y6" s="769" t="s">
        <v>1655</v>
      </c>
      <c r="Z6" s="87" t="s">
        <v>1656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1676</v>
      </c>
      <c r="P7" s="87" t="s">
        <v>1677</v>
      </c>
      <c r="Q7" s="87" t="s">
        <v>1247</v>
      </c>
      <c r="R7" s="18"/>
      <c r="S7" s="87">
        <v>2</v>
      </c>
      <c r="T7" s="86" t="s">
        <v>570</v>
      </c>
      <c r="U7" s="87" t="s">
        <v>1592</v>
      </c>
      <c r="V7" s="87" t="s">
        <v>1592</v>
      </c>
      <c r="W7" s="18"/>
      <c r="X7" s="87">
        <v>2</v>
      </c>
      <c r="Y7" s="769" t="s">
        <v>1676</v>
      </c>
      <c r="Z7" s="87" t="s">
        <v>1677</v>
      </c>
      <c r="AA7" s="87" t="s">
        <v>1247</v>
      </c>
      <c r="AB7" s="18"/>
      <c r="AC7" s="87">
        <v>2</v>
      </c>
      <c r="AD7" s="87" t="s">
        <v>2267</v>
      </c>
      <c r="AE7" s="87" t="s">
        <v>2268</v>
      </c>
      <c r="AF7" s="87" t="s">
        <v>1247</v>
      </c>
    </row>
    <row r="8" spans="1:32" ht="12">
      <c r="A8" s="18"/>
      <c r="B8" s="18"/>
      <c r="C8" s="18"/>
      <c r="D8" s="18"/>
      <c r="F8" s="18"/>
      <c r="G8" s="18"/>
      <c r="H8" s="18"/>
      <c r="I8" s="18"/>
      <c r="J8" s="18"/>
      <c r="K8" s="18"/>
      <c r="L8" s="18"/>
      <c r="M8" s="18"/>
      <c r="N8" s="87">
        <v>3</v>
      </c>
      <c r="O8" s="87" t="s">
        <v>1697</v>
      </c>
      <c r="P8" s="87" t="s">
        <v>1698</v>
      </c>
      <c r="Q8" s="87" t="s">
        <v>1247</v>
      </c>
      <c r="R8" s="18"/>
      <c r="S8" s="18"/>
      <c r="T8" s="18"/>
      <c r="U8" s="18"/>
      <c r="V8" s="18"/>
      <c r="W8" s="18"/>
      <c r="X8" s="87">
        <v>3</v>
      </c>
      <c r="Y8" s="769" t="s">
        <v>1697</v>
      </c>
      <c r="Z8" s="87" t="s">
        <v>1698</v>
      </c>
      <c r="AA8" s="87" t="s">
        <v>1247</v>
      </c>
      <c r="AB8" s="18"/>
      <c r="AC8" s="87">
        <v>3</v>
      </c>
      <c r="AD8" s="87" t="s">
        <v>2291</v>
      </c>
      <c r="AE8" s="87" t="s">
        <v>2292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1718</v>
      </c>
      <c r="P9" s="87" t="s">
        <v>1719</v>
      </c>
      <c r="Q9" s="87" t="s">
        <v>1247</v>
      </c>
      <c r="R9" s="18"/>
      <c r="S9" s="18"/>
      <c r="T9" s="18"/>
      <c r="U9" s="18"/>
      <c r="V9" s="18"/>
      <c r="W9" s="18"/>
      <c r="X9" s="87">
        <v>4</v>
      </c>
      <c r="Y9" s="769" t="s">
        <v>1718</v>
      </c>
      <c r="Z9" s="87" t="s">
        <v>1719</v>
      </c>
      <c r="AA9" s="87" t="s">
        <v>1247</v>
      </c>
      <c r="AB9" s="18"/>
      <c r="AC9" s="87">
        <v>4</v>
      </c>
      <c r="AD9" s="87" t="s">
        <v>2399</v>
      </c>
      <c r="AE9" s="87" t="s">
        <v>2400</v>
      </c>
      <c r="AF9" s="87" t="s">
        <v>1247</v>
      </c>
    </row>
    <row r="10" spans="1:32" ht="12">
      <c r="A10" s="18"/>
      <c r="B10" s="18"/>
      <c r="C10" s="18"/>
      <c r="D10" s="18"/>
      <c r="F10" s="85" t="s">
        <v>1247</v>
      </c>
      <c r="G10" s="86" t="s">
        <v>2222</v>
      </c>
      <c r="H10" s="87" t="s">
        <v>2223</v>
      </c>
      <c r="I10" s="87" t="s">
        <v>2432</v>
      </c>
      <c r="J10" s="87" t="s">
        <v>2433</v>
      </c>
      <c r="K10" s="85">
        <v>1</v>
      </c>
      <c r="L10" s="85">
        <v>49</v>
      </c>
      <c r="M10" s="18"/>
      <c r="N10" s="87">
        <v>5</v>
      </c>
      <c r="O10" s="87" t="s">
        <v>1739</v>
      </c>
      <c r="P10" s="87" t="s">
        <v>1740</v>
      </c>
      <c r="Q10" s="87" t="s">
        <v>1247</v>
      </c>
      <c r="R10" s="18"/>
      <c r="S10" s="18"/>
      <c r="T10" s="18"/>
      <c r="U10" s="18"/>
      <c r="V10" s="18"/>
      <c r="W10" s="18"/>
      <c r="X10" s="87">
        <v>5</v>
      </c>
      <c r="Y10" s="769" t="s">
        <v>1739</v>
      </c>
      <c r="Z10" s="87" t="s">
        <v>1740</v>
      </c>
      <c r="AA10" s="87" t="s">
        <v>1247</v>
      </c>
      <c r="AB10" s="18"/>
      <c r="AC10" s="87">
        <v>5</v>
      </c>
      <c r="AD10" s="87" t="s">
        <v>2427</v>
      </c>
      <c r="AE10" s="87" t="s">
        <v>2428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1760</v>
      </c>
      <c r="P11" s="87" t="s">
        <v>1761</v>
      </c>
      <c r="Q11" s="87" t="s">
        <v>1247</v>
      </c>
      <c r="R11" s="18"/>
      <c r="S11" s="18"/>
      <c r="T11" s="18"/>
      <c r="U11" s="18"/>
      <c r="V11" s="18"/>
      <c r="W11" s="18"/>
      <c r="X11" s="87">
        <v>6</v>
      </c>
      <c r="Y11" s="769" t="s">
        <v>1760</v>
      </c>
      <c r="Z11" s="87" t="s">
        <v>1761</v>
      </c>
      <c r="AA11" s="87" t="s">
        <v>1247</v>
      </c>
      <c r="AB11" s="18"/>
      <c r="AC11" s="87">
        <v>6</v>
      </c>
      <c r="AD11" s="87" t="s">
        <v>2319</v>
      </c>
      <c r="AE11" s="87" t="s">
        <v>2320</v>
      </c>
      <c r="AF11" s="87" t="s">
        <v>1247</v>
      </c>
    </row>
    <row r="12" spans="1:32" ht="12">
      <c r="A12" s="18"/>
      <c r="B12" s="18"/>
      <c r="C12" s="18"/>
      <c r="D12" s="18"/>
      <c r="F12" s="85" t="s">
        <v>1636</v>
      </c>
      <c r="G12" s="86" t="s">
        <v>2222</v>
      </c>
      <c r="H12" s="87"/>
      <c r="I12" s="87" t="s">
        <v>2222</v>
      </c>
      <c r="J12" s="87"/>
      <c r="K12" s="85" t="s">
        <v>1244</v>
      </c>
      <c r="L12" s="85"/>
      <c r="M12" s="18"/>
      <c r="N12" s="87">
        <v>7</v>
      </c>
      <c r="O12" s="87" t="s">
        <v>1781</v>
      </c>
      <c r="P12" s="87" t="s">
        <v>1782</v>
      </c>
      <c r="Q12" s="87" t="s">
        <v>1247</v>
      </c>
      <c r="R12" s="18"/>
      <c r="S12" s="18"/>
      <c r="T12" s="18"/>
      <c r="U12" s="18"/>
      <c r="V12" s="18"/>
      <c r="W12" s="18"/>
      <c r="X12" s="87">
        <v>7</v>
      </c>
      <c r="Y12" s="769" t="s">
        <v>1781</v>
      </c>
      <c r="Z12" s="87" t="s">
        <v>1782</v>
      </c>
      <c r="AA12" s="87" t="s">
        <v>1247</v>
      </c>
      <c r="AB12" s="18"/>
      <c r="AC12" s="87">
        <v>7</v>
      </c>
      <c r="AD12" s="87" t="s">
        <v>2407</v>
      </c>
      <c r="AE12" s="87" t="s">
        <v>2408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1802</v>
      </c>
      <c r="P13" s="87" t="s">
        <v>1803</v>
      </c>
      <c r="Q13" s="87" t="s">
        <v>1247</v>
      </c>
      <c r="R13" s="18"/>
      <c r="S13" s="18"/>
      <c r="T13" s="18"/>
      <c r="U13" s="18"/>
      <c r="V13" s="18"/>
      <c r="W13" s="18"/>
      <c r="X13" s="87">
        <v>8</v>
      </c>
      <c r="Y13" s="769" t="s">
        <v>1802</v>
      </c>
      <c r="Z13" s="87" t="s">
        <v>1803</v>
      </c>
      <c r="AA13" s="87" t="s">
        <v>1247</v>
      </c>
      <c r="AB13" s="18"/>
      <c r="AC13" s="87">
        <v>8</v>
      </c>
      <c r="AD13" s="87" t="s">
        <v>2339</v>
      </c>
      <c r="AE13" s="87" t="s">
        <v>2340</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1823</v>
      </c>
      <c r="P14" s="87" t="s">
        <v>1824</v>
      </c>
      <c r="Q14" s="87" t="s">
        <v>1247</v>
      </c>
      <c r="R14" s="18"/>
      <c r="S14" s="18"/>
      <c r="T14" s="18"/>
      <c r="U14" s="18"/>
      <c r="V14" s="18"/>
      <c r="W14" s="18"/>
      <c r="X14" s="87">
        <v>9</v>
      </c>
      <c r="Y14" s="769" t="s">
        <v>1823</v>
      </c>
      <c r="Z14" s="87" t="s">
        <v>1824</v>
      </c>
      <c r="AA14" s="87" t="s">
        <v>1247</v>
      </c>
      <c r="AB14" s="18"/>
      <c r="AC14" s="87">
        <v>9</v>
      </c>
      <c r="AD14" s="87" t="s">
        <v>2311</v>
      </c>
      <c r="AE14" s="87" t="s">
        <v>2312</v>
      </c>
      <c r="AF14" s="87" t="s">
        <v>1247</v>
      </c>
    </row>
    <row r="15" spans="1:32" ht="12">
      <c r="A15" s="18"/>
      <c r="B15" s="18"/>
      <c r="C15" s="18"/>
      <c r="D15" s="18"/>
      <c r="E15" s="18"/>
      <c r="F15" s="18"/>
      <c r="G15" s="18"/>
      <c r="H15" s="18"/>
      <c r="I15" s="18"/>
      <c r="J15" s="18"/>
      <c r="K15" s="18"/>
      <c r="L15" s="18"/>
      <c r="M15" s="18"/>
      <c r="N15" s="87">
        <v>10</v>
      </c>
      <c r="O15" s="87" t="s">
        <v>1844</v>
      </c>
      <c r="P15" s="87" t="s">
        <v>1845</v>
      </c>
      <c r="Q15" s="87" t="s">
        <v>1247</v>
      </c>
      <c r="R15" s="18"/>
      <c r="S15" s="18"/>
      <c r="T15" s="18"/>
      <c r="U15" s="18"/>
      <c r="V15" s="18"/>
      <c r="W15" s="18"/>
      <c r="X15" s="87">
        <v>10</v>
      </c>
      <c r="Y15" s="769" t="s">
        <v>1844</v>
      </c>
      <c r="Z15" s="87" t="s">
        <v>1845</v>
      </c>
      <c r="AA15" s="87" t="s">
        <v>1247</v>
      </c>
      <c r="AB15" s="18"/>
      <c r="AC15" s="87">
        <v>10</v>
      </c>
      <c r="AD15" s="87" t="s">
        <v>2323</v>
      </c>
      <c r="AE15" s="87" t="s">
        <v>2324</v>
      </c>
      <c r="AF15" s="87" t="s">
        <v>1247</v>
      </c>
    </row>
    <row r="16" spans="1:32" ht="12">
      <c r="A16" s="18"/>
      <c r="B16" s="18"/>
      <c r="C16" s="18"/>
      <c r="D16" s="18"/>
      <c r="E16" s="18"/>
      <c r="F16" s="18"/>
      <c r="G16" s="18"/>
      <c r="H16" s="18"/>
      <c r="I16" s="18"/>
      <c r="J16" s="18"/>
      <c r="K16" s="18"/>
      <c r="L16" s="18"/>
      <c r="M16" s="18"/>
      <c r="N16" s="87">
        <v>11</v>
      </c>
      <c r="O16" s="87" t="s">
        <v>1865</v>
      </c>
      <c r="P16" s="87" t="s">
        <v>1866</v>
      </c>
      <c r="Q16" s="87" t="s">
        <v>1247</v>
      </c>
      <c r="R16" s="18"/>
      <c r="S16" s="18"/>
      <c r="T16" s="18"/>
      <c r="U16" s="18"/>
      <c r="V16" s="18"/>
      <c r="W16" s="18"/>
      <c r="X16" s="87">
        <v>11</v>
      </c>
      <c r="Y16" s="769" t="s">
        <v>1865</v>
      </c>
      <c r="Z16" s="87" t="s">
        <v>1866</v>
      </c>
      <c r="AA16" s="87" t="s">
        <v>1247</v>
      </c>
      <c r="AB16" s="18"/>
      <c r="AC16" s="87">
        <v>11</v>
      </c>
      <c r="AD16" s="87" t="s">
        <v>2363</v>
      </c>
      <c r="AE16" s="87" t="s">
        <v>2364</v>
      </c>
      <c r="AF16" s="87" t="s">
        <v>1247</v>
      </c>
    </row>
    <row r="17" spans="1:32" ht="12">
      <c r="A17" s="18"/>
      <c r="B17" s="18"/>
      <c r="C17" s="18"/>
      <c r="D17" s="18"/>
      <c r="E17" s="18"/>
      <c r="F17" s="18"/>
      <c r="G17" s="18"/>
      <c r="H17" s="18"/>
      <c r="I17" s="18"/>
      <c r="J17" s="18"/>
      <c r="K17" s="18"/>
      <c r="L17" s="18"/>
      <c r="M17" s="18"/>
      <c r="N17" s="87">
        <v>12</v>
      </c>
      <c r="O17" s="87" t="s">
        <v>1886</v>
      </c>
      <c r="P17" s="87" t="s">
        <v>1887</v>
      </c>
      <c r="Q17" s="87" t="s">
        <v>1247</v>
      </c>
      <c r="R17" s="18"/>
      <c r="S17" s="18"/>
      <c r="T17" s="18"/>
      <c r="U17" s="18"/>
      <c r="V17" s="18"/>
      <c r="W17" s="18"/>
      <c r="X17" s="87">
        <v>12</v>
      </c>
      <c r="Y17" s="769" t="s">
        <v>1886</v>
      </c>
      <c r="Z17" s="87" t="s">
        <v>1887</v>
      </c>
      <c r="AA17" s="87" t="s">
        <v>1247</v>
      </c>
      <c r="AB17" s="18"/>
      <c r="AC17" s="87">
        <v>12</v>
      </c>
      <c r="AD17" s="87" t="s">
        <v>2415</v>
      </c>
      <c r="AE17" s="87" t="s">
        <v>2416</v>
      </c>
      <c r="AF17" s="87" t="s">
        <v>1247</v>
      </c>
    </row>
    <row r="18" spans="1:32" ht="12">
      <c r="A18" s="18"/>
      <c r="B18" s="18"/>
      <c r="C18" s="18"/>
      <c r="D18" s="18"/>
      <c r="E18" s="18"/>
      <c r="F18" s="18"/>
      <c r="G18" s="18"/>
      <c r="H18" s="18"/>
      <c r="I18" s="18"/>
      <c r="J18" s="18"/>
      <c r="K18" s="18"/>
      <c r="L18" s="18"/>
      <c r="M18" s="18"/>
      <c r="N18" s="87">
        <v>13</v>
      </c>
      <c r="O18" s="87" t="s">
        <v>1907</v>
      </c>
      <c r="P18" s="87" t="s">
        <v>1908</v>
      </c>
      <c r="Q18" s="87" t="s">
        <v>1247</v>
      </c>
      <c r="R18" s="18"/>
      <c r="S18" s="18"/>
      <c r="T18" s="18"/>
      <c r="U18" s="18"/>
      <c r="V18" s="18"/>
      <c r="W18" s="18"/>
      <c r="X18" s="87">
        <v>13</v>
      </c>
      <c r="Y18" s="769" t="s">
        <v>1907</v>
      </c>
      <c r="Z18" s="87" t="s">
        <v>1908</v>
      </c>
      <c r="AA18" s="87" t="s">
        <v>1247</v>
      </c>
      <c r="AB18" s="18"/>
      <c r="AC18" s="87">
        <v>13</v>
      </c>
      <c r="AD18" s="87" t="s">
        <v>2222</v>
      </c>
      <c r="AE18" s="87" t="s">
        <v>2223</v>
      </c>
      <c r="AF18" s="87" t="s">
        <v>1247</v>
      </c>
    </row>
    <row r="19" spans="1:32" ht="12">
      <c r="A19" s="18"/>
      <c r="B19" s="18"/>
      <c r="C19" s="18"/>
      <c r="D19" s="18"/>
      <c r="E19" s="18"/>
      <c r="F19" s="18"/>
      <c r="G19" s="18"/>
      <c r="H19" s="18"/>
      <c r="I19" s="18"/>
      <c r="J19" s="18"/>
      <c r="K19" s="18"/>
      <c r="L19" s="18"/>
      <c r="M19" s="18"/>
      <c r="N19" s="87">
        <v>14</v>
      </c>
      <c r="O19" s="87" t="s">
        <v>1928</v>
      </c>
      <c r="P19" s="87" t="s">
        <v>1929</v>
      </c>
      <c r="Q19" s="87" t="s">
        <v>1247</v>
      </c>
      <c r="R19" s="18"/>
      <c r="S19" s="18"/>
      <c r="T19" s="18"/>
      <c r="U19" s="18"/>
      <c r="V19" s="18"/>
      <c r="W19" s="18"/>
      <c r="X19" s="87">
        <v>14</v>
      </c>
      <c r="Y19" s="769" t="s">
        <v>1928</v>
      </c>
      <c r="Z19" s="87" t="s">
        <v>1929</v>
      </c>
      <c r="AA19" s="87" t="s">
        <v>1247</v>
      </c>
      <c r="AB19" s="18"/>
      <c r="AC19" s="87">
        <v>14</v>
      </c>
      <c r="AD19" s="87" t="s">
        <v>2263</v>
      </c>
      <c r="AE19" s="87" t="s">
        <v>2264</v>
      </c>
      <c r="AF19" s="87" t="s">
        <v>1247</v>
      </c>
    </row>
    <row r="20" spans="1:32" ht="12">
      <c r="A20" s="18"/>
      <c r="B20" s="18"/>
      <c r="C20" s="18"/>
      <c r="D20" s="18"/>
      <c r="E20" s="18"/>
      <c r="F20" s="18"/>
      <c r="G20" s="18"/>
      <c r="H20" s="18"/>
      <c r="I20" s="18"/>
      <c r="J20" s="18"/>
      <c r="K20" s="18"/>
      <c r="L20" s="18"/>
      <c r="M20" s="18"/>
      <c r="N20" s="87">
        <v>15</v>
      </c>
      <c r="O20" s="87" t="s">
        <v>1949</v>
      </c>
      <c r="P20" s="87" t="s">
        <v>1950</v>
      </c>
      <c r="Q20" s="87" t="s">
        <v>1247</v>
      </c>
      <c r="R20" s="18"/>
      <c r="S20" s="18"/>
      <c r="T20" s="18"/>
      <c r="U20" s="18"/>
      <c r="V20" s="18"/>
      <c r="W20" s="18"/>
      <c r="X20" s="87">
        <v>15</v>
      </c>
      <c r="Y20" s="769" t="s">
        <v>1949</v>
      </c>
      <c r="Z20" s="87" t="s">
        <v>1950</v>
      </c>
      <c r="AA20" s="87" t="s">
        <v>1247</v>
      </c>
      <c r="AB20" s="18"/>
      <c r="AC20" s="87">
        <v>15</v>
      </c>
      <c r="AD20" s="87" t="s">
        <v>2275</v>
      </c>
      <c r="AE20" s="87" t="s">
        <v>2276</v>
      </c>
      <c r="AF20" s="87" t="s">
        <v>1247</v>
      </c>
    </row>
    <row r="21" spans="1:32" ht="12">
      <c r="A21" s="18"/>
      <c r="B21" s="18"/>
      <c r="C21" s="18"/>
      <c r="D21" s="18"/>
      <c r="E21" s="18"/>
      <c r="F21" s="18"/>
      <c r="G21" s="18"/>
      <c r="H21" s="18"/>
      <c r="I21" s="18"/>
      <c r="J21" s="18"/>
      <c r="K21" s="18"/>
      <c r="L21" s="18"/>
      <c r="M21" s="18"/>
      <c r="N21" s="87">
        <v>16</v>
      </c>
      <c r="O21" s="87" t="s">
        <v>1970</v>
      </c>
      <c r="P21" s="87" t="s">
        <v>1971</v>
      </c>
      <c r="Q21" s="87" t="s">
        <v>1247</v>
      </c>
      <c r="R21" s="18"/>
      <c r="S21" s="18"/>
      <c r="T21" s="18"/>
      <c r="U21" s="18"/>
      <c r="V21" s="18"/>
      <c r="W21" s="18"/>
      <c r="X21" s="87">
        <v>16</v>
      </c>
      <c r="Y21" s="769" t="s">
        <v>1970</v>
      </c>
      <c r="Z21" s="87" t="s">
        <v>1971</v>
      </c>
      <c r="AA21" s="87" t="s">
        <v>1247</v>
      </c>
      <c r="AB21" s="18"/>
      <c r="AC21" s="87">
        <v>16</v>
      </c>
      <c r="AD21" s="87" t="s">
        <v>2347</v>
      </c>
      <c r="AE21" s="87" t="s">
        <v>2348</v>
      </c>
      <c r="AF21" s="87" t="s">
        <v>1247</v>
      </c>
    </row>
    <row r="22" spans="1:32" ht="12">
      <c r="A22" s="18"/>
      <c r="B22" s="18"/>
      <c r="C22" s="18"/>
      <c r="D22" s="18"/>
      <c r="E22" s="18"/>
      <c r="F22" s="18"/>
      <c r="G22" s="18"/>
      <c r="H22" s="18"/>
      <c r="I22" s="18"/>
      <c r="J22" s="18"/>
      <c r="K22" s="18"/>
      <c r="L22" s="18"/>
      <c r="M22" s="18"/>
      <c r="N22" s="87">
        <v>17</v>
      </c>
      <c r="O22" s="87" t="s">
        <v>1991</v>
      </c>
      <c r="P22" s="87" t="s">
        <v>1992</v>
      </c>
      <c r="Q22" s="87" t="s">
        <v>1247</v>
      </c>
      <c r="R22" s="18"/>
      <c r="S22" s="18"/>
      <c r="T22" s="18"/>
      <c r="U22" s="18"/>
      <c r="V22" s="18"/>
      <c r="W22" s="18"/>
      <c r="X22" s="87">
        <v>17</v>
      </c>
      <c r="Y22" s="769" t="s">
        <v>1991</v>
      </c>
      <c r="Z22" s="87" t="s">
        <v>1992</v>
      </c>
      <c r="AA22" s="87" t="s">
        <v>1247</v>
      </c>
      <c r="AB22" s="18"/>
      <c r="AC22" s="87">
        <v>17</v>
      </c>
      <c r="AD22" s="87" t="s">
        <v>2299</v>
      </c>
      <c r="AE22" s="87" t="s">
        <v>2300</v>
      </c>
      <c r="AF22" s="87" t="s">
        <v>1247</v>
      </c>
    </row>
    <row r="23" spans="1:32" ht="12">
      <c r="A23" s="18"/>
      <c r="B23" s="18"/>
      <c r="C23" s="18"/>
      <c r="D23" s="18"/>
      <c r="E23" s="18"/>
      <c r="F23" s="18"/>
      <c r="G23" s="18"/>
      <c r="H23" s="18"/>
      <c r="I23" s="18"/>
      <c r="J23" s="18"/>
      <c r="K23" s="18"/>
      <c r="L23" s="18"/>
      <c r="M23" s="18"/>
      <c r="N23" s="87">
        <v>18</v>
      </c>
      <c r="O23" s="87" t="s">
        <v>2012</v>
      </c>
      <c r="P23" s="87" t="s">
        <v>2013</v>
      </c>
      <c r="Q23" s="87" t="s">
        <v>1247</v>
      </c>
      <c r="R23" s="18"/>
      <c r="S23" s="18"/>
      <c r="T23" s="18"/>
      <c r="U23" s="18"/>
      <c r="V23" s="18"/>
      <c r="W23" s="18"/>
      <c r="X23" s="87">
        <v>18</v>
      </c>
      <c r="Y23" s="769" t="s">
        <v>2012</v>
      </c>
      <c r="Z23" s="87" t="s">
        <v>2013</v>
      </c>
      <c r="AA23" s="87" t="s">
        <v>1247</v>
      </c>
      <c r="AB23" s="18"/>
      <c r="AC23" s="87">
        <v>18</v>
      </c>
      <c r="AD23" s="87" t="s">
        <v>2271</v>
      </c>
      <c r="AE23" s="87" t="s">
        <v>2272</v>
      </c>
      <c r="AF23" s="87" t="s">
        <v>1247</v>
      </c>
    </row>
    <row r="24" spans="1:32" ht="12">
      <c r="A24" s="18"/>
      <c r="B24" s="18"/>
      <c r="C24" s="18"/>
      <c r="D24" s="18"/>
      <c r="E24" s="18"/>
      <c r="F24" s="18"/>
      <c r="G24" s="18"/>
      <c r="H24" s="18"/>
      <c r="I24" s="18"/>
      <c r="J24" s="18"/>
      <c r="K24" s="18"/>
      <c r="L24" s="18"/>
      <c r="M24" s="18"/>
      <c r="N24" s="87">
        <v>19</v>
      </c>
      <c r="O24" s="87" t="s">
        <v>2033</v>
      </c>
      <c r="P24" s="87" t="s">
        <v>2034</v>
      </c>
      <c r="Q24" s="87" t="s">
        <v>1247</v>
      </c>
      <c r="R24" s="18"/>
      <c r="S24" s="18"/>
      <c r="T24" s="18"/>
      <c r="U24" s="18"/>
      <c r="V24" s="18"/>
      <c r="W24" s="18"/>
      <c r="X24" s="87">
        <v>19</v>
      </c>
      <c r="Y24" s="769" t="s">
        <v>2033</v>
      </c>
      <c r="Z24" s="87" t="s">
        <v>2034</v>
      </c>
      <c r="AA24" s="87" t="s">
        <v>1247</v>
      </c>
      <c r="AB24" s="18"/>
      <c r="AC24" s="87">
        <v>19</v>
      </c>
      <c r="AD24" s="87" t="s">
        <v>2423</v>
      </c>
      <c r="AE24" s="87" t="s">
        <v>2424</v>
      </c>
      <c r="AF24" s="87" t="s">
        <v>1247</v>
      </c>
    </row>
    <row r="25" spans="1:32" ht="12">
      <c r="A25" s="18"/>
      <c r="B25" s="18"/>
      <c r="C25" s="18"/>
      <c r="D25" s="18"/>
      <c r="E25" s="18"/>
      <c r="F25" s="18"/>
      <c r="G25" s="18"/>
      <c r="H25" s="18"/>
      <c r="I25" s="18"/>
      <c r="J25" s="18"/>
      <c r="K25" s="18"/>
      <c r="L25" s="18"/>
      <c r="M25" s="18"/>
      <c r="N25" s="87">
        <v>20</v>
      </c>
      <c r="O25" s="87" t="s">
        <v>2054</v>
      </c>
      <c r="P25" s="87" t="s">
        <v>2055</v>
      </c>
      <c r="Q25" s="87" t="s">
        <v>1247</v>
      </c>
      <c r="R25" s="18"/>
      <c r="S25" s="18"/>
      <c r="T25" s="18"/>
      <c r="U25" s="18"/>
      <c r="V25" s="18"/>
      <c r="W25" s="18"/>
      <c r="X25" s="87">
        <v>20</v>
      </c>
      <c r="Y25" s="769" t="s">
        <v>2054</v>
      </c>
      <c r="Z25" s="87" t="s">
        <v>2055</v>
      </c>
      <c r="AA25" s="87" t="s">
        <v>1247</v>
      </c>
      <c r="AB25" s="18"/>
      <c r="AC25" s="87">
        <v>20</v>
      </c>
      <c r="AD25" s="87" t="s">
        <v>2287</v>
      </c>
      <c r="AE25" s="87" t="s">
        <v>2288</v>
      </c>
      <c r="AF25" s="87" t="s">
        <v>1247</v>
      </c>
    </row>
    <row r="26" spans="1:32" ht="12">
      <c r="A26" s="18"/>
      <c r="B26" s="18"/>
      <c r="C26" s="18"/>
      <c r="D26" s="18"/>
      <c r="E26" s="18"/>
      <c r="F26" s="18"/>
      <c r="G26" s="18"/>
      <c r="H26" s="18"/>
      <c r="I26" s="18"/>
      <c r="J26" s="18"/>
      <c r="K26" s="18"/>
      <c r="L26" s="18"/>
      <c r="M26" s="18"/>
      <c r="N26" s="87">
        <v>21</v>
      </c>
      <c r="O26" s="87" t="s">
        <v>2075</v>
      </c>
      <c r="P26" s="87" t="s">
        <v>2076</v>
      </c>
      <c r="Q26" s="87" t="s">
        <v>1247</v>
      </c>
      <c r="R26" s="18"/>
      <c r="S26" s="18"/>
      <c r="T26" s="18"/>
      <c r="U26" s="18"/>
      <c r="V26" s="18"/>
      <c r="W26" s="18"/>
      <c r="X26" s="87">
        <v>21</v>
      </c>
      <c r="Y26" s="769" t="s">
        <v>2075</v>
      </c>
      <c r="Z26" s="87" t="s">
        <v>2076</v>
      </c>
      <c r="AA26" s="87" t="s">
        <v>1247</v>
      </c>
      <c r="AB26" s="18"/>
      <c r="AC26" s="87">
        <v>21</v>
      </c>
      <c r="AD26" s="87" t="s">
        <v>2411</v>
      </c>
      <c r="AE26" s="87" t="s">
        <v>2412</v>
      </c>
      <c r="AF26" s="87" t="s">
        <v>1247</v>
      </c>
    </row>
    <row r="27" spans="1:32" ht="12">
      <c r="A27" s="18"/>
      <c r="B27" s="18"/>
      <c r="C27" s="18"/>
      <c r="D27" s="18"/>
      <c r="E27" s="18"/>
      <c r="F27" s="18"/>
      <c r="G27" s="18"/>
      <c r="H27" s="18"/>
      <c r="I27" s="18"/>
      <c r="J27" s="18"/>
      <c r="K27" s="18"/>
      <c r="L27" s="18"/>
      <c r="M27" s="18"/>
      <c r="N27" s="87">
        <v>22</v>
      </c>
      <c r="O27" s="87" t="s">
        <v>2096</v>
      </c>
      <c r="P27" s="87" t="s">
        <v>2097</v>
      </c>
      <c r="Q27" s="87" t="s">
        <v>1247</v>
      </c>
      <c r="R27" s="18"/>
      <c r="S27" s="18"/>
      <c r="T27" s="18"/>
      <c r="U27" s="18"/>
      <c r="V27" s="18"/>
      <c r="W27" s="18"/>
      <c r="X27" s="87">
        <v>22</v>
      </c>
      <c r="Y27" s="769" t="s">
        <v>2096</v>
      </c>
      <c r="Z27" s="87" t="s">
        <v>2097</v>
      </c>
      <c r="AA27" s="87" t="s">
        <v>1247</v>
      </c>
      <c r="AB27" s="18"/>
      <c r="AC27" s="87">
        <v>22</v>
      </c>
      <c r="AD27" s="87" t="s">
        <v>2387</v>
      </c>
      <c r="AE27" s="87" t="s">
        <v>2388</v>
      </c>
      <c r="AF27" s="87" t="s">
        <v>1247</v>
      </c>
    </row>
    <row r="28" spans="1:32" ht="12">
      <c r="A28" s="18"/>
      <c r="B28" s="18"/>
      <c r="C28" s="18"/>
      <c r="D28" s="18"/>
      <c r="E28" s="18"/>
      <c r="F28" s="18"/>
      <c r="G28" s="18"/>
      <c r="H28" s="18"/>
      <c r="I28" s="18"/>
      <c r="J28" s="18"/>
      <c r="K28" s="18"/>
      <c r="L28" s="18"/>
      <c r="M28" s="18"/>
      <c r="N28" s="87">
        <v>23</v>
      </c>
      <c r="O28" s="87" t="s">
        <v>2117</v>
      </c>
      <c r="P28" s="87" t="s">
        <v>2118</v>
      </c>
      <c r="Q28" s="87" t="s">
        <v>1247</v>
      </c>
      <c r="R28" s="18"/>
      <c r="S28" s="18"/>
      <c r="T28" s="18"/>
      <c r="U28" s="18"/>
      <c r="V28" s="18"/>
      <c r="W28" s="18"/>
      <c r="X28" s="87">
        <v>23</v>
      </c>
      <c r="Y28" s="769" t="s">
        <v>2117</v>
      </c>
      <c r="Z28" s="87" t="s">
        <v>2118</v>
      </c>
      <c r="AA28" s="87" t="s">
        <v>1247</v>
      </c>
      <c r="AB28" s="18"/>
      <c r="AC28" s="87">
        <v>23</v>
      </c>
      <c r="AD28" s="87" t="s">
        <v>2419</v>
      </c>
      <c r="AE28" s="87" t="s">
        <v>2420</v>
      </c>
      <c r="AF28" s="87" t="s">
        <v>1247</v>
      </c>
    </row>
    <row r="29" spans="1:32" ht="12">
      <c r="A29" s="18"/>
      <c r="B29" s="18"/>
      <c r="C29" s="18"/>
      <c r="D29" s="18"/>
      <c r="E29" s="18"/>
      <c r="F29" s="18"/>
      <c r="G29" s="18"/>
      <c r="H29" s="18"/>
      <c r="I29" s="18"/>
      <c r="J29" s="18"/>
      <c r="K29" s="18"/>
      <c r="L29" s="18"/>
      <c r="M29" s="18"/>
      <c r="N29" s="87">
        <v>24</v>
      </c>
      <c r="O29" s="87" t="s">
        <v>2138</v>
      </c>
      <c r="P29" s="87" t="s">
        <v>2139</v>
      </c>
      <c r="Q29" s="87" t="s">
        <v>1247</v>
      </c>
      <c r="R29" s="18"/>
      <c r="S29" s="18"/>
      <c r="T29" s="18"/>
      <c r="U29" s="18"/>
      <c r="V29" s="18"/>
      <c r="W29" s="18"/>
      <c r="X29" s="87">
        <v>24</v>
      </c>
      <c r="Y29" s="769" t="s">
        <v>2138</v>
      </c>
      <c r="Z29" s="87" t="s">
        <v>2139</v>
      </c>
      <c r="AA29" s="87" t="s">
        <v>1247</v>
      </c>
      <c r="AB29" s="18"/>
      <c r="AC29" s="87">
        <v>24</v>
      </c>
      <c r="AD29" s="87" t="s">
        <v>2391</v>
      </c>
      <c r="AE29" s="87" t="s">
        <v>2392</v>
      </c>
      <c r="AF29" s="87" t="s">
        <v>1247</v>
      </c>
    </row>
    <row r="30" spans="1:32" ht="12">
      <c r="A30" s="18"/>
      <c r="B30" s="18"/>
      <c r="C30" s="18"/>
      <c r="D30" s="18"/>
      <c r="E30" s="18"/>
      <c r="F30" s="18"/>
      <c r="G30" s="18"/>
      <c r="H30" s="18"/>
      <c r="I30" s="18"/>
      <c r="J30" s="18"/>
      <c r="K30" s="18"/>
      <c r="L30" s="18"/>
      <c r="M30" s="18"/>
      <c r="N30" s="87">
        <v>25</v>
      </c>
      <c r="O30" s="87" t="s">
        <v>2159</v>
      </c>
      <c r="P30" s="87" t="s">
        <v>2160</v>
      </c>
      <c r="Q30" s="87" t="s">
        <v>1247</v>
      </c>
      <c r="R30" s="18"/>
      <c r="S30" s="18"/>
      <c r="T30" s="18"/>
      <c r="U30" s="18"/>
      <c r="V30" s="18"/>
      <c r="W30" s="18"/>
      <c r="X30" s="87">
        <v>25</v>
      </c>
      <c r="Y30" s="769" t="s">
        <v>2159</v>
      </c>
      <c r="Z30" s="87" t="s">
        <v>2160</v>
      </c>
      <c r="AA30" s="87" t="s">
        <v>1247</v>
      </c>
      <c r="AB30" s="18"/>
      <c r="AC30" s="87">
        <v>25</v>
      </c>
      <c r="AD30" s="87" t="s">
        <v>2351</v>
      </c>
      <c r="AE30" s="87" t="s">
        <v>2352</v>
      </c>
      <c r="AF30" s="87" t="s">
        <v>1247</v>
      </c>
    </row>
    <row r="31" spans="1:32" ht="12">
      <c r="A31" s="18"/>
      <c r="B31" s="18"/>
      <c r="C31" s="18"/>
      <c r="D31" s="18"/>
      <c r="E31" s="18"/>
      <c r="F31" s="18"/>
      <c r="G31" s="18"/>
      <c r="H31" s="18"/>
      <c r="I31" s="18"/>
      <c r="J31" s="18"/>
      <c r="K31" s="18"/>
      <c r="L31" s="18"/>
      <c r="M31" s="18"/>
      <c r="N31" s="87">
        <v>26</v>
      </c>
      <c r="O31" s="87" t="s">
        <v>2180</v>
      </c>
      <c r="P31" s="87" t="s">
        <v>2181</v>
      </c>
      <c r="Q31" s="87" t="s">
        <v>1247</v>
      </c>
      <c r="R31" s="18"/>
      <c r="S31" s="18"/>
      <c r="T31" s="18"/>
      <c r="U31" s="18"/>
      <c r="V31" s="18"/>
      <c r="W31" s="18"/>
      <c r="X31" s="87">
        <v>26</v>
      </c>
      <c r="Y31" s="769" t="s">
        <v>2180</v>
      </c>
      <c r="Z31" s="87" t="s">
        <v>2181</v>
      </c>
      <c r="AA31" s="87" t="s">
        <v>1247</v>
      </c>
      <c r="AB31" s="18"/>
      <c r="AC31" s="87">
        <v>26</v>
      </c>
      <c r="AD31" s="87" t="s">
        <v>2395</v>
      </c>
      <c r="AE31" s="87" t="s">
        <v>2396</v>
      </c>
      <c r="AF31" s="87" t="s">
        <v>1247</v>
      </c>
    </row>
    <row r="32" spans="1:32" ht="12">
      <c r="A32" s="18"/>
      <c r="B32" s="18"/>
      <c r="C32" s="18"/>
      <c r="D32" s="18"/>
      <c r="E32" s="18"/>
      <c r="F32" s="18"/>
      <c r="G32" s="18"/>
      <c r="H32" s="18"/>
      <c r="I32" s="18"/>
      <c r="J32" s="18"/>
      <c r="K32" s="18"/>
      <c r="L32" s="18"/>
      <c r="M32" s="18"/>
      <c r="N32" s="87">
        <v>27</v>
      </c>
      <c r="O32" s="87" t="s">
        <v>2201</v>
      </c>
      <c r="P32" s="87" t="s">
        <v>2202</v>
      </c>
      <c r="Q32" s="87" t="s">
        <v>1247</v>
      </c>
      <c r="R32" s="18"/>
      <c r="S32" s="18"/>
      <c r="T32" s="18"/>
      <c r="U32" s="18"/>
      <c r="V32" s="18"/>
      <c r="W32" s="18"/>
      <c r="X32" s="87">
        <v>27</v>
      </c>
      <c r="Y32" s="769" t="s">
        <v>2201</v>
      </c>
      <c r="Z32" s="87" t="s">
        <v>2202</v>
      </c>
      <c r="AA32" s="87" t="s">
        <v>1247</v>
      </c>
      <c r="AB32" s="18"/>
      <c r="AC32" s="87">
        <v>27</v>
      </c>
      <c r="AD32" s="87" t="s">
        <v>2379</v>
      </c>
      <c r="AE32" s="87" t="s">
        <v>2380</v>
      </c>
      <c r="AF32" s="87" t="s">
        <v>1247</v>
      </c>
    </row>
    <row r="33" spans="1:32" ht="12">
      <c r="A33" s="18"/>
      <c r="B33" s="18"/>
      <c r="C33" s="18"/>
      <c r="D33" s="18"/>
      <c r="E33" s="18"/>
      <c r="F33" s="18"/>
      <c r="G33" s="18"/>
      <c r="H33" s="18"/>
      <c r="I33" s="18"/>
      <c r="J33" s="18"/>
      <c r="K33" s="18"/>
      <c r="L33" s="18"/>
      <c r="M33" s="18"/>
      <c r="N33" s="87">
        <v>28</v>
      </c>
      <c r="O33" s="87" t="s">
        <v>2222</v>
      </c>
      <c r="P33" s="87" t="s">
        <v>2223</v>
      </c>
      <c r="Q33" s="87" t="s">
        <v>1247</v>
      </c>
      <c r="R33" s="18"/>
      <c r="S33" s="18"/>
      <c r="T33" s="18"/>
      <c r="U33" s="18"/>
      <c r="V33" s="18"/>
      <c r="W33" s="18"/>
      <c r="X33" s="87">
        <v>28</v>
      </c>
      <c r="Y33" s="769" t="s">
        <v>2222</v>
      </c>
      <c r="Z33" s="87" t="s">
        <v>2223</v>
      </c>
      <c r="AA33" s="87" t="s">
        <v>1247</v>
      </c>
      <c r="AB33" s="18"/>
      <c r="AC33" s="87">
        <v>28</v>
      </c>
      <c r="AD33" s="87" t="s">
        <v>2371</v>
      </c>
      <c r="AE33" s="87" t="s">
        <v>2372</v>
      </c>
      <c r="AF33" s="87" t="s">
        <v>1247</v>
      </c>
    </row>
    <row r="34" spans="1:32" ht="12">
      <c r="A34" s="18"/>
      <c r="B34" s="18"/>
      <c r="C34" s="18"/>
      <c r="D34" s="18"/>
      <c r="E34" s="18"/>
      <c r="F34" s="18"/>
      <c r="G34" s="18"/>
      <c r="H34" s="18"/>
      <c r="I34" s="18"/>
      <c r="J34" s="18"/>
      <c r="K34" s="18"/>
      <c r="L34" s="18"/>
      <c r="M34" s="18"/>
      <c r="N34" s="87">
        <v>29</v>
      </c>
      <c r="O34" s="87" t="s">
        <v>2243</v>
      </c>
      <c r="P34" s="87" t="s">
        <v>2244</v>
      </c>
      <c r="Q34" s="87" t="s">
        <v>1247</v>
      </c>
      <c r="R34" s="18"/>
      <c r="S34" s="18"/>
      <c r="T34" s="18"/>
      <c r="U34" s="18"/>
      <c r="V34" s="18"/>
      <c r="W34" s="18"/>
      <c r="X34" s="87">
        <v>29</v>
      </c>
      <c r="Y34" s="769" t="s">
        <v>2243</v>
      </c>
      <c r="Z34" s="87" t="s">
        <v>2244</v>
      </c>
      <c r="AA34" s="87" t="s">
        <v>1247</v>
      </c>
      <c r="AB34" s="18"/>
      <c r="AC34" s="87">
        <v>29</v>
      </c>
      <c r="AD34" s="87" t="s">
        <v>2303</v>
      </c>
      <c r="AE34" s="87" t="s">
        <v>2304</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2315</v>
      </c>
      <c r="AE35" s="87" t="s">
        <v>2316</v>
      </c>
      <c r="AF35" s="87" t="s">
        <v>1247</v>
      </c>
    </row>
    <row r="36" spans="1:32" ht="12">
      <c r="A36" s="18"/>
      <c r="B36" s="18"/>
      <c r="C36" s="18"/>
      <c r="D36" s="18"/>
      <c r="E36" s="18"/>
      <c r="F36" s="18"/>
      <c r="G36" s="18"/>
      <c r="H36" s="18"/>
      <c r="I36" s="18"/>
      <c r="J36" s="18"/>
      <c r="K36" s="18"/>
      <c r="L36" s="18"/>
      <c r="M36" s="18"/>
      <c r="N36" s="87">
        <v>31</v>
      </c>
      <c r="O36" s="87" t="s">
        <v>2432</v>
      </c>
      <c r="P36" s="87" t="s">
        <v>2433</v>
      </c>
      <c r="Q36" s="87" t="s">
        <v>1245</v>
      </c>
      <c r="R36" s="18"/>
      <c r="S36" s="18"/>
      <c r="T36" s="18"/>
      <c r="U36" s="18"/>
      <c r="V36" s="18"/>
      <c r="W36" s="18"/>
      <c r="X36" s="87">
        <v>31</v>
      </c>
      <c r="Y36" s="769">
        <v>0</v>
      </c>
      <c r="Z36" s="87">
        <v>0</v>
      </c>
      <c r="AA36" s="87">
        <v>0</v>
      </c>
      <c r="AB36" s="18"/>
      <c r="AC36" s="87">
        <v>31</v>
      </c>
      <c r="AD36" s="87" t="s">
        <v>2403</v>
      </c>
      <c r="AE36" s="87" t="s">
        <v>2404</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2327</v>
      </c>
      <c r="AE37" s="87" t="s">
        <v>2328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2331</v>
      </c>
      <c r="AE38" s="87" t="s">
        <v>2332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2307</v>
      </c>
      <c r="AE39" s="87" t="s">
        <v>2308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2375</v>
      </c>
      <c r="AE40" s="87" t="s">
        <v>2376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2335</v>
      </c>
      <c r="AE41" s="87" t="s">
        <v>2336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2279</v>
      </c>
      <c r="AE42" s="87" t="s">
        <v>2280</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2283</v>
      </c>
      <c r="AE43" s="87" t="s">
        <v>2284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2355</v>
      </c>
      <c r="AE44" s="87" t="s">
        <v>2356</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2295</v>
      </c>
      <c r="AE45" s="87" t="s">
        <v>2296</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2367</v>
      </c>
      <c r="AE46" s="87" t="s">
        <v>2368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2383</v>
      </c>
      <c r="AE47" s="87" t="s">
        <v>2384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2359</v>
      </c>
      <c r="AE48" s="87" t="s">
        <v>2360</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2343</v>
      </c>
      <c r="AE49" s="87" t="s">
        <v>2344</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46</v>
      </c>
      <c r="I4" s="80" t="str">
        <f>HLOOKUP(I3,比較地域マスタ!$E$5:$L$6,2,0)</f>
        <v>鹿児島県</v>
      </c>
      <c r="J4" s="80" t="str">
        <f>HLOOKUP(J3,比較地域マスタ!$E$5:$L$6,2,0)</f>
        <v>鹿児島市</v>
      </c>
      <c r="K4" s="80" t="str">
        <f>HLOOKUP(K3,比較地域マスタ!$E$5:$L$6,2,0)</f>
        <v>46201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鹿児島市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426.06098767374715</v>
      </c>
      <c r="BB5" s="34"/>
      <c r="BC5" s="19"/>
      <c r="BD5" s="364">
        <f>AC35</f>
        <v>449.47862264754309</v>
      </c>
      <c r="BE5" s="34"/>
      <c r="BF5" s="19"/>
      <c r="BG5" s="364">
        <f>AK35</f>
        <v>241.29949362254391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314.11209251426862</v>
      </c>
      <c r="BA6" s="19"/>
      <c r="BB6" s="34"/>
      <c r="BC6" s="364">
        <f>AC36</f>
        <v>323.73011677084673</v>
      </c>
      <c r="BD6" s="19"/>
      <c r="BE6" s="34"/>
      <c r="BF6" s="364">
        <f>AK36</f>
        <v>144.63340328856296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61.365107029194021</v>
      </c>
      <c r="BA7" s="19"/>
      <c r="BB7" s="34"/>
      <c r="BC7" s="364">
        <f>AC37</f>
        <v>64.650555506889575</v>
      </c>
      <c r="BD7" s="19"/>
      <c r="BE7" s="34"/>
      <c r="BF7" s="364">
        <f t="shared" ref="BF7:BF8" si="0">AK37</f>
        <v>49.533373169378585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50.583788130284496</v>
      </c>
      <c r="BA8" s="19"/>
      <c r="BB8" s="34"/>
      <c r="BC8" s="364">
        <f>AC38</f>
        <v>61.097950369806767</v>
      </c>
      <c r="BD8" s="19"/>
      <c r="BE8" s="34"/>
      <c r="BF8" s="364">
        <f t="shared" si="0"/>
        <v>47.132717164602354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3788.4724989993797</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947.01763555657271</v>
      </c>
      <c r="BA9" s="364">
        <f>AZ9</f>
        <v>947.01763555657271</v>
      </c>
      <c r="BB9" s="34"/>
      <c r="BC9" s="364">
        <f>AC39</f>
        <v>1429.6439629825345</v>
      </c>
      <c r="BD9" s="364">
        <f>AC39</f>
        <v>1429.6439629825345</v>
      </c>
      <c r="BE9" s="34"/>
      <c r="BF9" s="364">
        <f>AK39</f>
        <v>819.36925604810074</v>
      </c>
      <c r="BG9" s="364">
        <f>AK39</f>
        <v>819.36925604810074</v>
      </c>
      <c r="BH9" s="34"/>
    </row>
    <row r="10" spans="1:62" ht="17.100000000000001" customHeight="1" thickBot="1">
      <c r="B10" s="366"/>
      <c r="C10" s="367"/>
      <c r="D10" s="369"/>
      <c r="E10" s="369"/>
      <c r="F10" s="369"/>
      <c r="G10" s="368"/>
      <c r="H10" s="368"/>
      <c r="I10" s="369"/>
      <c r="J10" s="370"/>
      <c r="K10" s="377"/>
      <c r="L10" s="286" t="s">
        <v>31</v>
      </c>
      <c r="M10" s="286"/>
      <c r="N10" s="622"/>
      <c r="O10" s="1025">
        <f>SUM(O11:O13)</f>
        <v>426.06098767374715</v>
      </c>
      <c r="P10" s="501">
        <f t="shared" ref="P10:P22" si="1">O10/$O$9</f>
        <v>0.11246247340749586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669.03260179879408</v>
      </c>
      <c r="BA10" s="364">
        <f>AZ10</f>
        <v>669.03260179879408</v>
      </c>
      <c r="BB10" s="34"/>
      <c r="BC10" s="364">
        <f>AC40</f>
        <v>967.42616079424465</v>
      </c>
      <c r="BD10" s="364">
        <f>AC40</f>
        <v>967.42616079424465</v>
      </c>
      <c r="BE10" s="34"/>
      <c r="BF10" s="364">
        <f>AK40</f>
        <v>506.57600656906737</v>
      </c>
      <c r="BG10" s="364">
        <f>AK40</f>
        <v>506.57600656906737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314.11209251426862</v>
      </c>
      <c r="P11" s="502">
        <f t="shared" si="1"/>
        <v>8.2912596725258705E-2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1705.8669737382656</v>
      </c>
      <c r="BB11" s="34"/>
      <c r="BC11" s="364"/>
      <c r="BD11" s="364">
        <f>AC41</f>
        <v>1648.2721341269144</v>
      </c>
      <c r="BE11" s="34"/>
      <c r="BF11" s="19"/>
      <c r="BG11" s="364">
        <f>AK41</f>
        <v>1398.3908300107248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61.365107029194021</v>
      </c>
      <c r="P12" s="502">
        <f t="shared" si="1"/>
        <v>1.619784940906973E-2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1066.2043189044086</v>
      </c>
      <c r="BA12" s="19"/>
      <c r="BB12" s="34"/>
      <c r="BC12" s="364">
        <f>AC42</f>
        <v>975.9144920938528</v>
      </c>
      <c r="BD12" s="19"/>
      <c r="BE12" s="34"/>
      <c r="BF12" s="364">
        <f>AK42</f>
        <v>820.17834795954332</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50.583788130284496</v>
      </c>
      <c r="P13" s="502">
        <f t="shared" si="1"/>
        <v>1.3352027273167432E-2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35.447564030986015</v>
      </c>
      <c r="BA13" s="19"/>
      <c r="BB13" s="34"/>
      <c r="BC13" s="364">
        <f>AC45</f>
        <v>47.129274373084485</v>
      </c>
      <c r="BD13" s="19"/>
      <c r="BE13" s="34"/>
      <c r="BF13" s="364">
        <f>AK45</f>
        <v>35.821441457815126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947.01763555657271</v>
      </c>
      <c r="P14" s="501">
        <f t="shared" si="1"/>
        <v>0.24997347501049599</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604.21509080287103</v>
      </c>
      <c r="BA14" s="19"/>
      <c r="BB14" s="34"/>
      <c r="BC14" s="364">
        <f>AC46</f>
        <v>625.22836765997704</v>
      </c>
      <c r="BD14" s="19"/>
      <c r="BE14" s="34"/>
      <c r="BF14" s="364">
        <f t="shared" ref="BF14" si="2">AK46</f>
        <v>542.39104059336637</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669.03260179879408</v>
      </c>
      <c r="P15" s="501">
        <f t="shared" si="1"/>
        <v>0.17659692711917549</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40.494300231999993</v>
      </c>
      <c r="BA15" s="364">
        <f>AZ15</f>
        <v>40.494300231999993</v>
      </c>
      <c r="BB15" s="34"/>
      <c r="BC15" s="364">
        <f>AC47</f>
        <v>59.966034428200004</v>
      </c>
      <c r="BD15" s="364">
        <f>AC47</f>
        <v>59.966034428200004</v>
      </c>
      <c r="BE15" s="34"/>
      <c r="BF15" s="364">
        <f>AK47</f>
        <v>42.317864742529387</v>
      </c>
      <c r="BG15" s="364">
        <f>AK47</f>
        <v>42.317864742529387</v>
      </c>
      <c r="BH15" s="34"/>
    </row>
    <row r="16" spans="1:62" ht="17.100000000000001" customHeight="1" thickBot="1">
      <c r="B16" s="366"/>
      <c r="C16" s="367"/>
      <c r="D16" s="369"/>
      <c r="E16" s="369"/>
      <c r="F16" s="369"/>
      <c r="G16" s="368"/>
      <c r="H16" s="368"/>
      <c r="I16" s="369"/>
      <c r="J16" s="370"/>
      <c r="K16" s="378"/>
      <c r="L16" s="286" t="s">
        <v>44</v>
      </c>
      <c r="M16" s="387"/>
      <c r="N16" s="388"/>
      <c r="O16" s="1025">
        <f>SUM(O18:O21)</f>
        <v>1705.8669737382656</v>
      </c>
      <c r="P16" s="501">
        <f t="shared" si="1"/>
        <v>0.45027830456439194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1066.2043189044086</v>
      </c>
      <c r="P17" s="502">
        <f t="shared" si="1"/>
        <v>0.28143382832685654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631.56184591448687</v>
      </c>
      <c r="P18" s="502">
        <f t="shared" si="1"/>
        <v>0.16670619783601345</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434.64247298992183</v>
      </c>
      <c r="P19" s="502">
        <f t="shared" si="1"/>
        <v>0.11472763049084311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35.447564030986015</v>
      </c>
      <c r="P20" s="502">
        <f t="shared" si="1"/>
        <v>9.3566903390082702E-3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604.21509080287103</v>
      </c>
      <c r="P21" s="502">
        <f t="shared" si="1"/>
        <v>0.15948778589852711</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40.494300231999993</v>
      </c>
      <c r="P22" s="679">
        <f t="shared" si="1"/>
        <v>1.0688819898440716E-2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343.17959658902481</v>
      </c>
      <c r="AZ22" s="364">
        <f t="shared" si="3"/>
        <v>356.99042826509765</v>
      </c>
      <c r="BA22" s="364">
        <f t="shared" si="3"/>
        <v>336.77788022545741</v>
      </c>
      <c r="BB22" s="364">
        <f t="shared" si="3"/>
        <v>399.92461753979734</v>
      </c>
      <c r="BC22" s="364">
        <f t="shared" si="3"/>
        <v>421.67214827518637</v>
      </c>
      <c r="BD22" s="364">
        <f t="shared" si="3"/>
        <v>449.47862264754309</v>
      </c>
      <c r="BE22" s="364">
        <f t="shared" si="3"/>
        <v>372.20986465000652</v>
      </c>
      <c r="BF22" s="364">
        <f t="shared" si="3"/>
        <v>348.62051840631455</v>
      </c>
      <c r="BG22" s="364">
        <f t="shared" si="3"/>
        <v>316.63501982668367</v>
      </c>
      <c r="BH22" s="364">
        <f t="shared" si="3"/>
        <v>273.25529468520813</v>
      </c>
      <c r="BI22" s="364">
        <f t="shared" si="3"/>
        <v>242.43596555110514</v>
      </c>
      <c r="BJ22" s="364">
        <f t="shared" si="3"/>
        <v>249.03971340251823</v>
      </c>
      <c r="BK22" s="364">
        <f t="shared" si="3"/>
        <v>273.36837622739245</v>
      </c>
      <c r="BL22" s="364">
        <f t="shared" si="3"/>
        <v>241.29949362254391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1008.8512960469408</v>
      </c>
      <c r="AZ23" s="399">
        <f t="shared" ref="AZ23:BL23" si="4">Y39</f>
        <v>994.66253643694006</v>
      </c>
      <c r="BA23" s="399">
        <f t="shared" si="4"/>
        <v>1072.0377137343496</v>
      </c>
      <c r="BB23" s="399">
        <f t="shared" si="4"/>
        <v>1276.0338495185945</v>
      </c>
      <c r="BC23" s="399">
        <f t="shared" si="4"/>
        <v>1427.3284185004709</v>
      </c>
      <c r="BD23" s="399">
        <f t="shared" si="4"/>
        <v>1429.6439629825345</v>
      </c>
      <c r="BE23" s="399">
        <f t="shared" si="4"/>
        <v>1326.6842600026673</v>
      </c>
      <c r="BF23" s="399">
        <f t="shared" si="4"/>
        <v>1327.9143036981</v>
      </c>
      <c r="BG23" s="399">
        <f t="shared" si="4"/>
        <v>1031.9938801374426</v>
      </c>
      <c r="BH23" s="399">
        <f t="shared" si="4"/>
        <v>934.7187701688257</v>
      </c>
      <c r="BI23" s="399">
        <f t="shared" si="4"/>
        <v>835.59384901468786</v>
      </c>
      <c r="BJ23" s="399">
        <f t="shared" si="4"/>
        <v>902.24243165779524</v>
      </c>
      <c r="BK23" s="399">
        <f t="shared" si="4"/>
        <v>875.17726223537966</v>
      </c>
      <c r="BL23" s="399">
        <f t="shared" si="4"/>
        <v>819.36925604810074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613.91499442836709</v>
      </c>
      <c r="AZ24" s="364">
        <f t="shared" ref="AZ24:BL24" si="5">Y40</f>
        <v>581.81734837385739</v>
      </c>
      <c r="BA24" s="364">
        <f t="shared" si="5"/>
        <v>691.28130099033501</v>
      </c>
      <c r="BB24" s="364">
        <f t="shared" si="5"/>
        <v>858.31039529238058</v>
      </c>
      <c r="BC24" s="364">
        <f t="shared" si="5"/>
        <v>894.83864829865945</v>
      </c>
      <c r="BD24" s="364">
        <f t="shared" si="5"/>
        <v>967.42616079424465</v>
      </c>
      <c r="BE24" s="364">
        <f t="shared" si="5"/>
        <v>932.23252719060338</v>
      </c>
      <c r="BF24" s="364">
        <f t="shared" si="5"/>
        <v>818.92455007788749</v>
      </c>
      <c r="BG24" s="364">
        <f t="shared" si="5"/>
        <v>759.04058613532197</v>
      </c>
      <c r="BH24" s="364">
        <f t="shared" si="5"/>
        <v>785.23704516958605</v>
      </c>
      <c r="BI24" s="364">
        <f t="shared" si="5"/>
        <v>557.75564351343667</v>
      </c>
      <c r="BJ24" s="364">
        <f t="shared" si="5"/>
        <v>616.52807866995886</v>
      </c>
      <c r="BK24" s="364">
        <f t="shared" si="5"/>
        <v>605.36460030966384</v>
      </c>
      <c r="BL24" s="364">
        <f t="shared" si="5"/>
        <v>506.57600656906737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1601.2773720787538</v>
      </c>
      <c r="AZ25" s="364">
        <f t="shared" ref="AZ25:BL25" si="6">Y41</f>
        <v>1622.8604542491003</v>
      </c>
      <c r="BA25" s="364">
        <f t="shared" si="6"/>
        <v>1635.3489360101635</v>
      </c>
      <c r="BB25" s="364">
        <f t="shared" si="6"/>
        <v>1622.219627095792</v>
      </c>
      <c r="BC25" s="364">
        <f t="shared" si="6"/>
        <v>1655.1349836715544</v>
      </c>
      <c r="BD25" s="364">
        <f t="shared" si="6"/>
        <v>1648.2721341269144</v>
      </c>
      <c r="BE25" s="364">
        <f t="shared" si="6"/>
        <v>1631.9108924229554</v>
      </c>
      <c r="BF25" s="364">
        <f t="shared" si="6"/>
        <v>1588.5861608960727</v>
      </c>
      <c r="BG25" s="364">
        <f t="shared" si="6"/>
        <v>1601.9618644531367</v>
      </c>
      <c r="BH25" s="364">
        <f t="shared" si="6"/>
        <v>1605.9980111512623</v>
      </c>
      <c r="BI25" s="364">
        <f t="shared" si="6"/>
        <v>1565.0918701405708</v>
      </c>
      <c r="BJ25" s="364">
        <f t="shared" si="6"/>
        <v>1517.2626827336785</v>
      </c>
      <c r="BK25" s="364">
        <f t="shared" si="6"/>
        <v>1433.9585601311019</v>
      </c>
      <c r="BL25" s="364">
        <f t="shared" si="6"/>
        <v>1398.3908300107248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67.375058365019996</v>
      </c>
      <c r="AZ26" s="364">
        <f t="shared" si="7"/>
        <v>53.713896413199997</v>
      </c>
      <c r="BA26" s="364">
        <f t="shared" si="7"/>
        <v>68.889951501102502</v>
      </c>
      <c r="BB26" s="364">
        <f t="shared" si="7"/>
        <v>74.319519178639382</v>
      </c>
      <c r="BC26" s="364">
        <f t="shared" si="7"/>
        <v>61.289141925639996</v>
      </c>
      <c r="BD26" s="364">
        <f t="shared" si="7"/>
        <v>59.966034428200004</v>
      </c>
      <c r="BE26" s="364">
        <f t="shared" si="7"/>
        <v>58.883613515412002</v>
      </c>
      <c r="BF26" s="364">
        <f t="shared" si="7"/>
        <v>53.860588845830399</v>
      </c>
      <c r="BG26" s="364">
        <f t="shared" si="7"/>
        <v>50.984334048519202</v>
      </c>
      <c r="BH26" s="364">
        <f t="shared" si="7"/>
        <v>43.297188692138008</v>
      </c>
      <c r="BI26" s="364">
        <f t="shared" si="7"/>
        <v>39.770062735141003</v>
      </c>
      <c r="BJ26" s="364">
        <f t="shared" si="7"/>
        <v>36.051638635132498</v>
      </c>
      <c r="BK26" s="364">
        <f t="shared" si="7"/>
        <v>38.654851131320001</v>
      </c>
      <c r="BL26" s="364">
        <f t="shared" si="7"/>
        <v>42.317864742529387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3634.5983175081064</v>
      </c>
      <c r="AZ27" s="364">
        <f t="shared" si="8"/>
        <v>3610.0446637381956</v>
      </c>
      <c r="BA27" s="364">
        <f t="shared" si="8"/>
        <v>3804.3357824614081</v>
      </c>
      <c r="BB27" s="364">
        <f t="shared" si="8"/>
        <v>4230.8080086252039</v>
      </c>
      <c r="BC27" s="364">
        <f t="shared" si="8"/>
        <v>4460.2633406715113</v>
      </c>
      <c r="BD27" s="364">
        <f t="shared" si="8"/>
        <v>4554.7869149794369</v>
      </c>
      <c r="BE27" s="364">
        <f t="shared" si="8"/>
        <v>4321.921157781645</v>
      </c>
      <c r="BF27" s="364">
        <f t="shared" si="8"/>
        <v>4137.9061219242049</v>
      </c>
      <c r="BG27" s="364">
        <f t="shared" si="8"/>
        <v>3760.615684601104</v>
      </c>
      <c r="BH27" s="364">
        <f t="shared" si="8"/>
        <v>3642.5063098670203</v>
      </c>
      <c r="BI27" s="364">
        <f t="shared" si="8"/>
        <v>3240.6473909549413</v>
      </c>
      <c r="BJ27" s="364">
        <f t="shared" si="8"/>
        <v>3321.1245450990832</v>
      </c>
      <c r="BK27" s="364">
        <f t="shared" si="8"/>
        <v>3226.5236500348578</v>
      </c>
      <c r="BL27" s="364">
        <f t="shared" si="8"/>
        <v>3007.9534509929663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4554.7869149794369</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449.47862264754309</v>
      </c>
      <c r="P31" s="501">
        <f t="shared" ref="P31:P43" si="9">O31/$O$30</f>
        <v>9.8682689451252262E-2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323.73011677084673</v>
      </c>
      <c r="P32" s="502">
        <f t="shared" si="9"/>
        <v>7.1074700707993113E-2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64.650555506889575</v>
      </c>
      <c r="P33" s="502">
        <f t="shared" si="9"/>
        <v>1.4193980248400148E-2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61.097950369806767</v>
      </c>
      <c r="P34" s="502">
        <f t="shared" si="9"/>
        <v>1.3414008494858996E-2</v>
      </c>
      <c r="Q34" s="371"/>
      <c r="R34" s="15"/>
      <c r="S34" s="366"/>
      <c r="T34" s="622" t="s">
        <v>29</v>
      </c>
      <c r="U34" s="375"/>
      <c r="V34" s="375"/>
      <c r="W34" s="375"/>
      <c r="X34" s="1012">
        <f>X35+X39+X40+X41+X47</f>
        <v>3634.5983175081064</v>
      </c>
      <c r="Y34" s="1013">
        <f t="shared" ref="Y34:AK34" si="10">Y35+Y39+Y40+Y41+Y47</f>
        <v>3610.0446637381956</v>
      </c>
      <c r="Z34" s="1013">
        <f t="shared" si="10"/>
        <v>3804.3357824614081</v>
      </c>
      <c r="AA34" s="1013">
        <f t="shared" si="10"/>
        <v>4230.8080086252039</v>
      </c>
      <c r="AB34" s="1013">
        <f t="shared" si="10"/>
        <v>4460.2633406715113</v>
      </c>
      <c r="AC34" s="1013">
        <f t="shared" si="10"/>
        <v>4554.7869149794369</v>
      </c>
      <c r="AD34" s="1013">
        <f t="shared" si="10"/>
        <v>4321.921157781645</v>
      </c>
      <c r="AE34" s="1013">
        <f t="shared" si="10"/>
        <v>4137.9061219242049</v>
      </c>
      <c r="AF34" s="1013">
        <f t="shared" si="10"/>
        <v>3760.615684601104</v>
      </c>
      <c r="AG34" s="1013">
        <f t="shared" si="10"/>
        <v>3642.5063098670203</v>
      </c>
      <c r="AH34" s="1013">
        <f t="shared" si="10"/>
        <v>3240.6473909549413</v>
      </c>
      <c r="AI34" s="1013">
        <f t="shared" si="10"/>
        <v>3321.1245450990832</v>
      </c>
      <c r="AJ34" s="1013">
        <f t="shared" si="10"/>
        <v>3226.5236500348578</v>
      </c>
      <c r="AK34" s="1014">
        <f t="shared" si="10"/>
        <v>3007.9534509929663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1429.6439629825345</v>
      </c>
      <c r="P35" s="501">
        <f t="shared" si="9"/>
        <v>0.31387724380274085</v>
      </c>
      <c r="Q35" s="371"/>
      <c r="R35" s="15"/>
      <c r="S35" s="366"/>
      <c r="T35" s="377"/>
      <c r="U35" s="286" t="s">
        <v>31</v>
      </c>
      <c r="V35" s="387"/>
      <c r="W35" s="387"/>
      <c r="X35" s="1015">
        <f>SUM(X36:X38)</f>
        <v>343.17959658902481</v>
      </c>
      <c r="Y35" s="1016">
        <f t="shared" ref="Y35:AK35" si="11">SUM(Y36:Y38)</f>
        <v>356.99042826509765</v>
      </c>
      <c r="Z35" s="1016">
        <f t="shared" si="11"/>
        <v>336.77788022545741</v>
      </c>
      <c r="AA35" s="1016">
        <f t="shared" si="11"/>
        <v>399.92461753979734</v>
      </c>
      <c r="AB35" s="1016">
        <f t="shared" si="11"/>
        <v>421.67214827518637</v>
      </c>
      <c r="AC35" s="1016">
        <f t="shared" si="11"/>
        <v>449.47862264754309</v>
      </c>
      <c r="AD35" s="1016">
        <f t="shared" si="11"/>
        <v>372.20986465000652</v>
      </c>
      <c r="AE35" s="1016">
        <f t="shared" si="11"/>
        <v>348.62051840631455</v>
      </c>
      <c r="AF35" s="1016">
        <f t="shared" si="11"/>
        <v>316.63501982668367</v>
      </c>
      <c r="AG35" s="1016">
        <f t="shared" si="11"/>
        <v>273.25529468520813</v>
      </c>
      <c r="AH35" s="1016">
        <f t="shared" si="11"/>
        <v>242.43596555110514</v>
      </c>
      <c r="AI35" s="1016">
        <f t="shared" si="11"/>
        <v>249.03971340251823</v>
      </c>
      <c r="AJ35" s="1016">
        <f t="shared" si="11"/>
        <v>273.36837622739245</v>
      </c>
      <c r="AK35" s="1017">
        <f t="shared" si="11"/>
        <v>241.29949362254391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967.42616079424465</v>
      </c>
      <c r="P36" s="501">
        <f t="shared" si="9"/>
        <v>0.21239767718060465</v>
      </c>
      <c r="Q36" s="371"/>
      <c r="R36" s="15"/>
      <c r="S36" s="401" t="s">
        <v>98</v>
      </c>
      <c r="T36" s="378"/>
      <c r="U36" s="389"/>
      <c r="V36" s="379" t="s">
        <v>98</v>
      </c>
      <c r="W36" s="402"/>
      <c r="X36" s="1018">
        <f>VLOOKUP(年度マスタ!$K$4&amp;"_"&amp;X$33,データシート1!$A:$BS,MATCH("aa_"&amp;$S36,データシート1!$A$1:$BS$1,0),0)</f>
        <v>259.40629061231886</v>
      </c>
      <c r="Y36" s="1019">
        <f>VLOOKUP(年度マスタ!$K$4&amp;"_"&amp;Y$33,データシート1!$A:$BS,MATCH("aa_"&amp;$S36,データシート1!$A$1:$BS$1,0),0)</f>
        <v>252.81509518403504</v>
      </c>
      <c r="Z36" s="1019">
        <f>VLOOKUP(年度マスタ!$K$4&amp;"_"&amp;Z$33,データシート1!$A:$BS,MATCH("aa_"&amp;$S36,データシート1!$A$1:$BS$1,0),0)</f>
        <v>233.63142562988946</v>
      </c>
      <c r="AA36" s="1019">
        <f>VLOOKUP(年度マスタ!$K$4&amp;"_"&amp;AA$33,データシート1!$A:$BS,MATCH("aa_"&amp;$S36,データシート1!$A$1:$BS$1,0),0)</f>
        <v>262.36463450496404</v>
      </c>
      <c r="AB36" s="1019">
        <f>VLOOKUP(年度マスタ!$K$4&amp;"_"&amp;AB$33,データシート1!$A:$BS,MATCH("aa_"&amp;$S36,データシート1!$A$1:$BS$1,0),0)</f>
        <v>281.49896854449889</v>
      </c>
      <c r="AC36" s="1019">
        <f>VLOOKUP(年度マスタ!$K$4&amp;"_"&amp;AC$33,データシート1!$A:$BS,MATCH("aa_"&amp;$S36,データシート1!$A$1:$BS$1,0),0)</f>
        <v>323.73011677084673</v>
      </c>
      <c r="AD36" s="1019">
        <f>VLOOKUP(年度マスタ!$K$4&amp;"_"&amp;AD$33,データシート1!$A:$BS,MATCH("aa_"&amp;$S36,データシート1!$A$1:$BS$1,0),0)</f>
        <v>278.45711747869433</v>
      </c>
      <c r="AE36" s="1019">
        <f>VLOOKUP(年度マスタ!$K$4&amp;"_"&amp;AE$33,データシート1!$A:$BS,MATCH("aa_"&amp;$S36,データシート1!$A$1:$BS$1,0),0)</f>
        <v>262.41124449222264</v>
      </c>
      <c r="AF36" s="1019">
        <f>VLOOKUP(年度マスタ!$K$4&amp;"_"&amp;AF$33,データシート1!$A:$BS,MATCH("aa_"&amp;$S36,データシート1!$A$1:$BS$1,0),0)</f>
        <v>236.22391330899052</v>
      </c>
      <c r="AG36" s="1019">
        <f>VLOOKUP(年度マスタ!$K$4&amp;"_"&amp;AG$33,データシート1!$A:$BS,MATCH("aa_"&amp;$S36,データシート1!$A$1:$BS$1,0),0)</f>
        <v>193.72778934854324</v>
      </c>
      <c r="AH36" s="1019">
        <f>VLOOKUP(年度マスタ!$K$4&amp;"_"&amp;AH$33,データシート1!$A:$BS,MATCH("aa_"&amp;$S36,データシート1!$A$1:$BS$1,0),0)</f>
        <v>172.78526835537275</v>
      </c>
      <c r="AI36" s="1019">
        <f>VLOOKUP(年度マスタ!$K$4&amp;"_"&amp;AI$33,データシート1!$A:$BS,MATCH("aa_"&amp;$S36,データシート1!$A$1:$BS$1,0),0)</f>
        <v>180.81888841647441</v>
      </c>
      <c r="AJ36" s="1019">
        <f>VLOOKUP(年度マスタ!$K$4&amp;"_"&amp;AJ$33,データシート1!$A:$BS,MATCH("aa_"&amp;$S36,データシート1!$A$1:$BS$1,0),0)</f>
        <v>170.70083272421471</v>
      </c>
      <c r="AK36" s="1020">
        <f>VLOOKUP(年度マスタ!$K$4&amp;"_"&amp;AK$33,データシート1!$A:$BS,MATCH("aa_"&amp;$S36,データシート1!$A$1:$BS$1,0),0)</f>
        <v>144.63340328856296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1648.2721341269144</v>
      </c>
      <c r="P37" s="501">
        <f t="shared" si="9"/>
        <v>0.36187689235388865</v>
      </c>
      <c r="Q37" s="371"/>
      <c r="R37" s="15"/>
      <c r="S37" s="401" t="s">
        <v>100</v>
      </c>
      <c r="T37" s="378"/>
      <c r="U37" s="389"/>
      <c r="V37" s="379" t="s">
        <v>107</v>
      </c>
      <c r="W37" s="402"/>
      <c r="X37" s="1018">
        <f>VLOOKUP(年度マスタ!$K$4&amp;"_"&amp;X$33,データシート1!$A:$BS,MATCH("aa_"&amp;$S37,データシート1!$A$1:$BS$1,0),0)</f>
        <v>45.915760278460645</v>
      </c>
      <c r="Y37" s="1019">
        <f>VLOOKUP(年度マスタ!$K$4&amp;"_"&amp;Y$33,データシート1!$A:$BS,MATCH("aa_"&amp;$S37,データシート1!$A$1:$BS$1,0),0)</f>
        <v>50.999281170549651</v>
      </c>
      <c r="Z37" s="1019">
        <f>VLOOKUP(年度マスタ!$K$4&amp;"_"&amp;Z$33,データシート1!$A:$BS,MATCH("aa_"&amp;$S37,データシート1!$A$1:$BS$1,0),0)</f>
        <v>54.190913477073963</v>
      </c>
      <c r="AA37" s="1019">
        <f>VLOOKUP(年度マスタ!$K$4&amp;"_"&amp;AA$33,データシート1!$A:$BS,MATCH("aa_"&amp;$S37,データシート1!$A$1:$BS$1,0),0)</f>
        <v>71.689786614085705</v>
      </c>
      <c r="AB37" s="1019">
        <f>VLOOKUP(年度マスタ!$K$4&amp;"_"&amp;AB$33,データシート1!$A:$BS,MATCH("aa_"&amp;$S37,データシート1!$A$1:$BS$1,0),0)</f>
        <v>73.42013166408762</v>
      </c>
      <c r="AC37" s="1019">
        <f>VLOOKUP(年度マスタ!$K$4&amp;"_"&amp;AC$33,データシート1!$A:$BS,MATCH("aa_"&amp;$S37,データシート1!$A$1:$BS$1,0),0)</f>
        <v>64.650555506889575</v>
      </c>
      <c r="AD37" s="1019">
        <f>VLOOKUP(年度マスタ!$K$4&amp;"_"&amp;AD$33,データシート1!$A:$BS,MATCH("aa_"&amp;$S37,データシート1!$A$1:$BS$1,0),0)</f>
        <v>60.864122473580771</v>
      </c>
      <c r="AE37" s="1019">
        <f>VLOOKUP(年度マスタ!$K$4&amp;"_"&amp;AE$33,データシート1!$A:$BS,MATCH("aa_"&amp;$S37,データシート1!$A$1:$BS$1,0),0)</f>
        <v>50.892013055225647</v>
      </c>
      <c r="AF37" s="1019">
        <f>VLOOKUP(年度マスタ!$K$4&amp;"_"&amp;AF$33,データシート1!$A:$BS,MATCH("aa_"&amp;$S37,データシート1!$A$1:$BS$1,0),0)</f>
        <v>49.231778376991805</v>
      </c>
      <c r="AG37" s="1019">
        <f>VLOOKUP(年度マスタ!$K$4&amp;"_"&amp;AG$33,データシート1!$A:$BS,MATCH("aa_"&amp;$S37,データシート1!$A$1:$BS$1,0),0)</f>
        <v>51.077990794236811</v>
      </c>
      <c r="AH37" s="1019">
        <f>VLOOKUP(年度マスタ!$K$4&amp;"_"&amp;AH$33,データシート1!$A:$BS,MATCH("aa_"&amp;$S37,データシート1!$A$1:$BS$1,0),0)</f>
        <v>44.355246796488927</v>
      </c>
      <c r="AI37" s="1019">
        <f>VLOOKUP(年度マスタ!$K$4&amp;"_"&amp;AI$33,データシート1!$A:$BS,MATCH("aa_"&amp;$S37,データシート1!$A$1:$BS$1,0),0)</f>
        <v>42.384283914848204</v>
      </c>
      <c r="AJ37" s="1019">
        <f>VLOOKUP(年度マスタ!$K$4&amp;"_"&amp;AJ$33,データシート1!$A:$BS,MATCH("aa_"&amp;$S37,データシート1!$A$1:$BS$1,0),0)</f>
        <v>48.810115585884709</v>
      </c>
      <c r="AK37" s="1020">
        <f>VLOOKUP(年度マスタ!$K$4&amp;"_"&amp;AK$33,データシート1!$A:$BS,MATCH("aa_"&amp;$S37,データシート1!$A$1:$BS$1,0),0)</f>
        <v>49.533373169378585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975.9144920938528</v>
      </c>
      <c r="P38" s="502">
        <f t="shared" si="9"/>
        <v>0.21426128385596688</v>
      </c>
      <c r="Q38" s="371"/>
      <c r="R38" s="15"/>
      <c r="S38" s="401" t="s">
        <v>101</v>
      </c>
      <c r="T38" s="378"/>
      <c r="U38" s="391"/>
      <c r="V38" s="404" t="s">
        <v>110</v>
      </c>
      <c r="W38" s="404"/>
      <c r="X38" s="1018">
        <f>VLOOKUP(年度マスタ!$K$4&amp;"_"&amp;X$33,データシート1!$A:$BS,MATCH("aa_"&amp;$S38,データシート1!$A$1:$BS$1,0),0)</f>
        <v>37.857545698245282</v>
      </c>
      <c r="Y38" s="1019">
        <f>VLOOKUP(年度マスタ!$K$4&amp;"_"&amp;Y$33,データシート1!$A:$BS,MATCH("aa_"&amp;$S38,データシート1!$A$1:$BS$1,0),0)</f>
        <v>53.176051910512989</v>
      </c>
      <c r="Z38" s="1019">
        <f>VLOOKUP(年度マスタ!$K$4&amp;"_"&amp;Z$33,データシート1!$A:$BS,MATCH("aa_"&amp;$S38,データシート1!$A$1:$BS$1,0),0)</f>
        <v>48.955541118493954</v>
      </c>
      <c r="AA38" s="1019">
        <f>VLOOKUP(年度マスタ!$K$4&amp;"_"&amp;AA$33,データシート1!$A:$BS,MATCH("aa_"&amp;$S38,データシート1!$A$1:$BS$1,0),0)</f>
        <v>65.870196420747618</v>
      </c>
      <c r="AB38" s="1019">
        <f>VLOOKUP(年度マスタ!$K$4&amp;"_"&amp;AB$33,データシート1!$A:$BS,MATCH("aa_"&amp;$S38,データシート1!$A$1:$BS$1,0),0)</f>
        <v>66.753048066599817</v>
      </c>
      <c r="AC38" s="1019">
        <f>VLOOKUP(年度マスタ!$K$4&amp;"_"&amp;AC$33,データシート1!$A:$BS,MATCH("aa_"&amp;$S38,データシート1!$A$1:$BS$1,0),0)</f>
        <v>61.097950369806767</v>
      </c>
      <c r="AD38" s="1019">
        <f>VLOOKUP(年度マスタ!$K$4&amp;"_"&amp;AD$33,データシート1!$A:$BS,MATCH("aa_"&amp;$S38,データシート1!$A$1:$BS$1,0),0)</f>
        <v>32.888624697731409</v>
      </c>
      <c r="AE38" s="1019">
        <f>VLOOKUP(年度マスタ!$K$4&amp;"_"&amp;AE$33,データシート1!$A:$BS,MATCH("aa_"&amp;$S38,データシート1!$A$1:$BS$1,0),0)</f>
        <v>35.31726085886622</v>
      </c>
      <c r="AF38" s="1019">
        <f>VLOOKUP(年度マスタ!$K$4&amp;"_"&amp;AF$33,データシート1!$A:$BS,MATCH("aa_"&amp;$S38,データシート1!$A$1:$BS$1,0),0)</f>
        <v>31.179328140701351</v>
      </c>
      <c r="AG38" s="1019">
        <f>VLOOKUP(年度マスタ!$K$4&amp;"_"&amp;AG$33,データシート1!$A:$BS,MATCH("aa_"&amp;$S38,データシート1!$A$1:$BS$1,0),0)</f>
        <v>28.449514542428066</v>
      </c>
      <c r="AH38" s="1019">
        <f>VLOOKUP(年度マスタ!$K$4&amp;"_"&amp;AH$33,データシート1!$A:$BS,MATCH("aa_"&amp;$S38,データシート1!$A$1:$BS$1,0),0)</f>
        <v>25.295450399243457</v>
      </c>
      <c r="AI38" s="1019">
        <f>VLOOKUP(年度マスタ!$K$4&amp;"_"&amp;AI$33,データシート1!$A:$BS,MATCH("aa_"&amp;$S38,データシート1!$A$1:$BS$1,0),0)</f>
        <v>25.836541071195636</v>
      </c>
      <c r="AJ38" s="1019">
        <f>VLOOKUP(年度マスタ!$K$4&amp;"_"&amp;AJ$33,データシート1!$A:$BS,MATCH("aa_"&amp;$S38,データシート1!$A$1:$BS$1,0),0)</f>
        <v>53.857427917293016</v>
      </c>
      <c r="AK38" s="1020">
        <f>VLOOKUP(年度マスタ!$K$4&amp;"_"&amp;AK$33,データシート1!$A:$BS,MATCH("aa_"&amp;$S38,データシート1!$A$1:$BS$1,0),0)</f>
        <v>47.132717164602354</v>
      </c>
      <c r="AL38" s="373"/>
      <c r="AW38" s="19" t="str">
        <f>年度マスタ!H4</f>
        <v>46</v>
      </c>
      <c r="AX38" s="19" t="s">
        <v>111</v>
      </c>
      <c r="AY38" s="19">
        <f>VLOOKUP($AW38&amp;"_"&amp;$AY$34,データシート1!$A:$BS,MATCH($AY$31&amp;"_"&amp;AY$36,データシート1!$A$1:$BS$1,0),0)</f>
        <v>856.37219134133954</v>
      </c>
      <c r="AZ38" s="19">
        <f>VLOOKUP($AW38&amp;"_"&amp;$AY$34,データシート1!$A:$BS,MATCH($AY$31&amp;"_"&amp;AZ$36,データシート1!$A$1:$BS$1,0),0)</f>
        <v>128.70593608652678</v>
      </c>
      <c r="BA38" s="19">
        <f>VLOOKUP($AW38&amp;"_"&amp;$AY$34,データシート1!$A:$BS,MATCH($AY$31&amp;"_"&amp;BA$36,データシート1!$A$1:$BS$1,0),0)</f>
        <v>618.86986940562963</v>
      </c>
      <c r="BB38" s="19">
        <f>VLOOKUP($AW38&amp;"_"&amp;$AY$34,データシート1!$A:$BS,MATCH($AY$31&amp;"_"&amp;BB$36,データシート1!$A$1:$BS$1,0),0)</f>
        <v>1841.4795792992672</v>
      </c>
      <c r="BC38" s="19">
        <f>VLOOKUP($AW38&amp;"_"&amp;$AY$34,データシート1!$A:$BS,MATCH($AY$31&amp;"_"&amp;BC$36,データシート1!$A$1:$BS$1,0),0)</f>
        <v>1366.3076555206862</v>
      </c>
      <c r="BD38" s="19">
        <f>VLOOKUP($AW38&amp;"_"&amp;$AY$34,データシート1!$A:$BS,MATCH($AY$31&amp;"_"&amp;BD$36,データシート1!$A$1:$BS$1,0),0)</f>
        <v>1341.2535983597029</v>
      </c>
      <c r="BE38" s="19">
        <f>VLOOKUP($AW38&amp;"_"&amp;$AY$34,データシート1!$A:$BS,MATCH($AY$31&amp;"_"&amp;BE$36,データシート1!$A$1:$BS$1,0),0)</f>
        <v>1562.8213539032645</v>
      </c>
      <c r="BF38" s="19">
        <f>VLOOKUP($AW38&amp;"_"&amp;$AY$34,データシート1!$A:$BS,MATCH($AY$31&amp;"_"&amp;BF$36,データシート1!$A$1:$BS$1,0),0)</f>
        <v>95.796599008798822</v>
      </c>
      <c r="BG38" s="19">
        <f>VLOOKUP($AW38&amp;"_"&amp;$AY$34,データシート1!$A:$BS,MATCH($AY$31&amp;"_"&amp;BG$36,データシート1!$A$1:$BS$1,0),0)</f>
        <v>943.66934069978356</v>
      </c>
      <c r="BH38" s="19">
        <f>VLOOKUP($AW38&amp;"_"&amp;$AY$34,データシート1!$A:$BS,MATCH($AY$31&amp;"_"&amp;BH$36,データシート1!$A$1:$BS$1,0),0)</f>
        <v>142.78846224621898</v>
      </c>
    </row>
    <row r="39" spans="2:64" ht="17.100000000000001" customHeight="1" thickBot="1">
      <c r="B39" s="366"/>
      <c r="C39" s="367"/>
      <c r="D39" s="369"/>
      <c r="E39" s="993"/>
      <c r="F39" s="369"/>
      <c r="G39" s="368"/>
      <c r="H39" s="368"/>
      <c r="I39" s="369"/>
      <c r="J39" s="370"/>
      <c r="K39" s="378"/>
      <c r="L39" s="389"/>
      <c r="M39" s="389"/>
      <c r="N39" s="390" t="s">
        <v>1298</v>
      </c>
      <c r="O39" s="1026">
        <f>AC43</f>
        <v>594.25871543881431</v>
      </c>
      <c r="P39" s="502">
        <f t="shared" si="9"/>
        <v>0.13046904861442835</v>
      </c>
      <c r="Q39" s="371"/>
      <c r="R39" s="15"/>
      <c r="S39" s="401" t="s">
        <v>102</v>
      </c>
      <c r="T39" s="378"/>
      <c r="U39" s="386" t="s">
        <v>112</v>
      </c>
      <c r="V39" s="387"/>
      <c r="W39" s="387"/>
      <c r="X39" s="1015">
        <f>VLOOKUP(年度マスタ!$K$4&amp;"_"&amp;X$33,データシート1!$A:$BS,MATCH("aa_"&amp;$S39,データシート1!$A$1:$BS$1,0),0)</f>
        <v>1008.8512960469408</v>
      </c>
      <c r="Y39" s="1016">
        <f>VLOOKUP(年度マスタ!$K$4&amp;"_"&amp;Y$33,データシート1!$A:$BS,MATCH("aa_"&amp;$S39,データシート1!$A$1:$BS$1,0),0)</f>
        <v>994.66253643694006</v>
      </c>
      <c r="Z39" s="1016">
        <f>VLOOKUP(年度マスタ!$K$4&amp;"_"&amp;Z$33,データシート1!$A:$BS,MATCH("aa_"&amp;$S39,データシート1!$A$1:$BS$1,0),0)</f>
        <v>1072.0377137343496</v>
      </c>
      <c r="AA39" s="1016">
        <f>VLOOKUP(年度マスタ!$K$4&amp;"_"&amp;AA$33,データシート1!$A:$BS,MATCH("aa_"&amp;$S39,データシート1!$A$1:$BS$1,0),0)</f>
        <v>1276.0338495185945</v>
      </c>
      <c r="AB39" s="1016">
        <f>VLOOKUP(年度マスタ!$K$4&amp;"_"&amp;AB$33,データシート1!$A:$BS,MATCH("aa_"&amp;$S39,データシート1!$A$1:$BS$1,0),0)</f>
        <v>1427.3284185004709</v>
      </c>
      <c r="AC39" s="1016">
        <f>VLOOKUP(年度マスタ!$K$4&amp;"_"&amp;AC$33,データシート1!$A:$BS,MATCH("aa_"&amp;$S39,データシート1!$A$1:$BS$1,0),0)</f>
        <v>1429.6439629825345</v>
      </c>
      <c r="AD39" s="1016">
        <f>VLOOKUP(年度マスタ!$K$4&amp;"_"&amp;AD$33,データシート1!$A:$BS,MATCH("aa_"&amp;$S39,データシート1!$A$1:$BS$1,0),0)</f>
        <v>1326.6842600026673</v>
      </c>
      <c r="AE39" s="1016">
        <f>VLOOKUP(年度マスタ!$K$4&amp;"_"&amp;AE$33,データシート1!$A:$BS,MATCH("aa_"&amp;$S39,データシート1!$A$1:$BS$1,0),0)</f>
        <v>1327.9143036981</v>
      </c>
      <c r="AF39" s="1016">
        <f>VLOOKUP(年度マスタ!$K$4&amp;"_"&amp;AF$33,データシート1!$A:$BS,MATCH("aa_"&amp;$S39,データシート1!$A$1:$BS$1,0),0)</f>
        <v>1031.9938801374426</v>
      </c>
      <c r="AG39" s="1016">
        <f>VLOOKUP(年度マスタ!$K$4&amp;"_"&amp;AG$33,データシート1!$A:$BS,MATCH("aa_"&amp;$S39,データシート1!$A$1:$BS$1,0),0)</f>
        <v>934.7187701688257</v>
      </c>
      <c r="AH39" s="1016">
        <f>VLOOKUP(年度マスタ!$K$4&amp;"_"&amp;AH$33,データシート1!$A:$BS,MATCH("aa_"&amp;$S39,データシート1!$A$1:$BS$1,0),0)</f>
        <v>835.59384901468786</v>
      </c>
      <c r="AI39" s="1016">
        <f>VLOOKUP(年度マスタ!$K$4&amp;"_"&amp;AI$33,データシート1!$A:$BS,MATCH("aa_"&amp;$S39,データシート1!$A$1:$BS$1,0),0)</f>
        <v>902.24243165779524</v>
      </c>
      <c r="AJ39" s="1016">
        <f>VLOOKUP(年度マスタ!$K$4&amp;"_"&amp;AJ$33,データシート1!$A:$BS,MATCH("aa_"&amp;$S39,データシート1!$A$1:$BS$1,0),0)</f>
        <v>875.17726223537966</v>
      </c>
      <c r="AK39" s="1017">
        <f>VLOOKUP(年度マスタ!$K$4&amp;"_"&amp;AK$33,データシート1!$A:$BS,MATCH("aa_"&amp;$S39,データシート1!$A$1:$BS$1,0),0)</f>
        <v>819.36925604810074</v>
      </c>
      <c r="AL39" s="373"/>
      <c r="AW39" s="19" t="str">
        <f>年度マスタ!K4</f>
        <v>46201</v>
      </c>
      <c r="AX39" s="19" t="s">
        <v>113</v>
      </c>
      <c r="AY39" s="19">
        <f>VLOOKUP($AW39&amp;"_"&amp;$AY$34,データシート1!$A:$BS,MATCH($AY$31&amp;"_"&amp;AY$36,データシート1!$A$1:$BS$1,0),0)</f>
        <v>144.63340328856296</v>
      </c>
      <c r="AZ39" s="19">
        <f>VLOOKUP($AW39&amp;"_"&amp;$AY$34,データシート1!$A:$BS,MATCH($AY$31&amp;"_"&amp;AZ$36,データシート1!$A$1:$BS$1,0),0)</f>
        <v>49.533373169378585</v>
      </c>
      <c r="BA39" s="19">
        <f>VLOOKUP($AW39&amp;"_"&amp;$AY$34,データシート1!$A:$BS,MATCH($AY$31&amp;"_"&amp;BA$36,データシート1!$A$1:$BS$1,0),0)</f>
        <v>47.132717164602354</v>
      </c>
      <c r="BB39" s="19">
        <f>VLOOKUP($AW39&amp;"_"&amp;$AY$34,データシート1!$A:$BS,MATCH($AY$31&amp;"_"&amp;BB$36,データシート1!$A$1:$BS$1,0),0)</f>
        <v>819.36925604810074</v>
      </c>
      <c r="BC39" s="19">
        <f>VLOOKUP($AW39&amp;"_"&amp;$AY$34,データシート1!$A:$BS,MATCH($AY$31&amp;"_"&amp;BC$36,データシート1!$A$1:$BS$1,0),0)</f>
        <v>506.57600656906737</v>
      </c>
      <c r="BD39" s="19">
        <f>VLOOKUP($AW39&amp;"_"&amp;$AY$34,データシート1!$A:$BS,MATCH($AY$31&amp;"_"&amp;BD$36,データシート1!$A$1:$BS$1,0),0)</f>
        <v>469.49998638184519</v>
      </c>
      <c r="BE39" s="19">
        <f>VLOOKUP($AW39&amp;"_"&amp;$AY$34,データシート1!$A:$BS,MATCH($AY$31&amp;"_"&amp;BE$36,データシート1!$A$1:$BS$1,0),0)</f>
        <v>350.67836157769807</v>
      </c>
      <c r="BF39" s="19">
        <f>VLOOKUP($AW39&amp;"_"&amp;$AY$34,データシート1!$A:$BS,MATCH($AY$31&amp;"_"&amp;BF$36,データシート1!$A$1:$BS$1,0),0)</f>
        <v>35.821441457815126</v>
      </c>
      <c r="BG39" s="19">
        <f>VLOOKUP($AW39&amp;"_"&amp;$AY$34,データシート1!$A:$BS,MATCH($AY$31&amp;"_"&amp;BG$36,データシート1!$A$1:$BS$1,0),0)</f>
        <v>542.39104059336637</v>
      </c>
      <c r="BH39" s="19">
        <f>VLOOKUP($AW39&amp;"_"&amp;$AY$34,データシート1!$A:$BS,MATCH($AY$31&amp;"_"&amp;BH$36,データシート1!$A$1:$BS$1,0),0)</f>
        <v>42.317864742529387</v>
      </c>
    </row>
    <row r="40" spans="2:64" ht="17.100000000000001" customHeight="1" thickBot="1">
      <c r="B40" s="366"/>
      <c r="C40" s="367"/>
      <c r="D40" s="369"/>
      <c r="E40" s="369"/>
      <c r="F40" s="369"/>
      <c r="G40" s="368"/>
      <c r="H40" s="368"/>
      <c r="I40" s="369"/>
      <c r="J40" s="370"/>
      <c r="K40" s="378"/>
      <c r="L40" s="389"/>
      <c r="M40" s="391"/>
      <c r="N40" s="382" t="s">
        <v>47</v>
      </c>
      <c r="O40" s="1026">
        <f>AC44</f>
        <v>381.65577665503849</v>
      </c>
      <c r="P40" s="502">
        <f t="shared" si="9"/>
        <v>8.3792235241538518E-2</v>
      </c>
      <c r="Q40" s="371"/>
      <c r="R40" s="15"/>
      <c r="S40" s="401" t="s">
        <v>78</v>
      </c>
      <c r="T40" s="378"/>
      <c r="U40" s="386" t="s">
        <v>78</v>
      </c>
      <c r="V40" s="387"/>
      <c r="W40" s="387"/>
      <c r="X40" s="1015">
        <f>VLOOKUP(年度マスタ!$K$4&amp;"_"&amp;X$33,データシート1!$A:$BS,MATCH("aa_"&amp;$S40,データシート1!$A$1:$BS$1,0),0)</f>
        <v>613.91499442836709</v>
      </c>
      <c r="Y40" s="1016">
        <f>VLOOKUP(年度マスタ!$K$4&amp;"_"&amp;Y$33,データシート1!$A:$BS,MATCH("aa_"&amp;$S40,データシート1!$A$1:$BS$1,0),0)</f>
        <v>581.81734837385739</v>
      </c>
      <c r="Z40" s="1016">
        <f>VLOOKUP(年度マスタ!$K$4&amp;"_"&amp;Z$33,データシート1!$A:$BS,MATCH("aa_"&amp;$S40,データシート1!$A$1:$BS$1,0),0)</f>
        <v>691.28130099033501</v>
      </c>
      <c r="AA40" s="1016">
        <f>VLOOKUP(年度マスタ!$K$4&amp;"_"&amp;AA$33,データシート1!$A:$BS,MATCH("aa_"&amp;$S40,データシート1!$A$1:$BS$1,0),0)</f>
        <v>858.31039529238058</v>
      </c>
      <c r="AB40" s="1016">
        <f>VLOOKUP(年度マスタ!$K$4&amp;"_"&amp;AB$33,データシート1!$A:$BS,MATCH("aa_"&amp;$S40,データシート1!$A$1:$BS$1,0),0)</f>
        <v>894.83864829865945</v>
      </c>
      <c r="AC40" s="1016">
        <f>VLOOKUP(年度マスタ!$K$4&amp;"_"&amp;AC$33,データシート1!$A:$BS,MATCH("aa_"&amp;$S40,データシート1!$A$1:$BS$1,0),0)</f>
        <v>967.42616079424465</v>
      </c>
      <c r="AD40" s="1016">
        <f>VLOOKUP(年度マスタ!$K$4&amp;"_"&amp;AD$33,データシート1!$A:$BS,MATCH("aa_"&amp;$S40,データシート1!$A$1:$BS$1,0),0)</f>
        <v>932.23252719060338</v>
      </c>
      <c r="AE40" s="1016">
        <f>VLOOKUP(年度マスタ!$K$4&amp;"_"&amp;AE$33,データシート1!$A:$BS,MATCH("aa_"&amp;$S40,データシート1!$A$1:$BS$1,0),0)</f>
        <v>818.92455007788749</v>
      </c>
      <c r="AF40" s="1016">
        <f>VLOOKUP(年度マスタ!$K$4&amp;"_"&amp;AF$33,データシート1!$A:$BS,MATCH("aa_"&amp;$S40,データシート1!$A$1:$BS$1,0),0)</f>
        <v>759.04058613532197</v>
      </c>
      <c r="AG40" s="1016">
        <f>VLOOKUP(年度マスタ!$K$4&amp;"_"&amp;AG$33,データシート1!$A:$BS,MATCH("aa_"&amp;$S40,データシート1!$A$1:$BS$1,0),0)</f>
        <v>785.23704516958605</v>
      </c>
      <c r="AH40" s="1016">
        <f>VLOOKUP(年度マスタ!$K$4&amp;"_"&amp;AH$33,データシート1!$A:$BS,MATCH("aa_"&amp;$S40,データシート1!$A$1:$BS$1,0),0)</f>
        <v>557.75564351343667</v>
      </c>
      <c r="AI40" s="1016">
        <f>VLOOKUP(年度マスタ!$K$4&amp;"_"&amp;AI$33,データシート1!$A:$BS,MATCH("aa_"&amp;$S40,データシート1!$A$1:$BS$1,0),0)</f>
        <v>616.52807866995886</v>
      </c>
      <c r="AJ40" s="1016">
        <f>VLOOKUP(年度マスタ!$K$4&amp;"_"&amp;AJ$33,データシート1!$A:$BS,MATCH("aa_"&amp;$S40,データシート1!$A$1:$BS$1,0),0)</f>
        <v>605.36460030966384</v>
      </c>
      <c r="AK40" s="1017">
        <f>VLOOKUP(年度マスタ!$K$4&amp;"_"&amp;AK$33,データシート1!$A:$BS,MATCH("aa_"&amp;$S40,データシート1!$A$1:$BS$1,0),0)</f>
        <v>506.57600656906737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47.129274373084485</v>
      </c>
      <c r="P41" s="502">
        <f t="shared" si="9"/>
        <v>1.0347196312979935E-2</v>
      </c>
      <c r="Q41" s="371"/>
      <c r="R41" s="15"/>
      <c r="S41" s="401" t="s">
        <v>1276</v>
      </c>
      <c r="T41" s="378"/>
      <c r="U41" s="286" t="s">
        <v>44</v>
      </c>
      <c r="V41" s="387"/>
      <c r="W41" s="387"/>
      <c r="X41" s="1015">
        <f>X42+X45+X46</f>
        <v>1601.2773720787538</v>
      </c>
      <c r="Y41" s="1016">
        <f t="shared" ref="Y41:AH41" si="12">Y42+Y45+Y46</f>
        <v>1622.8604542491003</v>
      </c>
      <c r="Z41" s="1016">
        <f t="shared" si="12"/>
        <v>1635.3489360101635</v>
      </c>
      <c r="AA41" s="1016">
        <f t="shared" si="12"/>
        <v>1622.219627095792</v>
      </c>
      <c r="AB41" s="1016">
        <f t="shared" si="12"/>
        <v>1655.1349836715544</v>
      </c>
      <c r="AC41" s="1016">
        <f t="shared" si="12"/>
        <v>1648.2721341269144</v>
      </c>
      <c r="AD41" s="1016">
        <f t="shared" si="12"/>
        <v>1631.9108924229554</v>
      </c>
      <c r="AE41" s="1016">
        <f t="shared" si="12"/>
        <v>1588.5861608960727</v>
      </c>
      <c r="AF41" s="1016">
        <f t="shared" si="12"/>
        <v>1601.9618644531367</v>
      </c>
      <c r="AG41" s="1016">
        <f t="shared" si="12"/>
        <v>1605.9980111512623</v>
      </c>
      <c r="AH41" s="1016">
        <f t="shared" si="12"/>
        <v>1565.0918701405708</v>
      </c>
      <c r="AI41" s="1016">
        <f>AI42+AI45+AI46</f>
        <v>1517.2626827336785</v>
      </c>
      <c r="AJ41" s="1016">
        <f>AJ42+AJ45+AJ46</f>
        <v>1433.9585601311019</v>
      </c>
      <c r="AK41" s="1017">
        <f>AK42+AK45+AK46</f>
        <v>1398.3908300107248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625.22836765997704</v>
      </c>
      <c r="P42" s="502">
        <f t="shared" si="9"/>
        <v>0.13726841218494185</v>
      </c>
      <c r="Q42" s="371"/>
      <c r="R42" s="15"/>
      <c r="S42" s="401"/>
      <c r="T42" s="378"/>
      <c r="U42" s="389"/>
      <c r="V42" s="623" t="s">
        <v>45</v>
      </c>
      <c r="W42" s="379"/>
      <c r="X42" s="1018">
        <f>SUM(X43:X44)</f>
        <v>1015.2659102069623</v>
      </c>
      <c r="Y42" s="1019">
        <f t="shared" ref="Y42:AK42" si="13">SUM(Y43:Y44)</f>
        <v>1010.9023907726878</v>
      </c>
      <c r="Z42" s="1019">
        <f t="shared" si="13"/>
        <v>1013.2823707330272</v>
      </c>
      <c r="AA42" s="1019">
        <f t="shared" si="13"/>
        <v>995.29357941804915</v>
      </c>
      <c r="AB42" s="1019">
        <f t="shared" si="13"/>
        <v>996.41413327685223</v>
      </c>
      <c r="AC42" s="1019">
        <f t="shared" si="13"/>
        <v>975.9144920938528</v>
      </c>
      <c r="AD42" s="1019">
        <f t="shared" si="13"/>
        <v>949.97427882534748</v>
      </c>
      <c r="AE42" s="1019">
        <f t="shared" si="13"/>
        <v>947.68261944952178</v>
      </c>
      <c r="AF42" s="1019">
        <f t="shared" si="13"/>
        <v>942.98427759794868</v>
      </c>
      <c r="AG42" s="1019">
        <f t="shared" si="13"/>
        <v>935.60059441434009</v>
      </c>
      <c r="AH42" s="1019">
        <f t="shared" si="13"/>
        <v>925.00595147534841</v>
      </c>
      <c r="AI42" s="1019">
        <f t="shared" si="13"/>
        <v>904.78132811545447</v>
      </c>
      <c r="AJ42" s="1019">
        <f t="shared" si="13"/>
        <v>821.89507228474099</v>
      </c>
      <c r="AK42" s="1020">
        <f t="shared" si="13"/>
        <v>820.17834795954332</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59.966034428200004</v>
      </c>
      <c r="P43" s="679">
        <f t="shared" si="9"/>
        <v>1.3165497211513512E-2</v>
      </c>
      <c r="Q43" s="371"/>
      <c r="R43" s="15"/>
      <c r="S43" s="401" t="s">
        <v>46</v>
      </c>
      <c r="T43" s="405"/>
      <c r="U43" s="389"/>
      <c r="V43" s="406"/>
      <c r="W43" s="390" t="s">
        <v>46</v>
      </c>
      <c r="X43" s="1018">
        <f>VLOOKUP(年度マスタ!$K$4&amp;"_"&amp;X$33,データシート1!$A:$BS,MATCH("aa_"&amp;$S43,データシート1!$A$1:$BS$1,0),0)</f>
        <v>597.09161383045011</v>
      </c>
      <c r="Y43" s="1019">
        <f>VLOOKUP(年度マスタ!$K$4&amp;"_"&amp;Y$33,データシート1!$A:$BS,MATCH("aa_"&amp;$S43,データシート1!$A$1:$BS$1,0),0)</f>
        <v>610.98135971820761</v>
      </c>
      <c r="Z43" s="1019">
        <f>VLOOKUP(年度マスタ!$K$4&amp;"_"&amp;Z$33,データシート1!$A:$BS,MATCH("aa_"&amp;$S43,データシート1!$A$1:$BS$1,0),0)</f>
        <v>610.34884318039087</v>
      </c>
      <c r="AA43" s="1019">
        <f>VLOOKUP(年度マスタ!$K$4&amp;"_"&amp;AA$33,データシート1!$A:$BS,MATCH("aa_"&amp;$S43,データシート1!$A$1:$BS$1,0),0)</f>
        <v>606.19141903477146</v>
      </c>
      <c r="AB43" s="1019">
        <f>VLOOKUP(年度マスタ!$K$4&amp;"_"&amp;AB$33,データシート1!$A:$BS,MATCH("aa_"&amp;$S43,データシート1!$A$1:$BS$1,0),0)</f>
        <v>610.7515592067075</v>
      </c>
      <c r="AC43" s="1019">
        <f>VLOOKUP(年度マスタ!$K$4&amp;"_"&amp;AC$33,データシート1!$A:$BS,MATCH("aa_"&amp;$S43,データシート1!$A$1:$BS$1,0),0)</f>
        <v>594.25871543881431</v>
      </c>
      <c r="AD43" s="1019">
        <f>VLOOKUP(年度マスタ!$K$4&amp;"_"&amp;AD$33,データシート1!$A:$BS,MATCH("aa_"&amp;$S43,データシート1!$A$1:$BS$1,0),0)</f>
        <v>570.12961490572172</v>
      </c>
      <c r="AE43" s="1019">
        <f>VLOOKUP(年度マスタ!$K$4&amp;"_"&amp;AE$33,データシート1!$A:$BS,MATCH("aa_"&amp;$S43,データシート1!$A$1:$BS$1,0),0)</f>
        <v>569.53412983783096</v>
      </c>
      <c r="AF43" s="1019">
        <f>VLOOKUP(年度マスタ!$K$4&amp;"_"&amp;AF$33,データシート1!$A:$BS,MATCH("aa_"&amp;$S43,データシート1!$A$1:$BS$1,0),0)</f>
        <v>568.98901544555883</v>
      </c>
      <c r="AG43" s="1019">
        <f>VLOOKUP(年度マスタ!$K$4&amp;"_"&amp;AG$33,データシート1!$A:$BS,MATCH("aa_"&amp;$S43,データシート1!$A$1:$BS$1,0),0)</f>
        <v>565.80424934806456</v>
      </c>
      <c r="AH43" s="1019">
        <f>VLOOKUP(年度マスタ!$K$4&amp;"_"&amp;AH$33,データシート1!$A:$BS,MATCH("aa_"&amp;$S43,データシート1!$A$1:$BS$1,0),0)</f>
        <v>558.3266205517042</v>
      </c>
      <c r="AI43" s="1019">
        <f>VLOOKUP(年度マスタ!$K$4&amp;"_"&amp;AI$33,データシート1!$A:$BS,MATCH("aa_"&amp;$S43,データシート1!$A$1:$BS$1,0),0)</f>
        <v>545.35404337897057</v>
      </c>
      <c r="AJ43" s="1019">
        <f>VLOOKUP(年度マスタ!$K$4&amp;"_"&amp;AJ$33,データシート1!$A:$BS,MATCH("aa_"&amp;$S43,データシート1!$A$1:$BS$1,0),0)</f>
        <v>481.3128922943788</v>
      </c>
      <c r="AK43" s="1020">
        <f>VLOOKUP(年度マスタ!$K$4&amp;"_"&amp;AK$33,データシート1!$A:$BS,MATCH("aa_"&amp;$S43,データシート1!$A$1:$BS$1,0),0)</f>
        <v>469.49998638184519</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418.17429637651219</v>
      </c>
      <c r="Y44" s="1019">
        <f>VLOOKUP(年度マスタ!$K$4&amp;"_"&amp;Y$33,データシート1!$A:$BS,MATCH("aa_"&amp;$S44,データシート1!$A$1:$BS$1,0),0)</f>
        <v>399.92103105448024</v>
      </c>
      <c r="Z44" s="1019">
        <f>VLOOKUP(年度マスタ!$K$4&amp;"_"&amp;Z$33,データシート1!$A:$BS,MATCH("aa_"&amp;$S44,データシート1!$A$1:$BS$1,0),0)</f>
        <v>402.93352755263624</v>
      </c>
      <c r="AA44" s="1019">
        <f>VLOOKUP(年度マスタ!$K$4&amp;"_"&amp;AA$33,データシート1!$A:$BS,MATCH("aa_"&amp;$S44,データシート1!$A$1:$BS$1,0),0)</f>
        <v>389.10216038327769</v>
      </c>
      <c r="AB44" s="1019">
        <f>VLOOKUP(年度マスタ!$K$4&amp;"_"&amp;AB$33,データシート1!$A:$BS,MATCH("aa_"&amp;$S44,データシート1!$A$1:$BS$1,0),0)</f>
        <v>385.66257407014479</v>
      </c>
      <c r="AC44" s="1019">
        <f>VLOOKUP(年度マスタ!$K$4&amp;"_"&amp;AC$33,データシート1!$A:$BS,MATCH("aa_"&amp;$S44,データシート1!$A$1:$BS$1,0),0)</f>
        <v>381.65577665503849</v>
      </c>
      <c r="AD44" s="1019">
        <f>VLOOKUP(年度マスタ!$K$4&amp;"_"&amp;AD$33,データシート1!$A:$BS,MATCH("aa_"&amp;$S44,データシート1!$A$1:$BS$1,0),0)</f>
        <v>379.84466391962582</v>
      </c>
      <c r="AE44" s="1019">
        <f>VLOOKUP(年度マスタ!$K$4&amp;"_"&amp;AE$33,データシート1!$A:$BS,MATCH("aa_"&amp;$S44,データシート1!$A$1:$BS$1,0),0)</f>
        <v>378.14848961169076</v>
      </c>
      <c r="AF44" s="1019">
        <f>VLOOKUP(年度マスタ!$K$4&amp;"_"&amp;AF$33,データシート1!$A:$BS,MATCH("aa_"&amp;$S44,データシート1!$A$1:$BS$1,0),0)</f>
        <v>373.99526215238978</v>
      </c>
      <c r="AG44" s="1019">
        <f>VLOOKUP(年度マスタ!$K$4&amp;"_"&amp;AG$33,データシート1!$A:$BS,MATCH("aa_"&amp;$S44,データシート1!$A$1:$BS$1,0),0)</f>
        <v>369.79634506627553</v>
      </c>
      <c r="AH44" s="1019">
        <f>VLOOKUP(年度マスタ!$K$4&amp;"_"&amp;AH$33,データシート1!$A:$BS,MATCH("aa_"&amp;$S44,データシート1!$A$1:$BS$1,0),0)</f>
        <v>366.67933092364422</v>
      </c>
      <c r="AI44" s="1019">
        <f>VLOOKUP(年度マスタ!$K$4&amp;"_"&amp;AI$33,データシート1!$A:$BS,MATCH("aa_"&amp;$S44,データシート1!$A$1:$BS$1,0),0)</f>
        <v>359.42728473648384</v>
      </c>
      <c r="AJ44" s="1019">
        <f>VLOOKUP(年度マスタ!$K$4&amp;"_"&amp;AJ$33,データシート1!$A:$BS,MATCH("aa_"&amp;$S44,データシート1!$A$1:$BS$1,0),0)</f>
        <v>340.58217999036219</v>
      </c>
      <c r="AK44" s="1020">
        <f>VLOOKUP(年度マスタ!$K$4&amp;"_"&amp;AK$33,データシート1!$A:$BS,MATCH("aa_"&amp;$S44,データシート1!$A$1:$BS$1,0),0)</f>
        <v>350.67836157769807</v>
      </c>
      <c r="AL44" s="373"/>
      <c r="AW44" s="19" t="str">
        <f>AW47</f>
        <v>鹿児島県</v>
      </c>
      <c r="AX44" s="407">
        <f t="shared" si="14"/>
        <v>0.18025807537746164</v>
      </c>
      <c r="AY44" s="407">
        <f t="shared" si="14"/>
        <v>0.20695282232759454</v>
      </c>
      <c r="AZ44" s="407">
        <f t="shared" si="14"/>
        <v>0.15355110567416833</v>
      </c>
      <c r="BA44" s="407">
        <f t="shared" si="14"/>
        <v>0.4431908595306554</v>
      </c>
      <c r="BB44" s="407">
        <f t="shared" si="14"/>
        <v>1.6047137090120192E-2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36.828871961974706</v>
      </c>
      <c r="Y45" s="1019">
        <f>VLOOKUP(年度マスタ!$K$4&amp;"_"&amp;Y$33,データシート1!$A:$BS,MATCH("aa_"&amp;$S45,データシート1!$A$1:$BS$1,0),0)</f>
        <v>35.17970965625986</v>
      </c>
      <c r="Z45" s="1019">
        <f>VLOOKUP(年度マスタ!$K$4&amp;"_"&amp;Z$33,データシート1!$A:$BS,MATCH("aa_"&amp;$S45,データシート1!$A$1:$BS$1,0),0)</f>
        <v>36.756221132010005</v>
      </c>
      <c r="AA45" s="1019">
        <f>VLOOKUP(年度マスタ!$K$4&amp;"_"&amp;AA$33,データシート1!$A:$BS,MATCH("aa_"&amp;$S45,データシート1!$A$1:$BS$1,0),0)</f>
        <v>42.466302439403805</v>
      </c>
      <c r="AB45" s="1019">
        <f>VLOOKUP(年度マスタ!$K$4&amp;"_"&amp;AB$33,データシート1!$A:$BS,MATCH("aa_"&amp;$S45,データシート1!$A$1:$BS$1,0),0)</f>
        <v>46.320014337122863</v>
      </c>
      <c r="AC45" s="1019">
        <f>VLOOKUP(年度マスタ!$K$4&amp;"_"&amp;AC$33,データシート1!$A:$BS,MATCH("aa_"&amp;$S45,データシート1!$A$1:$BS$1,0),0)</f>
        <v>47.129274373084485</v>
      </c>
      <c r="AD45" s="1019">
        <f>VLOOKUP(年度マスタ!$K$4&amp;"_"&amp;AD$33,データシート1!$A:$BS,MATCH("aa_"&amp;$S45,データシート1!$A$1:$BS$1,0),0)</f>
        <v>45.143448608653813</v>
      </c>
      <c r="AE45" s="1019">
        <f>VLOOKUP(年度マスタ!$K$4&amp;"_"&amp;AE$33,データシート1!$A:$BS,MATCH("aa_"&amp;$S45,データシート1!$A$1:$BS$1,0),0)</f>
        <v>44.130854979888738</v>
      </c>
      <c r="AF45" s="1019">
        <f>VLOOKUP(年度マスタ!$K$4&amp;"_"&amp;AF$33,データシート1!$A:$BS,MATCH("aa_"&amp;$S45,データシート1!$A$1:$BS$1,0),0)</f>
        <v>42.852875089554502</v>
      </c>
      <c r="AG45" s="1019">
        <f>VLOOKUP(年度マスタ!$K$4&amp;"_"&amp;AG$33,データシート1!$A:$BS,MATCH("aa_"&amp;$S45,データシート1!$A$1:$BS$1,0),0)</f>
        <v>41.356458746982987</v>
      </c>
      <c r="AH45" s="1019">
        <f>VLOOKUP(年度マスタ!$K$4&amp;"_"&amp;AH$33,データシート1!$A:$BS,MATCH("aa_"&amp;$S45,データシート1!$A$1:$BS$1,0),0)</f>
        <v>38.321249508086076</v>
      </c>
      <c r="AI45" s="1019">
        <f>VLOOKUP(年度マスタ!$K$4&amp;"_"&amp;AI$33,データシート1!$A:$BS,MATCH("aa_"&amp;$S45,データシート1!$A$1:$BS$1,0),0)</f>
        <v>37.177386119629737</v>
      </c>
      <c r="AJ45" s="1019">
        <f>VLOOKUP(年度マスタ!$K$4&amp;"_"&amp;AJ$33,データシート1!$A:$BS,MATCH("aa_"&amp;$S45,データシート1!$A$1:$BS$1,0),0)</f>
        <v>35.46905969376553</v>
      </c>
      <c r="AK45" s="1020">
        <f>VLOOKUP(年度マスタ!$K$4&amp;"_"&amp;AK$33,データシート1!$A:$BS,MATCH("aa_"&amp;$S45,データシート1!$A$1:$BS$1,0),0)</f>
        <v>35.821441457815126</v>
      </c>
      <c r="AL45" s="373"/>
      <c r="AW45" s="19" t="str">
        <f>AW48</f>
        <v>鹿児島市</v>
      </c>
      <c r="AX45" s="407">
        <f t="shared" ref="AX45:BB45" si="15">AX48/$BC48</f>
        <v>8.0220487967620532E-2</v>
      </c>
      <c r="AY45" s="407">
        <f t="shared" si="15"/>
        <v>0.27240090958775171</v>
      </c>
      <c r="AZ45" s="407">
        <f t="shared" si="15"/>
        <v>0.16841218284207149</v>
      </c>
      <c r="BA45" s="407">
        <f t="shared" si="15"/>
        <v>0.46489776281248535</v>
      </c>
      <c r="BB45" s="407">
        <f t="shared" si="15"/>
        <v>1.4068656790070898E-2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549.1825899098169</v>
      </c>
      <c r="Y46" s="1019">
        <f>VLOOKUP(年度マスタ!$K$4&amp;"_"&amp;Y$33,データシート1!$A:$BS,MATCH("aa_"&amp;$S46,データシート1!$A$1:$BS$1,0),0)</f>
        <v>576.77835382015269</v>
      </c>
      <c r="Z46" s="1019">
        <f>VLOOKUP(年度マスタ!$K$4&amp;"_"&amp;Z$33,データシート1!$A:$BS,MATCH("aa_"&amp;$S46,データシート1!$A$1:$BS$1,0),0)</f>
        <v>585.31034414512624</v>
      </c>
      <c r="AA46" s="1019">
        <f>VLOOKUP(年度マスタ!$K$4&amp;"_"&amp;AA$33,データシート1!$A:$BS,MATCH("aa_"&amp;$S46,データシート1!$A$1:$BS$1,0),0)</f>
        <v>584.45974523833922</v>
      </c>
      <c r="AB46" s="1019">
        <f>VLOOKUP(年度マスタ!$K$4&amp;"_"&amp;AB$33,データシート1!$A:$BS,MATCH("aa_"&amp;$S46,データシート1!$A$1:$BS$1,0),0)</f>
        <v>612.40083605757957</v>
      </c>
      <c r="AC46" s="1019">
        <f>VLOOKUP(年度マスタ!$K$4&amp;"_"&amp;AC$33,データシート1!$A:$BS,MATCH("aa_"&amp;$S46,データシート1!$A$1:$BS$1,0),0)</f>
        <v>625.22836765997704</v>
      </c>
      <c r="AD46" s="1019">
        <f>VLOOKUP(年度マスタ!$K$4&amp;"_"&amp;AD$33,データシート1!$A:$BS,MATCH("aa_"&amp;$S46,データシート1!$A$1:$BS$1,0),0)</f>
        <v>636.79316498895412</v>
      </c>
      <c r="AE46" s="1019">
        <f>VLOOKUP(年度マスタ!$K$4&amp;"_"&amp;AE$33,データシート1!$A:$BS,MATCH("aa_"&amp;$S46,データシート1!$A$1:$BS$1,0),0)</f>
        <v>596.77268646666221</v>
      </c>
      <c r="AF46" s="1019">
        <f>VLOOKUP(年度マスタ!$K$4&amp;"_"&amp;AF$33,データシート1!$A:$BS,MATCH("aa_"&amp;$S46,データシート1!$A$1:$BS$1,0),0)</f>
        <v>616.12471176563361</v>
      </c>
      <c r="AG46" s="1019">
        <f>VLOOKUP(年度マスタ!$K$4&amp;"_"&amp;AG$33,データシート1!$A:$BS,MATCH("aa_"&amp;$S46,データシート1!$A$1:$BS$1,0),0)</f>
        <v>629.04095798993933</v>
      </c>
      <c r="AH46" s="1019">
        <f>VLOOKUP(年度マスタ!$K$4&amp;"_"&amp;AH$33,データシート1!$A:$BS,MATCH("aa_"&amp;$S46,データシート1!$A$1:$BS$1,0),0)</f>
        <v>601.76466915713627</v>
      </c>
      <c r="AI46" s="1019">
        <f>VLOOKUP(年度マスタ!$K$4&amp;"_"&amp;AI$33,データシート1!$A:$BS,MATCH("aa_"&amp;$S46,データシート1!$A$1:$BS$1,0),0)</f>
        <v>575.30396849859437</v>
      </c>
      <c r="AJ46" s="1019">
        <f>VLOOKUP(年度マスタ!$K$4&amp;"_"&amp;AJ$33,データシート1!$A:$BS,MATCH("aa_"&amp;$S46,データシート1!$A$1:$BS$1,0),0)</f>
        <v>576.59442815259536</v>
      </c>
      <c r="AK46" s="1020">
        <f>VLOOKUP(年度マスタ!$K$4&amp;"_"&amp;AK$33,データシート1!$A:$BS,MATCH("aa_"&amp;$S46,データシート1!$A$1:$BS$1,0),0)</f>
        <v>542.39104059336637</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67.375058365019996</v>
      </c>
      <c r="Y47" s="1022">
        <f>VLOOKUP(年度マスタ!$K$4&amp;"_"&amp;Y$33,データシート1!$A:$BS,MATCH("aa_"&amp;$S47,データシート1!$A$1:$BS$1,0),0)</f>
        <v>53.713896413199997</v>
      </c>
      <c r="Z47" s="1022">
        <f>VLOOKUP(年度マスタ!$K$4&amp;"_"&amp;Z$33,データシート1!$A:$BS,MATCH("aa_"&amp;$S47,データシート1!$A$1:$BS$1,0),0)</f>
        <v>68.889951501102502</v>
      </c>
      <c r="AA47" s="1022">
        <f>VLOOKUP(年度マスタ!$K$4&amp;"_"&amp;AA$33,データシート1!$A:$BS,MATCH("aa_"&amp;$S47,データシート1!$A$1:$BS$1,0),0)</f>
        <v>74.319519178639382</v>
      </c>
      <c r="AB47" s="1022">
        <f>VLOOKUP(年度マスタ!$K$4&amp;"_"&amp;AB$33,データシート1!$A:$BS,MATCH("aa_"&amp;$S47,データシート1!$A$1:$BS$1,0),0)</f>
        <v>61.289141925639996</v>
      </c>
      <c r="AC47" s="1022">
        <f>VLOOKUP(年度マスタ!$K$4&amp;"_"&amp;AC$33,データシート1!$A:$BS,MATCH("aa_"&amp;$S47,データシート1!$A$1:$BS$1,0),0)</f>
        <v>59.966034428200004</v>
      </c>
      <c r="AD47" s="1022">
        <f>VLOOKUP(年度マスタ!$K$4&amp;"_"&amp;AD$33,データシート1!$A:$BS,MATCH("aa_"&amp;$S47,データシート1!$A$1:$BS$1,0),0)</f>
        <v>58.883613515412002</v>
      </c>
      <c r="AE47" s="1022">
        <f>VLOOKUP(年度マスタ!$K$4&amp;"_"&amp;AE$33,データシート1!$A:$BS,MATCH("aa_"&amp;$S47,データシート1!$A$1:$BS$1,0),0)</f>
        <v>53.860588845830399</v>
      </c>
      <c r="AF47" s="1022">
        <f>VLOOKUP(年度マスタ!$K$4&amp;"_"&amp;AF$33,データシート1!$A:$BS,MATCH("aa_"&amp;$S47,データシート1!$A$1:$BS$1,0),0)</f>
        <v>50.984334048519202</v>
      </c>
      <c r="AG47" s="1022">
        <f>VLOOKUP(年度マスタ!$K$4&amp;"_"&amp;AG$33,データシート1!$A:$BS,MATCH("aa_"&amp;$S47,データシート1!$A$1:$BS$1,0),0)</f>
        <v>43.297188692138008</v>
      </c>
      <c r="AH47" s="1022">
        <f>VLOOKUP(年度マスタ!$K$4&amp;"_"&amp;AH$33,データシート1!$A:$BS,MATCH("aa_"&amp;$S47,データシート1!$A$1:$BS$1,0),0)</f>
        <v>39.770062735141003</v>
      </c>
      <c r="AI47" s="1022">
        <f>VLOOKUP(年度マスタ!$K$4&amp;"_"&amp;AI$33,データシート1!$A:$BS,MATCH("aa_"&amp;$S47,データシート1!$A$1:$BS$1,0),0)</f>
        <v>36.051638635132498</v>
      </c>
      <c r="AJ47" s="1022">
        <f>VLOOKUP(年度マスタ!$K$4&amp;"_"&amp;AJ$33,データシート1!$A:$BS,MATCH("aa_"&amp;$S47,データシート1!$A$1:$BS$1,0),0)</f>
        <v>38.654851131320001</v>
      </c>
      <c r="AK47" s="1023">
        <f>VLOOKUP(年度マスタ!$K$4&amp;"_"&amp;AK$33,データシート1!$A:$BS,MATCH("aa_"&amp;$S47,データシート1!$A$1:$BS$1,0),0)</f>
        <v>42.317864742529387</v>
      </c>
      <c r="AL47" s="373"/>
      <c r="AW47" s="19" t="str">
        <f>年度マスタ!I4</f>
        <v>鹿児島県</v>
      </c>
      <c r="AX47" s="408">
        <f>SUM(AY38:BA38)</f>
        <v>1603.9479968334958</v>
      </c>
      <c r="AY47" s="408">
        <f t="shared" si="17"/>
        <v>1841.4795792992672</v>
      </c>
      <c r="AZ47" s="408">
        <f t="shared" si="17"/>
        <v>1366.3076555206862</v>
      </c>
      <c r="BA47" s="408">
        <f>SUM(BD38:BG38)</f>
        <v>3943.5408919715501</v>
      </c>
      <c r="BB47" s="408">
        <f>BH38</f>
        <v>142.78846224621898</v>
      </c>
      <c r="BC47" s="408">
        <f>SUM(AX47:BB47)</f>
        <v>8898.0645858712178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鹿児島市</v>
      </c>
      <c r="AX48" s="408">
        <f>SUM(AY39:BA39)</f>
        <v>241.29949362254391</v>
      </c>
      <c r="AY48" s="408">
        <f>BB39</f>
        <v>819.36925604810074</v>
      </c>
      <c r="AZ48" s="408">
        <f>BC39</f>
        <v>506.57600656906737</v>
      </c>
      <c r="BA48" s="408">
        <f>SUM(BD39:BG39)</f>
        <v>1398.3908300107248</v>
      </c>
      <c r="BB48" s="408">
        <f>BH39</f>
        <v>42.317864742529387</v>
      </c>
      <c r="BC48" s="408">
        <f>SUM(AX48:BB48)</f>
        <v>3007.9534509929663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3007.9534509929663</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241.29949362254391</v>
      </c>
      <c r="P52" s="501">
        <f t="shared" ref="P52:P64" si="18">O52/$O$51</f>
        <v>8.0220487967620532E-2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144.63340328856296</v>
      </c>
      <c r="P53" s="502">
        <f t="shared" si="18"/>
        <v>4.8083657425222956E-2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49.533373169378585</v>
      </c>
      <c r="P54" s="502">
        <f t="shared" si="18"/>
        <v>1.6467466660106376E-2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47.132717164602354</v>
      </c>
      <c r="P55" s="502">
        <f t="shared" si="18"/>
        <v>1.5669363882291197E-2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819.36925604810074</v>
      </c>
      <c r="P56" s="501">
        <f t="shared" si="18"/>
        <v>0.27240090958775171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506.57600656906737</v>
      </c>
      <c r="P57" s="501">
        <f t="shared" si="18"/>
        <v>0.16841218284207149</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1398.3908300107248</v>
      </c>
      <c r="P58" s="501">
        <f t="shared" si="18"/>
        <v>0.46489776281248535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820.17834795954332</v>
      </c>
      <c r="P59" s="502">
        <f t="shared" si="18"/>
        <v>0.27266989377405138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469.49998638184519</v>
      </c>
      <c r="P60" s="502">
        <f t="shared" si="18"/>
        <v>0.15608618751292738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350.67836157769807</v>
      </c>
      <c r="P61" s="502">
        <f t="shared" si="18"/>
        <v>0.11658370626112395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35.821441457815126</v>
      </c>
      <c r="P62" s="502">
        <f t="shared" si="18"/>
        <v>1.1908908180075055E-2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542.39104059336637</v>
      </c>
      <c r="P63" s="502">
        <f t="shared" si="18"/>
        <v>0.18031896085835894</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42.317864742529387</v>
      </c>
      <c r="P64" s="679">
        <f t="shared" si="18"/>
        <v>1.4068656790070898E-2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鹿児島市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3784.7166000000002</v>
      </c>
      <c r="AI7" s="88">
        <f>VLOOKUP(年度マスタ!$K$4&amp;"_"&amp;$AG7,データシート1!$A:$BS,MATCH("ab_"&amp;AI$2,データシート1!$A$1:$BS$1,0),0)</f>
        <v>22572</v>
      </c>
      <c r="AJ7" s="88">
        <f>VLOOKUP(年度マスタ!$K$4&amp;"_"&amp;$AG7,データシート1!$A:$BS,MATCH("ab_"&amp;AJ$2,データシート1!$A$1:$BS$1,0),0)</f>
        <v>626</v>
      </c>
      <c r="AK7" s="88">
        <f>VLOOKUP(年度マスタ!$K$4&amp;"_"&amp;$AG7,データシート1!$A:$BS,MATCH("ab_"&amp;AK$2,データシート1!$A$1:$BS$1,0),0)</f>
        <v>237863</v>
      </c>
      <c r="AL7" s="88">
        <f>VLOOKUP(年度マスタ!$K$4&amp;"_"&amp;$AG7,データシート1!$A:$BS,MATCH("ab_"&amp;AL$2,データシート1!$A$1:$BS$1,0),0)</f>
        <v>274901</v>
      </c>
      <c r="AM7" s="88">
        <f>VLOOKUP(年度マスタ!$K$4&amp;"_"&amp;$AG7,データシート1!$A:$BS,MATCH("ab_"&amp;AM$2,データシート1!$A$1:$BS$1,0),0)</f>
        <v>305805</v>
      </c>
      <c r="AN7" s="88">
        <f>VLOOKUP(年度マスタ!$K$4&amp;"_"&amp;$AG7,データシート1!$A:$BS,MATCH("ab_"&amp;AN$2,データシート1!$A$1:$BS$1,0),0)</f>
        <v>81984</v>
      </c>
      <c r="AO7" s="88">
        <f>VLOOKUP(年度マスタ!$K$4&amp;"_"&amp;$AG7,データシート1!$A:$BS,MATCH("ab_"&amp;AO$2,データシート1!$A$1:$BS$1,0),0)</f>
        <v>601790</v>
      </c>
      <c r="AP7" s="88">
        <f>VLOOKUP(年度マスタ!$K$4&amp;"_"&amp;$AG7,データシート1!$A:$BS,MATCH("ab_"&amp;AP$2,データシート1!$A$1:$BS$1,0),0)</f>
        <v>103733035</v>
      </c>
      <c r="AQ7" s="1073">
        <f>VLOOKUP(年度マスタ!$K$4&amp;"_"&amp;$AG7,データシート1!$A:$BS,MATCH("ab_"&amp;AQ$2,データシート1!$A$1:$BS$1,0),0)</f>
        <v>67.375058365019996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3506.2901999999999</v>
      </c>
      <c r="AI8" s="88">
        <f>VLOOKUP(年度マスタ!$K$4&amp;"_"&amp;$AG8,データシート1!$A:$BS,MATCH("ab_"&amp;AI$2,データシート1!$A$1:$BS$1,0),0)</f>
        <v>23649</v>
      </c>
      <c r="AJ8" s="88">
        <f>VLOOKUP(年度マスタ!$K$4&amp;"_"&amp;$AG8,データシート1!$A:$BS,MATCH("ab_"&amp;AJ$2,データシート1!$A$1:$BS$1,0),0)</f>
        <v>1300</v>
      </c>
      <c r="AK8" s="88">
        <f>VLOOKUP(年度マスタ!$K$4&amp;"_"&amp;$AG8,データシート1!$A:$BS,MATCH("ab_"&amp;AK$2,データシート1!$A$1:$BS$1,0),0)</f>
        <v>261377</v>
      </c>
      <c r="AL8" s="88">
        <f>VLOOKUP(年度マスタ!$K$4&amp;"_"&amp;$AG8,データシート1!$A:$BS,MATCH("ab_"&amp;AL$2,データシート1!$A$1:$BS$1,0),0)</f>
        <v>277394</v>
      </c>
      <c r="AM8" s="88">
        <f>VLOOKUP(年度マスタ!$K$4&amp;"_"&amp;$AG8,データシート1!$A:$BS,MATCH("ab_"&amp;AM$2,データシート1!$A$1:$BS$1,0),0)</f>
        <v>308866</v>
      </c>
      <c r="AN8" s="88">
        <f>VLOOKUP(年度マスタ!$K$4&amp;"_"&amp;$AG8,データシート1!$A:$BS,MATCH("ab_"&amp;AN$2,データシート1!$A$1:$BS$1,0),0)</f>
        <v>80492</v>
      </c>
      <c r="AO8" s="88">
        <f>VLOOKUP(年度マスタ!$K$4&amp;"_"&amp;$AG8,データシート1!$A:$BS,MATCH("ab_"&amp;AO$2,データシート1!$A$1:$BS$1,0),0)</f>
        <v>603444</v>
      </c>
      <c r="AP8" s="88">
        <f>VLOOKUP(年度マスタ!$K$4&amp;"_"&amp;$AG8,データシート1!$A:$BS,MATCH("ab_"&amp;AP$2,データシート1!$A$1:$BS$1,0),0)</f>
        <v>106285063</v>
      </c>
      <c r="AQ8" s="1073">
        <f>VLOOKUP(年度マスタ!$K$4&amp;"_"&amp;$AG8,データシート1!$A:$BS,MATCH("ab_"&amp;AQ$2,データシート1!$A$1:$BS$1,0),0)</f>
        <v>53.713896413199997</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3410.2601</v>
      </c>
      <c r="AI9" s="88">
        <f>VLOOKUP(年度マスタ!$K$4&amp;"_"&amp;$AG9,データシート1!$A:$BS,MATCH("ab_"&amp;AI$2,データシート1!$A$1:$BS$1,0),0)</f>
        <v>23649</v>
      </c>
      <c r="AJ9" s="88">
        <f>VLOOKUP(年度マスタ!$K$4&amp;"_"&amp;$AG9,データシート1!$A:$BS,MATCH("ab_"&amp;AJ$2,データシート1!$A$1:$BS$1,0),0)</f>
        <v>1300</v>
      </c>
      <c r="AK9" s="88">
        <f>VLOOKUP(年度マスタ!$K$4&amp;"_"&amp;$AG9,データシート1!$A:$BS,MATCH("ab_"&amp;AK$2,データシート1!$A$1:$BS$1,0),0)</f>
        <v>261377</v>
      </c>
      <c r="AL9" s="88">
        <f>VLOOKUP(年度マスタ!$K$4&amp;"_"&amp;$AG9,データシート1!$A:$BS,MATCH("ab_"&amp;AL$2,データシート1!$A$1:$BS$1,0),0)</f>
        <v>279652</v>
      </c>
      <c r="AM9" s="88">
        <f>VLOOKUP(年度マスタ!$K$4&amp;"_"&amp;$AG9,データシート1!$A:$BS,MATCH("ab_"&amp;AM$2,データシート1!$A$1:$BS$1,0),0)</f>
        <v>309980</v>
      </c>
      <c r="AN9" s="88">
        <f>VLOOKUP(年度マスタ!$K$4&amp;"_"&amp;$AG9,データシート1!$A:$BS,MATCH("ab_"&amp;AN$2,データシート1!$A$1:$BS$1,0),0)</f>
        <v>79073</v>
      </c>
      <c r="AO9" s="88">
        <f>VLOOKUP(年度マスタ!$K$4&amp;"_"&amp;$AG9,データシート1!$A:$BS,MATCH("ab_"&amp;AO$2,データシート1!$A$1:$BS$1,0),0)</f>
        <v>604133</v>
      </c>
      <c r="AP9" s="88">
        <f>VLOOKUP(年度マスタ!$K$4&amp;"_"&amp;$AG9,データシート1!$A:$BS,MATCH("ab_"&amp;AP$2,データシート1!$A$1:$BS$1,0),0)</f>
        <v>102211906</v>
      </c>
      <c r="AQ9" s="1073">
        <f>VLOOKUP(年度マスタ!$K$4&amp;"_"&amp;$AG9,データシート1!$A:$BS,MATCH("ab_"&amp;AQ$2,データシート1!$A$1:$BS$1,0),0)</f>
        <v>68.889951501102502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3227.4908999999998</v>
      </c>
      <c r="AI10" s="88">
        <f>VLOOKUP(年度マスタ!$K$4&amp;"_"&amp;$AG10,データシート1!$A:$BS,MATCH("ab_"&amp;AI$2,データシート1!$A$1:$BS$1,0),0)</f>
        <v>23649</v>
      </c>
      <c r="AJ10" s="88">
        <f>VLOOKUP(年度マスタ!$K$4&amp;"_"&amp;$AG10,データシート1!$A:$BS,MATCH("ab_"&amp;AJ$2,データシート1!$A$1:$BS$1,0),0)</f>
        <v>1300</v>
      </c>
      <c r="AK10" s="88">
        <f>VLOOKUP(年度マスタ!$K$4&amp;"_"&amp;$AG10,データシート1!$A:$BS,MATCH("ab_"&amp;AK$2,データシート1!$A$1:$BS$1,0),0)</f>
        <v>261377</v>
      </c>
      <c r="AL10" s="88">
        <f>VLOOKUP(年度マスタ!$K$4&amp;"_"&amp;$AG10,データシート1!$A:$BS,MATCH("ab_"&amp;AL$2,データシート1!$A$1:$BS$1,0),0)</f>
        <v>281991</v>
      </c>
      <c r="AM10" s="88">
        <f>VLOOKUP(年度マスタ!$K$4&amp;"_"&amp;$AG10,データシート1!$A:$BS,MATCH("ab_"&amp;AM$2,データシート1!$A$1:$BS$1,0),0)</f>
        <v>314557</v>
      </c>
      <c r="AN10" s="88">
        <f>VLOOKUP(年度マスタ!$K$4&amp;"_"&amp;$AG10,データシート1!$A:$BS,MATCH("ab_"&amp;AN$2,データシート1!$A$1:$BS$1,0),0)</f>
        <v>78631</v>
      </c>
      <c r="AO10" s="88">
        <f>VLOOKUP(年度マスタ!$K$4&amp;"_"&amp;$AG10,データシート1!$A:$BS,MATCH("ab_"&amp;AO$2,データシート1!$A$1:$BS$1,0),0)</f>
        <v>605120</v>
      </c>
      <c r="AP10" s="88">
        <f>VLOOKUP(年度マスタ!$K$4&amp;"_"&amp;$AG10,データシート1!$A:$BS,MATCH("ab_"&amp;AP$2,データシート1!$A$1:$BS$1,0),0)</f>
        <v>101894567</v>
      </c>
      <c r="AQ10" s="1073">
        <f>VLOOKUP(年度マスタ!$K$4&amp;"_"&amp;$AG10,データシート1!$A:$BS,MATCH("ab_"&amp;AQ$2,データシート1!$A$1:$BS$1,0),0)</f>
        <v>74.319519178639382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3361.5904999999998</v>
      </c>
      <c r="AI11" s="88">
        <f>VLOOKUP(年度マスタ!$K$4&amp;"_"&amp;$AG11,データシート1!$A:$BS,MATCH("ab_"&amp;AI$2,データシート1!$A$1:$BS$1,0),0)</f>
        <v>23649</v>
      </c>
      <c r="AJ11" s="88">
        <f>VLOOKUP(年度マスタ!$K$4&amp;"_"&amp;$AG11,データシート1!$A:$BS,MATCH("ab_"&amp;AJ$2,データシート1!$A$1:$BS$1,0),0)</f>
        <v>1300</v>
      </c>
      <c r="AK11" s="88">
        <f>VLOOKUP(年度マスタ!$K$4&amp;"_"&amp;$AG11,データシート1!$A:$BS,MATCH("ab_"&amp;AK$2,データシート1!$A$1:$BS$1,0),0)</f>
        <v>261377</v>
      </c>
      <c r="AL11" s="88">
        <f>VLOOKUP(年度マスタ!$K$4&amp;"_"&amp;$AG11,データシート1!$A:$BS,MATCH("ab_"&amp;AL$2,データシート1!$A$1:$BS$1,0),0)</f>
        <v>285225</v>
      </c>
      <c r="AM11" s="88">
        <f>VLOOKUP(年度マスタ!$K$4&amp;"_"&amp;$AG11,データシート1!$A:$BS,MATCH("ab_"&amp;AM$2,データシート1!$A$1:$BS$1,0),0)</f>
        <v>319437</v>
      </c>
      <c r="AN11" s="88">
        <f>VLOOKUP(年度マスタ!$K$4&amp;"_"&amp;$AG11,データシート1!$A:$BS,MATCH("ab_"&amp;AN$2,データシート1!$A$1:$BS$1,0),0)</f>
        <v>77495</v>
      </c>
      <c r="AO11" s="88">
        <f>VLOOKUP(年度マスタ!$K$4&amp;"_"&amp;$AG11,データシート1!$A:$BS,MATCH("ab_"&amp;AO$2,データシート1!$A$1:$BS$1,0),0)</f>
        <v>607499</v>
      </c>
      <c r="AP11" s="88">
        <f>VLOOKUP(年度マスタ!$K$4&amp;"_"&amp;$AG11,データシート1!$A:$BS,MATCH("ab_"&amp;AP$2,データシート1!$A$1:$BS$1,0),0)</f>
        <v>104000489</v>
      </c>
      <c r="AQ11" s="1073">
        <f>VLOOKUP(年度マスタ!$K$4&amp;"_"&amp;$AG11,データシート1!$A:$BS,MATCH("ab_"&amp;AQ$2,データシート1!$A$1:$BS$1,0),0)</f>
        <v>61.289141925639996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3474.1464999999998</v>
      </c>
      <c r="AI12" s="88">
        <f>VLOOKUP(年度マスタ!$K$4&amp;"_"&amp;$AG12,データシート1!$A:$BS,MATCH("ab_"&amp;AI$2,データシート1!$A$1:$BS$1,0),0)</f>
        <v>23649</v>
      </c>
      <c r="AJ12" s="88">
        <f>VLOOKUP(年度マスタ!$K$4&amp;"_"&amp;$AG12,データシート1!$A:$BS,MATCH("ab_"&amp;AJ$2,データシート1!$A$1:$BS$1,0),0)</f>
        <v>1300</v>
      </c>
      <c r="AK12" s="88">
        <f>VLOOKUP(年度マスタ!$K$4&amp;"_"&amp;$AG12,データシート1!$A:$BS,MATCH("ab_"&amp;AK$2,データシート1!$A$1:$BS$1,0),0)</f>
        <v>261377</v>
      </c>
      <c r="AL12" s="88">
        <f>VLOOKUP(年度マスタ!$K$4&amp;"_"&amp;$AG12,データシート1!$A:$BS,MATCH("ab_"&amp;AL$2,データシート1!$A$1:$BS$1,0),0)</f>
        <v>287343</v>
      </c>
      <c r="AM12" s="88">
        <f>VLOOKUP(年度マスタ!$K$4&amp;"_"&amp;$AG12,データシート1!$A:$BS,MATCH("ab_"&amp;AM$2,データシート1!$A$1:$BS$1,0),0)</f>
        <v>324688</v>
      </c>
      <c r="AN12" s="88">
        <f>VLOOKUP(年度マスタ!$K$4&amp;"_"&amp;$AG12,データシート1!$A:$BS,MATCH("ab_"&amp;AN$2,データシート1!$A$1:$BS$1,0),0)</f>
        <v>76402</v>
      </c>
      <c r="AO12" s="88">
        <f>VLOOKUP(年度マスタ!$K$4&amp;"_"&amp;$AG12,データシート1!$A:$BS,MATCH("ab_"&amp;AO$2,データシート1!$A$1:$BS$1,0),0)</f>
        <v>609250</v>
      </c>
      <c r="AP12" s="88">
        <f>VLOOKUP(年度マスタ!$K$4&amp;"_"&amp;$AG12,データシート1!$A:$BS,MATCH("ab_"&amp;AP$2,データシート1!$A$1:$BS$1,0),0)</f>
        <v>103645238</v>
      </c>
      <c r="AQ12" s="1073">
        <f>VLOOKUP(年度マスタ!$K$4&amp;"_"&amp;$AG12,データシート1!$A:$BS,MATCH("ab_"&amp;AQ$2,データシート1!$A$1:$BS$1,0),0)</f>
        <v>59.966034428200004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3469.5610999999999</v>
      </c>
      <c r="AI13" s="88">
        <f>VLOOKUP(年度マスタ!$K$4&amp;"_"&amp;$AG13,データシート1!$A:$BS,MATCH("ab_"&amp;AI$2,データシート1!$A$1:$BS$1,0),0)</f>
        <v>19438</v>
      </c>
      <c r="AJ13" s="88">
        <f>VLOOKUP(年度マスタ!$K$4&amp;"_"&amp;$AG13,データシート1!$A:$BS,MATCH("ab_"&amp;AJ$2,データシート1!$A$1:$BS$1,0),0)</f>
        <v>704</v>
      </c>
      <c r="AK13" s="88">
        <f>VLOOKUP(年度マスタ!$K$4&amp;"_"&amp;$AG13,データシート1!$A:$BS,MATCH("ab_"&amp;AK$2,データシート1!$A$1:$BS$1,0),0)</f>
        <v>261314</v>
      </c>
      <c r="AL13" s="88">
        <f>VLOOKUP(年度マスタ!$K$4&amp;"_"&amp;$AG13,データシート1!$A:$BS,MATCH("ab_"&amp;AL$2,データシート1!$A$1:$BS$1,0),0)</f>
        <v>288897</v>
      </c>
      <c r="AM13" s="88">
        <f>VLOOKUP(年度マスタ!$K$4&amp;"_"&amp;$AG13,データシート1!$A:$BS,MATCH("ab_"&amp;AM$2,データシート1!$A$1:$BS$1,0),0)</f>
        <v>328080</v>
      </c>
      <c r="AN13" s="88">
        <f>VLOOKUP(年度マスタ!$K$4&amp;"_"&amp;$AG13,データシート1!$A:$BS,MATCH("ab_"&amp;AN$2,データシート1!$A$1:$BS$1,0),0)</f>
        <v>75646</v>
      </c>
      <c r="AO13" s="88">
        <f>VLOOKUP(年度マスタ!$K$4&amp;"_"&amp;$AG13,データシート1!$A:$BS,MATCH("ab_"&amp;AO$2,データシート1!$A$1:$BS$1,0),0)</f>
        <v>608240</v>
      </c>
      <c r="AP13" s="88">
        <f>VLOOKUP(年度マスタ!$K$4&amp;"_"&amp;$AG13,データシート1!$A:$BS,MATCH("ab_"&amp;AP$2,データシート1!$A$1:$BS$1,0),0)</f>
        <v>105894283</v>
      </c>
      <c r="AQ13" s="1073">
        <f>VLOOKUP(年度マスタ!$K$4&amp;"_"&amp;$AG13,データシート1!$A:$BS,MATCH("ab_"&amp;AQ$2,データシート1!$A$1:$BS$1,0),0)</f>
        <v>58.883613515412002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3757.2964999999999</v>
      </c>
      <c r="AI14" s="88">
        <f>VLOOKUP(年度マスタ!$K$4&amp;"_"&amp;$AG14,データシート1!$A:$BS,MATCH("ab_"&amp;AI$2,データシート1!$A$1:$BS$1,0),0)</f>
        <v>19438</v>
      </c>
      <c r="AJ14" s="88">
        <f>VLOOKUP(年度マスタ!$K$4&amp;"_"&amp;$AG14,データシート1!$A:$BS,MATCH("ab_"&amp;AJ$2,データシート1!$A$1:$BS$1,0),0)</f>
        <v>704</v>
      </c>
      <c r="AK14" s="88">
        <f>VLOOKUP(年度マスタ!$K$4&amp;"_"&amp;$AG14,データシート1!$A:$BS,MATCH("ab_"&amp;AK$2,データシート1!$A$1:$BS$1,0),0)</f>
        <v>261314</v>
      </c>
      <c r="AL14" s="88">
        <f>VLOOKUP(年度マスタ!$K$4&amp;"_"&amp;$AG14,データシート1!$A:$BS,MATCH("ab_"&amp;AL$2,データシート1!$A$1:$BS$1,0),0)</f>
        <v>290843</v>
      </c>
      <c r="AM14" s="88">
        <f>VLOOKUP(年度マスタ!$K$4&amp;"_"&amp;$AG14,データシート1!$A:$BS,MATCH("ab_"&amp;AM$2,データシート1!$A$1:$BS$1,0),0)</f>
        <v>330895</v>
      </c>
      <c r="AN14" s="88">
        <f>VLOOKUP(年度マスタ!$K$4&amp;"_"&amp;$AG14,データシート1!$A:$BS,MATCH("ab_"&amp;AN$2,データシート1!$A$1:$BS$1,0),0)</f>
        <v>75249</v>
      </c>
      <c r="AO14" s="88">
        <f>VLOOKUP(年度マスタ!$K$4&amp;"_"&amp;$AG14,データシート1!$A:$BS,MATCH("ab_"&amp;AO$2,データシート1!$A$1:$BS$1,0),0)</f>
        <v>607382</v>
      </c>
      <c r="AP14" s="88">
        <f>VLOOKUP(年度マスタ!$K$4&amp;"_"&amp;$AG14,データシート1!$A:$BS,MATCH("ab_"&amp;AP$2,データシート1!$A$1:$BS$1,0),0)</f>
        <v>102228829</v>
      </c>
      <c r="AQ14" s="1073">
        <f>VLOOKUP(年度マスタ!$K$4&amp;"_"&amp;$AG14,データシート1!$A:$BS,MATCH("ab_"&amp;AQ$2,データシート1!$A$1:$BS$1,0),0)</f>
        <v>53.860588845830399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3625.4956000000002</v>
      </c>
      <c r="AI15" s="88">
        <f>VLOOKUP(年度マスタ!$K$4&amp;"_"&amp;$AG15,データシート1!$A:$BS,MATCH("ab_"&amp;AI$2,データシート1!$A$1:$BS$1,0),0)</f>
        <v>19438</v>
      </c>
      <c r="AJ15" s="88">
        <f>VLOOKUP(年度マスタ!$K$4&amp;"_"&amp;$AG15,データシート1!$A:$BS,MATCH("ab_"&amp;AJ$2,データシート1!$A$1:$BS$1,0),0)</f>
        <v>704</v>
      </c>
      <c r="AK15" s="88">
        <f>VLOOKUP(年度マスタ!$K$4&amp;"_"&amp;$AG15,データシート1!$A:$BS,MATCH("ab_"&amp;AK$2,データシート1!$A$1:$BS$1,0),0)</f>
        <v>261314</v>
      </c>
      <c r="AL15" s="88">
        <f>VLOOKUP(年度マスタ!$K$4&amp;"_"&amp;$AG15,データシート1!$A:$BS,MATCH("ab_"&amp;AL$2,データシート1!$A$1:$BS$1,0),0)</f>
        <v>293251</v>
      </c>
      <c r="AM15" s="88">
        <f>VLOOKUP(年度マスタ!$K$4&amp;"_"&amp;$AG15,データシート1!$A:$BS,MATCH("ab_"&amp;AM$2,データシート1!$A$1:$BS$1,0),0)</f>
        <v>334642</v>
      </c>
      <c r="AN15" s="88">
        <f>VLOOKUP(年度マスタ!$K$4&amp;"_"&amp;$AG15,データシート1!$A:$BS,MATCH("ab_"&amp;AN$2,データシート1!$A$1:$BS$1,0),0)</f>
        <v>76974</v>
      </c>
      <c r="AO15" s="88">
        <f>VLOOKUP(年度マスタ!$K$4&amp;"_"&amp;$AG15,データシート1!$A:$BS,MATCH("ab_"&amp;AO$2,データシート1!$A$1:$BS$1,0),0)</f>
        <v>606706</v>
      </c>
      <c r="AP15" s="88">
        <f>VLOOKUP(年度マスタ!$K$4&amp;"_"&amp;$AG15,データシート1!$A:$BS,MATCH("ab_"&amp;AP$2,データシート1!$A$1:$BS$1,0),0)</f>
        <v>105228035.9582632</v>
      </c>
      <c r="AQ15" s="1073">
        <f>VLOOKUP(年度マスタ!$K$4&amp;"_"&amp;$AG15,データシート1!$A:$BS,MATCH("ab_"&amp;AQ$2,データシート1!$A$1:$BS$1,0),0)</f>
        <v>50.984334048519202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3428.1068</v>
      </c>
      <c r="AI16" s="88">
        <f>VLOOKUP(年度マスタ!$K$4&amp;"_"&amp;$AG16,データシート1!$A:$BS,MATCH("ab_"&amp;AI$2,データシート1!$A$1:$BS$1,0),0)</f>
        <v>19438</v>
      </c>
      <c r="AJ16" s="88">
        <f>VLOOKUP(年度マスタ!$K$4&amp;"_"&amp;$AG16,データシート1!$A:$BS,MATCH("ab_"&amp;AJ$2,データシート1!$A$1:$BS$1,0),0)</f>
        <v>704</v>
      </c>
      <c r="AK16" s="88">
        <f>VLOOKUP(年度マスタ!$K$4&amp;"_"&amp;$AG16,データシート1!$A:$BS,MATCH("ab_"&amp;AK$2,データシート1!$A$1:$BS$1,0),0)</f>
        <v>261314</v>
      </c>
      <c r="AL16" s="88">
        <f>VLOOKUP(年度マスタ!$K$4&amp;"_"&amp;$AG16,データシート1!$A:$BS,MATCH("ab_"&amp;AL$2,データシート1!$A$1:$BS$1,0),0)</f>
        <v>294162</v>
      </c>
      <c r="AM16" s="88">
        <f>VLOOKUP(年度マスタ!$K$4&amp;"_"&amp;$AG16,データシート1!$A:$BS,MATCH("ab_"&amp;AM$2,データシート1!$A$1:$BS$1,0),0)</f>
        <v>338289</v>
      </c>
      <c r="AN16" s="88">
        <f>VLOOKUP(年度マスタ!$K$4&amp;"_"&amp;$AG16,データシート1!$A:$BS,MATCH("ab_"&amp;AN$2,データシート1!$A$1:$BS$1,0),0)</f>
        <v>76595</v>
      </c>
      <c r="AO16" s="88">
        <f>VLOOKUP(年度マスタ!$K$4&amp;"_"&amp;$AG16,データシート1!$A:$BS,MATCH("ab_"&amp;AO$2,データシート1!$A$1:$BS$1,0),0)</f>
        <v>605506</v>
      </c>
      <c r="AP16" s="88">
        <f>VLOOKUP(年度マスタ!$K$4&amp;"_"&amp;$AG16,データシート1!$A:$BS,MATCH("ab_"&amp;AP$2,データシート1!$A$1:$BS$1,0),0)</f>
        <v>109565718</v>
      </c>
      <c r="AQ16" s="1073">
        <f>VLOOKUP(年度マスタ!$K$4&amp;"_"&amp;$AG16,データシート1!$A:$BS,MATCH("ab_"&amp;AQ$2,データシート1!$A$1:$BS$1,0),0)</f>
        <v>43.297188692138008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3561.1078000000002</v>
      </c>
      <c r="AI17" s="187">
        <f>VLOOKUP(年度マスタ!$K$4&amp;"_"&amp;$AG17,データシート1!$A:$BS,MATCH("ab_"&amp;AI$2,データシート1!$A$1:$BS$1,0),0)</f>
        <v>19438</v>
      </c>
      <c r="AJ17" s="187">
        <f>VLOOKUP(年度マスタ!$K$4&amp;"_"&amp;$AG17,データシート1!$A:$BS,MATCH("ab_"&amp;AJ$2,データシート1!$A$1:$BS$1,0),0)</f>
        <v>704</v>
      </c>
      <c r="AK17" s="187">
        <f>VLOOKUP(年度マスタ!$K$4&amp;"_"&amp;$AG17,データシート1!$A:$BS,MATCH("ab_"&amp;AK$2,データシート1!$A$1:$BS$1,0),0)</f>
        <v>261314</v>
      </c>
      <c r="AL17" s="187">
        <f>VLOOKUP(年度マスタ!$K$4&amp;"_"&amp;$AG17,データシート1!$A:$BS,MATCH("ab_"&amp;AL$2,データシート1!$A$1:$BS$1,0),0)</f>
        <v>295748</v>
      </c>
      <c r="AM17" s="187">
        <f>VLOOKUP(年度マスタ!$K$4&amp;"_"&amp;$AG17,データシート1!$A:$BS,MATCH("ab_"&amp;AM$2,データシート1!$A$1:$BS$1,0),0)</f>
        <v>340210</v>
      </c>
      <c r="AN17" s="187">
        <f>VLOOKUP(年度マスタ!$K$4&amp;"_"&amp;$AG17,データシート1!$A:$BS,MATCH("ab_"&amp;AN$2,データシート1!$A$1:$BS$1,0),0)</f>
        <v>76713</v>
      </c>
      <c r="AO17" s="187">
        <f>VLOOKUP(年度マスタ!$K$4&amp;"_"&amp;$AG17,データシート1!$A:$BS,MATCH("ab_"&amp;AO$2,データシート1!$A$1:$BS$1,0),0)</f>
        <v>604631</v>
      </c>
      <c r="AP17" s="187">
        <f>VLOOKUP(年度マスタ!$K$4&amp;"_"&amp;$AG17,データシート1!$A:$BS,MATCH("ab_"&amp;AP$2,データシート1!$A$1:$BS$1,0),0)</f>
        <v>104403978</v>
      </c>
      <c r="AQ17" s="1074">
        <f>VLOOKUP(年度マスタ!$K$4&amp;"_"&amp;$AG17,データシート1!$A:$BS,MATCH("ab_"&amp;AQ$2,データシート1!$A$1:$BS$1,0),0)</f>
        <v>39.770062735141003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3501.1761000000001</v>
      </c>
      <c r="AI18" s="88">
        <f>VLOOKUP(年度マスタ!$K$4&amp;"_"&amp;$AG18,データシート1!$A:$BS,MATCH("ab_"&amp;AI$2,データシート1!$A$1:$BS$1,0),0)</f>
        <v>19438</v>
      </c>
      <c r="AJ18" s="88">
        <f>VLOOKUP(年度マスタ!$K$4&amp;"_"&amp;$AG18,データシート1!$A:$BS,MATCH("ab_"&amp;AJ$2,データシート1!$A$1:$BS$1,0),0)</f>
        <v>704</v>
      </c>
      <c r="AK18" s="88">
        <f>VLOOKUP(年度マスタ!$K$4&amp;"_"&amp;$AG18,データシート1!$A:$BS,MATCH("ab_"&amp;AK$2,データシート1!$A$1:$BS$1,0),0)</f>
        <v>261314</v>
      </c>
      <c r="AL18" s="88">
        <f>VLOOKUP(年度マスタ!$K$4&amp;"_"&amp;$AG18,データシート1!$A:$BS,MATCH("ab_"&amp;AL$2,データシート1!$A$1:$BS$1,0),0)</f>
        <v>296974</v>
      </c>
      <c r="AM18" s="88">
        <f>VLOOKUP(年度マスタ!$K$4&amp;"_"&amp;$AG18,データシート1!$A:$BS,MATCH("ab_"&amp;AM$2,データシート1!$A$1:$BS$1,0),0)</f>
        <v>341429</v>
      </c>
      <c r="AN18" s="88">
        <f>VLOOKUP(年度マスタ!$K$4&amp;"_"&amp;$AG18,データシート1!$A:$BS,MATCH("ab_"&amp;AN$2,データシート1!$A$1:$BS$1,0),0)</f>
        <v>74633</v>
      </c>
      <c r="AO18" s="88">
        <f>VLOOKUP(年度マスタ!$K$4&amp;"_"&amp;$AG18,データシート1!$A:$BS,MATCH("ab_"&amp;AO$2,データシート1!$A$1:$BS$1,0),0)</f>
        <v>602465</v>
      </c>
      <c r="AP18" s="88">
        <f>VLOOKUP(年度マスタ!$K$4&amp;"_"&amp;$AG18,データシート1!$A:$BS,MATCH("ab_"&amp;AP$2,データシート1!$A$1:$BS$1,0),0)</f>
        <v>101447963</v>
      </c>
      <c r="AQ18" s="1073">
        <f>VLOOKUP(年度マスタ!$K$4&amp;"_"&amp;$AG18,データシート1!$A:$BS,MATCH("ab_"&amp;AQ$2,データシート1!$A$1:$BS$1,0),0)</f>
        <v>36.051638635132498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3387.4304000000002</v>
      </c>
      <c r="AI19" s="88">
        <f>VLOOKUP(年度マスタ!$K$4&amp;"_"&amp;$AG19,データシート1!$A:$BS,MATCH("ab_"&amp;AI$2,データシート1!$A$1:$BS$1,0),0)</f>
        <v>19854</v>
      </c>
      <c r="AJ19" s="88">
        <f>VLOOKUP(年度マスタ!$K$4&amp;"_"&amp;$AG19,データシート1!$A:$BS,MATCH("ab_"&amp;AJ$2,データシート1!$A$1:$BS$1,0),0)</f>
        <v>1281</v>
      </c>
      <c r="AK19" s="88">
        <f>VLOOKUP(年度マスタ!$K$4&amp;"_"&amp;$AG19,データシート1!$A:$BS,MATCH("ab_"&amp;AK$2,データシート1!$A$1:$BS$1,0),0)</f>
        <v>259118</v>
      </c>
      <c r="AL19" s="88">
        <f>VLOOKUP(年度マスタ!$K$4&amp;"_"&amp;$AG19,データシート1!$A:$BS,MATCH("ab_"&amp;AL$2,データシート1!$A$1:$BS$1,0),0)</f>
        <v>298857</v>
      </c>
      <c r="AM19" s="88">
        <f>VLOOKUP(年度マスタ!$K$4&amp;"_"&amp;$AG19,データシート1!$A:$BS,MATCH("ab_"&amp;AM$2,データシート1!$A$1:$BS$1,0),0)</f>
        <v>343934</v>
      </c>
      <c r="AN19" s="88">
        <f>VLOOKUP(年度マスタ!$K$4&amp;"_"&amp;$AG19,データシート1!$A:$BS,MATCH("ab_"&amp;AN$2,データシート1!$A$1:$BS$1,0),0)</f>
        <v>76836</v>
      </c>
      <c r="AO19" s="88">
        <f>VLOOKUP(年度マスタ!$K$4&amp;"_"&amp;$AG19,データシート1!$A:$BS,MATCH("ab_"&amp;AO$2,データシート1!$A$1:$BS$1,0),0)</f>
        <v>601546</v>
      </c>
      <c r="AP19" s="88">
        <f>VLOOKUP(年度マスタ!$K$4&amp;"_"&amp;$AG19,データシート1!$A:$BS,MATCH("ab_"&amp;AP$2,データシート1!$A$1:$BS$1,0),0)</f>
        <v>102205953.99999999</v>
      </c>
      <c r="AQ19" s="1073">
        <f>VLOOKUP(年度マスタ!$K$4&amp;"_"&amp;$AG19,データシート1!$A:$BS,MATCH("ab_"&amp;AQ$2,データシート1!$A$1:$BS$1,0),0)</f>
        <v>38.654851131320001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3726.067</v>
      </c>
      <c r="AI20" s="88">
        <f>VLOOKUP(年度マスタ!$K$4&amp;"_"&amp;$AG20,データシート1!$A:$BS,MATCH("ab_"&amp;AI$2,データシート1!$A$1:$BS$1,0),0)</f>
        <v>19854</v>
      </c>
      <c r="AJ20" s="88">
        <f>VLOOKUP(年度マスタ!$K$4&amp;"_"&amp;$AG20,データシート1!$A:$BS,MATCH("ab_"&amp;AJ$2,データシート1!$A$1:$BS$1,0),0)</f>
        <v>1281</v>
      </c>
      <c r="AK20" s="88">
        <f>VLOOKUP(年度マスタ!$K$4&amp;"_"&amp;$AG20,データシート1!$A:$BS,MATCH("ab_"&amp;AK$2,データシート1!$A$1:$BS$1,0),0)</f>
        <v>259118</v>
      </c>
      <c r="AL20" s="88">
        <f>VLOOKUP(年度マスタ!$K$4&amp;"_"&amp;$AG20,データシート1!$A:$BS,MATCH("ab_"&amp;AL$2,データシート1!$A$1:$BS$1,0),0)</f>
        <v>300643</v>
      </c>
      <c r="AM20" s="88">
        <f>VLOOKUP(年度マスタ!$K$4&amp;"_"&amp;$AG20,データシート1!$A:$BS,MATCH("ab_"&amp;AM$2,データシート1!$A$1:$BS$1,0),0)</f>
        <v>345452</v>
      </c>
      <c r="AN20" s="88">
        <f>VLOOKUP(年度マスタ!$K$4&amp;"_"&amp;$AG20,データシート1!$A:$BS,MATCH("ab_"&amp;AN$2,データシート1!$A$1:$BS$1,0),0)</f>
        <v>77152</v>
      </c>
      <c r="AO20" s="88">
        <f>VLOOKUP(年度マスタ!$K$4&amp;"_"&amp;$AG20,データシート1!$A:$BS,MATCH("ab_"&amp;AO$2,データシート1!$A$1:$BS$1,0),0)</f>
        <v>600318</v>
      </c>
      <c r="AP20" s="88">
        <f>VLOOKUP(年度マスタ!$K$4&amp;"_"&amp;$AG20,データシート1!$A:$BS,MATCH("ab_"&amp;AP$2,データシート1!$A$1:$BS$1,0),0)</f>
        <v>93188054.99999997</v>
      </c>
      <c r="AQ20" s="1073">
        <f>VLOOKUP(年度マスタ!$K$4&amp;"_"&amp;$AG20,データシート1!$A:$BS,MATCH("ab_"&amp;AQ$2,データシート1!$A$1:$BS$1,0),0)</f>
        <v>42.317864742529387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鹿児島市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90.150999999999996</v>
      </c>
      <c r="BE13" s="80" t="str">
        <f>年度マスタ!K4</f>
        <v>46201</v>
      </c>
      <c r="BF13" s="80" t="str">
        <f>年度マスタ!K4</f>
        <v>46201</v>
      </c>
      <c r="BG13" s="80" t="str">
        <f>年度マスタ!K4</f>
        <v>46201</v>
      </c>
      <c r="BH13" s="318" t="s">
        <v>108</v>
      </c>
      <c r="BI13" s="318" t="s">
        <v>108</v>
      </c>
      <c r="BJ13" s="318" t="s">
        <v>108</v>
      </c>
      <c r="BK13" s="318" t="str">
        <f>年度マスタ!K4</f>
        <v>46201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90.150999999999996</v>
      </c>
      <c r="AY14" s="80"/>
      <c r="BE14" s="80" t="str">
        <f>AP2</f>
        <v>鹿児島市</v>
      </c>
      <c r="BF14" s="80" t="str">
        <f>AP2</f>
        <v>鹿児島市</v>
      </c>
      <c r="BG14" s="80" t="str">
        <f>AP2</f>
        <v>鹿児島市</v>
      </c>
      <c r="BH14" s="80" t="s">
        <v>118</v>
      </c>
      <c r="BI14" s="80" t="s">
        <v>118</v>
      </c>
      <c r="BJ14" s="80" t="s">
        <v>118</v>
      </c>
      <c r="BK14" s="80" t="str">
        <f>AP2</f>
        <v>鹿児島市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162.54600000000002</v>
      </c>
      <c r="AY17" s="201">
        <f>AX17</f>
        <v>162.54600000000002</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299.9298</v>
      </c>
      <c r="G21" s="996">
        <f t="shared" ref="G21:O21" si="5">SUM(G22,G26,G27,G28)</f>
        <v>303.89999999999998</v>
      </c>
      <c r="H21" s="996">
        <f t="shared" si="5"/>
        <v>350.60500000000002</v>
      </c>
      <c r="I21" s="996">
        <f t="shared" si="5"/>
        <v>366.51000000000005</v>
      </c>
      <c r="J21" s="996">
        <f t="shared" si="5"/>
        <v>345.13400000000001</v>
      </c>
      <c r="K21" s="996">
        <f t="shared" si="5"/>
        <v>319.43599999999998</v>
      </c>
      <c r="L21" s="996">
        <f t="shared" si="5"/>
        <v>320.79399999999998</v>
      </c>
      <c r="M21" s="996">
        <f t="shared" si="5"/>
        <v>299.31700000000001</v>
      </c>
      <c r="N21" s="996">
        <f t="shared" si="5"/>
        <v>280.94399999999996</v>
      </c>
      <c r="O21" s="996">
        <f t="shared" si="5"/>
        <v>253.72899999999998</v>
      </c>
      <c r="P21" s="997">
        <f>SUM(P22,P26,P27,P28)</f>
        <v>252.697</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9：食料品製造業(N=4)</v>
      </c>
      <c r="BE21" s="961">
        <f>VLOOKUP(BE$13&amp;"_"&amp;$AV$8,データシート2!$A:$SI,MATCH($AV$5&amp;"_"&amp;$BA21&amp;$AV$6,データシート2!$A$1:$SI$1,0),0)</f>
        <v>4</v>
      </c>
      <c r="BF21" s="1071">
        <f>VLOOKUP(BF$13&amp;"_"&amp;$AW$8,データシート2!$A:$SI,MATCH($AW$5&amp;"_"&amp;$BA21&amp;$AW$6,データシート2!$A$1:$SI$1,0),0)</f>
        <v>69.671999999999997</v>
      </c>
      <c r="BG21" s="1071">
        <f t="shared" si="2"/>
        <v>17.417999999999999</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1.9657409438070088</v>
      </c>
    </row>
    <row r="22" spans="2:63" ht="15.95" customHeight="1" thickBot="1">
      <c r="B22" s="325"/>
      <c r="C22" s="572"/>
      <c r="D22" s="456" t="s">
        <v>31</v>
      </c>
      <c r="E22" s="457"/>
      <c r="F22" s="998">
        <f>SUM(F23:F25)</f>
        <v>96.131</v>
      </c>
      <c r="G22" s="998">
        <f t="shared" ref="G22:P22" si="6">SUM(G23:G25)</f>
        <v>99.287999999999997</v>
      </c>
      <c r="H22" s="998">
        <f t="shared" si="6"/>
        <v>107.747</v>
      </c>
      <c r="I22" s="998">
        <f t="shared" si="6"/>
        <v>112.776</v>
      </c>
      <c r="J22" s="998">
        <f t="shared" si="6"/>
        <v>112.361</v>
      </c>
      <c r="K22" s="998">
        <f t="shared" si="6"/>
        <v>109.46599999999999</v>
      </c>
      <c r="L22" s="998">
        <f t="shared" si="6"/>
        <v>111.27</v>
      </c>
      <c r="M22" s="998">
        <f t="shared" si="6"/>
        <v>103.99299999999999</v>
      </c>
      <c r="N22" s="998">
        <f t="shared" si="6"/>
        <v>106.4</v>
      </c>
      <c r="O22" s="998">
        <f t="shared" si="6"/>
        <v>94.796999999999997</v>
      </c>
      <c r="P22" s="999">
        <f t="shared" si="6"/>
        <v>90.150999999999996</v>
      </c>
      <c r="Z22" s="313"/>
      <c r="AB22" s="312"/>
      <c r="AC22" s="571" t="s">
        <v>1377</v>
      </c>
      <c r="AP22" s="18" t="s">
        <v>1387</v>
      </c>
      <c r="AQ22" s="313"/>
      <c r="AV22" s="80" t="str">
        <f>AW22</f>
        <v>エネルギー起源CO2</v>
      </c>
      <c r="AW22" s="80" t="str">
        <f>D56</f>
        <v>エネルギー起源CO2</v>
      </c>
      <c r="AX22" s="201">
        <f>P56</f>
        <v>205.75800000000001</v>
      </c>
      <c r="AY22" s="201">
        <f>AX22</f>
        <v>205.75800000000001</v>
      </c>
      <c r="BA22" s="80">
        <v>10</v>
      </c>
      <c r="BB22" s="80"/>
      <c r="BC22" s="80" t="s">
        <v>163</v>
      </c>
      <c r="BD22" s="80" t="str">
        <f t="shared" si="1"/>
        <v>10：飲料・たばこ・飼料製造業(N=3)</v>
      </c>
      <c r="BE22" s="961">
        <f>VLOOKUP(BE$13&amp;"_"&amp;$AV$8,データシート2!$A:$SI,MATCH($AV$5&amp;"_"&amp;$BA22&amp;$AV$6,データシート2!$A$1:$SI$1,0),0)</f>
        <v>3</v>
      </c>
      <c r="BF22" s="1071">
        <f>VLOOKUP(BF$13&amp;"_"&amp;$AW$8,データシート2!$A:$SI,MATCH($AW$5&amp;"_"&amp;$BA22&amp;$AW$6,データシート2!$A$1:$SI$1,0),0)</f>
        <v>17.867000000000001</v>
      </c>
      <c r="BG22" s="1071">
        <f t="shared" si="2"/>
        <v>5.9556666666666667</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0.5597848059322994</v>
      </c>
    </row>
    <row r="23" spans="2:63" ht="15.95" customHeight="1" thickBot="1">
      <c r="B23" s="325"/>
      <c r="C23" s="572"/>
      <c r="D23" s="458"/>
      <c r="E23" s="457" t="s">
        <v>98</v>
      </c>
      <c r="F23" s="1000">
        <f>IFERROR(VLOOKUP(年度マスタ!$K$4&amp;"_"&amp;F$20,データシート1!$A:$BT,MATCH("ba_"&amp;$E23,データシート1!$A$1:$BT$1,0),0),0)</f>
        <v>96.131</v>
      </c>
      <c r="G23" s="1000">
        <f>IFERROR(VLOOKUP(年度マスタ!$K$4&amp;"_"&amp;G$20,データシート1!$A:$BT,MATCH("ba_"&amp;$E23,データシート1!$A$1:$BT$1,0),0),0)</f>
        <v>99.287999999999997</v>
      </c>
      <c r="H23" s="1000">
        <f>IFERROR(VLOOKUP(年度マスタ!$K$4&amp;"_"&amp;H$20,データシート1!$A:$BT,MATCH("ba_"&amp;$E23,データシート1!$A$1:$BT$1,0),0),0)</f>
        <v>107.747</v>
      </c>
      <c r="I23" s="1000">
        <f>IFERROR(VLOOKUP(年度マスタ!$K$4&amp;"_"&amp;I$20,データシート1!$A:$BT,MATCH("ba_"&amp;$E23,データシート1!$A$1:$BT$1,0),0),0)</f>
        <v>112.776</v>
      </c>
      <c r="J23" s="1000">
        <f>IFERROR(VLOOKUP(年度マスタ!$K$4&amp;"_"&amp;J$20,データシート1!$A:$BT,MATCH("ba_"&amp;$E23,データシート1!$A$1:$BT$1,0),0),0)</f>
        <v>112.361</v>
      </c>
      <c r="K23" s="1000">
        <f>IFERROR(VLOOKUP(年度マスタ!$K$4&amp;"_"&amp;K$20,データシート1!$A:$BT,MATCH("ba_"&amp;$E23,データシート1!$A$1:$BT$1,0),0),0)</f>
        <v>109.46599999999999</v>
      </c>
      <c r="L23" s="1000">
        <f>IFERROR(VLOOKUP(年度マスタ!$K$4&amp;"_"&amp;L$20,データシート1!$A:$BT,MATCH("ba_"&amp;$E23,データシート1!$A$1:$BT$1,0),0),0)</f>
        <v>111.27</v>
      </c>
      <c r="M23" s="1000">
        <f>IFERROR(VLOOKUP(年度マスタ!$K$4&amp;"_"&amp;M$20,データシート1!$A:$BT,MATCH("ba_"&amp;$E23,データシート1!$A$1:$BT$1,0),0),0)</f>
        <v>103.99299999999999</v>
      </c>
      <c r="N23" s="1000">
        <f>IFERROR(VLOOKUP(年度マスタ!$K$4&amp;"_"&amp;N$20,データシート1!$A:$BT,MATCH("ba_"&amp;$E23,データシート1!$A$1:$BT$1,0),0),0)</f>
        <v>106.4</v>
      </c>
      <c r="O23" s="1000">
        <f>IFERROR(VLOOKUP(年度マスタ!$K$4&amp;"_"&amp;O$20,データシート1!$A:$BT,MATCH("ba_"&amp;$E23,データシート1!$A$1:$BT$1,0),0),0)</f>
        <v>94.796999999999997</v>
      </c>
      <c r="P23" s="1001">
        <f>IFERROR(VLOOKUP(年度マスタ!$K$4&amp;"_"&amp;P$20,データシート1!$A:$BT,MATCH("ba_"&amp;$E23,データシート1!$A$1:$BT$1,0),0),0)</f>
        <v>90.150999999999996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46.939</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1408.8155939598071</v>
      </c>
      <c r="AG24" s="996">
        <f t="shared" ref="AG24:AP24" si="7">AG25+AG29</f>
        <v>1675.9584670583918</v>
      </c>
      <c r="AH24" s="996">
        <f t="shared" si="7"/>
        <v>1849.0005667756573</v>
      </c>
      <c r="AI24" s="996">
        <f t="shared" si="7"/>
        <v>1879.1225856300775</v>
      </c>
      <c r="AJ24" s="996">
        <f t="shared" si="7"/>
        <v>1698.8941246526738</v>
      </c>
      <c r="AK24" s="996">
        <f t="shared" si="7"/>
        <v>1676.5348221044146</v>
      </c>
      <c r="AL24" s="996">
        <f t="shared" si="7"/>
        <v>1348.6288999641263</v>
      </c>
      <c r="AM24" s="996">
        <f t="shared" si="7"/>
        <v>1207.9740648540337</v>
      </c>
      <c r="AN24" s="996">
        <f t="shared" si="7"/>
        <v>1078.029814565793</v>
      </c>
      <c r="AO24" s="996">
        <f>AO25+AO29</f>
        <v>1151.2821450603135</v>
      </c>
      <c r="AP24" s="997">
        <f t="shared" si="7"/>
        <v>1148.5456384627721</v>
      </c>
      <c r="AQ24" s="313"/>
      <c r="AV24" s="80" t="str">
        <f>AW24</f>
        <v>廃棄物原燃料</v>
      </c>
      <c r="AW24" s="80" t="str">
        <f>E58</f>
        <v>廃棄物原燃料</v>
      </c>
      <c r="AX24" s="327">
        <f t="shared" ref="AX24:AX31" si="8">P58</f>
        <v>46.939</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336.77788022545741</v>
      </c>
      <c r="AG25" s="998">
        <f>①CO2排出量の現状把握!AA35</f>
        <v>399.92461753979734</v>
      </c>
      <c r="AH25" s="998">
        <f>①CO2排出量の現状把握!AB35</f>
        <v>421.67214827518637</v>
      </c>
      <c r="AI25" s="998">
        <f>①CO2排出量の現状把握!AC35</f>
        <v>449.47862264754309</v>
      </c>
      <c r="AJ25" s="998">
        <f>①CO2排出量の現状把握!AD35</f>
        <v>372.20986465000652</v>
      </c>
      <c r="AK25" s="998">
        <f>①CO2排出量の現状把握!AE35</f>
        <v>348.62051840631455</v>
      </c>
      <c r="AL25" s="998">
        <f>①CO2排出量の現状把握!AF35</f>
        <v>316.63501982668367</v>
      </c>
      <c r="AM25" s="998">
        <f>①CO2排出量の現状把握!AG35</f>
        <v>273.25529468520813</v>
      </c>
      <c r="AN25" s="998">
        <f>①CO2排出量の現状把握!AH35</f>
        <v>242.43596555110514</v>
      </c>
      <c r="AO25" s="998">
        <f>①CO2排出量の現状把握!AI35</f>
        <v>249.03971340251823</v>
      </c>
      <c r="AP25" s="999">
        <f>①CO2排出量の現状把握!AJ35</f>
        <v>273.36837622739245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203.79880000000003</v>
      </c>
      <c r="G26" s="998">
        <f>IFERROR(VLOOKUP(年度マスタ!$K$4&amp;"_"&amp;G$20,データシート1!$A:$BT,MATCH("ba_"&amp;$D26,データシート1!$A$1:$BT$1,0),0),0)</f>
        <v>204.61199999999999</v>
      </c>
      <c r="H26" s="998">
        <f>IFERROR(VLOOKUP(年度マスタ!$K$4&amp;"_"&amp;H$20,データシート1!$A:$BT,MATCH("ba_"&amp;$D26,データシート1!$A$1:$BT$1,0),0),0)</f>
        <v>242.858</v>
      </c>
      <c r="I26" s="998">
        <f>IFERROR(VLOOKUP(年度マスタ!$K$4&amp;"_"&amp;I$20,データシート1!$A:$BT,MATCH("ba_"&amp;$D26,データシート1!$A$1:$BT$1,0),0),0)</f>
        <v>253.73400000000004</v>
      </c>
      <c r="J26" s="998">
        <f>IFERROR(VLOOKUP(年度マスタ!$K$4&amp;"_"&amp;J$20,データシート1!$A:$BT,MATCH("ba_"&amp;$D26,データシート1!$A$1:$BT$1,0),0),0)</f>
        <v>232.773</v>
      </c>
      <c r="K26" s="998">
        <f>IFERROR(VLOOKUP(年度マスタ!$K$4&amp;"_"&amp;K$20,データシート1!$A:$BT,MATCH("ba_"&amp;$D26,データシート1!$A$1:$BT$1,0),0),0)</f>
        <v>209.97</v>
      </c>
      <c r="L26" s="998">
        <f>IFERROR(VLOOKUP(年度マスタ!$K$4&amp;"_"&amp;L$20,データシート1!$A:$BT,MATCH("ba_"&amp;$D26,データシート1!$A$1:$BT$1,0),0),0)</f>
        <v>209.524</v>
      </c>
      <c r="M26" s="998">
        <f>IFERROR(VLOOKUP(年度マスタ!$K$4&amp;"_"&amp;M$20,データシート1!$A:$BT,MATCH("ba_"&amp;$D26,データシート1!$A$1:$BT$1,0),0),0)</f>
        <v>195.32400000000001</v>
      </c>
      <c r="N26" s="998">
        <f>IFERROR(VLOOKUP(年度マスタ!$K$4&amp;"_"&amp;N$20,データシート1!$A:$BT,MATCH("ba_"&amp;$D26,データシート1!$A$1:$BT$1,0),0),0)</f>
        <v>174.54399999999998</v>
      </c>
      <c r="O26" s="998">
        <f>IFERROR(VLOOKUP(年度マスタ!$K$4&amp;"_"&amp;O$20,データシート1!$A:$BT,MATCH("ba_"&amp;$D26,データシート1!$A$1:$BT$1,0),0),0)</f>
        <v>158.93199999999999</v>
      </c>
      <c r="P26" s="999">
        <f>IFERROR(VLOOKUP(年度マスタ!$K$4&amp;"_"&amp;P$20,データシート1!$A:$BT,MATCH("ba_"&amp;$D26,データシート1!$A$1:$BT$1,0),0),0)</f>
        <v>162.54600000000002</v>
      </c>
      <c r="Z26" s="313"/>
      <c r="AB26" s="312"/>
      <c r="AC26" s="572"/>
      <c r="AD26" s="458"/>
      <c r="AE26" s="457" t="s">
        <v>98</v>
      </c>
      <c r="AF26" s="1000">
        <f>①CO2排出量の現状把握!Z36</f>
        <v>233.63142562988946</v>
      </c>
      <c r="AG26" s="1000">
        <f>①CO2排出量の現状把握!AA36</f>
        <v>262.36463450496404</v>
      </c>
      <c r="AH26" s="1000">
        <f>①CO2排出量の現状把握!AB36</f>
        <v>281.49896854449889</v>
      </c>
      <c r="AI26" s="1000">
        <f>①CO2排出量の現状把握!AC36</f>
        <v>323.73011677084673</v>
      </c>
      <c r="AJ26" s="1000">
        <f>①CO2排出量の現状把握!AD36</f>
        <v>278.45711747869433</v>
      </c>
      <c r="AK26" s="1000">
        <f>①CO2排出量の現状把握!AE36</f>
        <v>262.41124449222264</v>
      </c>
      <c r="AL26" s="1000">
        <f>①CO2排出量の現状把握!AF36</f>
        <v>236.22391330899052</v>
      </c>
      <c r="AM26" s="1000">
        <f>①CO2排出量の現状把握!AG36</f>
        <v>193.72778934854324</v>
      </c>
      <c r="AN26" s="1000">
        <f>①CO2排出量の現状把握!AH36</f>
        <v>172.78526835537275</v>
      </c>
      <c r="AO26" s="1000">
        <f>①CO2排出量の現状把握!AI36</f>
        <v>180.81888841647441</v>
      </c>
      <c r="AP26" s="1001">
        <f>①CO2排出量の現状把握!AJ36</f>
        <v>170.70083272421471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2E-3</v>
      </c>
      <c r="BG26" s="1071">
        <f t="shared" si="2"/>
        <v>2E-3</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2.372061232086996E-4</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54.190913477073963</v>
      </c>
      <c r="AG27" s="1000">
        <f>①CO2排出量の現状把握!AA37</f>
        <v>71.689786614085705</v>
      </c>
      <c r="AH27" s="1000">
        <f>①CO2排出量の現状把握!AB37</f>
        <v>73.42013166408762</v>
      </c>
      <c r="AI27" s="1000">
        <f>①CO2排出量の現状把握!AC37</f>
        <v>64.650555506889575</v>
      </c>
      <c r="AJ27" s="1000">
        <f>①CO2排出量の現状把握!AD37</f>
        <v>60.864122473580771</v>
      </c>
      <c r="AK27" s="1000">
        <f>①CO2排出量の現状把握!AE37</f>
        <v>50.892013055225647</v>
      </c>
      <c r="AL27" s="1000">
        <f>①CO2排出量の現状把握!AF37</f>
        <v>49.231778376991805</v>
      </c>
      <c r="AM27" s="1000">
        <f>①CO2排出量の現状把握!AG37</f>
        <v>51.077990794236811</v>
      </c>
      <c r="AN27" s="1000">
        <f>①CO2排出量の現状把握!AH37</f>
        <v>44.355246796488927</v>
      </c>
      <c r="AO27" s="1000">
        <f>①CO2排出量の現状把握!AI37</f>
        <v>42.384283914848204</v>
      </c>
      <c r="AP27" s="1001">
        <f>①CO2排出量の現状把握!AJ37</f>
        <v>48.810115585884709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48.955541118493954</v>
      </c>
      <c r="AG28" s="1000">
        <f>①CO2排出量の現状把握!AA38</f>
        <v>65.870196420747618</v>
      </c>
      <c r="AH28" s="1000">
        <f>①CO2排出量の現状把握!AB38</f>
        <v>66.753048066599817</v>
      </c>
      <c r="AI28" s="1000">
        <f>①CO2排出量の現状把握!AC38</f>
        <v>61.097950369806767</v>
      </c>
      <c r="AJ28" s="1000">
        <f>①CO2排出量の現状把握!AD38</f>
        <v>32.888624697731409</v>
      </c>
      <c r="AK28" s="1000">
        <f>①CO2排出量の現状把握!AE38</f>
        <v>35.31726085886622</v>
      </c>
      <c r="AL28" s="1000">
        <f>①CO2排出量の現状把握!AF38</f>
        <v>31.179328140701351</v>
      </c>
      <c r="AM28" s="1000">
        <f>①CO2排出量の現状把握!AG38</f>
        <v>28.449514542428066</v>
      </c>
      <c r="AN28" s="1000">
        <f>①CO2排出量の現状把握!AH38</f>
        <v>25.295450399243457</v>
      </c>
      <c r="AO28" s="1000">
        <f>①CO2排出量の現状把握!AI38</f>
        <v>25.836541071195636</v>
      </c>
      <c r="AP28" s="1001">
        <f>①CO2排出量の現状把握!AJ38</f>
        <v>53.857427917293016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1072.0377137343496</v>
      </c>
      <c r="AG29" s="1002">
        <f>①CO2排出量の現状把握!AA39</f>
        <v>1276.0338495185945</v>
      </c>
      <c r="AH29" s="1002">
        <f>①CO2排出量の現状把握!AB39</f>
        <v>1427.3284185004709</v>
      </c>
      <c r="AI29" s="1002">
        <f>①CO2排出量の現状把握!AC39</f>
        <v>1429.6439629825345</v>
      </c>
      <c r="AJ29" s="1002">
        <f>①CO2排出量の現状把握!AD39</f>
        <v>1326.6842600026673</v>
      </c>
      <c r="AK29" s="1002">
        <f>①CO2排出量の現状把握!AE39</f>
        <v>1327.9143036981</v>
      </c>
      <c r="AL29" s="1002">
        <f>①CO2排出量の現状把握!AF39</f>
        <v>1031.9938801374426</v>
      </c>
      <c r="AM29" s="1002">
        <f>①CO2排出量の現状把握!AG39</f>
        <v>934.7187701688257</v>
      </c>
      <c r="AN29" s="1002">
        <f>①CO2排出量の現状把握!AH39</f>
        <v>835.59384901468786</v>
      </c>
      <c r="AO29" s="1002">
        <f>①CO2排出量の現状把握!AI39</f>
        <v>902.24243165779524</v>
      </c>
      <c r="AP29" s="1003">
        <f>①CO2排出量の現状把握!AJ39</f>
        <v>875.17726223537966</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0.21289500292722971</v>
      </c>
      <c r="AG32" s="509">
        <f t="shared" si="12"/>
        <v>0.18132907585317379</v>
      </c>
      <c r="AH32" s="509">
        <f t="shared" si="12"/>
        <v>0.18961865469376007</v>
      </c>
      <c r="AI32" s="509">
        <f t="shared" si="12"/>
        <v>0.1950431562063886</v>
      </c>
      <c r="AJ32" s="509">
        <f t="shared" si="12"/>
        <v>0.20315215350489255</v>
      </c>
      <c r="AK32" s="509">
        <f t="shared" si="12"/>
        <v>0.1905334716513902</v>
      </c>
      <c r="AL32" s="509">
        <f t="shared" si="12"/>
        <v>0.23786676973074888</v>
      </c>
      <c r="AM32" s="509">
        <f t="shared" si="12"/>
        <v>0.24778429331276094</v>
      </c>
      <c r="AN32" s="509">
        <f t="shared" si="12"/>
        <v>0.26060874773965143</v>
      </c>
      <c r="AO32" s="509">
        <f t="shared" si="12"/>
        <v>0.22038820031097381</v>
      </c>
      <c r="AP32" s="509">
        <f t="shared" si="12"/>
        <v>0.22001476609864004</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0.28544333118209747</v>
      </c>
      <c r="AG33" s="506">
        <f t="shared" ref="AG33:AP33" si="13">IFERROR(IF(G22/AG25&gt;1,1,G22/AG25),0)</f>
        <v>0.24826678740305264</v>
      </c>
      <c r="AH33" s="506">
        <f t="shared" si="13"/>
        <v>0.25552316044758905</v>
      </c>
      <c r="AI33" s="506">
        <f t="shared" si="13"/>
        <v>0.25090403484757684</v>
      </c>
      <c r="AJ33" s="506">
        <f t="shared" si="13"/>
        <v>0.30187539523073742</v>
      </c>
      <c r="AK33" s="506">
        <f t="shared" si="13"/>
        <v>0.31399758253017745</v>
      </c>
      <c r="AL33" s="506">
        <f t="shared" si="13"/>
        <v>0.3514140667728598</v>
      </c>
      <c r="AM33" s="506">
        <f t="shared" si="13"/>
        <v>0.38057085085872028</v>
      </c>
      <c r="AN33" s="506">
        <f t="shared" si="13"/>
        <v>0.43887877674474435</v>
      </c>
      <c r="AO33" s="506">
        <f t="shared" si="13"/>
        <v>0.38065013288375166</v>
      </c>
      <c r="AP33" s="506">
        <f t="shared" si="13"/>
        <v>0.32977845222671576</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0.41146433850165043</v>
      </c>
      <c r="AG34" s="507">
        <f t="shared" ref="AG34:AP36" si="14">IFERROR(IF(G23/AG26&gt;1,1,G23/AG26),0)</f>
        <v>0.37843515071053307</v>
      </c>
      <c r="AH34" s="507">
        <f t="shared" si="14"/>
        <v>0.3827616156361423</v>
      </c>
      <c r="AI34" s="507">
        <f t="shared" si="14"/>
        <v>0.34836425206564514</v>
      </c>
      <c r="AJ34" s="507">
        <f t="shared" si="14"/>
        <v>0.40351275994443603</v>
      </c>
      <c r="AK34" s="507">
        <f t="shared" si="14"/>
        <v>0.41715437999549732</v>
      </c>
      <c r="AL34" s="507">
        <f t="shared" si="14"/>
        <v>0.47103613872679478</v>
      </c>
      <c r="AM34" s="507">
        <f t="shared" si="14"/>
        <v>0.5367996008714172</v>
      </c>
      <c r="AN34" s="507">
        <f t="shared" si="14"/>
        <v>0.61579323869882163</v>
      </c>
      <c r="AO34" s="507">
        <f t="shared" si="14"/>
        <v>0.52426491961203237</v>
      </c>
      <c r="AP34" s="507">
        <f t="shared" si="14"/>
        <v>0.52812278980295602</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0.19010413289480715</v>
      </c>
      <c r="AG37" s="508">
        <f t="shared" ref="AG37:AP37" si="17">IFERROR(IF(G26/AG29&gt;1,1,G26/AG29),0)</f>
        <v>0.16034997823701413</v>
      </c>
      <c r="AH37" s="508">
        <f t="shared" si="17"/>
        <v>0.17014864753771444</v>
      </c>
      <c r="AI37" s="508">
        <f t="shared" si="17"/>
        <v>0.17748055220032419</v>
      </c>
      <c r="AJ37" s="508">
        <f t="shared" si="17"/>
        <v>0.17545470841685573</v>
      </c>
      <c r="AK37" s="508">
        <f t="shared" si="17"/>
        <v>0.15812014330688051</v>
      </c>
      <c r="AL37" s="508">
        <f t="shared" si="17"/>
        <v>0.2030283357611532</v>
      </c>
      <c r="AM37" s="508">
        <f t="shared" si="17"/>
        <v>0.20896552656658565</v>
      </c>
      <c r="AN37" s="508">
        <f t="shared" si="17"/>
        <v>0.20888617144060845</v>
      </c>
      <c r="AO37" s="508">
        <f t="shared" si="17"/>
        <v>0.17615221189273453</v>
      </c>
      <c r="AP37" s="508">
        <f t="shared" si="17"/>
        <v>0.18572923111007783</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F：電気・ガス・熱供給・水道業(N=2)</v>
      </c>
      <c r="BE39" s="961">
        <f>VLOOKUP(BE$13&amp;"_"&amp;$AV$8,データシート2!$A:$SI,MATCH($AV$5&amp;"_"&amp;$BA39&amp;$AV$6,データシート2!$A$1:$SI$1,0),0)</f>
        <v>2</v>
      </c>
      <c r="BF39" s="1071">
        <f>VLOOKUP(BF$13&amp;"_"&amp;$AW$8,データシート2!$A:$SI,MATCH($AW$5&amp;"_"&amp;$BA39&amp;$AW$6,データシート2!$A$1:$SI$1,0),0)</f>
        <v>9.81</v>
      </c>
      <c r="BG39" s="1071">
        <f t="shared" ref="BG39:BG50" si="18">BF39/BE39</f>
        <v>4.9050000000000002</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0.49536571190456674</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H：運輸業，郵便業(N=1)</v>
      </c>
      <c r="BE41" s="961">
        <f>VLOOKUP(BE$13&amp;"_"&amp;$AV$8,データシート2!$A:$SI,MATCH($AV$5&amp;"_"&amp;$BA41&amp;$AV$6,データシート2!$A$1:$SI$1,0),0)</f>
        <v>1</v>
      </c>
      <c r="BF41" s="1071">
        <f>VLOOKUP(BF$13&amp;"_"&amp;$AW$8,データシート2!$A:$SI,MATCH($AW$5&amp;"_"&amp;$BA41&amp;$AW$6,データシート2!$A$1:$SI$1,0),0)</f>
        <v>26.466999999999999</v>
      </c>
      <c r="BG41" s="1071">
        <f t="shared" si="18"/>
        <v>26.466999999999999</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f t="shared" si="20"/>
        <v>4.024209724263585</v>
      </c>
    </row>
    <row r="42" spans="2:63" ht="24.6" customHeight="1">
      <c r="B42" s="312"/>
      <c r="Z42" s="313"/>
      <c r="AB42" s="299" t="s">
        <v>1325</v>
      </c>
      <c r="BA42" s="80" t="s">
        <v>199</v>
      </c>
      <c r="BB42" s="80"/>
      <c r="BC42" s="80" t="s">
        <v>180</v>
      </c>
      <c r="BD42" s="80" t="str">
        <f t="shared" si="1"/>
        <v>I：卸売業，小売業(N=3)</v>
      </c>
      <c r="BE42" s="961">
        <f>VLOOKUP(BE$13&amp;"_"&amp;$AV$8,データシート2!$A:$SI,MATCH($AV$5&amp;"_"&amp;$BA42&amp;$AV$6,データシート2!$A$1:$SI$1,0),0)</f>
        <v>3</v>
      </c>
      <c r="BF42" s="1071">
        <f>VLOOKUP(BF$13&amp;"_"&amp;$AW$8,データシート2!$A:$SI,MATCH($AW$5&amp;"_"&amp;$BA42&amp;$AW$6,データシート2!$A$1:$SI$1,0),0)</f>
        <v>11.867000000000001</v>
      </c>
      <c r="BG42" s="1071">
        <f t="shared" si="18"/>
        <v>3.9556666666666671</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0.98818375066775621</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K：不動産業，物品賃貸業(N=2)</v>
      </c>
      <c r="BE44" s="961">
        <f>VLOOKUP(BE$13&amp;"_"&amp;$AV$8,データシート2!$A:$SI,MATCH($AV$5&amp;"_"&amp;$BA44&amp;$AV$6,データシート2!$A$1:$SI$1,0),0)</f>
        <v>2</v>
      </c>
      <c r="BF44" s="1071">
        <f>VLOOKUP(BF$13&amp;"_"&amp;$AW$8,データシート2!$A:$SI,MATCH($AW$5&amp;"_"&amp;$BA44&amp;$AW$6,データシート2!$A$1:$SI$1,0),0)</f>
        <v>8.0609999999999999</v>
      </c>
      <c r="BG44" s="1071">
        <f t="shared" si="18"/>
        <v>4.0305</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0.75861811522628797</v>
      </c>
    </row>
    <row r="45" spans="2:63" ht="15.95" customHeight="1">
      <c r="B45" s="332"/>
      <c r="Z45" s="313"/>
      <c r="AB45" s="312"/>
      <c r="AQ45" s="313"/>
      <c r="BA45" s="80" t="s">
        <v>204</v>
      </c>
      <c r="BB45" s="80"/>
      <c r="BC45" s="80" t="s">
        <v>1356</v>
      </c>
      <c r="BD45" s="80" t="str">
        <f t="shared" si="1"/>
        <v>L：学術研究,専門･技術ｻｰﾋﾞｽ業(N=1)</v>
      </c>
      <c r="BE45" s="961">
        <f>VLOOKUP(BE$13&amp;"_"&amp;$AV$8,データシート2!$A:$SI,MATCH($AV$5&amp;"_"&amp;$BA45&amp;$AV$6,データシート2!$A$1:$SI$1,0),0)</f>
        <v>1</v>
      </c>
      <c r="BF45" s="1071">
        <f>VLOOKUP(BF$13&amp;"_"&amp;$AW$8,データシート2!$A:$SI,MATCH($AW$5&amp;"_"&amp;$BA45&amp;$AW$6,データシート2!$A$1:$SI$1,0),0)</f>
        <v>6.1619999999999999</v>
      </c>
      <c r="BG45" s="1071">
        <f t="shared" si="18"/>
        <v>6.1619999999999999</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f t="shared" si="20"/>
        <v>0.47348840838242229</v>
      </c>
    </row>
    <row r="46" spans="2:63" ht="15.95" customHeight="1">
      <c r="B46" s="332"/>
      <c r="Z46" s="313"/>
      <c r="AB46" s="312"/>
      <c r="AQ46" s="313"/>
      <c r="BA46" s="80" t="s">
        <v>205</v>
      </c>
      <c r="BB46" s="80"/>
      <c r="BC46" s="80" t="s">
        <v>189</v>
      </c>
      <c r="BD46" s="80" t="str">
        <f t="shared" si="1"/>
        <v>M：宿泊業，飲食サービス業(N=1)</v>
      </c>
      <c r="BE46" s="961">
        <f>VLOOKUP(BE$13&amp;"_"&amp;$AV$8,データシート2!$A:$SI,MATCH($AV$5&amp;"_"&amp;$BA46&amp;$AV$6,データシート2!$A$1:$SI$1,0),0)</f>
        <v>1</v>
      </c>
      <c r="BF46" s="1071">
        <f>VLOOKUP(BF$13&amp;"_"&amp;$AW$8,データシート2!$A:$SI,MATCH($AW$5&amp;"_"&amp;$BA46&amp;$AW$6,データシート2!$A$1:$SI$1,0),0)</f>
        <v>5.774</v>
      </c>
      <c r="BG46" s="1071">
        <f t="shared" si="18"/>
        <v>5.774</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1.3771936352378389</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4.141</v>
      </c>
      <c r="BG47" s="1071">
        <f t="shared" si="18"/>
        <v>4.141</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0.94107585099849456</v>
      </c>
    </row>
    <row r="48" spans="2:63" ht="15.95" customHeight="1">
      <c r="B48" s="332"/>
      <c r="Z48" s="313"/>
      <c r="AB48" s="312"/>
      <c r="AQ48" s="313"/>
      <c r="BA48" s="80" t="s">
        <v>207</v>
      </c>
      <c r="BB48" s="80"/>
      <c r="BC48" s="80" t="s">
        <v>191</v>
      </c>
      <c r="BD48" s="80" t="str">
        <f t="shared" si="1"/>
        <v>O：教育，学習支援業(N=2)</v>
      </c>
      <c r="BE48" s="961">
        <f>VLOOKUP(BE$13&amp;"_"&amp;$AV$8,データシート2!$A:$SI,MATCH($AV$5&amp;"_"&amp;$BA48&amp;$AV$6,データシート2!$A$1:$SI$1,0),0)</f>
        <v>2</v>
      </c>
      <c r="BF48" s="1071">
        <f>VLOOKUP(BF$13&amp;"_"&amp;$AW$8,データシート2!$A:$SI,MATCH($AW$5&amp;"_"&amp;$BA48&amp;$AW$6,データシート2!$A$1:$SI$1,0),0)</f>
        <v>9.0060000000000002</v>
      </c>
      <c r="BG48" s="1071">
        <f t="shared" si="18"/>
        <v>4.5030000000000001</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0.5443174339182999</v>
      </c>
    </row>
    <row r="49" spans="2:63" ht="15.95" customHeight="1">
      <c r="B49" s="332"/>
      <c r="Z49" s="313"/>
      <c r="AB49" s="312"/>
      <c r="AQ49" s="313"/>
      <c r="BA49" s="80" t="s">
        <v>208</v>
      </c>
      <c r="BB49" s="80"/>
      <c r="BC49" s="80" t="s">
        <v>192</v>
      </c>
      <c r="BD49" s="80" t="str">
        <f t="shared" si="1"/>
        <v>P：医療，福祉(N=5)</v>
      </c>
      <c r="BE49" s="961">
        <f>VLOOKUP(BE$13&amp;"_"&amp;$AV$8,データシート2!$A:$SI,MATCH($AV$5&amp;"_"&amp;$BA49&amp;$AV$6,データシート2!$A$1:$SI$1,0),0)</f>
        <v>5</v>
      </c>
      <c r="BF49" s="1071">
        <f>VLOOKUP(BF$13&amp;"_"&amp;$AW$8,データシート2!$A:$SI,MATCH($AW$5&amp;"_"&amp;$BA49&amp;$AW$6,データシート2!$A$1:$SI$1,0),0)</f>
        <v>26.946999999999999</v>
      </c>
      <c r="BG49" s="1071">
        <f t="shared" si="18"/>
        <v>5.3894000000000002</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0.97317783879595099</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R：ｻｰﾋﾞｽ業(他に分類されない)(N=3)</v>
      </c>
      <c r="BE51" s="961">
        <f>VLOOKUP(BE$13&amp;"_"&amp;$AV$8,データシート2!$A:$SI,MATCH($AV$5&amp;"_"&amp;$BA51&amp;$AV$6,データシート2!$A$1:$SI$1,0),0)</f>
        <v>3</v>
      </c>
      <c r="BF51" s="1071">
        <f>VLOOKUP(BF$13&amp;"_"&amp;$AW$8,データシート2!$A:$SI,MATCH($AW$5&amp;"_"&amp;$BA51&amp;$AW$6,データシート2!$A$1:$SI$1,0),0)</f>
        <v>48.911999999999999</v>
      </c>
      <c r="BG51" s="1071">
        <f t="shared" ref="BG51" si="22">BF51/BE51</f>
        <v>16.303999999999998</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0.62885676550996228</v>
      </c>
    </row>
    <row r="52" spans="2:63" ht="15.95" customHeight="1">
      <c r="B52" s="312"/>
      <c r="Z52" s="313"/>
      <c r="AB52" s="312"/>
      <c r="AQ52" s="313"/>
      <c r="BA52" s="80" t="s">
        <v>211</v>
      </c>
      <c r="BB52" s="80"/>
      <c r="BC52" s="80" t="s">
        <v>1355</v>
      </c>
      <c r="BD52" s="80" t="str">
        <f>BC52&amp;"(N="&amp;BE52&amp;")"</f>
        <v>S：公務(N=2)</v>
      </c>
      <c r="BE52" s="961">
        <f>VLOOKUP(BE$13&amp;"_"&amp;$AV$8,データシート2!$A:$SI,MATCH($AV$5&amp;"_"&amp;$BA52&amp;$AV$6,データシート2!$A$1:$SI$1,0),0)</f>
        <v>2</v>
      </c>
      <c r="BF52" s="1071">
        <f>VLOOKUP(BF$13&amp;"_"&amp;$AW$8,データシート2!$A:$SI,MATCH($AW$5&amp;"_"&amp;$BA52&amp;$AW$6,データシート2!$A$1:$SI$1,0),0)</f>
        <v>5.399</v>
      </c>
      <c r="BG52" s="1071">
        <f t="shared" ref="BG52:BG62" si="25">BF52/BE52</f>
        <v>2.6995</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f t="shared" ref="BK52:BK62" si="27">BG52/BJ52</f>
        <v>0.42876939493064187</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299.92979999999994</v>
      </c>
      <c r="G55" s="1004">
        <f t="shared" ref="G55:P55" si="29">SUM(G56,G57,G60,G61,G62,G63,G64,G65,)</f>
        <v>303.90000000000003</v>
      </c>
      <c r="H55" s="1004">
        <f t="shared" si="29"/>
        <v>350.60500000000002</v>
      </c>
      <c r="I55" s="1004">
        <f t="shared" si="29"/>
        <v>366.51</v>
      </c>
      <c r="J55" s="1004">
        <f t="shared" si="29"/>
        <v>345.13400000000001</v>
      </c>
      <c r="K55" s="1004">
        <f t="shared" si="29"/>
        <v>319.43600000000004</v>
      </c>
      <c r="L55" s="1004">
        <f t="shared" si="29"/>
        <v>320.79399999999998</v>
      </c>
      <c r="M55" s="1004">
        <f t="shared" si="29"/>
        <v>299.31700000000001</v>
      </c>
      <c r="N55" s="1004">
        <f t="shared" si="29"/>
        <v>280.94400000000002</v>
      </c>
      <c r="O55" s="1004">
        <f t="shared" si="29"/>
        <v>253.72900000000001</v>
      </c>
      <c r="P55" s="1005">
        <f t="shared" si="29"/>
        <v>252.697</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228.06379999999999</v>
      </c>
      <c r="G56" s="1006">
        <f>IFERROR(VLOOKUP(年度マスタ!$K$4&amp;"_"&amp;G$54,データシート1!$A:$CD,MATCH("bc_"&amp;$C56,データシート1!$A$1:$CD$1,0),0),0)</f>
        <v>236.03700000000001</v>
      </c>
      <c r="H56" s="1006">
        <f>IFERROR(VLOOKUP(年度マスタ!$K$4&amp;"_"&amp;H$54,データシート1!$A:$CD,MATCH("bc_"&amp;$C56,データシート1!$A$1:$CD$1,0),0),0)</f>
        <v>285.00299999999999</v>
      </c>
      <c r="I56" s="1006">
        <f>IFERROR(VLOOKUP(年度マスタ!$K$4&amp;"_"&amp;I$54,データシート1!$A:$CD,MATCH("bc_"&amp;$C56,データシート1!$A$1:$CD$1,0),0),0)</f>
        <v>307.01400000000001</v>
      </c>
      <c r="J56" s="1006">
        <f>IFERROR(VLOOKUP(年度マスタ!$K$4&amp;"_"&amp;J$54,データシート1!$A:$CD,MATCH("bc_"&amp;$C56,データシート1!$A$1:$CD$1,0),0),0)</f>
        <v>291.33300000000003</v>
      </c>
      <c r="K56" s="1006">
        <f>IFERROR(VLOOKUP(年度マスタ!$K$4&amp;"_"&amp;K$54,データシート1!$A:$CD,MATCH("bc_"&amp;$C56,データシート1!$A$1:$CD$1,0),0),0)</f>
        <v>270.53800000000001</v>
      </c>
      <c r="L56" s="1006">
        <f>IFERROR(VLOOKUP(年度マスタ!$K$4&amp;"_"&amp;L$54,データシート1!$A:$CD,MATCH("bc_"&amp;$C56,データシート1!$A$1:$CD$1,0),0),0)</f>
        <v>271.798</v>
      </c>
      <c r="M56" s="1006">
        <f>IFERROR(VLOOKUP(年度マスタ!$K$4&amp;"_"&amp;M$54,データシート1!$A:$CD,MATCH("bc_"&amp;$C56,データシート1!$A$1:$CD$1,0),0),0)</f>
        <v>249.83</v>
      </c>
      <c r="N56" s="1006">
        <f>IFERROR(VLOOKUP(年度マスタ!$K$4&amp;"_"&amp;N$54,データシート1!$A:$CD,MATCH("bc_"&amp;$C56,データシート1!$A$1:$CD$1,0),0),0)</f>
        <v>239.83600000000001</v>
      </c>
      <c r="O56" s="1006">
        <f>IFERROR(VLOOKUP(年度マスタ!$K$4&amp;"_"&amp;O$54,データシート1!$A:$CD,MATCH("bc_"&amp;$C56,データシート1!$A$1:$CD$1,0),0),0)</f>
        <v>206.79300000000001</v>
      </c>
      <c r="P56" s="1007">
        <f>IFERROR(VLOOKUP(年度マスタ!$K$4&amp;"_"&amp;P$54,データシート1!$A:$CD,MATCH("bc_"&amp;$C56,データシート1!$A$1:$CD$1,0),0),0)</f>
        <v>205.75800000000001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68.614999999999995</v>
      </c>
      <c r="G57" s="1006">
        <f t="shared" ref="G57:J57" si="30">SUM(G58:G59)</f>
        <v>64.477000000000004</v>
      </c>
      <c r="H57" s="1006">
        <f t="shared" si="30"/>
        <v>65.602000000000004</v>
      </c>
      <c r="I57" s="1006">
        <f t="shared" si="30"/>
        <v>59.496000000000002</v>
      </c>
      <c r="J57" s="1006">
        <f t="shared" si="30"/>
        <v>53.801000000000002</v>
      </c>
      <c r="K57" s="1006">
        <f t="shared" ref="K57:O57" si="31">SUM(K58:K59)</f>
        <v>48.898000000000003</v>
      </c>
      <c r="L57" s="1006">
        <f t="shared" si="31"/>
        <v>48.996000000000002</v>
      </c>
      <c r="M57" s="1006">
        <f t="shared" si="31"/>
        <v>46.805</v>
      </c>
      <c r="N57" s="1006">
        <f t="shared" si="31"/>
        <v>41.107999999999997</v>
      </c>
      <c r="O57" s="1006">
        <f t="shared" si="31"/>
        <v>46.936</v>
      </c>
      <c r="P57" s="1007">
        <f>SUM(P58:P59)</f>
        <v>46.939</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68.614999999999995</v>
      </c>
      <c r="G58" s="1008">
        <f>IFERROR(VLOOKUP(年度マスタ!$K$4&amp;"_"&amp;G$54,データシート1!$A:$CD,MATCH("bc_"&amp;$C58,データシート1!$A$1:$CD$1,0),0),0)</f>
        <v>64.477000000000004</v>
      </c>
      <c r="H58" s="1008">
        <f>IFERROR(VLOOKUP(年度マスタ!$K$4&amp;"_"&amp;H$54,データシート1!$A:$CD,MATCH("bc_"&amp;$C58,データシート1!$A$1:$CD$1,0),0),0)</f>
        <v>65.602000000000004</v>
      </c>
      <c r="I58" s="1008">
        <f>IFERROR(VLOOKUP(年度マスタ!$K$4&amp;"_"&amp;I$54,データシート1!$A:$CD,MATCH("bc_"&amp;$C58,データシート1!$A$1:$CD$1,0),0),0)</f>
        <v>59.496000000000002</v>
      </c>
      <c r="J58" s="1008">
        <f>IFERROR(VLOOKUP(年度マスタ!$K$4&amp;"_"&amp;J$54,データシート1!$A:$CD,MATCH("bc_"&amp;$C58,データシート1!$A$1:$CD$1,0),0),0)</f>
        <v>53.801000000000002</v>
      </c>
      <c r="K58" s="1008">
        <f>IFERROR(VLOOKUP(年度マスタ!$K$4&amp;"_"&amp;K$54,データシート1!$A:$CD,MATCH("bc_"&amp;$C58,データシート1!$A$1:$CD$1,0),0),0)</f>
        <v>48.898000000000003</v>
      </c>
      <c r="L58" s="1008">
        <f>IFERROR(VLOOKUP(年度マスタ!$K$4&amp;"_"&amp;L$54,データシート1!$A:$CD,MATCH("bc_"&amp;$C58,データシート1!$A$1:$CD$1,0),0),0)</f>
        <v>48.996000000000002</v>
      </c>
      <c r="M58" s="1008">
        <f>IFERROR(VLOOKUP(年度マスタ!$K$4&amp;"_"&amp;M$54,データシート1!$A:$CD,MATCH("bc_"&amp;$C58,データシート1!$A$1:$CD$1,0),0),0)</f>
        <v>46.805</v>
      </c>
      <c r="N58" s="1008">
        <f>IFERROR(VLOOKUP(年度マスタ!$K$4&amp;"_"&amp;N$54,データシート1!$A:$CD,MATCH("bc_"&amp;$C58,データシート1!$A$1:$CD$1,0),0),0)</f>
        <v>41.107999999999997</v>
      </c>
      <c r="O58" s="1008">
        <f>IFERROR(VLOOKUP(年度マスタ!$K$4&amp;"_"&amp;O$54,データシート1!$A:$CD,MATCH("bc_"&amp;$C58,データシート1!$A$1:$CD$1,0),0),0)</f>
        <v>46.936</v>
      </c>
      <c r="P58" s="1009">
        <f>IFERROR(VLOOKUP(年度マスタ!$K$4&amp;"_"&amp;P$54,データシート1!$A:$CD,MATCH("bc_"&amp;$C58,データシート1!$A$1:$CD$1,0),0),0)</f>
        <v>46.939</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3.2509999999999999</v>
      </c>
      <c r="G61" s="1006">
        <f>IFERROR(VLOOKUP(年度マスタ!$K$4&amp;"_"&amp;G$54,データシート1!$A:$CD,MATCH("bc_"&amp;$C61,データシート1!$A$1:$CD$1,0),0),0)</f>
        <v>3.3860000000000001</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2.6819999999999999</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鹿児島市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45391.305999999997</v>
      </c>
      <c r="K6" s="688">
        <f>VLOOKUP(年度マスタ!$K$4&amp;"_"&amp;K$5,データシート1!$A:$BS,MATCH("cb_"&amp;$G6,データシート1!$A$1:$BS$1,0),0)</f>
        <v>50688.626000000004</v>
      </c>
      <c r="L6" s="688">
        <f>VLOOKUP(年度マスタ!$K$4&amp;"_"&amp;L$5,データシート1!$A:$BS,MATCH("cb_"&amp;$G6,データシート1!$A$1:$BS$1,0),0)</f>
        <v>55605.186000000002</v>
      </c>
      <c r="M6" s="688">
        <f>VLOOKUP(年度マスタ!$K$4&amp;"_"&amp;M$5,データシート1!$A:$BS,MATCH("cb_"&amp;$G6,データシート1!$A$1:$BS$1,0),0)</f>
        <v>60331.656000000003</v>
      </c>
      <c r="N6" s="688">
        <f>VLOOKUP(年度マスタ!$K$4&amp;"_"&amp;N$5,データシート1!$A:$BS,MATCH("cb_"&amp;$G6,データシート1!$A$1:$BS$1,0),0)</f>
        <v>65294.508000000103</v>
      </c>
      <c r="O6" s="688">
        <f>VLOOKUP(年度マスタ!$K$4&amp;"_"&amp;O$5,データシート1!$A:$BS,MATCH("cb_"&amp;$G6,データシート1!$A$1:$BS$1,0),0)</f>
        <v>70491.628000000346</v>
      </c>
      <c r="P6" s="688">
        <f>VLOOKUP(年度マスタ!$K$4&amp;"_"&amp;P$5,データシート1!$A:$BS,MATCH("cb_"&amp;$G6,データシート1!$A$1:$BS$1,0),0)</f>
        <v>74538.24800000056</v>
      </c>
      <c r="Q6" s="688">
        <f>VLOOKUP(年度マスタ!$K$4&amp;"_"&amp;Q$5,データシート1!$A:$BS,MATCH("cb_"&amp;$G6,データシート1!$A$1:$BS$1,0),0)</f>
        <v>79073.870000000563</v>
      </c>
      <c r="R6" s="704">
        <f>VLOOKUP(年度マスタ!$K$4&amp;"_"&amp;R$5,データシート1!$A:$BS,MATCH("cb_"&amp;$G6,データシート1!$A$1:$BS$1,0),0)</f>
        <v>84067.223000000726</v>
      </c>
      <c r="S6" s="627"/>
      <c r="T6" s="226"/>
      <c r="U6" s="640"/>
      <c r="V6" s="231"/>
      <c r="W6" s="231"/>
      <c r="X6" s="231"/>
      <c r="Y6" s="232" t="s">
        <v>233</v>
      </c>
      <c r="Z6" s="734" t="s">
        <v>234</v>
      </c>
      <c r="AA6" s="734"/>
      <c r="AB6" s="734"/>
      <c r="AC6" s="735">
        <f>SUM(AC7:AC8)</f>
        <v>2414063</v>
      </c>
      <c r="AD6" s="735">
        <f>SUM(AD7:AD8)</f>
        <v>3027027.04</v>
      </c>
      <c r="AE6" s="736">
        <f>$AD6*3600/100000000</f>
        <v>108.97297344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119698.06</v>
      </c>
      <c r="K7" s="684">
        <f>VLOOKUP(年度マスタ!$K$4&amp;"_"&amp;K$5,データシート1!$A:$BS,MATCH("cb_"&amp;$G7,データシート1!$A$1:$BS$1,0),0)</f>
        <v>134390.26</v>
      </c>
      <c r="L7" s="684">
        <f>VLOOKUP(年度マスタ!$K$4&amp;"_"&amp;L$5,データシート1!$A:$BS,MATCH("cb_"&amp;$G7,データシート1!$A$1:$BS$1,0),0)</f>
        <v>144145.06</v>
      </c>
      <c r="M7" s="684">
        <f>VLOOKUP(年度マスタ!$K$4&amp;"_"&amp;M$5,データシート1!$A:$BS,MATCH("cb_"&amp;$G7,データシート1!$A$1:$BS$1,0),0)</f>
        <v>151651.3600000001</v>
      </c>
      <c r="N7" s="684">
        <f>VLOOKUP(年度マスタ!$K$4&amp;"_"&amp;N$5,データシート1!$A:$BS,MATCH("cb_"&amp;$G7,データシート1!$A$1:$BS$1,0),0)</f>
        <v>155736.06</v>
      </c>
      <c r="O7" s="684">
        <f>VLOOKUP(年度マスタ!$K$4&amp;"_"&amp;O$5,データシート1!$A:$BS,MATCH("cb_"&amp;$G7,データシート1!$A$1:$BS$1,0),0)</f>
        <v>159692.46000000011</v>
      </c>
      <c r="P7" s="684">
        <f>VLOOKUP(年度マスタ!$K$4&amp;"_"&amp;P$5,データシート1!$A:$BS,MATCH("cb_"&amp;$G7,データシート1!$A$1:$BS$1,0),0)</f>
        <v>168379.4599999997</v>
      </c>
      <c r="Q7" s="684">
        <f>VLOOKUP(年度マスタ!$K$4&amp;"_"&amp;Q$5,データシート1!$A:$BS,MATCH("cb_"&amp;$G7,データシート1!$A$1:$BS$1,0),0)</f>
        <v>170061.15999999971</v>
      </c>
      <c r="R7" s="705">
        <f>VLOOKUP(年度マスタ!$K$4&amp;"_"&amp;R$5,データシート1!$A:$BS,MATCH("cb_"&amp;$G7,データシート1!$A$1:$BS$1,0),0)</f>
        <v>171206.05999999965</v>
      </c>
      <c r="S7" s="627"/>
      <c r="T7" s="226"/>
      <c r="U7" s="640"/>
      <c r="V7" s="231"/>
      <c r="W7" s="231"/>
      <c r="X7" s="231"/>
      <c r="Y7" s="232" t="s">
        <v>236</v>
      </c>
      <c r="Z7" s="248" t="s">
        <v>1368</v>
      </c>
      <c r="AA7" s="248"/>
      <c r="AB7" s="248"/>
      <c r="AC7" s="671">
        <f>VLOOKUP(年度マスタ!$K$4&amp;"_令和4年度",データシート3!A:AB,MATCH("ea_"&amp;$Y7&amp;"_設備",データシート3!$A$1:$AB$1,0),0)</f>
        <v>1738950</v>
      </c>
      <c r="AD7" s="671">
        <f>VLOOKUP(年度マスタ!$K$4&amp;"_令和4年度",データシート3!A:AB,MATCH("ea_"&amp;$Y7&amp;"_年間発電",データシート3!$A$1:$AB$1,0),0)/10^3</f>
        <v>2180969.352</v>
      </c>
      <c r="AE7" s="606">
        <f t="shared" ref="AE7:AE16" si="0">$AD7*3600/100000000</f>
        <v>78.514896671999992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11701.5</v>
      </c>
      <c r="K8" s="684">
        <f>VLOOKUP(年度マスタ!$K$4&amp;"_"&amp;K$5,データシート1!$A:$BS,MATCH("cb_"&amp;$G8,データシート1!$A$1:$BS$1,0),0)</f>
        <v>11701.5</v>
      </c>
      <c r="L8" s="684">
        <f>VLOOKUP(年度マスタ!$K$4&amp;"_"&amp;L$5,データシート1!$A:$BS,MATCH("cb_"&amp;$G8,データシート1!$A$1:$BS$1,0),0)</f>
        <v>11701.5</v>
      </c>
      <c r="M8" s="684">
        <f>VLOOKUP(年度マスタ!$K$4&amp;"_"&amp;M$5,データシート1!$A:$BS,MATCH("cb_"&amp;$G8,データシート1!$A$1:$BS$1,0),0)</f>
        <v>11720.7</v>
      </c>
      <c r="N8" s="684">
        <f>VLOOKUP(年度マスタ!$K$4&amp;"_"&amp;N$5,データシート1!$A:$BS,MATCH("cb_"&amp;$G8,データシート1!$A$1:$BS$1,0),0)</f>
        <v>11721</v>
      </c>
      <c r="O8" s="684">
        <f>VLOOKUP(年度マスタ!$K$4&amp;"_"&amp;O$5,データシート1!$A:$BS,MATCH("cb_"&amp;$G8,データシート1!$A$1:$BS$1,0),0)</f>
        <v>11720.7</v>
      </c>
      <c r="P8" s="684">
        <f>VLOOKUP(年度マスタ!$K$4&amp;"_"&amp;P$5,データシート1!$A:$BS,MATCH("cb_"&amp;$G8,データシート1!$A$1:$BS$1,0),0)</f>
        <v>11720.7</v>
      </c>
      <c r="Q8" s="684">
        <f>VLOOKUP(年度マスタ!$K$4&amp;"_"&amp;Q$5,データシート1!$A:$BS,MATCH("cb_"&amp;$G8,データシート1!$A$1:$BS$1,0),0)</f>
        <v>11720.7</v>
      </c>
      <c r="R8" s="705">
        <f>VLOOKUP(年度マスタ!$K$4&amp;"_"&amp;R$5,データシート1!$A:$BS,MATCH("cb_"&amp;$G8,データシート1!$A$1:$BS$1,0),0)</f>
        <v>11720.7</v>
      </c>
      <c r="S8" s="627"/>
      <c r="T8" s="226"/>
      <c r="U8" s="640"/>
      <c r="V8" s="231"/>
      <c r="W8" s="231"/>
      <c r="X8" s="231"/>
      <c r="Y8" s="232" t="s">
        <v>237</v>
      </c>
      <c r="Z8" s="222" t="s">
        <v>1369</v>
      </c>
      <c r="AA8" s="222"/>
      <c r="AB8" s="222"/>
      <c r="AC8" s="671">
        <f>VLOOKUP(年度マスタ!$K$4&amp;"_令和4年度",データシート3!A:AB,MATCH("ea_"&amp;$Y8&amp;"_設備",データシート3!$A$1:$AB$1,0),0)</f>
        <v>675113</v>
      </c>
      <c r="AD8" s="671">
        <f>VLOOKUP(年度マスタ!$K$4&amp;"_令和4年度",データシート3!A:AB,MATCH("ea_"&amp;$Y8&amp;"_年間発電",データシート3!$A$1:$AB$1,0),0)/10^3</f>
        <v>846057.68799999997</v>
      </c>
      <c r="AE8" s="606">
        <f t="shared" si="0"/>
        <v>30.458076767999998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103300</v>
      </c>
      <c r="AD9" s="737">
        <f>VLOOKUP(年度マスタ!$K$4&amp;"_令和4年度",データシート3!A:AB,MATCH("ea_"&amp;$Y9&amp;"_年間発電",データシート3!$A$1:$AB$1,0),0)/10^3</f>
        <v>217876.31200000001</v>
      </c>
      <c r="AE9" s="738">
        <f t="shared" si="0"/>
        <v>7.8435472320000006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7177</v>
      </c>
      <c r="AD10" s="737">
        <f>SUM(AD11:AD12)</f>
        <v>44329.99500000001</v>
      </c>
      <c r="AE10" s="738">
        <f t="shared" si="0"/>
        <v>1.5958798200000004</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5580.8</v>
      </c>
      <c r="K11" s="725">
        <f>VLOOKUP(年度マスタ!$K$4&amp;"_"&amp;K$5,データシート1!$A:$BS,MATCH("cb_"&amp;$G11,データシート1!$A$1:$BS$1,0),0)</f>
        <v>5580.8</v>
      </c>
      <c r="L11" s="725">
        <f>VLOOKUP(年度マスタ!$K$4&amp;"_"&amp;L$5,データシート1!$A:$BS,MATCH("cb_"&amp;$G11,データシート1!$A$1:$BS$1,0),0)</f>
        <v>5580.8</v>
      </c>
      <c r="M11" s="725">
        <f>VLOOKUP(年度マスタ!$K$4&amp;"_"&amp;M$5,データシート1!$A:$BS,MATCH("cb_"&amp;$G11,データシート1!$A$1:$BS$1,0),0)</f>
        <v>5580.8</v>
      </c>
      <c r="N11" s="725">
        <f>VLOOKUP(年度マスタ!$K$4&amp;"_"&amp;N$5,データシート1!$A:$BS,MATCH("cb_"&amp;$G11,データシート1!$A$1:$BS$1,0),0)</f>
        <v>54580.800000000003</v>
      </c>
      <c r="O11" s="725">
        <f>VLOOKUP(年度マスタ!$K$4&amp;"_"&amp;O$5,データシート1!$A:$BS,MATCH("cb_"&amp;$G11,データシート1!$A$1:$BS$1,0),0)</f>
        <v>54580.800000000003</v>
      </c>
      <c r="P11" s="725">
        <f>VLOOKUP(年度マスタ!$K$4&amp;"_"&amp;P$5,データシート1!$A:$BS,MATCH("cb_"&amp;$G11,データシート1!$A$1:$BS$1,0),0)</f>
        <v>54580.800000000003</v>
      </c>
      <c r="Q11" s="725">
        <f>VLOOKUP(年度マスタ!$K$4&amp;"_"&amp;Q$5,データシート1!$A:$BS,MATCH("cb_"&amp;$G11,データシート1!$A$1:$BS$1,0),0)</f>
        <v>57292.911999999997</v>
      </c>
      <c r="R11" s="726">
        <f>VLOOKUP(年度マスタ!$K$4&amp;"_"&amp;R$5,データシート1!$A:$BS,MATCH("cb_"&amp;$G11,データシート1!$A$1:$BS$1,0),0)</f>
        <v>59215.862000000001</v>
      </c>
      <c r="S11" s="628"/>
      <c r="T11" s="183"/>
      <c r="U11" s="641"/>
      <c r="V11" s="233"/>
      <c r="W11" s="233"/>
      <c r="X11" s="233"/>
      <c r="Y11" s="232" t="s">
        <v>244</v>
      </c>
      <c r="Z11" s="248" t="s">
        <v>1370</v>
      </c>
      <c r="AA11" s="248"/>
      <c r="AB11" s="248"/>
      <c r="AC11" s="671">
        <f>VLOOKUP(年度マスタ!$K$4&amp;"_令和4年度",データシート3!A:AB,MATCH("ea_"&amp;$Y11&amp;"_設備",データシート3!$A$1:$AB$1,0),0)</f>
        <v>7177</v>
      </c>
      <c r="AD11" s="671">
        <f>VLOOKUP(年度マスタ!$K$4&amp;"_令和4年度",データシート3!A:AB,MATCH("ea_"&amp;$Y11&amp;"_年間発電",データシート3!$A$1:$AB$1,0),0)/10^3</f>
        <v>44329.99500000001</v>
      </c>
      <c r="AE11" s="606">
        <f t="shared" si="0"/>
        <v>1.5958798200000004</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182371.66599999997</v>
      </c>
      <c r="K12" s="722">
        <f t="shared" ref="K12:Q12" si="1">SUM(K6:K11)</f>
        <v>202361.18599999999</v>
      </c>
      <c r="L12" s="722">
        <f t="shared" si="1"/>
        <v>217032.54599999997</v>
      </c>
      <c r="M12" s="722">
        <f t="shared" si="1"/>
        <v>229284.51600000012</v>
      </c>
      <c r="N12" s="722">
        <f t="shared" si="1"/>
        <v>287332.36800000007</v>
      </c>
      <c r="O12" s="722">
        <f t="shared" si="1"/>
        <v>296485.58800000045</v>
      </c>
      <c r="P12" s="722">
        <f t="shared" si="1"/>
        <v>309219.20800000028</v>
      </c>
      <c r="Q12" s="722">
        <f t="shared" si="1"/>
        <v>318148.64200000028</v>
      </c>
      <c r="R12" s="723">
        <f t="shared" ref="R12" si="2">SUM(R6:R11)</f>
        <v>326209.84500000038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38195</v>
      </c>
      <c r="AD13" s="737">
        <f>SUM(AD14:AD16)</f>
        <v>259352.85499999998</v>
      </c>
      <c r="AE13" s="738">
        <f t="shared" si="0"/>
        <v>9.3367027799999995</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30998</v>
      </c>
      <c r="AD14" s="671">
        <f>VLOOKUP(年度マスタ!$K$4&amp;"_令和4年度",データシート3!A:AB,MATCH("ea_"&amp;$Y14&amp;"_年間発電",データシート3!$A$1:$AB$1,0),0)/10^3</f>
        <v>215221.83199999999</v>
      </c>
      <c r="AE14" s="606">
        <f t="shared" si="0"/>
        <v>7.7479859519999996</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5087</v>
      </c>
      <c r="AD15" s="671">
        <f>VLOOKUP(年度マスタ!$K$4&amp;"_令和4年度",データシート3!A:AB,MATCH("ea_"&amp;$Y15&amp;"_年間発電",データシート3!$A$1:$AB$1,0),0)/10^3</f>
        <v>31193.239000000005</v>
      </c>
      <c r="AE15" s="606">
        <f t="shared" si="0"/>
        <v>1.1229566040000003</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2110</v>
      </c>
      <c r="AD16" s="671">
        <f>VLOOKUP(年度マスタ!$K$4&amp;"_令和4年度",データシート3!A:AB,MATCH("ea_"&amp;$Y16&amp;"_年間発電",データシート3!$A$1:$AB$1,0),0)/10^3</f>
        <v>12937.783999999998</v>
      </c>
      <c r="AE16" s="606">
        <f t="shared" si="0"/>
        <v>0.46576022399999989</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36.27398247</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143.56323119999999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54475.01415671999</v>
      </c>
      <c r="K19" s="682">
        <f>K6*別紙!$C5/100*別紙!$E5/10^3</f>
        <v>60832.433835119999</v>
      </c>
      <c r="L19" s="682">
        <f>L6*別紙!$C5/100*別紙!$E5/10^3</f>
        <v>66732.895822319988</v>
      </c>
      <c r="M19" s="682">
        <f>M6*別紙!$C5/100*別紙!$E5/10^3</f>
        <v>72405.226998719998</v>
      </c>
      <c r="N19" s="682">
        <f>N6*別紙!$C5/100*別紙!$E5/10^3</f>
        <v>78361.244940960125</v>
      </c>
      <c r="O19" s="682">
        <f>O6*別紙!$C5/100*別紙!$E5/10^3</f>
        <v>84598.412595360394</v>
      </c>
      <c r="P19" s="682">
        <f>P6*別紙!$C5/100*別紙!$E5/10^3</f>
        <v>89454.84218976066</v>
      </c>
      <c r="Q19" s="682">
        <f>Q6*別紙!$C5/100*別紙!$E5/10^3</f>
        <v>94898.132864400686</v>
      </c>
      <c r="R19" s="710">
        <f>R6*別紙!$C5/100*別紙!$E5/10^3</f>
        <v>100890.75566676087</v>
      </c>
      <c r="S19" s="631"/>
      <c r="T19" s="227"/>
      <c r="U19" s="647"/>
      <c r="W19" s="237"/>
      <c r="X19" s="237"/>
      <c r="Y19" s="209"/>
      <c r="Z19" s="699" t="s">
        <v>229</v>
      </c>
      <c r="AA19" s="748"/>
      <c r="AB19" s="749"/>
      <c r="AC19" s="750">
        <f>SUM($AC$6,$AC$9,$AC$10,$AC$13)</f>
        <v>2562735</v>
      </c>
      <c r="AD19" s="750">
        <f>SUM($AD$6,$AD$9,$AD$10,$AD$13)</f>
        <v>3548586.202</v>
      </c>
      <c r="AE19" s="751">
        <f>SUM($AE$6,$AE$9,$AE$10,$AE$13,$AE$17,$AE$18)</f>
        <v>307.586316942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158331.8058456</v>
      </c>
      <c r="K20" s="684">
        <f>K7*別紙!$C6/100*別紙!$E6/10^3</f>
        <v>177766.0603176</v>
      </c>
      <c r="L20" s="684">
        <f>L7*別紙!$C6/100*別紙!$E6/10^3</f>
        <v>190669.31956560002</v>
      </c>
      <c r="M20" s="684">
        <f>M7*別紙!$C6/100*別紙!$E6/10^3</f>
        <v>200598.35295360014</v>
      </c>
      <c r="N20" s="684">
        <f>N7*別紙!$C6/100*別紙!$E6/10^3</f>
        <v>206001.43072560002</v>
      </c>
      <c r="O20" s="684">
        <f>O7*別紙!$C6/100*別紙!$E6/10^3</f>
        <v>211234.79838960012</v>
      </c>
      <c r="P20" s="684">
        <f>P7*別紙!$C6/100*別紙!$E6/10^3</f>
        <v>222725.61450959957</v>
      </c>
      <c r="Q20" s="684">
        <f>Q7*別紙!$C6/100*別紙!$E6/10^3</f>
        <v>224950.10000159961</v>
      </c>
      <c r="R20" s="705">
        <f>R7*別紙!$C6/100*別紙!$E6/10^3</f>
        <v>226464.52792559951</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25421.274720000001</v>
      </c>
      <c r="K21" s="684">
        <f>K8*別紙!$C7/100*別紙!$E7/10^3</f>
        <v>25421.274720000001</v>
      </c>
      <c r="L21" s="684">
        <f>L8*別紙!$C7/100*別紙!$E7/10^3</f>
        <v>25421.274720000001</v>
      </c>
      <c r="M21" s="684">
        <f>M8*別紙!$C7/100*別紙!$E7/10^3</f>
        <v>25462.986336000002</v>
      </c>
      <c r="N21" s="684">
        <f>N8*別紙!$C7/100*別紙!$E7/10^3</f>
        <v>25463.638079999997</v>
      </c>
      <c r="O21" s="684">
        <f>O8*別紙!$C7/100*別紙!$E7/10^3</f>
        <v>25462.986336000002</v>
      </c>
      <c r="P21" s="684">
        <f>P8*別紙!$C7/100*別紙!$E7/10^3</f>
        <v>25462.986336000002</v>
      </c>
      <c r="Q21" s="684">
        <f>Q8*別紙!$C7/100*別紙!$E7/10^3</f>
        <v>25462.986336000002</v>
      </c>
      <c r="R21" s="705">
        <f>R8*別紙!$C7/100*別紙!$E7/10^3</f>
        <v>25462.986336000002</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39110.246400000004</v>
      </c>
      <c r="K24" s="725">
        <f>K11*別紙!$C10/100*別紙!$E10/10^3</f>
        <v>39110.246400000004</v>
      </c>
      <c r="L24" s="725">
        <f>L11*別紙!$C10/100*別紙!$E10/10^3</f>
        <v>39110.246400000004</v>
      </c>
      <c r="M24" s="725">
        <f>M11*別紙!$C10/100*別紙!$E10/10^3</f>
        <v>39110.246400000004</v>
      </c>
      <c r="N24" s="725">
        <f>N11*別紙!$C10/100*別紙!$E10/10^3</f>
        <v>382502.2464</v>
      </c>
      <c r="O24" s="725">
        <f>O11*別紙!$C10/100*別紙!$E10/10^3</f>
        <v>382502.2464</v>
      </c>
      <c r="P24" s="725">
        <f>P11*別紙!$C10/100*別紙!$E10/10^3</f>
        <v>382502.2464</v>
      </c>
      <c r="Q24" s="725">
        <f>Q11*別紙!$C10/100*別紙!$E10/10^3</f>
        <v>401508.727296</v>
      </c>
      <c r="R24" s="726">
        <f>R11*別紙!$C10/100*別紙!$E10/10^3</f>
        <v>414984.76089599996</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277338.34112231998</v>
      </c>
      <c r="K25" s="728">
        <f t="shared" si="3"/>
        <v>303130.01527272002</v>
      </c>
      <c r="L25" s="728">
        <f t="shared" si="3"/>
        <v>321933.73650792002</v>
      </c>
      <c r="M25" s="728">
        <f t="shared" si="3"/>
        <v>337576.81268832012</v>
      </c>
      <c r="N25" s="728">
        <f t="shared" si="3"/>
        <v>692328.56014656019</v>
      </c>
      <c r="O25" s="728">
        <f t="shared" si="3"/>
        <v>703798.44372096052</v>
      </c>
      <c r="P25" s="728">
        <f t="shared" si="3"/>
        <v>720145.68943536025</v>
      </c>
      <c r="Q25" s="728">
        <f t="shared" si="3"/>
        <v>746819.9464980003</v>
      </c>
      <c r="R25" s="729">
        <f t="shared" ref="R25" si="4">SUM(R19:R24)</f>
        <v>767803.03082436032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3312241.3037333828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3293393.6104306662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3306471.5045903395</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3347587.2694160827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3237885.9280078062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3275409.7090366804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3061267.0249984288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3240261.8832991398</v>
      </c>
      <c r="R26" s="726">
        <f>Q26</f>
        <v>3240261.8832991398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8.3731321389452787E-2</v>
      </c>
      <c r="K27" s="951">
        <f t="shared" ref="K27:P27" si="5">K25/K26</f>
        <v>9.204184228470666E-2</v>
      </c>
      <c r="L27" s="951">
        <f t="shared" si="5"/>
        <v>9.7364739439303447E-2</v>
      </c>
      <c r="M27" s="951">
        <f t="shared" si="5"/>
        <v>0.10084182592413891</v>
      </c>
      <c r="N27" s="951">
        <f t="shared" si="5"/>
        <v>0.2138211708318376</v>
      </c>
      <c r="O27" s="951">
        <f t="shared" si="5"/>
        <v>0.21487340706697491</v>
      </c>
      <c r="P27" s="951">
        <f t="shared" si="5"/>
        <v>0.23524432320167493</v>
      </c>
      <c r="Q27" s="951">
        <f>Q25/Q26</f>
        <v>0.23048135409895021</v>
      </c>
      <c r="R27" s="952">
        <f>R25/R26</f>
        <v>0.23695709127146408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0.23695709127146408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1.095154135624042</v>
      </c>
      <c r="AA52" s="209"/>
      <c r="AB52" s="755" t="s">
        <v>232</v>
      </c>
      <c r="AC52" s="756">
        <f>$AD6</f>
        <v>3027027.04</v>
      </c>
      <c r="AD52" s="757">
        <f>R19+R20</f>
        <v>327355.28359236039</v>
      </c>
      <c r="AE52" s="758">
        <f t="shared" ref="AE52:AE54" si="6">IFERROR(AD52/AC52,"-")</f>
        <v>0.10814415572328696</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308324.31870086025</v>
      </c>
      <c r="Z53" s="1142"/>
      <c r="AA53" s="209"/>
      <c r="AB53" s="755" t="s">
        <v>222</v>
      </c>
      <c r="AC53" s="756">
        <f>$AD9</f>
        <v>217876.31200000001</v>
      </c>
      <c r="AD53" s="757">
        <f>R21</f>
        <v>25462.986336000002</v>
      </c>
      <c r="AE53" s="758">
        <f t="shared" si="6"/>
        <v>0.11686899829661153</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44329.99500000001</v>
      </c>
      <c r="AD54" s="756">
        <f>R22</f>
        <v>0</v>
      </c>
      <c r="AE54" s="758">
        <f t="shared" si="6"/>
        <v>0</v>
      </c>
      <c r="AF54" s="523"/>
      <c r="AG54" s="47"/>
      <c r="AH54" s="468"/>
      <c r="AI54" s="490" t="s">
        <v>1284</v>
      </c>
      <c r="AJ54" s="491">
        <f>VLOOKUP(年度マスタ!$K$4&amp;"_"&amp;AJ$53,データシート1!$A$1:$BS$996,MATCH("ca_太陽光発電（10kW未満）",データシート1!$A$1:$BS$1,0),0)</f>
        <v>11048</v>
      </c>
      <c r="AK54" s="491">
        <f>VLOOKUP(年度マスタ!$K$4&amp;"_"&amp;AK$53,データシート1!$A$1:$BS$996,MATCH("ca_太陽光発電（10kW未満）",データシート1!$A$1:$BS$1,0),0)</f>
        <v>12040</v>
      </c>
      <c r="AL54" s="491">
        <f>VLOOKUP(年度マスタ!$K$4&amp;"_"&amp;AL$53,データシート1!$A$1:$BS$996,MATCH("ca_太陽光発電（10kW未満）",データシート1!$A$1:$BS$1,0),0)</f>
        <v>12986</v>
      </c>
      <c r="AM54" s="491">
        <f>VLOOKUP(年度マスタ!$K$4&amp;"_"&amp;AM$53,データシート1!$A$1:$BS$996,MATCH("ca_太陽光発電（10kW未満）",データシート1!$A$1:$BS$1,0),0)</f>
        <v>13907</v>
      </c>
      <c r="AN54" s="491">
        <f>VLOOKUP(年度マスタ!$K$4&amp;"_"&amp;AN$53,データシート1!$A$1:$BS$996,MATCH("ca_太陽光発電（10kW未満）",データシート1!$A$1:$BS$1,0),0)</f>
        <v>14876</v>
      </c>
      <c r="AO54" s="201">
        <f>VLOOKUP(年度マスタ!$K$4&amp;"_"&amp;AO$53,データシート1!$A$1:$BS$996,MATCH("ca_太陽光発電（10kW未満）",データシート1!$A$1:$BS$1,0),0)</f>
        <v>15859</v>
      </c>
      <c r="AP54" s="201">
        <f>VLOOKUP(年度マスタ!$K$4&amp;"_"&amp;AP$53,データシート1!$A$1:$BS$996,MATCH("ca_太陽光発電（10kW未満）",データシート1!$A$1:$BS$1,0),0)</f>
        <v>16622</v>
      </c>
      <c r="AQ54" s="201">
        <f>VLOOKUP(年度マスタ!$K$4&amp;"_"&amp;AQ$53,データシート1!$A$1:$BS$996,MATCH("ca_太陽光発電（10kW未満）",データシート1!$A$1:$BS$1,0),0)</f>
        <v>17443</v>
      </c>
      <c r="AR54" s="201">
        <f>VLOOKUP(年度マスタ!$K$4&amp;"_"&amp;AR$53,データシート1!$A$1:$BS$996,MATCH("ca_太陽光発電（10kW未満）",データシート1!$A$1:$BS$1,0),0)</f>
        <v>18358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259352.85499999998</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鹿児島市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鹿児島県</v>
      </c>
      <c r="AY12" s="25" t="str">
        <f>年度マスタ!$J4</f>
        <v>鹿児島市</v>
      </c>
      <c r="AZ12" s="25" t="str">
        <f>年度マスタ!$K4</f>
        <v>46201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14100</v>
      </c>
      <c r="AY21" s="20" t="str">
        <f>IF(IFERROR(比較地域マスタ!$Z6,"")=0,"",IFERROR(比較地域マスタ!$Z6,""))</f>
        <v>横浜市</v>
      </c>
      <c r="BB21" s="122" t="str">
        <f t="shared" ref="BB21:BC68" si="0">AX21</f>
        <v>14100</v>
      </c>
      <c r="BC21" s="123" t="str">
        <f t="shared" si="0"/>
        <v>横浜市</v>
      </c>
      <c r="BD21" s="40">
        <f>SUM(BE21,BI21:BK21,BQ21)</f>
        <v>18276.98738276165</v>
      </c>
      <c r="BE21" s="40">
        <f>SUM(BF21:BH21)</f>
        <v>5162.1186443907463</v>
      </c>
      <c r="BF21" s="40">
        <f>VLOOKUP($AX21&amp;"_"&amp;$BC$14,データシート1!$A:$BS,MATCH($BC$12&amp;"_"&amp;BF$20,データシート1!$A$1:$BS$1,0),0)</f>
        <v>4890.976657404256</v>
      </c>
      <c r="BG21" s="40">
        <f>VLOOKUP($AX21&amp;"_"&amp;$BC$14,データシート1!$A:$BS,MATCH($BC$12&amp;"_"&amp;BG$20,データシート1!$A$1:$BS$1,0),0)</f>
        <v>174.5407081027968</v>
      </c>
      <c r="BH21" s="40">
        <f>VLOOKUP($AX21&amp;"_"&amp;$BC$14,データシート1!$A:$BS,MATCH($BC$12&amp;"_"&amp;BH$20,データシート1!$A$1:$BS$1,0),0)</f>
        <v>96.601278883692984</v>
      </c>
      <c r="BI21" s="40">
        <f>VLOOKUP($AX21&amp;"_"&amp;$BC$14,データシート1!$A:$BS,MATCH($BC$12&amp;"_"&amp;BI$20,データシート1!$A$1:$BS$1,0),0)</f>
        <v>5020.2905821765971</v>
      </c>
      <c r="BJ21" s="40">
        <f>VLOOKUP($AX21&amp;"_"&amp;$BC$14,データシート1!$A:$BS,MATCH($BC$12&amp;"_"&amp;BJ$20,データシート1!$A$1:$BS$1,0),0)</f>
        <v>4715.0327066521559</v>
      </c>
      <c r="BK21" s="40">
        <f t="shared" ref="BK21:BK68" si="1">SUM(BL21,BO21:BP21)</f>
        <v>3087.4942916122859</v>
      </c>
      <c r="BL21" s="40">
        <f t="shared" ref="BL21:BL67" si="2">SUM(BM21:BN21)</f>
        <v>2652.2990063901184</v>
      </c>
      <c r="BM21" s="40">
        <f>VLOOKUP($AX21&amp;"_"&amp;$BC$14,データシート1!$A:$BS,MATCH($BC$12&amp;"_"&amp;BM$20,データシート1!$A$1:$BS$1,0),0)</f>
        <v>1640.5213523943339</v>
      </c>
      <c r="BN21" s="40">
        <f>VLOOKUP($AX21&amp;"_"&amp;$BC$14,データシート1!$A:$BS,MATCH($BC$12&amp;"_"&amp;BN$20,データシート1!$A$1:$BS$1,0),0)</f>
        <v>1011.7776539957844</v>
      </c>
      <c r="BO21" s="40">
        <f>VLOOKUP($AX21&amp;"_"&amp;$BC$14,データシート1!$A:$BS,MATCH($BC$12&amp;"_"&amp;BO$20,データシート1!$A$1:$BS$1,0),0)</f>
        <v>221.69792640283049</v>
      </c>
      <c r="BP21" s="40">
        <f>VLOOKUP($AX21&amp;"_"&amp;$BC$14,データシート1!$A:$BS,MATCH($BC$12&amp;"_"&amp;BP$20,データシート1!$A$1:$BS$1,0),0)</f>
        <v>213.49735881933682</v>
      </c>
      <c r="BQ21" s="40">
        <f>VLOOKUP($AX21&amp;"_"&amp;$BC$14,データシート1!$A:$BS,MATCH($BC$12&amp;"_"&amp;BQ$20,データシート1!$A$1:$BS$1,0),0)</f>
        <v>292.05115792986538</v>
      </c>
      <c r="BR21" s="41">
        <f t="shared" ref="BR21:BR68" si="3">BD21</f>
        <v>18276.98738276165</v>
      </c>
      <c r="BT21" s="124" t="str">
        <f t="shared" ref="BT21:BT68" si="4">AY21</f>
        <v>横浜市</v>
      </c>
      <c r="BU21" s="40">
        <f>BD21</f>
        <v>18276.98738276165</v>
      </c>
      <c r="BV21" s="70">
        <f>BE21/$BR21</f>
        <v>0.28243815768344371</v>
      </c>
      <c r="BW21" s="70">
        <f t="shared" ref="BW21:CH42" si="5">BF21/$BR21</f>
        <v>0.26760300015402377</v>
      </c>
      <c r="BX21" s="70">
        <f t="shared" si="5"/>
        <v>9.5497526177327659E-3</v>
      </c>
      <c r="BY21" s="70">
        <f t="shared" si="5"/>
        <v>5.2854049116871768E-3</v>
      </c>
      <c r="BZ21" s="70">
        <f t="shared" si="5"/>
        <v>0.27467823208717629</v>
      </c>
      <c r="CA21" s="70">
        <f t="shared" si="5"/>
        <v>0.25797647106214255</v>
      </c>
      <c r="CB21" s="70">
        <f t="shared" si="5"/>
        <v>0.16892796536722049</v>
      </c>
      <c r="CC21" s="70">
        <f t="shared" si="5"/>
        <v>0.14511685929660889</v>
      </c>
      <c r="CD21" s="70">
        <f t="shared" si="5"/>
        <v>8.9758849094661433E-2</v>
      </c>
      <c r="CE21" s="70">
        <f t="shared" si="5"/>
        <v>5.5358010201947458E-2</v>
      </c>
      <c r="CF21" s="70">
        <f t="shared" si="5"/>
        <v>1.2129894372632212E-2</v>
      </c>
      <c r="CG21" s="70">
        <f t="shared" si="5"/>
        <v>1.1681211697979374E-2</v>
      </c>
      <c r="CH21" s="70">
        <f>BQ21/$BR21</f>
        <v>1.5979173800016951E-2</v>
      </c>
      <c r="CI21" s="125">
        <f t="shared" ref="CI21:CI68" si="6">BR21/$BR21</f>
        <v>1</v>
      </c>
      <c r="CK21" s="126" t="str">
        <f t="shared" ref="CK21:CK68" si="7">AY21</f>
        <v>横浜市</v>
      </c>
      <c r="CL21" s="127">
        <f>CN21+CP21+CR21</f>
        <v>5162.1186443907463</v>
      </c>
      <c r="CM21" s="71">
        <f>IF(IF(CL21=0,0,CW21/CL21)&gt;1,1,IF(CL21=0,0,CW21/CL21))</f>
        <v>0.19640191747659039</v>
      </c>
      <c r="CN21" s="72">
        <f>BF21</f>
        <v>4890.976657404256</v>
      </c>
      <c r="CO21" s="71">
        <f>IF(IF(CN21=0,0,CX21/CN21)&gt;1,1,IF(CN21=0,0,CX21/CN21))</f>
        <v>0.20648207316040937</v>
      </c>
      <c r="CP21" s="72">
        <f t="shared" ref="CP21:CP68" si="8">BG21</f>
        <v>174.5407081027968</v>
      </c>
      <c r="CQ21" s="71">
        <f>IF(IF(CP21=0,0,CY21/CP21)&gt;1,1,IF(CP21=0,0,CY21/CP21))</f>
        <v>2.2636553059433188E-2</v>
      </c>
      <c r="CR21" s="72">
        <f t="shared" ref="CR21:CR68" si="9">BH21</f>
        <v>96.601278883692984</v>
      </c>
      <c r="CS21" s="71">
        <f>IF(IF(CR21=0,0,CZ21/CR21)&gt;1,1,IF(CR21=0,0,CZ21/CR21))</f>
        <v>0</v>
      </c>
      <c r="CT21" s="72">
        <f t="shared" ref="CT21:CT68" si="10">BI21</f>
        <v>5020.2905821765971</v>
      </c>
      <c r="CU21" s="73">
        <f>IF(IF(CT21=0,0,DA21/CT21)&gt;1,1,IF(CT21=0,0,DA21/CT21))</f>
        <v>0.3085078392670455</v>
      </c>
      <c r="CV21" s="18"/>
      <c r="CW21" s="1075">
        <f>SUM(CX21:CZ21)</f>
        <v>1013.85</v>
      </c>
      <c r="CX21" s="1076">
        <f>VLOOKUP($AX21&amp;"_"&amp;$CW$14,データシート1!$A:$BS,MATCH($CW$12&amp;"_"&amp;CX$20,データシート1!$A$1:$BS$1,0),0)</f>
        <v>1009.899</v>
      </c>
      <c r="CY21" s="1076">
        <f>VLOOKUP($AX21&amp;"_"&amp;$CW$14,データシート1!$A:$BS,MATCH($CW$12&amp;"_"&amp;CY$20,データシート1!$A$1:$BS$1,0),0)</f>
        <v>3.9510000000000001</v>
      </c>
      <c r="CZ21" s="1076">
        <f>VLOOKUP($AX21&amp;"_"&amp;$CW$14,データシート1!$A:$BS,MATCH($CW$12&amp;"_"&amp;CZ$20,データシート1!$A$1:$BS$1,0),0)</f>
        <v>0</v>
      </c>
      <c r="DA21" s="1076">
        <f>VLOOKUP($AX21&amp;"_"&amp;$CW$14,データシート1!$A:$BS,MATCH($CW$12&amp;"_"&amp;DA$20,データシート1!$A$1:$BS$1,0),0)</f>
        <v>1548.799</v>
      </c>
      <c r="DB21" s="1076">
        <f>VLOOKUP($AX21&amp;"_"&amp;$CW$14,データシート1!$A:$BS,MATCH($CW$12&amp;"_"&amp;DB$20,データシート1!$A$1:$BS$1,0),0)</f>
        <v>2160.346</v>
      </c>
      <c r="DC21" s="1076">
        <f>VLOOKUP($AX21&amp;"_"&amp;$CW$14,データシート1!$A:$BS,MATCH($CW$12&amp;"_"&amp;DC$20,データシート1!$A$1:$BS$1,0),0)</f>
        <v>0</v>
      </c>
      <c r="DD21" s="1077">
        <f t="shared" ref="DD21:DD68" si="11">SUM(CX21:DC21)</f>
        <v>4722.9949999999999</v>
      </c>
      <c r="DE21" s="18"/>
      <c r="DF21" s="128">
        <f>VLOOKUP($AX21&amp;"_"&amp;$DF$14,データシート1!$A:$BS,MATCH($DF$12&amp;"_"&amp;DF$20,データシート1!$A$1:$BS$1,0),0)</f>
        <v>85</v>
      </c>
      <c r="DG21" s="129">
        <f>VLOOKUP($AX21&amp;"_"&amp;$DF$14,データシート1!$A:$BS,MATCH($DF$12&amp;"_"&amp;DG$20,データシート1!$A$1:$BS$1,0),0)</f>
        <v>1</v>
      </c>
      <c r="DH21" s="129">
        <f>VLOOKUP($AX21&amp;"_"&amp;$DF$14,データシート1!$A:$BS,MATCH($DF$12&amp;"_"&amp;DH$20,データシート1!$A$1:$BS$1,0),0)</f>
        <v>0</v>
      </c>
      <c r="DI21" s="129">
        <f>VLOOKUP($AX21&amp;"_"&amp;$DF$14,データシート1!$A:$BS,MATCH($DF$12&amp;"_"&amp;DI$20,データシート1!$A$1:$BS$1,0),0)</f>
        <v>174</v>
      </c>
      <c r="DJ21" s="129">
        <f>VLOOKUP($AX21&amp;"_"&amp;$DF$14,データシート1!$A:$BS,MATCH($DF$12&amp;"_"&amp;DJ$20,データシート1!$A$1:$BS$1,0),0)</f>
        <v>11</v>
      </c>
      <c r="DK21" s="129">
        <f>VLOOKUP($AX21&amp;"_"&amp;$DF$14,データシート1!$A:$BS,MATCH($DF$12&amp;"_"&amp;DK$20,データシート1!$A$1:$BS$1,0),0)</f>
        <v>0</v>
      </c>
      <c r="DL21" s="130">
        <f t="shared" ref="DL21:DL68" si="12">SUM(DF21:DK21)</f>
        <v>271</v>
      </c>
      <c r="DM21" s="18"/>
      <c r="DN21" s="131">
        <f>IF($DD21=0,0,ROUND(CX21/$DD21,2))</f>
        <v>0.21</v>
      </c>
      <c r="DO21" s="132">
        <f>IF($DD21=0,0,ROUND(CY21/$DD21,2))</f>
        <v>0</v>
      </c>
      <c r="DP21" s="132">
        <f t="shared" ref="DP21:DR36" si="13">IF($DD21=0,0,ROUND(CZ21/$DD21,2))</f>
        <v>0</v>
      </c>
      <c r="DQ21" s="132">
        <f t="shared" si="13"/>
        <v>0.33</v>
      </c>
      <c r="DR21" s="132">
        <f t="shared" si="13"/>
        <v>0.46</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27100</v>
      </c>
      <c r="AY22" s="20" t="str">
        <f>IF(IFERROR(比較地域マスタ!$Z7,"")=0,"",IFERROR(比較地域マスタ!$Z7,""))</f>
        <v>大阪市</v>
      </c>
      <c r="BB22" s="122" t="str">
        <f t="shared" si="0"/>
        <v>27100</v>
      </c>
      <c r="BC22" s="123" t="str">
        <f t="shared" si="0"/>
        <v>大阪市</v>
      </c>
      <c r="BD22" s="40">
        <f t="shared" ref="BD22:BD68" si="14">SUM(BE22,BI22:BK22,BQ22)</f>
        <v>14226.950003430022</v>
      </c>
      <c r="BE22" s="40">
        <f t="shared" ref="BE22:BE67" si="15">SUM(BF22:BH22)</f>
        <v>2244.1111099743953</v>
      </c>
      <c r="BF22" s="40">
        <f>VLOOKUP($AX22&amp;"_"&amp;$BC$14,データシート1!$A:$BS,MATCH($BC$12&amp;"_"&amp;BF$20,データシート1!$A$1:$BS$1,0),0)</f>
        <v>2005.815649802332</v>
      </c>
      <c r="BG22" s="40">
        <f>VLOOKUP($AX22&amp;"_"&amp;$BC$14,データシート1!$A:$BS,MATCH($BC$12&amp;"_"&amp;BG$20,データシート1!$A$1:$BS$1,0),0)</f>
        <v>191.44327121857845</v>
      </c>
      <c r="BH22" s="40">
        <f>VLOOKUP($AX22&amp;"_"&amp;$BC$14,データシート1!$A:$BS,MATCH($BC$12&amp;"_"&amp;BH$20,データシート1!$A$1:$BS$1,0),0)</f>
        <v>46.85218895348509</v>
      </c>
      <c r="BI22" s="40">
        <f>VLOOKUP($AX22&amp;"_"&amp;$BC$14,データシート1!$A:$BS,MATCH($BC$12&amp;"_"&amp;BI$20,データシート1!$A$1:$BS$1,0),0)</f>
        <v>5795.8590325983851</v>
      </c>
      <c r="BJ22" s="40">
        <f>VLOOKUP($AX22&amp;"_"&amp;$BC$14,データシート1!$A:$BS,MATCH($BC$12&amp;"_"&amp;BJ$20,データシート1!$A$1:$BS$1,0),0)</f>
        <v>3607.0007166792893</v>
      </c>
      <c r="BK22" s="40">
        <f t="shared" si="1"/>
        <v>2241.8099786032981</v>
      </c>
      <c r="BL22" s="40">
        <f t="shared" si="2"/>
        <v>1865.2488410864294</v>
      </c>
      <c r="BM22" s="40">
        <f>VLOOKUP($AX22&amp;"_"&amp;$BC$14,データシート1!$A:$BS,MATCH($BC$12&amp;"_"&amp;BM$20,データシート1!$A$1:$BS$1,0),0)</f>
        <v>894.67207421400417</v>
      </c>
      <c r="BN22" s="40">
        <f>VLOOKUP($AX22&amp;"_"&amp;$BC$14,データシート1!$A:$BS,MATCH($BC$12&amp;"_"&amp;BN$20,データシート1!$A$1:$BS$1,0),0)</f>
        <v>970.5767668724252</v>
      </c>
      <c r="BO22" s="40">
        <f>VLOOKUP($AX22&amp;"_"&amp;$BC$14,データシート1!$A:$BS,MATCH($BC$12&amp;"_"&amp;BO$20,データシート1!$A$1:$BS$1,0),0)</f>
        <v>161.55690704569372</v>
      </c>
      <c r="BP22" s="40">
        <f>VLOOKUP($AX22&amp;"_"&amp;$BC$14,データシート1!$A:$BS,MATCH($BC$12&amp;"_"&amp;BP$20,データシート1!$A$1:$BS$1,0),0)</f>
        <v>215.00423047117522</v>
      </c>
      <c r="BQ22" s="40">
        <f>VLOOKUP($AX22&amp;"_"&amp;$BC$14,データシート1!$A:$BS,MATCH($BC$12&amp;"_"&amp;BQ$20,データシート1!$A$1:$BS$1,0),0)</f>
        <v>338.16916557465402</v>
      </c>
      <c r="BR22" s="41">
        <f t="shared" si="3"/>
        <v>14226.950003430022</v>
      </c>
      <c r="BT22" s="134" t="str">
        <f t="shared" si="4"/>
        <v>大阪市</v>
      </c>
      <c r="BU22" s="38">
        <f>BD22</f>
        <v>14226.950003430022</v>
      </c>
      <c r="BV22" s="69">
        <f t="shared" ref="BV22:BZ68" si="16">BE22/$BR22</f>
        <v>0.15773662727663731</v>
      </c>
      <c r="BW22" s="69">
        <f t="shared" si="5"/>
        <v>0.14098704566465359</v>
      </c>
      <c r="BX22" s="69">
        <f t="shared" si="5"/>
        <v>1.3456381808639431E-2</v>
      </c>
      <c r="BY22" s="69">
        <f t="shared" si="5"/>
        <v>3.2931998033443109E-3</v>
      </c>
      <c r="BZ22" s="69">
        <f t="shared" si="5"/>
        <v>0.40738591414189568</v>
      </c>
      <c r="CA22" s="69">
        <f t="shared" si="5"/>
        <v>0.25353295792911801</v>
      </c>
      <c r="CB22" s="69">
        <f t="shared" si="5"/>
        <v>0.15757488274456666</v>
      </c>
      <c r="CC22" s="69">
        <f t="shared" si="5"/>
        <v>0.13110672636346726</v>
      </c>
      <c r="CD22" s="69">
        <f t="shared" si="5"/>
        <v>6.2885725612187068E-2</v>
      </c>
      <c r="CE22" s="69">
        <f t="shared" si="5"/>
        <v>6.8221000751280195E-2</v>
      </c>
      <c r="CF22" s="69">
        <f t="shared" si="5"/>
        <v>1.135569514244047E-2</v>
      </c>
      <c r="CG22" s="69">
        <f t="shared" si="5"/>
        <v>1.5112461238658965E-2</v>
      </c>
      <c r="CH22" s="69">
        <f t="shared" si="5"/>
        <v>2.3769617907782321E-2</v>
      </c>
      <c r="CI22" s="135">
        <f t="shared" si="6"/>
        <v>1</v>
      </c>
      <c r="CK22" s="136" t="str">
        <f t="shared" si="7"/>
        <v>大阪市</v>
      </c>
      <c r="CL22" s="137">
        <f t="shared" ref="CL22:CL68" si="17">CN22+CP22+CR22</f>
        <v>2244.1111099743953</v>
      </c>
      <c r="CM22" s="75">
        <f t="shared" ref="CM22:CM68" si="18">IF(IF(CL22=0,0,CW22/CL22)&gt;1,1,IF(CL22=0,0,CW22/CL22))</f>
        <v>0.55711234369953488</v>
      </c>
      <c r="CN22" s="76">
        <f t="shared" ref="CN22:CN68" si="19">BF22</f>
        <v>2005.815649802332</v>
      </c>
      <c r="CO22" s="75">
        <f t="shared" ref="CO22:CO68" si="20">IF(IF(CN22=0,0,CX22/CN22)&gt;1,1,IF(CN22=0,0,CX22/CN22))</f>
        <v>0.62329855693528269</v>
      </c>
      <c r="CP22" s="76">
        <f t="shared" si="8"/>
        <v>191.44327121857845</v>
      </c>
      <c r="CQ22" s="75">
        <f t="shared" ref="CQ22:CQ68" si="21">IF(IF(CP22=0,0,CY22/CP22)&gt;1,1,IF(CP22=0,0,CY22/CP22))</f>
        <v>0</v>
      </c>
      <c r="CR22" s="76">
        <f t="shared" si="9"/>
        <v>46.85218895348509</v>
      </c>
      <c r="CS22" s="75">
        <f t="shared" ref="CS22:CS68" si="22">IF(IF(CR22=0,0,CZ22/CR22)&gt;1,1,IF(CR22=0,0,CZ22/CR22))</f>
        <v>0</v>
      </c>
      <c r="CT22" s="76">
        <f t="shared" si="10"/>
        <v>5795.8590325983851</v>
      </c>
      <c r="CU22" s="77">
        <f t="shared" ref="CU22:CU68" si="23">IF(IF(CT22=0,0,DA22/CT22)&gt;1,1,IF(CT22=0,0,DA22/CT22))</f>
        <v>0.33500624999319989</v>
      </c>
      <c r="CV22" s="18"/>
      <c r="CW22" s="1078">
        <f t="shared" ref="CW22:CW68" si="24">SUM(CX22:CZ22)</f>
        <v>1250.222</v>
      </c>
      <c r="CX22" s="1079">
        <f>VLOOKUP($AX22&amp;"_"&amp;$CW$14,データシート1!$A:$BS,MATCH($CW$12&amp;"_"&amp;CX$20,データシート1!$A$1:$BS$1,0),0)</f>
        <v>1250.222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1941.6490000000001</v>
      </c>
      <c r="DB22" s="1079">
        <f>VLOOKUP($AX22&amp;"_"&amp;$CW$14,データシート1!$A:$BS,MATCH($CW$12&amp;"_"&amp;DB$20,データシート1!$A$1:$BS$1,0),0)</f>
        <v>109.905</v>
      </c>
      <c r="DC22" s="1079">
        <f>VLOOKUP($AX22&amp;"_"&amp;$CW$14,データシート1!$A:$BS,MATCH($CW$12&amp;"_"&amp;DC$20,データシート1!$A$1:$BS$1,0),0)</f>
        <v>0</v>
      </c>
      <c r="DD22" s="1080">
        <f t="shared" si="11"/>
        <v>3301.7760000000003</v>
      </c>
      <c r="DE22" s="18"/>
      <c r="DF22" s="138">
        <f>VLOOKUP($AX22&amp;"_"&amp;$DF$14,データシート1!$A:$BS,MATCH($DF$12&amp;"_"&amp;DF$20,データシート1!$A$1:$BS$1,0),0)</f>
        <v>71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251</v>
      </c>
      <c r="DJ22" s="74">
        <f>VLOOKUP($AX22&amp;"_"&amp;$DF$14,データシート1!$A:$BS,MATCH($DF$12&amp;"_"&amp;DJ$20,データシート1!$A$1:$BS$1,0),0)</f>
        <v>11</v>
      </c>
      <c r="DK22" s="74">
        <f>VLOOKUP($AX22&amp;"_"&amp;$DF$14,データシート1!$A:$BS,MATCH($DF$12&amp;"_"&amp;DK$20,データシート1!$A$1:$BS$1,0),0)</f>
        <v>0</v>
      </c>
      <c r="DL22" s="78">
        <f t="shared" si="12"/>
        <v>333</v>
      </c>
      <c r="DM22" s="18"/>
      <c r="DN22" s="139">
        <f>IF($DD22=0,0,ROUND(CX22/$DD22,2))</f>
        <v>0.38</v>
      </c>
      <c r="DO22" s="140">
        <f>IF($DD22=0,0,ROUND(CY22/$DD22,2))</f>
        <v>0</v>
      </c>
      <c r="DP22" s="140">
        <f t="shared" si="13"/>
        <v>0</v>
      </c>
      <c r="DQ22" s="140">
        <f t="shared" si="13"/>
        <v>0.59</v>
      </c>
      <c r="DR22" s="140">
        <f t="shared" si="13"/>
        <v>0.03</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23100</v>
      </c>
      <c r="AY23" s="20" t="str">
        <f>IF(IFERROR(比較地域マスタ!$Z8,"")=0,"",IFERROR(比較地域マスタ!$Z8,""))</f>
        <v>名古屋市</v>
      </c>
      <c r="BB23" s="122" t="str">
        <f t="shared" si="0"/>
        <v>23100</v>
      </c>
      <c r="BC23" s="123" t="str">
        <f t="shared" si="0"/>
        <v>名古屋市</v>
      </c>
      <c r="BD23" s="40">
        <f t="shared" si="14"/>
        <v>12340.872876981928</v>
      </c>
      <c r="BE23" s="40">
        <f t="shared" si="15"/>
        <v>2206.9046322239101</v>
      </c>
      <c r="BF23" s="40">
        <f>VLOOKUP($AX23&amp;"_"&amp;$BC$14,データシート1!$A:$BS,MATCH($BC$12&amp;"_"&amp;BF$20,データシート1!$A$1:$BS$1,0),0)</f>
        <v>2008.678313636055</v>
      </c>
      <c r="BG23" s="40">
        <f>VLOOKUP($AX23&amp;"_"&amp;$BC$14,データシート1!$A:$BS,MATCH($BC$12&amp;"_"&amp;BG$20,データシート1!$A$1:$BS$1,0),0)</f>
        <v>172.50262437714241</v>
      </c>
      <c r="BH23" s="40">
        <f>VLOOKUP($AX23&amp;"_"&amp;$BC$14,データシート1!$A:$BS,MATCH($BC$12&amp;"_"&amp;BH$20,データシート1!$A$1:$BS$1,0),0)</f>
        <v>25.723694210713056</v>
      </c>
      <c r="BI23" s="40">
        <f>VLOOKUP($AX23&amp;"_"&amp;$BC$14,データシート1!$A:$BS,MATCH($BC$12&amp;"_"&amp;BI$20,データシート1!$A$1:$BS$1,0),0)</f>
        <v>4267.8332362927713</v>
      </c>
      <c r="BJ23" s="40">
        <f>VLOOKUP($AX23&amp;"_"&amp;$BC$14,データシート1!$A:$BS,MATCH($BC$12&amp;"_"&amp;BJ$20,データシート1!$A$1:$BS$1,0),0)</f>
        <v>2946.2441820445065</v>
      </c>
      <c r="BK23" s="40">
        <f t="shared" si="1"/>
        <v>2648.2771066557088</v>
      </c>
      <c r="BL23" s="40">
        <f t="shared" si="2"/>
        <v>2469.1004989205549</v>
      </c>
      <c r="BM23" s="40">
        <f>VLOOKUP($AX23&amp;"_"&amp;$BC$14,データシート1!$A:$BS,MATCH($BC$12&amp;"_"&amp;BM$20,データシート1!$A$1:$BS$1,0),0)</f>
        <v>1522.6680281386016</v>
      </c>
      <c r="BN23" s="40">
        <f>VLOOKUP($AX23&amp;"_"&amp;$BC$14,データシート1!$A:$BS,MATCH($BC$12&amp;"_"&amp;BN$20,データシート1!$A$1:$BS$1,0),0)</f>
        <v>946.43247078195327</v>
      </c>
      <c r="BO23" s="40">
        <f>VLOOKUP($AX23&amp;"_"&amp;$BC$14,データシート1!$A:$BS,MATCH($BC$12&amp;"_"&amp;BO$20,データシート1!$A$1:$BS$1,0),0)</f>
        <v>135.67124946938404</v>
      </c>
      <c r="BP23" s="40">
        <f>VLOOKUP($AX23&amp;"_"&amp;$BC$14,データシート1!$A:$BS,MATCH($BC$12&amp;"_"&amp;BP$20,データシート1!$A$1:$BS$1,0),0)</f>
        <v>43.505358265770305</v>
      </c>
      <c r="BQ23" s="40">
        <f>VLOOKUP($AX23&amp;"_"&amp;$BC$14,データシート1!$A:$BS,MATCH($BC$12&amp;"_"&amp;BQ$20,データシート1!$A$1:$BS$1,0),0)</f>
        <v>271.6137197650317</v>
      </c>
      <c r="BR23" s="41">
        <f t="shared" si="3"/>
        <v>12340.872876981928</v>
      </c>
      <c r="BT23" s="134" t="str">
        <f t="shared" si="4"/>
        <v>名古屋市</v>
      </c>
      <c r="BU23" s="38">
        <f t="shared" ref="BU23:BU68" si="25">BD23</f>
        <v>12340.872876981928</v>
      </c>
      <c r="BV23" s="69">
        <f t="shared" si="16"/>
        <v>0.17882889275524477</v>
      </c>
      <c r="BW23" s="69">
        <f t="shared" si="5"/>
        <v>0.16276630783407725</v>
      </c>
      <c r="BX23" s="69">
        <f t="shared" si="5"/>
        <v>1.3978154227558132E-2</v>
      </c>
      <c r="BY23" s="69">
        <f t="shared" si="5"/>
        <v>2.0844306936094151E-3</v>
      </c>
      <c r="BZ23" s="69">
        <f t="shared" si="5"/>
        <v>0.34582912236727525</v>
      </c>
      <c r="CA23" s="69">
        <f t="shared" si="5"/>
        <v>0.23873871900421334</v>
      </c>
      <c r="CB23" s="69">
        <f t="shared" si="5"/>
        <v>0.2145939864266205</v>
      </c>
      <c r="CC23" s="69">
        <f t="shared" si="5"/>
        <v>0.2000750290140251</v>
      </c>
      <c r="CD23" s="69">
        <f t="shared" si="5"/>
        <v>0.12338414335169651</v>
      </c>
      <c r="CE23" s="69">
        <f t="shared" si="5"/>
        <v>7.6690885662328595E-2</v>
      </c>
      <c r="CF23" s="69">
        <f t="shared" si="5"/>
        <v>1.0993651001983554E-2</v>
      </c>
      <c r="CG23" s="69">
        <f t="shared" si="5"/>
        <v>3.5253064106118507E-3</v>
      </c>
      <c r="CH23" s="69">
        <f t="shared" si="5"/>
        <v>2.2009279446646185E-2</v>
      </c>
      <c r="CI23" s="135">
        <f t="shared" si="6"/>
        <v>1</v>
      </c>
      <c r="CK23" s="136" t="str">
        <f t="shared" si="7"/>
        <v>名古屋市</v>
      </c>
      <c r="CL23" s="137">
        <f t="shared" si="17"/>
        <v>2206.9046322239101</v>
      </c>
      <c r="CM23" s="75">
        <f t="shared" si="18"/>
        <v>0.61310397388423254</v>
      </c>
      <c r="CN23" s="76">
        <f t="shared" si="19"/>
        <v>2008.678313636055</v>
      </c>
      <c r="CO23" s="75">
        <f t="shared" si="20"/>
        <v>0.67360810878209954</v>
      </c>
      <c r="CP23" s="76">
        <f t="shared" si="8"/>
        <v>172.50262437714241</v>
      </c>
      <c r="CQ23" s="75">
        <f t="shared" si="21"/>
        <v>0</v>
      </c>
      <c r="CR23" s="76">
        <f t="shared" si="9"/>
        <v>25.723694210713056</v>
      </c>
      <c r="CS23" s="75">
        <f t="shared" si="22"/>
        <v>0</v>
      </c>
      <c r="CT23" s="76">
        <f t="shared" si="10"/>
        <v>4267.8332362927713</v>
      </c>
      <c r="CU23" s="77">
        <f t="shared" si="23"/>
        <v>0.22682774757171681</v>
      </c>
      <c r="CV23" s="18"/>
      <c r="CW23" s="1078">
        <f t="shared" si="24"/>
        <v>1353.0619999999999</v>
      </c>
      <c r="CX23" s="1081">
        <f>VLOOKUP($AX23&amp;"_"&amp;$CW$14,データシート1!$A:$BS,MATCH($CW$12&amp;"_"&amp;CX$20,データシート1!$A$1:$BS$1,0),0)</f>
        <v>1353.0619999999999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968.06299999999999</v>
      </c>
      <c r="DB23" s="1081">
        <f>VLOOKUP($AX23&amp;"_"&amp;$CW$14,データシート1!$A:$BS,MATCH($CW$12&amp;"_"&amp;DB$20,データシート1!$A$1:$BS$1,0),0)</f>
        <v>149.16900000000001</v>
      </c>
      <c r="DC23" s="1081">
        <f>VLOOKUP($AX23&amp;"_"&amp;$CW$14,データシート1!$A:$BS,MATCH($CW$12&amp;"_"&amp;DC$20,データシート1!$A$1:$BS$1,0),0)</f>
        <v>0</v>
      </c>
      <c r="DD23" s="1080">
        <f t="shared" si="11"/>
        <v>2470.2939999999999</v>
      </c>
      <c r="DE23" s="18"/>
      <c r="DF23" s="138">
        <f>VLOOKUP($AX23&amp;"_"&amp;$DF$14,データシート1!$A:$BS,MATCH($DF$12&amp;"_"&amp;DF$20,データシート1!$A$1:$BS$1,0),0)</f>
        <v>61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140</v>
      </c>
      <c r="DJ23" s="74">
        <f>VLOOKUP($AX23&amp;"_"&amp;$DF$14,データシート1!$A:$BS,MATCH($DF$12&amp;"_"&amp;DJ$20,データシート1!$A$1:$BS$1,0),0)</f>
        <v>9</v>
      </c>
      <c r="DK23" s="74">
        <f>VLOOKUP($AX23&amp;"_"&amp;$DF$14,データシート1!$A:$BS,MATCH($DF$12&amp;"_"&amp;DK$20,データシート1!$A$1:$BS$1,0),0)</f>
        <v>0</v>
      </c>
      <c r="DL23" s="78">
        <f t="shared" si="12"/>
        <v>210</v>
      </c>
      <c r="DM23" s="18"/>
      <c r="DN23" s="139">
        <f t="shared" ref="DN23:DN67" si="26">IF($DD23=0,0,ROUND(CX23/$DD23,2))</f>
        <v>0.55000000000000004</v>
      </c>
      <c r="DO23" s="140">
        <f t="shared" ref="DO23:DO67" si="27">IF($DD23=0,0,ROUND(CY23/$DD23,2))</f>
        <v>0</v>
      </c>
      <c r="DP23" s="140">
        <f t="shared" si="13"/>
        <v>0</v>
      </c>
      <c r="DQ23" s="140">
        <f t="shared" si="13"/>
        <v>0.39</v>
      </c>
      <c r="DR23" s="140">
        <f t="shared" si="13"/>
        <v>0.06</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01100</v>
      </c>
      <c r="AY24" s="20" t="str">
        <f>IF(IFERROR(比較地域マスタ!$Z9,"")=0,"",IFERROR(比較地域マスタ!$Z9,""))</f>
        <v>札幌市</v>
      </c>
      <c r="BB24" s="122" t="str">
        <f t="shared" si="0"/>
        <v>01100</v>
      </c>
      <c r="BC24" s="123" t="str">
        <f t="shared" si="0"/>
        <v>札幌市</v>
      </c>
      <c r="BD24" s="40">
        <f t="shared" si="14"/>
        <v>12330.872963924916</v>
      </c>
      <c r="BE24" s="40">
        <f t="shared" si="15"/>
        <v>1629.5664383653573</v>
      </c>
      <c r="BF24" s="40">
        <f>VLOOKUP($AX24&amp;"_"&amp;$BC$14,データシート1!$A:$BS,MATCH($BC$12&amp;"_"&amp;BF$20,データシート1!$A$1:$BS$1,0),0)</f>
        <v>1383.8473838023619</v>
      </c>
      <c r="BG24" s="40">
        <f>VLOOKUP($AX24&amp;"_"&amp;$BC$14,データシート1!$A:$BS,MATCH($BC$12&amp;"_"&amp;BG$20,データシート1!$A$1:$BS$1,0),0)</f>
        <v>188.43402500821463</v>
      </c>
      <c r="BH24" s="40">
        <f>VLOOKUP($AX24&amp;"_"&amp;$BC$14,データシート1!$A:$BS,MATCH($BC$12&amp;"_"&amp;BH$20,データシート1!$A$1:$BS$1,0),0)</f>
        <v>57.285029554780756</v>
      </c>
      <c r="BI24" s="40">
        <f>VLOOKUP($AX24&amp;"_"&amp;$BC$14,データシート1!$A:$BS,MATCH($BC$12&amp;"_"&amp;BI$20,データシート1!$A$1:$BS$1,0),0)</f>
        <v>3692.641752387116</v>
      </c>
      <c r="BJ24" s="40">
        <f>VLOOKUP($AX24&amp;"_"&amp;$BC$14,データシート1!$A:$BS,MATCH($BC$12&amp;"_"&amp;BJ$20,データシート1!$A$1:$BS$1,0),0)</f>
        <v>4796.3135934007551</v>
      </c>
      <c r="BK24" s="40">
        <f t="shared" si="1"/>
        <v>2057.9893124360083</v>
      </c>
      <c r="BL24" s="40">
        <f t="shared" si="2"/>
        <v>1942.3286301792928</v>
      </c>
      <c r="BM24" s="40">
        <f>VLOOKUP($AX24&amp;"_"&amp;$BC$14,データシート1!$A:$BS,MATCH($BC$12&amp;"_"&amp;BM$20,データシート1!$A$1:$BS$1,0),0)</f>
        <v>1209.5069126369087</v>
      </c>
      <c r="BN24" s="40">
        <f>VLOOKUP($AX24&amp;"_"&amp;$BC$14,データシート1!$A:$BS,MATCH($BC$12&amp;"_"&amp;BN$20,データシート1!$A$1:$BS$1,0),0)</f>
        <v>732.82171754238402</v>
      </c>
      <c r="BO24" s="40">
        <f>VLOOKUP($AX24&amp;"_"&amp;$BC$14,データシート1!$A:$BS,MATCH($BC$12&amp;"_"&amp;BO$20,データシート1!$A$1:$BS$1,0),0)</f>
        <v>115.66068225671539</v>
      </c>
      <c r="BP24" s="40">
        <f>VLOOKUP($AX24&amp;"_"&amp;$BC$14,データシート1!$A:$BS,MATCH($BC$12&amp;"_"&amp;BP$20,データシート1!$A$1:$BS$1,0),0)</f>
        <v>0</v>
      </c>
      <c r="BQ24" s="40">
        <f>VLOOKUP($AX24&amp;"_"&amp;$BC$14,データシート1!$A:$BS,MATCH($BC$12&amp;"_"&amp;BQ$20,データシート1!$A$1:$BS$1,0),0)</f>
        <v>154.36186733567999</v>
      </c>
      <c r="BR24" s="41">
        <f t="shared" si="3"/>
        <v>12330.872963924916</v>
      </c>
      <c r="BT24" s="134" t="str">
        <f t="shared" si="4"/>
        <v>札幌市</v>
      </c>
      <c r="BU24" s="38">
        <f t="shared" si="25"/>
        <v>12330.872963924916</v>
      </c>
      <c r="BV24" s="69">
        <f t="shared" si="16"/>
        <v>0.13215337171446023</v>
      </c>
      <c r="BW24" s="69">
        <f t="shared" si="5"/>
        <v>0.112226229874473</v>
      </c>
      <c r="BX24" s="69">
        <f t="shared" si="5"/>
        <v>1.5281482954166783E-2</v>
      </c>
      <c r="BY24" s="69">
        <f t="shared" si="5"/>
        <v>4.6456588858204357E-3</v>
      </c>
      <c r="BZ24" s="69">
        <f t="shared" si="5"/>
        <v>0.29946312505126549</v>
      </c>
      <c r="CA24" s="69">
        <f t="shared" si="5"/>
        <v>0.38896788633155205</v>
      </c>
      <c r="CB24" s="69">
        <f t="shared" si="5"/>
        <v>0.16689729254829258</v>
      </c>
      <c r="CC24" s="69">
        <f t="shared" si="5"/>
        <v>0.15751752822867859</v>
      </c>
      <c r="CD24" s="69">
        <f t="shared" si="5"/>
        <v>9.8087695508292938E-2</v>
      </c>
      <c r="CE24" s="69">
        <f t="shared" si="5"/>
        <v>5.942983272038567E-2</v>
      </c>
      <c r="CF24" s="69">
        <f t="shared" si="5"/>
        <v>9.3797643196139625E-3</v>
      </c>
      <c r="CG24" s="69">
        <f t="shared" si="5"/>
        <v>0</v>
      </c>
      <c r="CH24" s="69">
        <f t="shared" si="5"/>
        <v>1.2518324354429698E-2</v>
      </c>
      <c r="CI24" s="135">
        <f t="shared" si="6"/>
        <v>1</v>
      </c>
      <c r="CK24" s="136" t="str">
        <f t="shared" si="7"/>
        <v>札幌市</v>
      </c>
      <c r="CL24" s="137">
        <f t="shared" si="17"/>
        <v>1629.5664383653573</v>
      </c>
      <c r="CM24" s="75">
        <f t="shared" si="18"/>
        <v>9.5813215297082574E-2</v>
      </c>
      <c r="CN24" s="76">
        <f t="shared" si="19"/>
        <v>1383.8473838023619</v>
      </c>
      <c r="CO24" s="75">
        <f t="shared" si="20"/>
        <v>0.10962986365096676</v>
      </c>
      <c r="CP24" s="76">
        <f t="shared" si="8"/>
        <v>188.43402500821463</v>
      </c>
      <c r="CQ24" s="75">
        <f t="shared" si="21"/>
        <v>2.3472406322622374E-2</v>
      </c>
      <c r="CR24" s="76">
        <f t="shared" si="9"/>
        <v>57.285029554780756</v>
      </c>
      <c r="CS24" s="75">
        <f t="shared" si="22"/>
        <v>0</v>
      </c>
      <c r="CT24" s="76">
        <f t="shared" si="10"/>
        <v>3692.641752387116</v>
      </c>
      <c r="CU24" s="77">
        <f t="shared" si="23"/>
        <v>0.22155114274790719</v>
      </c>
      <c r="CV24" s="18"/>
      <c r="CW24" s="1078">
        <f t="shared" si="24"/>
        <v>156.13400000000001</v>
      </c>
      <c r="CX24" s="1081">
        <f>VLOOKUP($AX24&amp;"_"&amp;$CW$14,データシート1!$A:$BS,MATCH($CW$12&amp;"_"&amp;CX$20,データシート1!$A$1:$BS$1,0),0)</f>
        <v>151.71100000000001</v>
      </c>
      <c r="CY24" s="1081">
        <f>VLOOKUP($AX24&amp;"_"&amp;$CW$14,データシート1!$A:$BS,MATCH($CW$12&amp;"_"&amp;CY$20,データシート1!$A$1:$BS$1,0),0)</f>
        <v>4.423</v>
      </c>
      <c r="CZ24" s="1081">
        <f>VLOOKUP($AX24&amp;"_"&amp;$CW$14,データシート1!$A:$BS,MATCH($CW$12&amp;"_"&amp;CZ$20,データシート1!$A$1:$BS$1,0),0)</f>
        <v>0</v>
      </c>
      <c r="DA24" s="1081">
        <f>VLOOKUP($AX24&amp;"_"&amp;$CW$14,データシート1!$A:$BS,MATCH($CW$12&amp;"_"&amp;DA$20,データシート1!$A$1:$BS$1,0),0)</f>
        <v>818.10900000000004</v>
      </c>
      <c r="DB24" s="1081">
        <f>VLOOKUP($AX24&amp;"_"&amp;$CW$14,データシート1!$A:$BS,MATCH($CW$12&amp;"_"&amp;DB$20,データシート1!$A$1:$BS$1,0),0)</f>
        <v>26.21</v>
      </c>
      <c r="DC24" s="1081">
        <f>VLOOKUP($AX24&amp;"_"&amp;$CW$14,データシート1!$A:$BS,MATCH($CW$12&amp;"_"&amp;DC$20,データシート1!$A$1:$BS$1,0),0)</f>
        <v>0</v>
      </c>
      <c r="DD24" s="1080">
        <f t="shared" si="11"/>
        <v>1000.4530000000001</v>
      </c>
      <c r="DE24" s="18"/>
      <c r="DF24" s="138">
        <f>VLOOKUP($AX24&amp;"_"&amp;$DF$14,データシート1!$A:$BS,MATCH($DF$12&amp;"_"&amp;DF$20,データシート1!$A$1:$BS$1,0),0)</f>
        <v>15</v>
      </c>
      <c r="DG24" s="74">
        <f>VLOOKUP($AX24&amp;"_"&amp;$DF$14,データシート1!$A:$BS,MATCH($DF$12&amp;"_"&amp;DG$20,データシート1!$A$1:$BS$1,0),0)</f>
        <v>1</v>
      </c>
      <c r="DH24" s="74">
        <f>VLOOKUP($AX24&amp;"_"&amp;$DF$14,データシート1!$A:$BS,MATCH($DF$12&amp;"_"&amp;DH$20,データシート1!$A$1:$BS$1,0),0)</f>
        <v>0</v>
      </c>
      <c r="DI24" s="74">
        <f>VLOOKUP($AX24&amp;"_"&amp;$DF$14,データシート1!$A:$BS,MATCH($DF$12&amp;"_"&amp;DI$20,データシート1!$A$1:$BS$1,0),0)</f>
        <v>112</v>
      </c>
      <c r="DJ24" s="74">
        <f>VLOOKUP($AX24&amp;"_"&amp;$DF$14,データシート1!$A:$BS,MATCH($DF$12&amp;"_"&amp;DJ$20,データシート1!$A$1:$BS$1,0),0)</f>
        <v>11</v>
      </c>
      <c r="DK24" s="74">
        <f>VLOOKUP($AX24&amp;"_"&amp;$DF$14,データシート1!$A:$BS,MATCH($DF$12&amp;"_"&amp;DK$20,データシート1!$A$1:$BS$1,0),0)</f>
        <v>0</v>
      </c>
      <c r="DL24" s="78">
        <f t="shared" si="12"/>
        <v>139</v>
      </c>
      <c r="DM24" s="18"/>
      <c r="DN24" s="139">
        <f t="shared" si="26"/>
        <v>0.15</v>
      </c>
      <c r="DO24" s="140">
        <f t="shared" si="27"/>
        <v>0</v>
      </c>
      <c r="DP24" s="140">
        <f t="shared" si="13"/>
        <v>0</v>
      </c>
      <c r="DQ24" s="140">
        <f t="shared" si="13"/>
        <v>0.82</v>
      </c>
      <c r="DR24" s="140">
        <f t="shared" si="13"/>
        <v>0.03</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40130</v>
      </c>
      <c r="AY25" s="20" t="str">
        <f>IF(IFERROR(比較地域マスタ!$Z10,"")=0,"",IFERROR(比較地域マスタ!$Z10,""))</f>
        <v>福岡市</v>
      </c>
      <c r="BB25" s="122" t="str">
        <f t="shared" si="0"/>
        <v>40130</v>
      </c>
      <c r="BC25" s="123" t="str">
        <f t="shared" si="0"/>
        <v>福岡市</v>
      </c>
      <c r="BD25" s="40">
        <f t="shared" si="14"/>
        <v>7511.5480900188759</v>
      </c>
      <c r="BE25" s="40">
        <f t="shared" si="15"/>
        <v>1192.0973427572071</v>
      </c>
      <c r="BF25" s="40">
        <f>VLOOKUP($AX25&amp;"_"&amp;$BC$14,データシート1!$A:$BS,MATCH($BC$12&amp;"_"&amp;BF$20,データシート1!$A$1:$BS$1,0),0)</f>
        <v>1057.568673001776</v>
      </c>
      <c r="BG25" s="40">
        <f>VLOOKUP($AX25&amp;"_"&amp;$BC$14,データシート1!$A:$BS,MATCH($BC$12&amp;"_"&amp;BG$20,データシート1!$A$1:$BS$1,0),0)</f>
        <v>114.25792099378783</v>
      </c>
      <c r="BH25" s="40">
        <f>VLOOKUP($AX25&amp;"_"&amp;$BC$14,データシート1!$A:$BS,MATCH($BC$12&amp;"_"&amp;BH$20,データシート1!$A$1:$BS$1,0),0)</f>
        <v>20.270748761643311</v>
      </c>
      <c r="BI25" s="40">
        <f>VLOOKUP($AX25&amp;"_"&amp;$BC$14,データシート1!$A:$BS,MATCH($BC$12&amp;"_"&amp;BI$20,データシート1!$A$1:$BS$1,0),0)</f>
        <v>2965.6914089338043</v>
      </c>
      <c r="BJ25" s="40">
        <f>VLOOKUP($AX25&amp;"_"&amp;$BC$14,データシート1!$A:$BS,MATCH($BC$12&amp;"_"&amp;BJ$20,データシート1!$A$1:$BS$1,0),0)</f>
        <v>1542.2919544270874</v>
      </c>
      <c r="BK25" s="40">
        <f t="shared" si="1"/>
        <v>1644.4598030956101</v>
      </c>
      <c r="BL25" s="40">
        <f t="shared" si="2"/>
        <v>1438.3833704218887</v>
      </c>
      <c r="BM25" s="40">
        <f>VLOOKUP($AX25&amp;"_"&amp;$BC$14,データシート1!$A:$BS,MATCH($BC$12&amp;"_"&amp;BM$20,データシート1!$A$1:$BS$1,0),0)</f>
        <v>896.52632410581487</v>
      </c>
      <c r="BN25" s="40">
        <f>VLOOKUP($AX25&amp;"_"&amp;$BC$14,データシート1!$A:$BS,MATCH($BC$12&amp;"_"&amp;BN$20,データシート1!$A$1:$BS$1,0),0)</f>
        <v>541.85704631607371</v>
      </c>
      <c r="BO25" s="40">
        <f>VLOOKUP($AX25&amp;"_"&amp;$BC$14,データシート1!$A:$BS,MATCH($BC$12&amp;"_"&amp;BO$20,データシート1!$A$1:$BS$1,0),0)</f>
        <v>92.145697935730382</v>
      </c>
      <c r="BP25" s="40">
        <f>VLOOKUP($AX25&amp;"_"&amp;$BC$14,データシート1!$A:$BS,MATCH($BC$12&amp;"_"&amp;BP$20,データシート1!$A$1:$BS$1,0),0)</f>
        <v>113.93073473799113</v>
      </c>
      <c r="BQ25" s="40">
        <f>VLOOKUP($AX25&amp;"_"&amp;$BC$14,データシート1!$A:$BS,MATCH($BC$12&amp;"_"&amp;BQ$20,データシート1!$A$1:$BS$1,0),0)</f>
        <v>167.00758080516681</v>
      </c>
      <c r="BR25" s="41">
        <f t="shared" si="3"/>
        <v>7511.5480900188759</v>
      </c>
      <c r="BT25" s="134" t="str">
        <f t="shared" si="4"/>
        <v>福岡市</v>
      </c>
      <c r="BU25" s="38">
        <f t="shared" si="25"/>
        <v>7511.5480900188759</v>
      </c>
      <c r="BV25" s="69">
        <f t="shared" si="16"/>
        <v>0.15870195177758775</v>
      </c>
      <c r="BW25" s="69">
        <f t="shared" si="5"/>
        <v>0.14079237200212324</v>
      </c>
      <c r="BX25" s="69">
        <f t="shared" si="5"/>
        <v>1.5210968448116627E-2</v>
      </c>
      <c r="BY25" s="69">
        <f t="shared" si="5"/>
        <v>2.6986113273478854E-3</v>
      </c>
      <c r="BZ25" s="69">
        <f t="shared" si="5"/>
        <v>0.39481760262901433</v>
      </c>
      <c r="CA25" s="69">
        <f t="shared" si="5"/>
        <v>0.20532278246030797</v>
      </c>
      <c r="CB25" s="69">
        <f t="shared" si="5"/>
        <v>0.21892421953348337</v>
      </c>
      <c r="CC25" s="69">
        <f t="shared" si="5"/>
        <v>0.19148960416470875</v>
      </c>
      <c r="CD25" s="69">
        <f t="shared" si="5"/>
        <v>0.1193530698814393</v>
      </c>
      <c r="CE25" s="69">
        <f t="shared" si="5"/>
        <v>7.2136534283269438E-2</v>
      </c>
      <c r="CF25" s="69">
        <f t="shared" si="5"/>
        <v>1.2267204686896816E-2</v>
      </c>
      <c r="CG25" s="69">
        <f t="shared" si="5"/>
        <v>1.5167410681877807E-2</v>
      </c>
      <c r="CH25" s="69">
        <f t="shared" si="5"/>
        <v>2.2233443599606526E-2</v>
      </c>
      <c r="CI25" s="135">
        <f t="shared" si="6"/>
        <v>1</v>
      </c>
      <c r="CK25" s="136" t="str">
        <f t="shared" si="7"/>
        <v>福岡市</v>
      </c>
      <c r="CL25" s="137">
        <f t="shared" si="17"/>
        <v>1192.0973427572071</v>
      </c>
      <c r="CM25" s="75">
        <f t="shared" si="18"/>
        <v>9.9845034235800378E-2</v>
      </c>
      <c r="CN25" s="76">
        <f t="shared" si="19"/>
        <v>1057.568673001776</v>
      </c>
      <c r="CO25" s="75">
        <f t="shared" si="20"/>
        <v>0.11254588287128672</v>
      </c>
      <c r="CP25" s="76">
        <f t="shared" si="8"/>
        <v>114.25792099378783</v>
      </c>
      <c r="CQ25" s="75">
        <f t="shared" si="21"/>
        <v>0</v>
      </c>
      <c r="CR25" s="76">
        <f t="shared" si="9"/>
        <v>20.270748761643311</v>
      </c>
      <c r="CS25" s="75">
        <f t="shared" si="22"/>
        <v>0</v>
      </c>
      <c r="CT25" s="76">
        <f t="shared" si="10"/>
        <v>2965.6914089338043</v>
      </c>
      <c r="CU25" s="77">
        <f t="shared" si="23"/>
        <v>0.19597622269437295</v>
      </c>
      <c r="CV25" s="18"/>
      <c r="CW25" s="1078">
        <f t="shared" si="24"/>
        <v>119.02500000000001</v>
      </c>
      <c r="CX25" s="1081">
        <f>VLOOKUP($AX25&amp;"_"&amp;$CW$14,データシート1!$A:$BS,MATCH($CW$12&amp;"_"&amp;CX$20,データシート1!$A$1:$BS$1,0),0)</f>
        <v>119.02500000000001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581.20499999999993</v>
      </c>
      <c r="DB25" s="1081">
        <f>VLOOKUP($AX25&amp;"_"&amp;$CW$14,データシート1!$A:$BS,MATCH($CW$12&amp;"_"&amp;DB$20,データシート1!$A$1:$BS$1,0),0)</f>
        <v>4.7370000000000001</v>
      </c>
      <c r="DC25" s="1081">
        <f>VLOOKUP($AX25&amp;"_"&amp;$CW$14,データシート1!$A:$BS,MATCH($CW$12&amp;"_"&amp;DC$20,データシート1!$A$1:$BS$1,0),0)</f>
        <v>0</v>
      </c>
      <c r="DD25" s="1080">
        <f t="shared" si="11"/>
        <v>704.96699999999987</v>
      </c>
      <c r="DE25" s="18"/>
      <c r="DF25" s="138">
        <f>VLOOKUP($AX25&amp;"_"&amp;$DF$14,データシート1!$A:$BS,MATCH($DF$12&amp;"_"&amp;DF$20,データシート1!$A$1:$BS$1,0),0)</f>
        <v>19</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95</v>
      </c>
      <c r="DJ25" s="74">
        <f>VLOOKUP($AX25&amp;"_"&amp;$DF$14,データシート1!$A:$BS,MATCH($DF$12&amp;"_"&amp;DJ$20,データシート1!$A$1:$BS$1,0),0)</f>
        <v>6</v>
      </c>
      <c r="DK25" s="74">
        <f>VLOOKUP($AX25&amp;"_"&amp;$DF$14,データシート1!$A:$BS,MATCH($DF$12&amp;"_"&amp;DK$20,データシート1!$A$1:$BS$1,0),0)</f>
        <v>0</v>
      </c>
      <c r="DL25" s="78">
        <f t="shared" si="12"/>
        <v>120</v>
      </c>
      <c r="DM25" s="18"/>
      <c r="DN25" s="139">
        <f t="shared" si="26"/>
        <v>0.17</v>
      </c>
      <c r="DO25" s="140">
        <f t="shared" si="27"/>
        <v>0</v>
      </c>
      <c r="DP25" s="140">
        <f t="shared" si="13"/>
        <v>0</v>
      </c>
      <c r="DQ25" s="140">
        <f t="shared" si="13"/>
        <v>0.82</v>
      </c>
      <c r="DR25" s="140">
        <f t="shared" si="13"/>
        <v>0.01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14130</v>
      </c>
      <c r="AY26" s="20" t="str">
        <f>IF(IFERROR(比較地域マスタ!$Z11,"")=0,"",IFERROR(比較地域マスタ!$Z11,""))</f>
        <v>川崎市</v>
      </c>
      <c r="BB26" s="122" t="str">
        <f t="shared" si="0"/>
        <v>14130</v>
      </c>
      <c r="BC26" s="123" t="str">
        <f t="shared" si="0"/>
        <v>川崎市</v>
      </c>
      <c r="BD26" s="40">
        <f t="shared" si="14"/>
        <v>9741.8039330140473</v>
      </c>
      <c r="BE26" s="40">
        <f t="shared" si="15"/>
        <v>4818.681682909737</v>
      </c>
      <c r="BF26" s="40">
        <f>VLOOKUP($AX26&amp;"_"&amp;$BC$14,データシート1!$A:$BS,MATCH($BC$12&amp;"_"&amp;BF$20,データシート1!$A$1:$BS$1,0),0)</f>
        <v>4728.826860379103</v>
      </c>
      <c r="BG26" s="40">
        <f>VLOOKUP($AX26&amp;"_"&amp;$BC$14,データシート1!$A:$BS,MATCH($BC$12&amp;"_"&amp;BG$20,データシート1!$A$1:$BS$1,0),0)</f>
        <v>56.830253698365141</v>
      </c>
      <c r="BH26" s="40">
        <f>VLOOKUP($AX26&amp;"_"&amp;$BC$14,データシート1!$A:$BS,MATCH($BC$12&amp;"_"&amp;BH$20,データシート1!$A$1:$BS$1,0),0)</f>
        <v>33.024568832267981</v>
      </c>
      <c r="BI26" s="40">
        <f>VLOOKUP($AX26&amp;"_"&amp;$BC$14,データシート1!$A:$BS,MATCH($BC$12&amp;"_"&amp;BI$20,データシート1!$A$1:$BS$1,0),0)</f>
        <v>1716.8821269354062</v>
      </c>
      <c r="BJ26" s="40">
        <f>VLOOKUP($AX26&amp;"_"&amp;$BC$14,データシート1!$A:$BS,MATCH($BC$12&amp;"_"&amp;BJ$20,データシート1!$A$1:$BS$1,0),0)</f>
        <v>1974.0296131097191</v>
      </c>
      <c r="BK26" s="40">
        <f t="shared" si="1"/>
        <v>1062.3871623920975</v>
      </c>
      <c r="BL26" s="40">
        <f t="shared" si="2"/>
        <v>863.70258917721503</v>
      </c>
      <c r="BM26" s="40">
        <f>VLOOKUP($AX26&amp;"_"&amp;$BC$14,データシート1!$A:$BS,MATCH($BC$12&amp;"_"&amp;BM$20,データシート1!$A$1:$BS$1,0),0)</f>
        <v>511.69320240858281</v>
      </c>
      <c r="BN26" s="40">
        <f>VLOOKUP($AX26&amp;"_"&amp;$BC$14,データシート1!$A:$BS,MATCH($BC$12&amp;"_"&amp;BN$20,データシート1!$A$1:$BS$1,0),0)</f>
        <v>352.00938676863217</v>
      </c>
      <c r="BO26" s="40">
        <f>VLOOKUP($AX26&amp;"_"&amp;$BC$14,データシート1!$A:$BS,MATCH($BC$12&amp;"_"&amp;BO$20,データシート1!$A$1:$BS$1,0),0)</f>
        <v>89.716120472524565</v>
      </c>
      <c r="BP26" s="40">
        <f>VLOOKUP($AX26&amp;"_"&amp;$BC$14,データシート1!$A:$BS,MATCH($BC$12&amp;"_"&amp;BP$20,データシート1!$A$1:$BS$1,0),0)</f>
        <v>108.96845274235774</v>
      </c>
      <c r="BQ26" s="40">
        <f>VLOOKUP($AX26&amp;"_"&amp;$BC$14,データシート1!$A:$BS,MATCH($BC$12&amp;"_"&amp;BQ$20,データシート1!$A$1:$BS$1,0),0)</f>
        <v>169.823347667088</v>
      </c>
      <c r="BR26" s="41">
        <f t="shared" si="3"/>
        <v>9741.8039330140473</v>
      </c>
      <c r="BT26" s="134" t="str">
        <f t="shared" si="4"/>
        <v>川崎市</v>
      </c>
      <c r="BU26" s="38">
        <f t="shared" si="25"/>
        <v>9741.8039330140473</v>
      </c>
      <c r="BV26" s="69">
        <f t="shared" si="16"/>
        <v>0.49463956737824327</v>
      </c>
      <c r="BW26" s="69">
        <f t="shared" si="5"/>
        <v>0.48541593455330778</v>
      </c>
      <c r="BX26" s="69">
        <f t="shared" si="5"/>
        <v>5.8336478632846234E-3</v>
      </c>
      <c r="BY26" s="69">
        <f t="shared" si="5"/>
        <v>3.3899849616507737E-3</v>
      </c>
      <c r="BZ26" s="69">
        <f t="shared" si="5"/>
        <v>0.17623862466755832</v>
      </c>
      <c r="CA26" s="69">
        <f t="shared" si="5"/>
        <v>0.20263491512284706</v>
      </c>
      <c r="CB26" s="69">
        <f t="shared" si="5"/>
        <v>0.10905445949202164</v>
      </c>
      <c r="CC26" s="69">
        <f t="shared" si="5"/>
        <v>8.8659410014423415E-2</v>
      </c>
      <c r="CD26" s="69">
        <f t="shared" si="5"/>
        <v>5.2525508204338128E-2</v>
      </c>
      <c r="CE26" s="69">
        <f t="shared" si="5"/>
        <v>3.613390181008528E-2</v>
      </c>
      <c r="CF26" s="69">
        <f t="shared" si="5"/>
        <v>9.2093950041927213E-3</v>
      </c>
      <c r="CG26" s="69">
        <f t="shared" si="5"/>
        <v>1.1185654473405486E-2</v>
      </c>
      <c r="CH26" s="69">
        <f t="shared" si="5"/>
        <v>1.7432433339329773E-2</v>
      </c>
      <c r="CI26" s="135">
        <f t="shared" si="6"/>
        <v>1</v>
      </c>
      <c r="CK26" s="136" t="str">
        <f t="shared" si="7"/>
        <v>川崎市</v>
      </c>
      <c r="CL26" s="137">
        <f t="shared" si="17"/>
        <v>4818.681682909737</v>
      </c>
      <c r="CM26" s="75">
        <f t="shared" si="18"/>
        <v>1</v>
      </c>
      <c r="CN26" s="76">
        <f t="shared" si="19"/>
        <v>4728.826860379103</v>
      </c>
      <c r="CO26" s="75">
        <f t="shared" si="20"/>
        <v>1</v>
      </c>
      <c r="CP26" s="76">
        <f t="shared" si="8"/>
        <v>56.830253698365141</v>
      </c>
      <c r="CQ26" s="75">
        <f t="shared" si="21"/>
        <v>0</v>
      </c>
      <c r="CR26" s="76">
        <f t="shared" si="9"/>
        <v>33.024568832267981</v>
      </c>
      <c r="CS26" s="75">
        <f t="shared" si="22"/>
        <v>0.11815445705947852</v>
      </c>
      <c r="CT26" s="76">
        <f t="shared" si="10"/>
        <v>1716.8821269354062</v>
      </c>
      <c r="CU26" s="77">
        <f t="shared" si="23"/>
        <v>0.40758010641596426</v>
      </c>
      <c r="CV26" s="18"/>
      <c r="CW26" s="1078">
        <f t="shared" si="24"/>
        <v>11591.874</v>
      </c>
      <c r="CX26" s="1081">
        <f>VLOOKUP($AX26&amp;"_"&amp;$CW$14,データシート1!$A:$BS,MATCH($CW$12&amp;"_"&amp;CX$20,データシート1!$A$1:$BS$1,0),0)</f>
        <v>11587.972</v>
      </c>
      <c r="CY26" s="1081">
        <f>VLOOKUP($AX26&amp;"_"&amp;$CW$14,データシート1!$A:$BS,MATCH($CW$12&amp;"_"&amp;CY$20,データシート1!$A$1:$BS$1,0),0)</f>
        <v>0</v>
      </c>
      <c r="CZ26" s="1081">
        <f>VLOOKUP($AX26&amp;"_"&amp;$CW$14,データシート1!$A:$BS,MATCH($CW$12&amp;"_"&amp;CZ$20,データシート1!$A$1:$BS$1,0),0)</f>
        <v>3.9020000000000001</v>
      </c>
      <c r="DA26" s="1081">
        <f>VLOOKUP($AX26&amp;"_"&amp;$CW$14,データシート1!$A:$BS,MATCH($CW$12&amp;"_"&amp;DA$20,データシート1!$A$1:$BS$1,0),0)</f>
        <v>699.76699999999994</v>
      </c>
      <c r="DB26" s="1081">
        <f>VLOOKUP($AX26&amp;"_"&amp;$CW$14,データシート1!$A:$BS,MATCH($CW$12&amp;"_"&amp;DB$20,データシート1!$A$1:$BS$1,0),0)</f>
        <v>2102.48</v>
      </c>
      <c r="DC26" s="1081">
        <f>VLOOKUP($AX26&amp;"_"&amp;$CW$14,データシート1!$A:$BS,MATCH($CW$12&amp;"_"&amp;DC$20,データシート1!$A$1:$BS$1,0),0)</f>
        <v>0</v>
      </c>
      <c r="DD26" s="1080">
        <f t="shared" si="11"/>
        <v>14394.120999999999</v>
      </c>
      <c r="DE26" s="18"/>
      <c r="DF26" s="138">
        <f>VLOOKUP($AX26&amp;"_"&amp;$DF$14,データシート1!$A:$BS,MATCH($DF$12&amp;"_"&amp;DF$20,データシート1!$A$1:$BS$1,0),0)</f>
        <v>73</v>
      </c>
      <c r="DG26" s="74">
        <f>VLOOKUP($AX26&amp;"_"&amp;$DF$14,データシート1!$A:$BS,MATCH($DF$12&amp;"_"&amp;DG$20,データシート1!$A$1:$BS$1,0),0)</f>
        <v>0</v>
      </c>
      <c r="DH26" s="74">
        <f>VLOOKUP($AX26&amp;"_"&amp;$DF$14,データシート1!$A:$BS,MATCH($DF$12&amp;"_"&amp;DH$20,データシート1!$A$1:$BS$1,0),0)</f>
        <v>1</v>
      </c>
      <c r="DI26" s="74">
        <f>VLOOKUP($AX26&amp;"_"&amp;$DF$14,データシート1!$A:$BS,MATCH($DF$12&amp;"_"&amp;DI$20,データシート1!$A$1:$BS$1,0),0)</f>
        <v>79</v>
      </c>
      <c r="DJ26" s="74">
        <f>VLOOKUP($AX26&amp;"_"&amp;$DF$14,データシート1!$A:$BS,MATCH($DF$12&amp;"_"&amp;DJ$20,データシート1!$A$1:$BS$1,0),0)</f>
        <v>8</v>
      </c>
      <c r="DK26" s="74">
        <f>VLOOKUP($AX26&amp;"_"&amp;$DF$14,データシート1!$A:$BS,MATCH($DF$12&amp;"_"&amp;DK$20,データシート1!$A$1:$BS$1,0),0)</f>
        <v>0</v>
      </c>
      <c r="DL26" s="78">
        <f t="shared" si="12"/>
        <v>161</v>
      </c>
      <c r="DM26" s="18"/>
      <c r="DN26" s="139">
        <f t="shared" si="26"/>
        <v>0.81</v>
      </c>
      <c r="DO26" s="140">
        <f t="shared" si="27"/>
        <v>0</v>
      </c>
      <c r="DP26" s="140">
        <f t="shared" si="13"/>
        <v>0</v>
      </c>
      <c r="DQ26" s="140">
        <f t="shared" si="13"/>
        <v>0.05</v>
      </c>
      <c r="DR26" s="140">
        <f t="shared" si="13"/>
        <v>0.15</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28100</v>
      </c>
      <c r="AY27" s="20" t="str">
        <f>IF(IFERROR(比較地域マスタ!$Z12,"")=0,"",IFERROR(比較地域マスタ!$Z12,""))</f>
        <v>神戸市</v>
      </c>
      <c r="BB27" s="122" t="str">
        <f t="shared" si="0"/>
        <v>28100</v>
      </c>
      <c r="BC27" s="123" t="str">
        <f t="shared" si="0"/>
        <v>神戸市</v>
      </c>
      <c r="BD27" s="40">
        <f t="shared" si="14"/>
        <v>11405.285421409088</v>
      </c>
      <c r="BE27" s="40">
        <f t="shared" si="15"/>
        <v>5968.4701424577115</v>
      </c>
      <c r="BF27" s="40">
        <f>VLOOKUP($AX27&amp;"_"&amp;$BC$14,データシート1!$A:$BS,MATCH($BC$12&amp;"_"&amp;BF$20,データシート1!$A$1:$BS$1,0),0)</f>
        <v>5885.0449618977336</v>
      </c>
      <c r="BG27" s="40">
        <f>VLOOKUP($AX27&amp;"_"&amp;$BC$14,データシート1!$A:$BS,MATCH($BC$12&amp;"_"&amp;BG$20,データシート1!$A$1:$BS$1,0),0)</f>
        <v>52.414176522391202</v>
      </c>
      <c r="BH27" s="40">
        <f>VLOOKUP($AX27&amp;"_"&amp;$BC$14,データシート1!$A:$BS,MATCH($BC$12&amp;"_"&amp;BH$20,データシート1!$A$1:$BS$1,0),0)</f>
        <v>31.011004037586488</v>
      </c>
      <c r="BI27" s="40">
        <f>VLOOKUP($AX27&amp;"_"&amp;$BC$14,データシート1!$A:$BS,MATCH($BC$12&amp;"_"&amp;BI$20,データシート1!$A$1:$BS$1,0),0)</f>
        <v>2016.7639080889219</v>
      </c>
      <c r="BJ27" s="40">
        <f>VLOOKUP($AX27&amp;"_"&amp;$BC$14,データシート1!$A:$BS,MATCH($BC$12&amp;"_"&amp;BJ$20,データシート1!$A$1:$BS$1,0),0)</f>
        <v>1498.3444039912504</v>
      </c>
      <c r="BK27" s="40">
        <f t="shared" si="1"/>
        <v>1558.5668329347936</v>
      </c>
      <c r="BL27" s="40">
        <f t="shared" si="2"/>
        <v>1251.8299645768052</v>
      </c>
      <c r="BM27" s="40">
        <f>VLOOKUP($AX27&amp;"_"&amp;$BC$14,データシート1!$A:$BS,MATCH($BC$12&amp;"_"&amp;BM$20,データシート1!$A$1:$BS$1,0),0)</f>
        <v>744.61357806374951</v>
      </c>
      <c r="BN27" s="40">
        <f>VLOOKUP($AX27&amp;"_"&amp;$BC$14,データシート1!$A:$BS,MATCH($BC$12&amp;"_"&amp;BN$20,データシート1!$A$1:$BS$1,0),0)</f>
        <v>507.21638651305574</v>
      </c>
      <c r="BO27" s="40">
        <f>VLOOKUP($AX27&amp;"_"&amp;$BC$14,データシート1!$A:$BS,MATCH($BC$12&amp;"_"&amp;BO$20,データシート1!$A$1:$BS$1,0),0)</f>
        <v>90.0270332734828</v>
      </c>
      <c r="BP27" s="40">
        <f>VLOOKUP($AX27&amp;"_"&amp;$BC$14,データシート1!$A:$BS,MATCH($BC$12&amp;"_"&amp;BP$20,データシート1!$A$1:$BS$1,0),0)</f>
        <v>216.70983508450556</v>
      </c>
      <c r="BQ27" s="40">
        <f>VLOOKUP($AX27&amp;"_"&amp;$BC$14,データシート1!$A:$BS,MATCH($BC$12&amp;"_"&amp;BQ$20,データシート1!$A$1:$BS$1,0),0)</f>
        <v>363.14013393640988</v>
      </c>
      <c r="BR27" s="41">
        <f t="shared" si="3"/>
        <v>11405.285421409088</v>
      </c>
      <c r="BT27" s="134" t="str">
        <f t="shared" si="4"/>
        <v>神戸市</v>
      </c>
      <c r="BU27" s="38">
        <f t="shared" si="25"/>
        <v>11405.285421409088</v>
      </c>
      <c r="BV27" s="69">
        <f t="shared" si="16"/>
        <v>0.52330738968217116</v>
      </c>
      <c r="BW27" s="69">
        <f t="shared" si="5"/>
        <v>0.51599278268396498</v>
      </c>
      <c r="BX27" s="69">
        <f t="shared" si="5"/>
        <v>4.5956041068471211E-3</v>
      </c>
      <c r="BY27" s="69">
        <f t="shared" si="5"/>
        <v>2.7190028913590463E-3</v>
      </c>
      <c r="BZ27" s="69">
        <f t="shared" si="5"/>
        <v>0.17682713177025927</v>
      </c>
      <c r="CA27" s="69">
        <f t="shared" si="5"/>
        <v>0.13137281081792818</v>
      </c>
      <c r="CB27" s="69">
        <f t="shared" si="5"/>
        <v>0.13665303193633163</v>
      </c>
      <c r="CC27" s="69">
        <f t="shared" si="5"/>
        <v>0.10975875818302366</v>
      </c>
      <c r="CD27" s="69">
        <f t="shared" si="5"/>
        <v>6.5286711428196323E-2</v>
      </c>
      <c r="CE27" s="69">
        <f t="shared" si="5"/>
        <v>4.4472046754827355E-2</v>
      </c>
      <c r="CF27" s="69">
        <f t="shared" si="5"/>
        <v>7.8934485150622593E-3</v>
      </c>
      <c r="CG27" s="69">
        <f t="shared" si="5"/>
        <v>1.9000825238245703E-2</v>
      </c>
      <c r="CH27" s="69">
        <f t="shared" si="5"/>
        <v>3.183963579330968E-2</v>
      </c>
      <c r="CI27" s="135">
        <f t="shared" si="6"/>
        <v>1</v>
      </c>
      <c r="CK27" s="136" t="str">
        <f t="shared" si="7"/>
        <v>神戸市</v>
      </c>
      <c r="CL27" s="137">
        <f t="shared" si="17"/>
        <v>5968.4701424577115</v>
      </c>
      <c r="CM27" s="75">
        <f t="shared" si="18"/>
        <v>0.15836051407485061</v>
      </c>
      <c r="CN27" s="76">
        <f t="shared" si="19"/>
        <v>5885.0449618977336</v>
      </c>
      <c r="CO27" s="75">
        <f t="shared" si="20"/>
        <v>0.16060539997900267</v>
      </c>
      <c r="CP27" s="76">
        <f t="shared" si="8"/>
        <v>52.414176522391202</v>
      </c>
      <c r="CQ27" s="75">
        <f t="shared" si="21"/>
        <v>0</v>
      </c>
      <c r="CR27" s="76">
        <f t="shared" si="9"/>
        <v>31.011004037586488</v>
      </c>
      <c r="CS27" s="75">
        <f t="shared" si="22"/>
        <v>0</v>
      </c>
      <c r="CT27" s="76">
        <f t="shared" si="10"/>
        <v>2016.7639080889219</v>
      </c>
      <c r="CU27" s="77">
        <f t="shared" si="23"/>
        <v>0.39750959286041165</v>
      </c>
      <c r="CV27" s="18"/>
      <c r="CW27" s="1078">
        <f t="shared" si="24"/>
        <v>945.17</v>
      </c>
      <c r="CX27" s="1081">
        <f>VLOOKUP($AX27&amp;"_"&amp;$CW$14,データシート1!$A:$BS,MATCH($CW$12&amp;"_"&amp;CX$20,データシート1!$A$1:$BS$1,0),0)</f>
        <v>945.17</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801.68299999999999</v>
      </c>
      <c r="DB27" s="1081">
        <f>VLOOKUP($AX27&amp;"_"&amp;$CW$14,データシート1!$A:$BS,MATCH($CW$12&amp;"_"&amp;DB$20,データシート1!$A$1:$BS$1,0),0)</f>
        <v>354.14299999999997</v>
      </c>
      <c r="DC27" s="1081">
        <f>VLOOKUP($AX27&amp;"_"&amp;$CW$14,データシート1!$A:$BS,MATCH($CW$12&amp;"_"&amp;DC$20,データシート1!$A$1:$BS$1,0),0)</f>
        <v>0</v>
      </c>
      <c r="DD27" s="1080">
        <f t="shared" si="11"/>
        <v>2100.9960000000001</v>
      </c>
      <c r="DE27" s="18"/>
      <c r="DF27" s="138">
        <f>VLOOKUP($AX27&amp;"_"&amp;$DF$14,データシート1!$A:$BS,MATCH($DF$12&amp;"_"&amp;DF$20,データシート1!$A$1:$BS$1,0),0)</f>
        <v>74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93</v>
      </c>
      <c r="DJ27" s="74">
        <f>VLOOKUP($AX27&amp;"_"&amp;$DF$14,データシート1!$A:$BS,MATCH($DF$12&amp;"_"&amp;DJ$20,データシート1!$A$1:$BS$1,0),0)</f>
        <v>7</v>
      </c>
      <c r="DK27" s="74">
        <f>VLOOKUP($AX27&amp;"_"&amp;$DF$14,データシート1!$A:$BS,MATCH($DF$12&amp;"_"&amp;DK$20,データシート1!$A$1:$BS$1,0),0)</f>
        <v>0</v>
      </c>
      <c r="DL27" s="78">
        <f t="shared" si="12"/>
        <v>174</v>
      </c>
      <c r="DM27" s="18"/>
      <c r="DN27" s="139">
        <f t="shared" si="26"/>
        <v>0.45</v>
      </c>
      <c r="DO27" s="140">
        <f t="shared" si="27"/>
        <v>0</v>
      </c>
      <c r="DP27" s="140">
        <f t="shared" si="13"/>
        <v>0</v>
      </c>
      <c r="DQ27" s="140">
        <f t="shared" si="13"/>
        <v>0.38</v>
      </c>
      <c r="DR27" s="140">
        <f t="shared" si="13"/>
        <v>0.17</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26100</v>
      </c>
      <c r="AY28" s="20" t="str">
        <f>IF(IFERROR(比較地域マスタ!$Z13,"")=0,"",IFERROR(比較地域マスタ!$Z13,""))</f>
        <v>京都市</v>
      </c>
      <c r="BB28" s="122" t="str">
        <f t="shared" si="0"/>
        <v>26100</v>
      </c>
      <c r="BC28" s="123" t="str">
        <f t="shared" si="0"/>
        <v>京都市</v>
      </c>
      <c r="BD28" s="40">
        <f t="shared" si="14"/>
        <v>6335.4737613273583</v>
      </c>
      <c r="BE28" s="40">
        <f t="shared" si="15"/>
        <v>991.38560836070531</v>
      </c>
      <c r="BF28" s="40">
        <f>VLOOKUP($AX28&amp;"_"&amp;$BC$14,データシート1!$A:$BS,MATCH($BC$12&amp;"_"&amp;BF$20,データシート1!$A$1:$BS$1,0),0)</f>
        <v>905.11659113976975</v>
      </c>
      <c r="BG28" s="40">
        <f>VLOOKUP($AX28&amp;"_"&amp;$BC$14,データシート1!$A:$BS,MATCH($BC$12&amp;"_"&amp;BG$20,データシート1!$A$1:$BS$1,0),0)</f>
        <v>56.595050065507557</v>
      </c>
      <c r="BH28" s="40">
        <f>VLOOKUP($AX28&amp;"_"&amp;$BC$14,データシート1!$A:$BS,MATCH($BC$12&amp;"_"&amp;BH$20,データシート1!$A$1:$BS$1,0),0)</f>
        <v>29.673967155427999</v>
      </c>
      <c r="BI28" s="40">
        <f>VLOOKUP($AX28&amp;"_"&amp;$BC$14,データシート1!$A:$BS,MATCH($BC$12&amp;"_"&amp;BI$20,データシート1!$A$1:$BS$1,0),0)</f>
        <v>2203.0771839781269</v>
      </c>
      <c r="BJ28" s="40">
        <f>VLOOKUP($AX28&amp;"_"&amp;$BC$14,データシート1!$A:$BS,MATCH($BC$12&amp;"_"&amp;BJ$20,データシート1!$A$1:$BS$1,0),0)</f>
        <v>1772.0021288347991</v>
      </c>
      <c r="BK28" s="40">
        <f t="shared" si="1"/>
        <v>1246.481930745337</v>
      </c>
      <c r="BL28" s="40">
        <f t="shared" si="2"/>
        <v>1163.891037789102</v>
      </c>
      <c r="BM28" s="40">
        <f>VLOOKUP($AX28&amp;"_"&amp;$BC$14,データシート1!$A:$BS,MATCH($BC$12&amp;"_"&amp;BM$20,データシート1!$A$1:$BS$1,0),0)</f>
        <v>661.20032160987626</v>
      </c>
      <c r="BN28" s="40">
        <f>VLOOKUP($AX28&amp;"_"&amp;$BC$14,データシート1!$A:$BS,MATCH($BC$12&amp;"_"&amp;BN$20,データシート1!$A$1:$BS$1,0),0)</f>
        <v>502.69071617922589</v>
      </c>
      <c r="BO28" s="40">
        <f>VLOOKUP($AX28&amp;"_"&amp;$BC$14,データシート1!$A:$BS,MATCH($BC$12&amp;"_"&amp;BO$20,データシート1!$A$1:$BS$1,0),0)</f>
        <v>82.590892956234839</v>
      </c>
      <c r="BP28" s="40">
        <f>VLOOKUP($AX28&amp;"_"&amp;$BC$14,データシート1!$A:$BS,MATCH($BC$12&amp;"_"&amp;BP$20,データシート1!$A$1:$BS$1,0),0)</f>
        <v>0</v>
      </c>
      <c r="BQ28" s="40">
        <f>VLOOKUP($AX28&amp;"_"&amp;$BC$14,データシート1!$A:$BS,MATCH($BC$12&amp;"_"&amp;BQ$20,データシート1!$A$1:$BS$1,0),0)</f>
        <v>122.52690940839</v>
      </c>
      <c r="BR28" s="41">
        <f t="shared" si="3"/>
        <v>6335.4737613273583</v>
      </c>
      <c r="BT28" s="134" t="str">
        <f t="shared" si="4"/>
        <v>京都市</v>
      </c>
      <c r="BU28" s="38">
        <f t="shared" si="25"/>
        <v>6335.4737613273583</v>
      </c>
      <c r="BV28" s="69">
        <f t="shared" si="16"/>
        <v>0.15648168482872826</v>
      </c>
      <c r="BW28" s="69">
        <f t="shared" si="5"/>
        <v>0.14286486302961768</v>
      </c>
      <c r="BX28" s="69">
        <f t="shared" si="5"/>
        <v>8.9330415052733501E-3</v>
      </c>
      <c r="BY28" s="69">
        <f t="shared" si="5"/>
        <v>4.683780293837243E-3</v>
      </c>
      <c r="BZ28" s="69">
        <f t="shared" si="5"/>
        <v>0.34773677028323063</v>
      </c>
      <c r="CA28" s="69">
        <f t="shared" si="5"/>
        <v>0.27969528335060823</v>
      </c>
      <c r="CB28" s="69">
        <f t="shared" si="5"/>
        <v>0.19674644354997439</v>
      </c>
      <c r="CC28" s="69">
        <f t="shared" si="5"/>
        <v>0.18371018200622344</v>
      </c>
      <c r="CD28" s="69">
        <f t="shared" si="5"/>
        <v>0.10436477941806625</v>
      </c>
      <c r="CE28" s="69">
        <f t="shared" si="5"/>
        <v>7.9345402588157213E-2</v>
      </c>
      <c r="CF28" s="69">
        <f t="shared" si="5"/>
        <v>1.3036261543750921E-2</v>
      </c>
      <c r="CG28" s="69">
        <f t="shared" si="5"/>
        <v>0</v>
      </c>
      <c r="CH28" s="69">
        <f t="shared" si="5"/>
        <v>1.9339817987458468E-2</v>
      </c>
      <c r="CI28" s="135">
        <f t="shared" si="6"/>
        <v>1</v>
      </c>
      <c r="CK28" s="136" t="str">
        <f t="shared" si="7"/>
        <v>京都市</v>
      </c>
      <c r="CL28" s="137">
        <f t="shared" si="17"/>
        <v>991.38560836070531</v>
      </c>
      <c r="CM28" s="75">
        <f t="shared" si="18"/>
        <v>0.34760238306245211</v>
      </c>
      <c r="CN28" s="76">
        <f t="shared" si="19"/>
        <v>905.11659113976975</v>
      </c>
      <c r="CO28" s="75">
        <f t="shared" si="20"/>
        <v>0.3807332705790441</v>
      </c>
      <c r="CP28" s="76">
        <f t="shared" si="8"/>
        <v>56.595050065507557</v>
      </c>
      <c r="CQ28" s="75">
        <f t="shared" si="21"/>
        <v>0</v>
      </c>
      <c r="CR28" s="76">
        <f t="shared" si="9"/>
        <v>29.673967155427999</v>
      </c>
      <c r="CS28" s="75">
        <f t="shared" si="22"/>
        <v>0</v>
      </c>
      <c r="CT28" s="76">
        <f t="shared" si="10"/>
        <v>2203.0771839781269</v>
      </c>
      <c r="CU28" s="77">
        <f t="shared" si="23"/>
        <v>0.2852213279542723</v>
      </c>
      <c r="CV28" s="18"/>
      <c r="CW28" s="1078">
        <f t="shared" si="24"/>
        <v>344.608</v>
      </c>
      <c r="CX28" s="1081">
        <f>VLOOKUP($AX28&amp;"_"&amp;$CW$14,データシート1!$A:$BS,MATCH($CW$12&amp;"_"&amp;CX$20,データシート1!$A$1:$BS$1,0),0)</f>
        <v>344.608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628.3646</v>
      </c>
      <c r="DB28" s="1081">
        <f>VLOOKUP($AX28&amp;"_"&amp;$CW$14,データシート1!$A:$BS,MATCH($CW$12&amp;"_"&amp;DB$20,データシート1!$A$1:$BS$1,0),0)</f>
        <v>0</v>
      </c>
      <c r="DC28" s="1081">
        <f>VLOOKUP($AX28&amp;"_"&amp;$CW$14,データシート1!$A:$BS,MATCH($CW$12&amp;"_"&amp;DC$20,データシート1!$A$1:$BS$1,0),0)</f>
        <v>0</v>
      </c>
      <c r="DD28" s="1080">
        <f t="shared" si="11"/>
        <v>972.97260000000006</v>
      </c>
      <c r="DE28" s="18"/>
      <c r="DF28" s="138">
        <f>VLOOKUP($AX28&amp;"_"&amp;$DF$14,データシート1!$A:$BS,MATCH($DF$12&amp;"_"&amp;DF$20,データシート1!$A$1:$BS$1,0),0)</f>
        <v>36</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70</v>
      </c>
      <c r="DJ28" s="74">
        <f>VLOOKUP($AX28&amp;"_"&amp;$DF$14,データシート1!$A:$BS,MATCH($DF$12&amp;"_"&amp;DJ$20,データシート1!$A$1:$BS$1,0),0)</f>
        <v>0</v>
      </c>
      <c r="DK28" s="74">
        <f>VLOOKUP($AX28&amp;"_"&amp;$DF$14,データシート1!$A:$BS,MATCH($DF$12&amp;"_"&amp;DK$20,データシート1!$A$1:$BS$1,0),0)</f>
        <v>0</v>
      </c>
      <c r="DL28" s="78">
        <f t="shared" si="12"/>
        <v>106</v>
      </c>
      <c r="DM28" s="18"/>
      <c r="DN28" s="139">
        <f t="shared" si="26"/>
        <v>0.35</v>
      </c>
      <c r="DO28" s="140">
        <f t="shared" si="27"/>
        <v>0</v>
      </c>
      <c r="DP28" s="140">
        <f t="shared" si="13"/>
        <v>0</v>
      </c>
      <c r="DQ28" s="140">
        <f t="shared" si="13"/>
        <v>0.65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11100</v>
      </c>
      <c r="AY29" s="20" t="str">
        <f>IF(IFERROR(比較地域マスタ!$Z14,"")=0,"",IFERROR(比較地域マスタ!$Z14,""))</f>
        <v>さいたま市</v>
      </c>
      <c r="BB29" s="122" t="str">
        <f t="shared" si="0"/>
        <v>11100</v>
      </c>
      <c r="BC29" s="123" t="str">
        <f t="shared" si="0"/>
        <v>さいたま市</v>
      </c>
      <c r="BD29" s="40">
        <f t="shared" si="14"/>
        <v>5135.9454175638793</v>
      </c>
      <c r="BE29" s="40">
        <f t="shared" si="15"/>
        <v>558.54623464756196</v>
      </c>
      <c r="BF29" s="40">
        <f>VLOOKUP($AX29&amp;"_"&amp;$BC$14,データシート1!$A:$BS,MATCH($BC$12&amp;"_"&amp;BF$20,データシート1!$A$1:$BS$1,0),0)</f>
        <v>462.30364348110572</v>
      </c>
      <c r="BG29" s="40">
        <f>VLOOKUP($AX29&amp;"_"&amp;$BC$14,データシート1!$A:$BS,MATCH($BC$12&amp;"_"&amp;BG$20,データシート1!$A$1:$BS$1,0),0)</f>
        <v>73.100960987852076</v>
      </c>
      <c r="BH29" s="40">
        <f>VLOOKUP($AX29&amp;"_"&amp;$BC$14,データシート1!$A:$BS,MATCH($BC$12&amp;"_"&amp;BH$20,データシート1!$A$1:$BS$1,0),0)</f>
        <v>23.141630178604171</v>
      </c>
      <c r="BI29" s="40">
        <f>VLOOKUP($AX29&amp;"_"&amp;$BC$14,データシート1!$A:$BS,MATCH($BC$12&amp;"_"&amp;BI$20,データシート1!$A$1:$BS$1,0),0)</f>
        <v>1640.9638047310484</v>
      </c>
      <c r="BJ29" s="40">
        <f>VLOOKUP($AX29&amp;"_"&amp;$BC$14,データシート1!$A:$BS,MATCH($BC$12&amp;"_"&amp;BJ$20,データシート1!$A$1:$BS$1,0),0)</f>
        <v>1549.3928124504739</v>
      </c>
      <c r="BK29" s="40">
        <f t="shared" si="1"/>
        <v>1199.8906682633105</v>
      </c>
      <c r="BL29" s="40">
        <f t="shared" si="2"/>
        <v>1121.7887004824506</v>
      </c>
      <c r="BM29" s="40">
        <f>VLOOKUP($AX29&amp;"_"&amp;$BC$14,データシート1!$A:$BS,MATCH($BC$12&amp;"_"&amp;BM$20,データシート1!$A$1:$BS$1,0),0)</f>
        <v>702.74531522360235</v>
      </c>
      <c r="BN29" s="40">
        <f>VLOOKUP($AX29&amp;"_"&amp;$BC$14,データシート1!$A:$BS,MATCH($BC$12&amp;"_"&amp;BN$20,データシート1!$A$1:$BS$1,0),0)</f>
        <v>419.04338525884833</v>
      </c>
      <c r="BO29" s="40">
        <f>VLOOKUP($AX29&amp;"_"&amp;$BC$14,データシート1!$A:$BS,MATCH($BC$12&amp;"_"&amp;BO$20,データシート1!$A$1:$BS$1,0),0)</f>
        <v>78.101967780859965</v>
      </c>
      <c r="BP29" s="40">
        <f>VLOOKUP($AX29&amp;"_"&amp;$BC$14,データシート1!$A:$BS,MATCH($BC$12&amp;"_"&amp;BP$20,データシート1!$A$1:$BS$1,0),0)</f>
        <v>0</v>
      </c>
      <c r="BQ29" s="40">
        <f>VLOOKUP($AX29&amp;"_"&amp;$BC$14,データシート1!$A:$BS,MATCH($BC$12&amp;"_"&amp;BQ$20,データシート1!$A$1:$BS$1,0),0)</f>
        <v>187.15189747148409</v>
      </c>
      <c r="BR29" s="41">
        <f t="shared" si="3"/>
        <v>5135.9454175638793</v>
      </c>
      <c r="BT29" s="134" t="str">
        <f t="shared" si="4"/>
        <v>さいたま市</v>
      </c>
      <c r="BU29" s="38">
        <f t="shared" si="25"/>
        <v>5135.9454175638793</v>
      </c>
      <c r="BV29" s="69">
        <f t="shared" si="16"/>
        <v>0.10875236966838636</v>
      </c>
      <c r="BW29" s="69">
        <f t="shared" si="5"/>
        <v>9.0013348253297654E-2</v>
      </c>
      <c r="BX29" s="69">
        <f t="shared" si="5"/>
        <v>1.4233204414101013E-2</v>
      </c>
      <c r="BY29" s="69">
        <f t="shared" si="5"/>
        <v>4.5058170009876948E-3</v>
      </c>
      <c r="BZ29" s="69">
        <f t="shared" si="5"/>
        <v>0.31950569395057998</v>
      </c>
      <c r="CA29" s="69">
        <f t="shared" si="5"/>
        <v>0.30167626142440462</v>
      </c>
      <c r="CB29" s="69">
        <f t="shared" si="5"/>
        <v>0.23362605532370548</v>
      </c>
      <c r="CC29" s="69">
        <f t="shared" si="5"/>
        <v>0.21841912428550417</v>
      </c>
      <c r="CD29" s="69">
        <f t="shared" si="5"/>
        <v>0.13682881302055072</v>
      </c>
      <c r="CE29" s="69">
        <f t="shared" si="5"/>
        <v>8.1590311264953475E-2</v>
      </c>
      <c r="CF29" s="69">
        <f t="shared" si="5"/>
        <v>1.5206931038201314E-2</v>
      </c>
      <c r="CG29" s="69">
        <f t="shared" si="5"/>
        <v>0</v>
      </c>
      <c r="CH29" s="69">
        <f t="shared" si="5"/>
        <v>3.6439619632923477E-2</v>
      </c>
      <c r="CI29" s="135">
        <f t="shared" si="6"/>
        <v>1</v>
      </c>
      <c r="CK29" s="136" t="str">
        <f t="shared" si="7"/>
        <v>さいたま市</v>
      </c>
      <c r="CL29" s="137">
        <f t="shared" si="17"/>
        <v>558.54623464756196</v>
      </c>
      <c r="CM29" s="75">
        <f t="shared" si="18"/>
        <v>0.36834372382765829</v>
      </c>
      <c r="CN29" s="76">
        <f t="shared" si="19"/>
        <v>462.30364348110572</v>
      </c>
      <c r="CO29" s="75">
        <f t="shared" si="20"/>
        <v>0.43603809496742291</v>
      </c>
      <c r="CP29" s="76">
        <f t="shared" si="8"/>
        <v>73.100960987852076</v>
      </c>
      <c r="CQ29" s="75">
        <f t="shared" si="21"/>
        <v>5.6839198060480746E-2</v>
      </c>
      <c r="CR29" s="76">
        <f t="shared" si="9"/>
        <v>23.141630178604171</v>
      </c>
      <c r="CS29" s="75">
        <f t="shared" si="22"/>
        <v>0</v>
      </c>
      <c r="CT29" s="76">
        <f t="shared" si="10"/>
        <v>1640.9638047310484</v>
      </c>
      <c r="CU29" s="77">
        <f t="shared" si="23"/>
        <v>0.2958596640585695</v>
      </c>
      <c r="CV29" s="18"/>
      <c r="CW29" s="1078">
        <f t="shared" si="24"/>
        <v>205.73699999999999</v>
      </c>
      <c r="CX29" s="1081">
        <f>VLOOKUP($AX29&amp;"_"&amp;$CW$14,データシート1!$A:$BS,MATCH($CW$12&amp;"_"&amp;CX$20,データシート1!$A$1:$BS$1,0),0)</f>
        <v>201.58199999999999</v>
      </c>
      <c r="CY29" s="1081">
        <f>VLOOKUP($AX29&amp;"_"&amp;$CW$14,データシート1!$A:$BS,MATCH($CW$12&amp;"_"&amp;CY$20,データシート1!$A$1:$BS$1,0),0)</f>
        <v>4.1550000000000002</v>
      </c>
      <c r="CZ29" s="1081">
        <f>VLOOKUP($AX29&amp;"_"&amp;$CW$14,データシート1!$A:$BS,MATCH($CW$12&amp;"_"&amp;CZ$20,データシート1!$A$1:$BS$1,0),0)</f>
        <v>0</v>
      </c>
      <c r="DA29" s="1081">
        <f>VLOOKUP($AX29&amp;"_"&amp;$CW$14,データシート1!$A:$BS,MATCH($CW$12&amp;"_"&amp;DA$20,データシート1!$A$1:$BS$1,0),0)</f>
        <v>485.495</v>
      </c>
      <c r="DB29" s="1081">
        <f>VLOOKUP($AX29&amp;"_"&amp;$CW$14,データシート1!$A:$BS,MATCH($CW$12&amp;"_"&amp;DB$20,データシート1!$A$1:$BS$1,0),0)</f>
        <v>1.2669999999999999</v>
      </c>
      <c r="DC29" s="1081">
        <f>VLOOKUP($AX29&amp;"_"&amp;$CW$14,データシート1!$A:$BS,MATCH($CW$12&amp;"_"&amp;DC$20,データシート1!$A$1:$BS$1,0),0)</f>
        <v>0</v>
      </c>
      <c r="DD29" s="1080">
        <f t="shared" si="11"/>
        <v>692.49900000000002</v>
      </c>
      <c r="DE29" s="18"/>
      <c r="DF29" s="138">
        <f>VLOOKUP($AX29&amp;"_"&amp;$DF$14,データシート1!$A:$BS,MATCH($DF$12&amp;"_"&amp;DF$20,データシート1!$A$1:$BS$1,0),0)</f>
        <v>22</v>
      </c>
      <c r="DG29" s="74">
        <f>VLOOKUP($AX29&amp;"_"&amp;$DF$14,データシート1!$A:$BS,MATCH($DF$12&amp;"_"&amp;DG$20,データシート1!$A$1:$BS$1,0),0)</f>
        <v>1</v>
      </c>
      <c r="DH29" s="74">
        <f>VLOOKUP($AX29&amp;"_"&amp;$DF$14,データシート1!$A:$BS,MATCH($DF$12&amp;"_"&amp;DH$20,データシート1!$A$1:$BS$1,0),0)</f>
        <v>0</v>
      </c>
      <c r="DI29" s="74">
        <f>VLOOKUP($AX29&amp;"_"&amp;$DF$14,データシート1!$A:$BS,MATCH($DF$12&amp;"_"&amp;DI$20,データシート1!$A$1:$BS$1,0),0)</f>
        <v>54</v>
      </c>
      <c r="DJ29" s="74">
        <f>VLOOKUP($AX29&amp;"_"&amp;$DF$14,データシート1!$A:$BS,MATCH($DF$12&amp;"_"&amp;DJ$20,データシート1!$A$1:$BS$1,0),0)</f>
        <v>1</v>
      </c>
      <c r="DK29" s="74">
        <f>VLOOKUP($AX29&amp;"_"&amp;$DF$14,データシート1!$A:$BS,MATCH($DF$12&amp;"_"&amp;DK$20,データシート1!$A$1:$BS$1,0),0)</f>
        <v>0</v>
      </c>
      <c r="DL29" s="78">
        <f t="shared" si="12"/>
        <v>78</v>
      </c>
      <c r="DM29" s="18"/>
      <c r="DN29" s="139">
        <f t="shared" si="26"/>
        <v>0.28999999999999998</v>
      </c>
      <c r="DO29" s="140">
        <f t="shared" si="27"/>
        <v>0.01</v>
      </c>
      <c r="DP29" s="140">
        <f t="shared" si="13"/>
        <v>0</v>
      </c>
      <c r="DQ29" s="140">
        <f t="shared" si="13"/>
        <v>0.7</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34100</v>
      </c>
      <c r="AY30" s="20" t="str">
        <f>IF(IFERROR(比較地域マスタ!$Z15,"")=0,"",IFERROR(比較地域マスタ!$Z15,""))</f>
        <v>広島市</v>
      </c>
      <c r="BB30" s="122" t="str">
        <f t="shared" si="0"/>
        <v>34100</v>
      </c>
      <c r="BC30" s="123" t="str">
        <f t="shared" si="0"/>
        <v>広島市</v>
      </c>
      <c r="BD30" s="40">
        <f t="shared" si="14"/>
        <v>13645.343074248489</v>
      </c>
      <c r="BE30" s="40">
        <f t="shared" si="15"/>
        <v>8249.4701619442003</v>
      </c>
      <c r="BF30" s="40">
        <f>VLOOKUP($AX30&amp;"_"&amp;$BC$14,データシート1!$A:$BS,MATCH($BC$12&amp;"_"&amp;BF$20,データシート1!$A$1:$BS$1,0),0)</f>
        <v>8138.2362847137974</v>
      </c>
      <c r="BG30" s="40">
        <f>VLOOKUP($AX30&amp;"_"&amp;$BC$14,データシート1!$A:$BS,MATCH($BC$12&amp;"_"&amp;BG$20,データシート1!$A$1:$BS$1,0),0)</f>
        <v>85.920714931023042</v>
      </c>
      <c r="BH30" s="40">
        <f>VLOOKUP($AX30&amp;"_"&amp;$BC$14,データシート1!$A:$BS,MATCH($BC$12&amp;"_"&amp;BH$20,データシート1!$A$1:$BS$1,0),0)</f>
        <v>25.313162299381251</v>
      </c>
      <c r="BI30" s="40">
        <f>VLOOKUP($AX30&amp;"_"&amp;$BC$14,データシート1!$A:$BS,MATCH($BC$12&amp;"_"&amp;BI$20,データシート1!$A$1:$BS$1,0),0)</f>
        <v>2250.1616175265676</v>
      </c>
      <c r="BJ30" s="40">
        <f>VLOOKUP($AX30&amp;"_"&amp;$BC$14,データシート1!$A:$BS,MATCH($BC$12&amp;"_"&amp;BJ$20,データシート1!$A$1:$BS$1,0),0)</f>
        <v>1673.7811000796792</v>
      </c>
      <c r="BK30" s="40">
        <f t="shared" si="1"/>
        <v>1365.8567868463624</v>
      </c>
      <c r="BL30" s="40">
        <f t="shared" si="2"/>
        <v>1272.5624983619255</v>
      </c>
      <c r="BM30" s="40">
        <f>VLOOKUP($AX30&amp;"_"&amp;$BC$14,データシート1!$A:$BS,MATCH($BC$12&amp;"_"&amp;BM$20,データシート1!$A$1:$BS$1,0),0)</f>
        <v>786.4496539246428</v>
      </c>
      <c r="BN30" s="40">
        <f>VLOOKUP($AX30&amp;"_"&amp;$BC$14,データシート1!$A:$BS,MATCH($BC$12&amp;"_"&amp;BN$20,データシート1!$A$1:$BS$1,0),0)</f>
        <v>486.11284443728255</v>
      </c>
      <c r="BO30" s="40">
        <f>VLOOKUP($AX30&amp;"_"&amp;$BC$14,データシート1!$A:$BS,MATCH($BC$12&amp;"_"&amp;BO$20,データシート1!$A$1:$BS$1,0),0)</f>
        <v>70.450199147074116</v>
      </c>
      <c r="BP30" s="40">
        <f>VLOOKUP($AX30&amp;"_"&amp;$BC$14,データシート1!$A:$BS,MATCH($BC$12&amp;"_"&amp;BP$20,データシート1!$A$1:$BS$1,0),0)</f>
        <v>22.844089337362998</v>
      </c>
      <c r="BQ30" s="40">
        <f>VLOOKUP($AX30&amp;"_"&amp;$BC$14,データシート1!$A:$BS,MATCH($BC$12&amp;"_"&amp;BQ$20,データシート1!$A$1:$BS$1,0),0)</f>
        <v>106.07340785168</v>
      </c>
      <c r="BR30" s="41">
        <f t="shared" si="3"/>
        <v>13645.343074248489</v>
      </c>
      <c r="BT30" s="134" t="str">
        <f t="shared" si="4"/>
        <v>広島市</v>
      </c>
      <c r="BU30" s="38">
        <f t="shared" si="25"/>
        <v>13645.343074248489</v>
      </c>
      <c r="BV30" s="69">
        <f t="shared" si="16"/>
        <v>0.60456304521303039</v>
      </c>
      <c r="BW30" s="69">
        <f t="shared" si="5"/>
        <v>0.59641126210100859</v>
      </c>
      <c r="BX30" s="69">
        <f t="shared" si="5"/>
        <v>6.2967060969813752E-3</v>
      </c>
      <c r="BY30" s="69">
        <f t="shared" si="5"/>
        <v>1.855077015040559E-3</v>
      </c>
      <c r="BZ30" s="69">
        <f t="shared" si="5"/>
        <v>0.16490326445313611</v>
      </c>
      <c r="CA30" s="69">
        <f t="shared" si="5"/>
        <v>0.12266317460631981</v>
      </c>
      <c r="CB30" s="69">
        <f t="shared" si="5"/>
        <v>0.10009691800450289</v>
      </c>
      <c r="CC30" s="69">
        <f t="shared" si="5"/>
        <v>9.3259839011560458E-2</v>
      </c>
      <c r="CD30" s="69">
        <f t="shared" si="5"/>
        <v>5.7635022413531814E-2</v>
      </c>
      <c r="CE30" s="69">
        <f t="shared" si="5"/>
        <v>3.562481659802863E-2</v>
      </c>
      <c r="CF30" s="69">
        <f t="shared" si="5"/>
        <v>5.1629481768053036E-3</v>
      </c>
      <c r="CG30" s="69">
        <f t="shared" si="5"/>
        <v>1.6741308161371477E-3</v>
      </c>
      <c r="CH30" s="69">
        <f t="shared" si="5"/>
        <v>7.7735977230108553E-3</v>
      </c>
      <c r="CI30" s="135">
        <f t="shared" si="6"/>
        <v>1</v>
      </c>
      <c r="CK30" s="136" t="str">
        <f t="shared" si="7"/>
        <v>広島市</v>
      </c>
      <c r="CL30" s="137">
        <f t="shared" si="17"/>
        <v>8249.4701619442003</v>
      </c>
      <c r="CM30" s="75">
        <f t="shared" si="18"/>
        <v>2.9433284227162512E-2</v>
      </c>
      <c r="CN30" s="76">
        <f t="shared" si="19"/>
        <v>8138.2362847137974</v>
      </c>
      <c r="CO30" s="75">
        <f t="shared" si="20"/>
        <v>2.9835580032994708E-2</v>
      </c>
      <c r="CP30" s="76">
        <f t="shared" si="8"/>
        <v>85.920714931023042</v>
      </c>
      <c r="CQ30" s="75">
        <f t="shared" si="21"/>
        <v>0</v>
      </c>
      <c r="CR30" s="76">
        <f t="shared" si="9"/>
        <v>25.313162299381251</v>
      </c>
      <c r="CS30" s="75">
        <f t="shared" si="22"/>
        <v>0</v>
      </c>
      <c r="CT30" s="76">
        <f t="shared" si="10"/>
        <v>2250.1616175265676</v>
      </c>
      <c r="CU30" s="77">
        <f t="shared" si="23"/>
        <v>0.14200579972172922</v>
      </c>
      <c r="CV30" s="18"/>
      <c r="CW30" s="1078">
        <f t="shared" si="24"/>
        <v>242.809</v>
      </c>
      <c r="CX30" s="1081">
        <f>VLOOKUP($AX30&amp;"_"&amp;$CW$14,データシート1!$A:$BS,MATCH($CW$12&amp;"_"&amp;CX$20,データシート1!$A$1:$BS$1,0),0)</f>
        <v>242.809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319.536</v>
      </c>
      <c r="DB30" s="1081">
        <f>VLOOKUP($AX30&amp;"_"&amp;$CW$14,データシート1!$A:$BS,MATCH($CW$12&amp;"_"&amp;DB$20,データシート1!$A$1:$BS$1,0),0)</f>
        <v>79.766000000000005</v>
      </c>
      <c r="DC30" s="1081">
        <f>VLOOKUP($AX30&amp;"_"&amp;$CW$14,データシート1!$A:$BS,MATCH($CW$12&amp;"_"&amp;DC$20,データシート1!$A$1:$BS$1,0),0)</f>
        <v>0</v>
      </c>
      <c r="DD30" s="1080">
        <f t="shared" si="11"/>
        <v>642.11099999999999</v>
      </c>
      <c r="DE30" s="18"/>
      <c r="DF30" s="138">
        <f>VLOOKUP($AX30&amp;"_"&amp;$DF$14,データシート1!$A:$BS,MATCH($DF$12&amp;"_"&amp;DF$20,データシート1!$A$1:$BS$1,0),0)</f>
        <v>32</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57</v>
      </c>
      <c r="DJ30" s="74">
        <f>VLOOKUP($AX30&amp;"_"&amp;$DF$14,データシート1!$A:$BS,MATCH($DF$12&amp;"_"&amp;DJ$20,データシート1!$A$1:$BS$1,0),0)</f>
        <v>1</v>
      </c>
      <c r="DK30" s="74">
        <f>VLOOKUP($AX30&amp;"_"&amp;$DF$14,データシート1!$A:$BS,MATCH($DF$12&amp;"_"&amp;DK$20,データシート1!$A$1:$BS$1,0),0)</f>
        <v>0</v>
      </c>
      <c r="DL30" s="78">
        <f t="shared" si="12"/>
        <v>90</v>
      </c>
      <c r="DM30" s="18"/>
      <c r="DN30" s="139">
        <f t="shared" si="26"/>
        <v>0.38</v>
      </c>
      <c r="DO30" s="140">
        <f t="shared" si="27"/>
        <v>0</v>
      </c>
      <c r="DP30" s="140">
        <f t="shared" si="13"/>
        <v>0</v>
      </c>
      <c r="DQ30" s="140">
        <f t="shared" si="13"/>
        <v>0.5</v>
      </c>
      <c r="DR30" s="140">
        <f t="shared" si="13"/>
        <v>0.12</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04100</v>
      </c>
      <c r="AY31" s="20" t="str">
        <f>IF(IFERROR(比較地域マスタ!$Z16,"")=0,"",IFERROR(比較地域マスタ!$Z16,""))</f>
        <v>仙台市</v>
      </c>
      <c r="BB31" s="122" t="str">
        <f t="shared" si="0"/>
        <v>04100</v>
      </c>
      <c r="BC31" s="123" t="str">
        <f t="shared" si="0"/>
        <v>仙台市</v>
      </c>
      <c r="BD31" s="40">
        <f t="shared" si="14"/>
        <v>5943.8460764004567</v>
      </c>
      <c r="BE31" s="40">
        <f t="shared" si="15"/>
        <v>997.51565410394085</v>
      </c>
      <c r="BF31" s="40">
        <f>VLOOKUP($AX31&amp;"_"&amp;$BC$14,データシート1!$A:$BS,MATCH($BC$12&amp;"_"&amp;BF$20,データシート1!$A$1:$BS$1,0),0)</f>
        <v>838.83716304880988</v>
      </c>
      <c r="BG31" s="40">
        <f>VLOOKUP($AX31&amp;"_"&amp;$BC$14,データシート1!$A:$BS,MATCH($BC$12&amp;"_"&amp;BG$20,データシート1!$A$1:$BS$1,0),0)</f>
        <v>113.90716439592207</v>
      </c>
      <c r="BH31" s="40">
        <f>VLOOKUP($AX31&amp;"_"&amp;$BC$14,データシート1!$A:$BS,MATCH($BC$12&amp;"_"&amp;BH$20,データシート1!$A$1:$BS$1,0),0)</f>
        <v>44.771326659208853</v>
      </c>
      <c r="BI31" s="40">
        <f>VLOOKUP($AX31&amp;"_"&amp;$BC$14,データシート1!$A:$BS,MATCH($BC$12&amp;"_"&amp;BI$20,データシート1!$A$1:$BS$1,0),0)</f>
        <v>1887.1980931239823</v>
      </c>
      <c r="BJ31" s="40">
        <f>VLOOKUP($AX31&amp;"_"&amp;$BC$14,データシート1!$A:$BS,MATCH($BC$12&amp;"_"&amp;BJ$20,データシート1!$A$1:$BS$1,0),0)</f>
        <v>1575.6187750309844</v>
      </c>
      <c r="BK31" s="40">
        <f t="shared" si="1"/>
        <v>1344.5274665750214</v>
      </c>
      <c r="BL31" s="40">
        <f t="shared" si="2"/>
        <v>1231.9087586834423</v>
      </c>
      <c r="BM31" s="40">
        <f>VLOOKUP($AX31&amp;"_"&amp;$BC$14,データシート1!$A:$BS,MATCH($BC$12&amp;"_"&amp;BM$20,データシート1!$A$1:$BS$1,0),0)</f>
        <v>770.31698014894857</v>
      </c>
      <c r="BN31" s="40">
        <f>VLOOKUP($AX31&amp;"_"&amp;$BC$14,データシート1!$A:$BS,MATCH($BC$12&amp;"_"&amp;BN$20,データシート1!$A$1:$BS$1,0),0)</f>
        <v>461.5917785344937</v>
      </c>
      <c r="BO31" s="40">
        <f>VLOOKUP($AX31&amp;"_"&amp;$BC$14,データシート1!$A:$BS,MATCH($BC$12&amp;"_"&amp;BO$20,データシート1!$A$1:$BS$1,0),0)</f>
        <v>62.850730846011572</v>
      </c>
      <c r="BP31" s="40">
        <f>VLOOKUP($AX31&amp;"_"&amp;$BC$14,データシート1!$A:$BS,MATCH($BC$12&amp;"_"&amp;BP$20,データシート1!$A$1:$BS$1,0),0)</f>
        <v>49.767977045567505</v>
      </c>
      <c r="BQ31" s="40">
        <f>VLOOKUP($AX31&amp;"_"&amp;$BC$14,データシート1!$A:$BS,MATCH($BC$12&amp;"_"&amp;BQ$20,データシート1!$A$1:$BS$1,0),0)</f>
        <v>138.986087566528</v>
      </c>
      <c r="BR31" s="41">
        <f t="shared" si="3"/>
        <v>5943.8460764004567</v>
      </c>
      <c r="BT31" s="134" t="str">
        <f t="shared" si="4"/>
        <v>仙台市</v>
      </c>
      <c r="BU31" s="38">
        <f t="shared" si="25"/>
        <v>5943.8460764004567</v>
      </c>
      <c r="BV31" s="69">
        <f t="shared" si="16"/>
        <v>0.16782326481577195</v>
      </c>
      <c r="BW31" s="69">
        <f t="shared" si="5"/>
        <v>0.1411269996340152</v>
      </c>
      <c r="BX31" s="69">
        <f t="shared" si="5"/>
        <v>1.9163881926246532E-2</v>
      </c>
      <c r="BY31" s="69">
        <f t="shared" si="5"/>
        <v>7.5323832555102086E-3</v>
      </c>
      <c r="BZ31" s="69">
        <f t="shared" si="5"/>
        <v>0.31750453643423648</v>
      </c>
      <c r="CA31" s="69">
        <f t="shared" si="5"/>
        <v>0.26508404739598607</v>
      </c>
      <c r="CB31" s="69">
        <f t="shared" si="5"/>
        <v>0.22620496044023669</v>
      </c>
      <c r="CC31" s="69">
        <f t="shared" si="5"/>
        <v>0.20725785002653971</v>
      </c>
      <c r="CD31" s="69">
        <f t="shared" si="5"/>
        <v>0.12959907949289395</v>
      </c>
      <c r="CE31" s="69">
        <f t="shared" si="5"/>
        <v>7.7658770533645755E-2</v>
      </c>
      <c r="CF31" s="69">
        <f t="shared" si="5"/>
        <v>1.0574084530142048E-2</v>
      </c>
      <c r="CG31" s="69">
        <f t="shared" si="5"/>
        <v>8.373025883554942E-3</v>
      </c>
      <c r="CH31" s="69">
        <f t="shared" si="5"/>
        <v>2.3383190913768885E-2</v>
      </c>
      <c r="CI31" s="135">
        <f t="shared" si="6"/>
        <v>1</v>
      </c>
      <c r="CK31" s="136" t="str">
        <f t="shared" si="7"/>
        <v>仙台市</v>
      </c>
      <c r="CL31" s="137">
        <f t="shared" si="17"/>
        <v>997.51565410394085</v>
      </c>
      <c r="CM31" s="75">
        <f t="shared" si="18"/>
        <v>0.50942959933443765</v>
      </c>
      <c r="CN31" s="76">
        <f t="shared" si="19"/>
        <v>838.83716304880988</v>
      </c>
      <c r="CO31" s="75">
        <f t="shared" si="20"/>
        <v>0.60139800931858078</v>
      </c>
      <c r="CP31" s="76">
        <f t="shared" si="8"/>
        <v>113.90716439592207</v>
      </c>
      <c r="CQ31" s="75">
        <f t="shared" si="21"/>
        <v>3.2386022596240384E-2</v>
      </c>
      <c r="CR31" s="76">
        <f t="shared" si="9"/>
        <v>44.771326659208853</v>
      </c>
      <c r="CS31" s="75">
        <f t="shared" si="22"/>
        <v>0</v>
      </c>
      <c r="CT31" s="76">
        <f t="shared" si="10"/>
        <v>1887.1980931239823</v>
      </c>
      <c r="CU31" s="77">
        <f t="shared" si="23"/>
        <v>0.27127623849626609</v>
      </c>
      <c r="CV31" s="18"/>
      <c r="CW31" s="1078">
        <f t="shared" si="24"/>
        <v>508.16400000000004</v>
      </c>
      <c r="CX31" s="1081">
        <f>VLOOKUP($AX31&amp;"_"&amp;$CW$14,データシート1!$A:$BS,MATCH($CW$12&amp;"_"&amp;CX$20,データシート1!$A$1:$BS$1,0),0)</f>
        <v>504.47500000000002</v>
      </c>
      <c r="CY31" s="1081">
        <f>VLOOKUP($AX31&amp;"_"&amp;$CW$14,データシート1!$A:$BS,MATCH($CW$12&amp;"_"&amp;CY$20,データシート1!$A$1:$BS$1,0),0)</f>
        <v>3.6890000000000001</v>
      </c>
      <c r="CZ31" s="1081">
        <f>VLOOKUP($AX31&amp;"_"&amp;$CW$14,データシート1!$A:$BS,MATCH($CW$12&amp;"_"&amp;CZ$20,データシート1!$A$1:$BS$1,0),0)</f>
        <v>0</v>
      </c>
      <c r="DA31" s="1081">
        <f>VLOOKUP($AX31&amp;"_"&amp;$CW$14,データシート1!$A:$BS,MATCH($CW$12&amp;"_"&amp;DA$20,データシート1!$A$1:$BS$1,0),0)</f>
        <v>511.952</v>
      </c>
      <c r="DB31" s="1081">
        <f>VLOOKUP($AX31&amp;"_"&amp;$CW$14,データシート1!$A:$BS,MATCH($CW$12&amp;"_"&amp;DB$20,データシート1!$A$1:$BS$1,0),0)</f>
        <v>924.19</v>
      </c>
      <c r="DC31" s="1081">
        <f>VLOOKUP($AX31&amp;"_"&amp;$CW$14,データシート1!$A:$BS,MATCH($CW$12&amp;"_"&amp;DC$20,データシート1!$A$1:$BS$1,0),0)</f>
        <v>0</v>
      </c>
      <c r="DD31" s="1080">
        <f t="shared" si="11"/>
        <v>1944.306</v>
      </c>
      <c r="DE31" s="18"/>
      <c r="DF31" s="138">
        <f>VLOOKUP($AX31&amp;"_"&amp;$DF$14,データシート1!$A:$BS,MATCH($DF$12&amp;"_"&amp;DF$20,データシート1!$A$1:$BS$1,0),0)</f>
        <v>22</v>
      </c>
      <c r="DG31" s="74">
        <f>VLOOKUP($AX31&amp;"_"&amp;$DF$14,データシート1!$A:$BS,MATCH($DF$12&amp;"_"&amp;DG$20,データシート1!$A$1:$BS$1,0),0)</f>
        <v>1</v>
      </c>
      <c r="DH31" s="74">
        <f>VLOOKUP($AX31&amp;"_"&amp;$DF$14,データシート1!$A:$BS,MATCH($DF$12&amp;"_"&amp;DH$20,データシート1!$A$1:$BS$1,0),0)</f>
        <v>0</v>
      </c>
      <c r="DI31" s="74">
        <f>VLOOKUP($AX31&amp;"_"&amp;$DF$14,データシート1!$A:$BS,MATCH($DF$12&amp;"_"&amp;DI$20,データシート1!$A$1:$BS$1,0),0)</f>
        <v>54</v>
      </c>
      <c r="DJ31" s="74">
        <f>VLOOKUP($AX31&amp;"_"&amp;$DF$14,データシート1!$A:$BS,MATCH($DF$12&amp;"_"&amp;DJ$20,データシート1!$A$1:$BS$1,0),0)</f>
        <v>4</v>
      </c>
      <c r="DK31" s="74">
        <f>VLOOKUP($AX31&amp;"_"&amp;$DF$14,データシート1!$A:$BS,MATCH($DF$12&amp;"_"&amp;DK$20,データシート1!$A$1:$BS$1,0),0)</f>
        <v>0</v>
      </c>
      <c r="DL31" s="78">
        <f t="shared" si="12"/>
        <v>81</v>
      </c>
      <c r="DM31" s="18"/>
      <c r="DN31" s="139">
        <f t="shared" si="26"/>
        <v>0.26</v>
      </c>
      <c r="DO31" s="140">
        <f t="shared" si="27"/>
        <v>0</v>
      </c>
      <c r="DP31" s="140">
        <f t="shared" si="13"/>
        <v>0</v>
      </c>
      <c r="DQ31" s="140">
        <f t="shared" si="13"/>
        <v>0.26</v>
      </c>
      <c r="DR31" s="140">
        <f t="shared" si="13"/>
        <v>0.48</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12100</v>
      </c>
      <c r="AY32" s="20" t="str">
        <f>IF(IFERROR(比較地域マスタ!$Z17,"")=0,"",IFERROR(比較地域マスタ!$Z17,""))</f>
        <v>千葉市</v>
      </c>
      <c r="AZ32" s="18"/>
      <c r="BA32" s="18"/>
      <c r="BB32" s="122" t="str">
        <f t="shared" si="0"/>
        <v>12100</v>
      </c>
      <c r="BC32" s="123" t="str">
        <f t="shared" si="0"/>
        <v>千葉市</v>
      </c>
      <c r="BD32" s="40">
        <f t="shared" si="14"/>
        <v>7538.1408844712178</v>
      </c>
      <c r="BE32" s="40">
        <f t="shared" si="15"/>
        <v>3628.0298286039115</v>
      </c>
      <c r="BF32" s="40">
        <f>VLOOKUP($AX32&amp;"_"&amp;$BC$14,データシート1!$A:$BS,MATCH($BC$12&amp;"_"&amp;BF$20,データシート1!$A$1:$BS$1,0),0)</f>
        <v>3539.6852496943338</v>
      </c>
      <c r="BG32" s="40">
        <f>VLOOKUP($AX32&amp;"_"&amp;$BC$14,データシート1!$A:$BS,MATCH($BC$12&amp;"_"&amp;BG$20,データシート1!$A$1:$BS$1,0),0)</f>
        <v>60.194186129300114</v>
      </c>
      <c r="BH32" s="40">
        <f>VLOOKUP($AX32&amp;"_"&amp;$BC$14,データシート1!$A:$BS,MATCH($BC$12&amp;"_"&amp;BH$20,データシート1!$A$1:$BS$1,0),0)</f>
        <v>28.150392780277535</v>
      </c>
      <c r="BI32" s="40">
        <f>VLOOKUP($AX32&amp;"_"&amp;$BC$14,データシート1!$A:$BS,MATCH($BC$12&amp;"_"&amp;BI$20,データシート1!$A$1:$BS$1,0),0)</f>
        <v>1611.31270338686</v>
      </c>
      <c r="BJ32" s="40">
        <f>VLOOKUP($AX32&amp;"_"&amp;$BC$14,データシート1!$A:$BS,MATCH($BC$12&amp;"_"&amp;BJ$20,データシート1!$A$1:$BS$1,0),0)</f>
        <v>1099.683130646835</v>
      </c>
      <c r="BK32" s="40">
        <f t="shared" si="1"/>
        <v>1076.8974083795574</v>
      </c>
      <c r="BL32" s="40">
        <f t="shared" si="2"/>
        <v>976.33313344580188</v>
      </c>
      <c r="BM32" s="40">
        <f>VLOOKUP($AX32&amp;"_"&amp;$BC$14,データシート1!$A:$BS,MATCH($BC$12&amp;"_"&amp;BM$20,データシート1!$A$1:$BS$1,0),0)</f>
        <v>599.99328197355294</v>
      </c>
      <c r="BN32" s="40">
        <f>VLOOKUP($AX32&amp;"_"&amp;$BC$14,データシート1!$A:$BS,MATCH($BC$12&amp;"_"&amp;BN$20,データシート1!$A$1:$BS$1,0),0)</f>
        <v>376.33985147224899</v>
      </c>
      <c r="BO32" s="40">
        <f>VLOOKUP($AX32&amp;"_"&amp;$BC$14,データシート1!$A:$BS,MATCH($BC$12&amp;"_"&amp;BO$20,データシート1!$A$1:$BS$1,0),0)</f>
        <v>57.472935867024795</v>
      </c>
      <c r="BP32" s="40">
        <f>VLOOKUP($AX32&amp;"_"&amp;$BC$14,データシート1!$A:$BS,MATCH($BC$12&amp;"_"&amp;BP$20,データシート1!$A$1:$BS$1,0),0)</f>
        <v>43.091339066730797</v>
      </c>
      <c r="BQ32" s="40">
        <f>VLOOKUP($AX32&amp;"_"&amp;$BC$14,データシート1!$A:$BS,MATCH($BC$12&amp;"_"&amp;BQ$20,データシート1!$A$1:$BS$1,0),0)</f>
        <v>122.21781345405439</v>
      </c>
      <c r="BR32" s="41">
        <f t="shared" si="3"/>
        <v>7538.1408844712178</v>
      </c>
      <c r="BS32" s="23"/>
      <c r="BT32" s="134" t="str">
        <f t="shared" si="4"/>
        <v>千葉市</v>
      </c>
      <c r="BU32" s="38">
        <f t="shared" si="25"/>
        <v>7538.1408844712178</v>
      </c>
      <c r="BV32" s="69">
        <f t="shared" si="16"/>
        <v>0.48128973498993033</v>
      </c>
      <c r="BW32" s="69">
        <f t="shared" si="5"/>
        <v>0.46957005764991538</v>
      </c>
      <c r="BX32" s="69">
        <f t="shared" si="5"/>
        <v>7.9852827178252712E-3</v>
      </c>
      <c r="BY32" s="69">
        <f t="shared" si="5"/>
        <v>3.734394622189688E-3</v>
      </c>
      <c r="BZ32" s="69">
        <f t="shared" si="5"/>
        <v>0.21375465490519147</v>
      </c>
      <c r="CA32" s="69">
        <f t="shared" si="5"/>
        <v>0.14588253887801608</v>
      </c>
      <c r="CB32" s="69">
        <f t="shared" si="5"/>
        <v>0.14285981449325208</v>
      </c>
      <c r="CC32" s="69">
        <f t="shared" si="5"/>
        <v>0.1295190881158875</v>
      </c>
      <c r="CD32" s="69">
        <f t="shared" si="5"/>
        <v>7.9594331171171928E-2</v>
      </c>
      <c r="CE32" s="69">
        <f t="shared" si="5"/>
        <v>4.9924756944715598E-2</v>
      </c>
      <c r="CF32" s="69">
        <f t="shared" si="5"/>
        <v>7.6242851848816809E-3</v>
      </c>
      <c r="CG32" s="69">
        <f t="shared" si="5"/>
        <v>5.7164411924829064E-3</v>
      </c>
      <c r="CH32" s="69">
        <f t="shared" si="5"/>
        <v>1.6213256733610078E-2</v>
      </c>
      <c r="CI32" s="135">
        <f t="shared" si="6"/>
        <v>1</v>
      </c>
      <c r="CJ32" s="18"/>
      <c r="CK32" s="136" t="str">
        <f t="shared" si="7"/>
        <v>千葉市</v>
      </c>
      <c r="CL32" s="137">
        <f t="shared" si="17"/>
        <v>3628.0298286039115</v>
      </c>
      <c r="CM32" s="75">
        <f t="shared" si="18"/>
        <v>1</v>
      </c>
      <c r="CN32" s="76">
        <f t="shared" si="19"/>
        <v>3539.6852496943338</v>
      </c>
      <c r="CO32" s="75">
        <f t="shared" si="20"/>
        <v>1</v>
      </c>
      <c r="CP32" s="76">
        <f t="shared" si="8"/>
        <v>60.194186129300114</v>
      </c>
      <c r="CQ32" s="75">
        <f t="shared" si="21"/>
        <v>0</v>
      </c>
      <c r="CR32" s="76">
        <f t="shared" si="9"/>
        <v>28.150392780277535</v>
      </c>
      <c r="CS32" s="75">
        <f t="shared" si="22"/>
        <v>0</v>
      </c>
      <c r="CT32" s="76">
        <f t="shared" si="10"/>
        <v>1611.31270338686</v>
      </c>
      <c r="CU32" s="77">
        <f t="shared" si="23"/>
        <v>0.37395410508057797</v>
      </c>
      <c r="CV32" s="18"/>
      <c r="CW32" s="1078">
        <f t="shared" si="24"/>
        <v>7571.6585599999999</v>
      </c>
      <c r="CX32" s="1081">
        <f>VLOOKUP($AX32&amp;"_"&amp;$CW$14,データシート1!$A:$BS,MATCH($CW$12&amp;"_"&amp;CX$20,データシート1!$A$1:$BS$1,0),0)</f>
        <v>7571.6585599999999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602.55700000000002</v>
      </c>
      <c r="DB32" s="1081">
        <f>VLOOKUP($AX32&amp;"_"&amp;$CW$14,データシート1!$A:$BS,MATCH($CW$12&amp;"_"&amp;DB$20,データシート1!$A$1:$BS$1,0),0)</f>
        <v>187.58799999999999</v>
      </c>
      <c r="DC32" s="1081">
        <f>VLOOKUP($AX32&amp;"_"&amp;$CW$14,データシート1!$A:$BS,MATCH($CW$12&amp;"_"&amp;DC$20,データシート1!$A$1:$BS$1,0),0)</f>
        <v>0</v>
      </c>
      <c r="DD32" s="1080">
        <f t="shared" si="11"/>
        <v>8361.8035600000003</v>
      </c>
      <c r="DE32" s="18"/>
      <c r="DF32" s="138">
        <f>VLOOKUP($AX32&amp;"_"&amp;$DF$14,データシート1!$A:$BS,MATCH($DF$12&amp;"_"&amp;DF$20,データシート1!$A$1:$BS$1,0),0)</f>
        <v>31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59</v>
      </c>
      <c r="DJ32" s="74">
        <f>VLOOKUP($AX32&amp;"_"&amp;$DF$14,データシート1!$A:$BS,MATCH($DF$12&amp;"_"&amp;DJ$20,データシート1!$A$1:$BS$1,0),0)</f>
        <v>6</v>
      </c>
      <c r="DK32" s="74">
        <f>VLOOKUP($AX32&amp;"_"&amp;$DF$14,データシート1!$A:$BS,MATCH($DF$12&amp;"_"&amp;DK$20,データシート1!$A$1:$BS$1,0),0)</f>
        <v>0</v>
      </c>
      <c r="DL32" s="78">
        <f t="shared" si="12"/>
        <v>96</v>
      </c>
      <c r="DM32" s="18"/>
      <c r="DN32" s="139">
        <f t="shared" si="26"/>
        <v>0.91</v>
      </c>
      <c r="DO32" s="140">
        <f t="shared" si="27"/>
        <v>0</v>
      </c>
      <c r="DP32" s="140">
        <f t="shared" si="13"/>
        <v>0</v>
      </c>
      <c r="DQ32" s="140">
        <f t="shared" si="13"/>
        <v>7.0000000000000007E-2</v>
      </c>
      <c r="DR32" s="140">
        <f t="shared" si="13"/>
        <v>0.02</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40100</v>
      </c>
      <c r="AY33" s="20" t="str">
        <f>IF(IFERROR(比較地域マスタ!$Z18,"")=0,"",IFERROR(比較地域マスタ!$Z18,""))</f>
        <v>北九州市</v>
      </c>
      <c r="BB33" s="122" t="str">
        <f t="shared" si="0"/>
        <v>40100</v>
      </c>
      <c r="BC33" s="123" t="str">
        <f t="shared" si="0"/>
        <v>北九州市</v>
      </c>
      <c r="BD33" s="40">
        <f t="shared" si="14"/>
        <v>7647.2941651466936</v>
      </c>
      <c r="BE33" s="40">
        <f t="shared" si="15"/>
        <v>3813.8127029765765</v>
      </c>
      <c r="BF33" s="40">
        <f>VLOOKUP($AX33&amp;"_"&amp;$BC$14,データシート1!$A:$BS,MATCH($BC$12&amp;"_"&amp;BF$20,データシート1!$A$1:$BS$1,0),0)</f>
        <v>3734.410839299564</v>
      </c>
      <c r="BG33" s="40">
        <f>VLOOKUP($AX33&amp;"_"&amp;$BC$14,データシート1!$A:$BS,MATCH($BC$12&amp;"_"&amp;BG$20,データシート1!$A$1:$BS$1,0),0)</f>
        <v>60.860507467061751</v>
      </c>
      <c r="BH33" s="40">
        <f>VLOOKUP($AX33&amp;"_"&amp;$BC$14,データシート1!$A:$BS,MATCH($BC$12&amp;"_"&amp;BH$20,データシート1!$A$1:$BS$1,0),0)</f>
        <v>18.541356209950663</v>
      </c>
      <c r="BI33" s="40">
        <f>VLOOKUP($AX33&amp;"_"&amp;$BC$14,データシート1!$A:$BS,MATCH($BC$12&amp;"_"&amp;BI$20,データシート1!$A$1:$BS$1,0),0)</f>
        <v>1259.693600647262</v>
      </c>
      <c r="BJ33" s="40">
        <f>VLOOKUP($AX33&amp;"_"&amp;$BC$14,データシート1!$A:$BS,MATCH($BC$12&amp;"_"&amp;BJ$20,データシート1!$A$1:$BS$1,0),0)</f>
        <v>920.61049246902962</v>
      </c>
      <c r="BK33" s="40">
        <f t="shared" si="1"/>
        <v>1524.8003009771344</v>
      </c>
      <c r="BL33" s="40">
        <f t="shared" si="2"/>
        <v>1222.7893702330957</v>
      </c>
      <c r="BM33" s="40">
        <f>VLOOKUP($AX33&amp;"_"&amp;$BC$14,データシート1!$A:$BS,MATCH($BC$12&amp;"_"&amp;BM$20,データシート1!$A$1:$BS$1,0),0)</f>
        <v>710.66611098786575</v>
      </c>
      <c r="BN33" s="40">
        <f>VLOOKUP($AX33&amp;"_"&amp;$BC$14,データシート1!$A:$BS,MATCH($BC$12&amp;"_"&amp;BN$20,データシート1!$A$1:$BS$1,0),0)</f>
        <v>512.12325924522986</v>
      </c>
      <c r="BO33" s="40">
        <f>VLOOKUP($AX33&amp;"_"&amp;$BC$14,データシート1!$A:$BS,MATCH($BC$12&amp;"_"&amp;BO$20,データシート1!$A$1:$BS$1,0),0)</f>
        <v>55.703215251064115</v>
      </c>
      <c r="BP33" s="40">
        <f>VLOOKUP($AX33&amp;"_"&amp;$BC$14,データシート1!$A:$BS,MATCH($BC$12&amp;"_"&amp;BP$20,データシート1!$A$1:$BS$1,0),0)</f>
        <v>246.30771549297438</v>
      </c>
      <c r="BQ33" s="40">
        <f>VLOOKUP($AX33&amp;"_"&amp;$BC$14,データシート1!$A:$BS,MATCH($BC$12&amp;"_"&amp;BQ$20,データシート1!$A$1:$BS$1,0),0)</f>
        <v>128.37706807668999</v>
      </c>
      <c r="BR33" s="41">
        <f t="shared" si="3"/>
        <v>7647.2941651466936</v>
      </c>
      <c r="BT33" s="134" t="str">
        <f t="shared" si="4"/>
        <v>北九州市</v>
      </c>
      <c r="BU33" s="38">
        <f t="shared" si="25"/>
        <v>7647.2941651466936</v>
      </c>
      <c r="BV33" s="69">
        <f t="shared" si="16"/>
        <v>0.4987140053220927</v>
      </c>
      <c r="BW33" s="69">
        <f t="shared" si="5"/>
        <v>0.48833100422885706</v>
      </c>
      <c r="BX33" s="69">
        <f t="shared" si="5"/>
        <v>7.9584368212798177E-3</v>
      </c>
      <c r="BY33" s="69">
        <f t="shared" si="5"/>
        <v>2.4245642719557914E-3</v>
      </c>
      <c r="BZ33" s="69">
        <f t="shared" si="5"/>
        <v>0.1647240937047304</v>
      </c>
      <c r="CA33" s="69">
        <f t="shared" si="5"/>
        <v>0.12038382107292327</v>
      </c>
      <c r="CB33" s="69">
        <f t="shared" si="5"/>
        <v>0.19939082609461578</v>
      </c>
      <c r="CC33" s="69">
        <f t="shared" si="5"/>
        <v>0.15989830439713962</v>
      </c>
      <c r="CD33" s="69">
        <f t="shared" si="5"/>
        <v>9.2930400693463255E-2</v>
      </c>
      <c r="CE33" s="69">
        <f t="shared" si="5"/>
        <v>6.6967903703676362E-2</v>
      </c>
      <c r="CF33" s="69">
        <f t="shared" si="5"/>
        <v>7.2840424401270035E-3</v>
      </c>
      <c r="CG33" s="69">
        <f t="shared" si="5"/>
        <v>3.220847925734914E-2</v>
      </c>
      <c r="CH33" s="69">
        <f t="shared" si="5"/>
        <v>1.6787253805637725E-2</v>
      </c>
      <c r="CI33" s="135">
        <f t="shared" si="6"/>
        <v>1</v>
      </c>
      <c r="CK33" s="136" t="str">
        <f t="shared" si="7"/>
        <v>北九州市</v>
      </c>
      <c r="CL33" s="137">
        <f t="shared" si="17"/>
        <v>3813.8127029765765</v>
      </c>
      <c r="CM33" s="75">
        <f t="shared" si="18"/>
        <v>1</v>
      </c>
      <c r="CN33" s="76">
        <f t="shared" si="19"/>
        <v>3734.410839299564</v>
      </c>
      <c r="CO33" s="75">
        <f t="shared" si="20"/>
        <v>1</v>
      </c>
      <c r="CP33" s="76">
        <f t="shared" si="8"/>
        <v>60.860507467061751</v>
      </c>
      <c r="CQ33" s="75">
        <f t="shared" si="21"/>
        <v>0.28716487468427221</v>
      </c>
      <c r="CR33" s="76">
        <f t="shared" si="9"/>
        <v>18.541356209950663</v>
      </c>
      <c r="CS33" s="75">
        <f t="shared" si="22"/>
        <v>0.26567635852637056</v>
      </c>
      <c r="CT33" s="76">
        <f t="shared" si="10"/>
        <v>1259.693600647262</v>
      </c>
      <c r="CU33" s="77">
        <f t="shared" si="23"/>
        <v>0.47496470545898889</v>
      </c>
      <c r="CV33" s="18"/>
      <c r="CW33" s="1078">
        <f t="shared" si="24"/>
        <v>12399.388000000001</v>
      </c>
      <c r="CX33" s="1081">
        <f>VLOOKUP($AX33&amp;"_"&amp;$CW$14,データシート1!$A:$BS,MATCH($CW$12&amp;"_"&amp;CX$20,データシート1!$A$1:$BS$1,0),0)</f>
        <v>12376.985000000001</v>
      </c>
      <c r="CY33" s="1081">
        <f>VLOOKUP($AX33&amp;"_"&amp;$CW$14,データシート1!$A:$BS,MATCH($CW$12&amp;"_"&amp;CY$20,データシート1!$A$1:$BS$1,0),0)</f>
        <v>17.477</v>
      </c>
      <c r="CZ33" s="1081">
        <f>VLOOKUP($AX33&amp;"_"&amp;$CW$14,データシート1!$A:$BS,MATCH($CW$12&amp;"_"&amp;CZ$20,データシート1!$A$1:$BS$1,0),0)</f>
        <v>4.9260000000000002</v>
      </c>
      <c r="DA33" s="1081">
        <f>VLOOKUP($AX33&amp;"_"&amp;$CW$14,データシート1!$A:$BS,MATCH($CW$12&amp;"_"&amp;DA$20,データシート1!$A$1:$BS$1,0),0)</f>
        <v>598.30999999999995</v>
      </c>
      <c r="DB33" s="1081">
        <f>VLOOKUP($AX33&amp;"_"&amp;$CW$14,データシート1!$A:$BS,MATCH($CW$12&amp;"_"&amp;DB$20,データシート1!$A$1:$BS$1,0),0)</f>
        <v>808.23299999999995</v>
      </c>
      <c r="DC33" s="1081">
        <f>VLOOKUP($AX33&amp;"_"&amp;$CW$14,データシート1!$A:$BS,MATCH($CW$12&amp;"_"&amp;DC$20,データシート1!$A$1:$BS$1,0),0)</f>
        <v>4.3559999999999999</v>
      </c>
      <c r="DD33" s="1080">
        <f t="shared" si="11"/>
        <v>13810.287</v>
      </c>
      <c r="DE33" s="18"/>
      <c r="DF33" s="138">
        <f>VLOOKUP($AX33&amp;"_"&amp;$DF$14,データシート1!$A:$BS,MATCH($DF$12&amp;"_"&amp;DF$20,データシート1!$A$1:$BS$1,0),0)</f>
        <v>87</v>
      </c>
      <c r="DG33" s="74">
        <f>VLOOKUP($AX33&amp;"_"&amp;$DF$14,データシート1!$A:$BS,MATCH($DF$12&amp;"_"&amp;DG$20,データシート1!$A$1:$BS$1,0),0)</f>
        <v>1</v>
      </c>
      <c r="DH33" s="74">
        <f>VLOOKUP($AX33&amp;"_"&amp;$DF$14,データシート1!$A:$BS,MATCH($DF$12&amp;"_"&amp;DH$20,データシート1!$A$1:$BS$1,0),0)</f>
        <v>1</v>
      </c>
      <c r="DI33" s="74">
        <f>VLOOKUP($AX33&amp;"_"&amp;$DF$14,データシート1!$A:$BS,MATCH($DF$12&amp;"_"&amp;DI$20,データシート1!$A$1:$BS$1,0),0)</f>
        <v>45</v>
      </c>
      <c r="DJ33" s="74">
        <f>VLOOKUP($AX33&amp;"_"&amp;$DF$14,データシート1!$A:$BS,MATCH($DF$12&amp;"_"&amp;DJ$20,データシート1!$A$1:$BS$1,0),0)</f>
        <v>9</v>
      </c>
      <c r="DK33" s="74">
        <f>VLOOKUP($AX33&amp;"_"&amp;$DF$14,データシート1!$A:$BS,MATCH($DF$12&amp;"_"&amp;DK$20,データシート1!$A$1:$BS$1,0),0)</f>
        <v>1</v>
      </c>
      <c r="DL33" s="78">
        <f t="shared" si="12"/>
        <v>144</v>
      </c>
      <c r="DM33" s="18"/>
      <c r="DN33" s="139">
        <f t="shared" si="26"/>
        <v>0.9</v>
      </c>
      <c r="DO33" s="140">
        <f t="shared" si="27"/>
        <v>0</v>
      </c>
      <c r="DP33" s="140">
        <f t="shared" si="13"/>
        <v>0</v>
      </c>
      <c r="DQ33" s="140">
        <f t="shared" si="13"/>
        <v>0.04</v>
      </c>
      <c r="DR33" s="140">
        <f t="shared" si="13"/>
        <v>0.06</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13112</v>
      </c>
      <c r="AY34" s="20" t="str">
        <f>IF(IFERROR(比較地域マスタ!$Z19,"")=0,"",IFERROR(比較地域マスタ!$Z19,""))</f>
        <v>世田谷区</v>
      </c>
      <c r="BB34" s="122" t="str">
        <f t="shared" si="0"/>
        <v>13112</v>
      </c>
      <c r="BC34" s="123" t="str">
        <f t="shared" si="0"/>
        <v>世田谷区</v>
      </c>
      <c r="BD34" s="40">
        <f t="shared" si="14"/>
        <v>2627.2747314198768</v>
      </c>
      <c r="BE34" s="40">
        <f t="shared" si="15"/>
        <v>64.794758762217484</v>
      </c>
      <c r="BF34" s="40">
        <f>VLOOKUP($AX34&amp;"_"&amp;$BC$14,データシート1!$A:$BS,MATCH($BC$12&amp;"_"&amp;BF$20,データシート1!$A$1:$BS$1,0),0)</f>
        <v>17.0499186883963</v>
      </c>
      <c r="BG34" s="40">
        <f>VLOOKUP($AX34&amp;"_"&amp;$BC$14,データシート1!$A:$BS,MATCH($BC$12&amp;"_"&amp;BG$20,データシート1!$A$1:$BS$1,0),0)</f>
        <v>29.361791382123261</v>
      </c>
      <c r="BH34" s="40">
        <f>VLOOKUP($AX34&amp;"_"&amp;$BC$14,データシート1!$A:$BS,MATCH($BC$12&amp;"_"&amp;BH$20,データシート1!$A$1:$BS$1,0),0)</f>
        <v>18.383048691697923</v>
      </c>
      <c r="BI34" s="40">
        <f>VLOOKUP($AX34&amp;"_"&amp;$BC$14,データシート1!$A:$BS,MATCH($BC$12&amp;"_"&amp;BI$20,データシート1!$A$1:$BS$1,0),0)</f>
        <v>836.97978315545322</v>
      </c>
      <c r="BJ34" s="40">
        <f>VLOOKUP($AX34&amp;"_"&amp;$BC$14,データシート1!$A:$BS,MATCH($BC$12&amp;"_"&amp;BJ$20,データシート1!$A$1:$BS$1,0),0)</f>
        <v>1124.3703303235659</v>
      </c>
      <c r="BK34" s="40">
        <f t="shared" si="1"/>
        <v>466.67715538995367</v>
      </c>
      <c r="BL34" s="40">
        <f t="shared" si="2"/>
        <v>412.40910372230007</v>
      </c>
      <c r="BM34" s="40">
        <f>VLOOKUP($AX34&amp;"_"&amp;$BC$14,データシート1!$A:$BS,MATCH($BC$12&amp;"_"&amp;BM$20,データシート1!$A$1:$BS$1,0),0)</f>
        <v>279.3074104958099</v>
      </c>
      <c r="BN34" s="40">
        <f>VLOOKUP($AX34&amp;"_"&amp;$BC$14,データシート1!$A:$BS,MATCH($BC$12&amp;"_"&amp;BN$20,データシート1!$A$1:$BS$1,0),0)</f>
        <v>133.10169322649014</v>
      </c>
      <c r="BO34" s="40">
        <f>VLOOKUP($AX34&amp;"_"&amp;$BC$14,データシート1!$A:$BS,MATCH($BC$12&amp;"_"&amp;BO$20,データシート1!$A$1:$BS$1,0),0)</f>
        <v>54.268051667653623</v>
      </c>
      <c r="BP34" s="40">
        <f>VLOOKUP($AX34&amp;"_"&amp;$BC$14,データシート1!$A:$BS,MATCH($BC$12&amp;"_"&amp;BP$20,データシート1!$A$1:$BS$1,0),0)</f>
        <v>0</v>
      </c>
      <c r="BQ34" s="40">
        <f>VLOOKUP($AX34&amp;"_"&amp;$BC$14,データシート1!$A:$BS,MATCH($BC$12&amp;"_"&amp;BQ$20,データシート1!$A$1:$BS$1,0),0)</f>
        <v>134.45270378868631</v>
      </c>
      <c r="BR34" s="41">
        <f t="shared" si="3"/>
        <v>2627.2747314198768</v>
      </c>
      <c r="BT34" s="134" t="str">
        <f t="shared" si="4"/>
        <v>世田谷区</v>
      </c>
      <c r="BU34" s="38">
        <f t="shared" si="25"/>
        <v>2627.2747314198768</v>
      </c>
      <c r="BV34" s="69">
        <f t="shared" si="16"/>
        <v>2.4662346113761766E-2</v>
      </c>
      <c r="BW34" s="69">
        <f t="shared" si="5"/>
        <v>6.489583477698159E-3</v>
      </c>
      <c r="BX34" s="69">
        <f t="shared" si="5"/>
        <v>1.1175759820997121E-2</v>
      </c>
      <c r="BY34" s="69">
        <f t="shared" si="5"/>
        <v>6.9970028150664852E-3</v>
      </c>
      <c r="BZ34" s="69">
        <f t="shared" si="5"/>
        <v>0.31857337687068543</v>
      </c>
      <c r="CA34" s="69">
        <f t="shared" si="5"/>
        <v>0.42796069892390526</v>
      </c>
      <c r="CB34" s="69">
        <f t="shared" si="5"/>
        <v>0.17762784752158142</v>
      </c>
      <c r="CC34" s="69">
        <f t="shared" si="5"/>
        <v>0.15697220347390883</v>
      </c>
      <c r="CD34" s="69">
        <f t="shared" si="5"/>
        <v>0.10631069798507969</v>
      </c>
      <c r="CE34" s="69">
        <f t="shared" si="5"/>
        <v>5.0661505488829119E-2</v>
      </c>
      <c r="CF34" s="69">
        <f t="shared" si="5"/>
        <v>2.0655644047672606E-2</v>
      </c>
      <c r="CG34" s="69">
        <f t="shared" si="5"/>
        <v>0</v>
      </c>
      <c r="CH34" s="69">
        <f t="shared" si="5"/>
        <v>5.1175730570066066E-2</v>
      </c>
      <c r="CI34" s="135">
        <f t="shared" si="6"/>
        <v>1</v>
      </c>
      <c r="CK34" s="136" t="str">
        <f t="shared" si="7"/>
        <v>世田谷区</v>
      </c>
      <c r="CL34" s="137">
        <f t="shared" si="17"/>
        <v>64.794758762217484</v>
      </c>
      <c r="CM34" s="75">
        <f t="shared" si="18"/>
        <v>0</v>
      </c>
      <c r="CN34" s="76">
        <f t="shared" si="19"/>
        <v>17.0499186883963</v>
      </c>
      <c r="CO34" s="75">
        <f t="shared" si="20"/>
        <v>0</v>
      </c>
      <c r="CP34" s="76">
        <f t="shared" si="8"/>
        <v>29.361791382123261</v>
      </c>
      <c r="CQ34" s="75">
        <f t="shared" si="21"/>
        <v>0</v>
      </c>
      <c r="CR34" s="76">
        <f t="shared" si="9"/>
        <v>18.383048691697923</v>
      </c>
      <c r="CS34" s="75">
        <f t="shared" si="22"/>
        <v>0</v>
      </c>
      <c r="CT34" s="76">
        <f t="shared" si="10"/>
        <v>836.97978315545322</v>
      </c>
      <c r="CU34" s="77">
        <f t="shared" si="23"/>
        <v>0.29573832604033945</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247.52700000000002</v>
      </c>
      <c r="DB34" s="1081">
        <f>VLOOKUP($AX34&amp;"_"&amp;$CW$14,データシート1!$A:$BS,MATCH($CW$12&amp;"_"&amp;DB$20,データシート1!$A$1:$BS$1,0),0)</f>
        <v>0</v>
      </c>
      <c r="DC34" s="1081">
        <f>VLOOKUP($AX34&amp;"_"&amp;$CW$14,データシート1!$A:$BS,MATCH($CW$12&amp;"_"&amp;DC$20,データシート1!$A$1:$BS$1,0),0)</f>
        <v>0</v>
      </c>
      <c r="DD34" s="1080">
        <f t="shared" si="11"/>
        <v>247.52700000000002</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28</v>
      </c>
      <c r="DJ34" s="74">
        <f>VLOOKUP($AX34&amp;"_"&amp;$DF$14,データシート1!$A:$BS,MATCH($DF$12&amp;"_"&amp;DJ$20,データシート1!$A$1:$BS$1,0),0)</f>
        <v>0</v>
      </c>
      <c r="DK34" s="74">
        <f>VLOOKUP($AX34&amp;"_"&amp;$DF$14,データシート1!$A:$BS,MATCH($DF$12&amp;"_"&amp;DK$20,データシート1!$A$1:$BS$1,0),0)</f>
        <v>0</v>
      </c>
      <c r="DL34" s="78">
        <f t="shared" si="12"/>
        <v>28</v>
      </c>
      <c r="DM34" s="18"/>
      <c r="DN34" s="139">
        <f t="shared" si="26"/>
        <v>0</v>
      </c>
      <c r="DO34" s="140">
        <f t="shared" si="27"/>
        <v>0</v>
      </c>
      <c r="DP34" s="140">
        <f t="shared" si="13"/>
        <v>0</v>
      </c>
      <c r="DQ34" s="140">
        <f t="shared" si="13"/>
        <v>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27140</v>
      </c>
      <c r="AY35" s="20" t="str">
        <f>IF(IFERROR(比較地域マスタ!$Z20,"")=0,"",IFERROR(比較地域マスタ!$Z20,""))</f>
        <v>堺市</v>
      </c>
      <c r="BB35" s="122" t="str">
        <f t="shared" si="0"/>
        <v>27140</v>
      </c>
      <c r="BC35" s="123" t="str">
        <f t="shared" si="0"/>
        <v>堺市</v>
      </c>
      <c r="BD35" s="40">
        <f t="shared" si="14"/>
        <v>4742.398972503559</v>
      </c>
      <c r="BE35" s="40">
        <f t="shared" si="15"/>
        <v>2060.7298213679032</v>
      </c>
      <c r="BF35" s="40">
        <f>VLOOKUP($AX35&amp;"_"&amp;$BC$14,データシート1!$A:$BS,MATCH($BC$12&amp;"_"&amp;BF$20,データシート1!$A$1:$BS$1,0),0)</f>
        <v>2016.2061382235261</v>
      </c>
      <c r="BG35" s="40">
        <f>VLOOKUP($AX35&amp;"_"&amp;$BC$14,データシート1!$A:$BS,MATCH($BC$12&amp;"_"&amp;BG$20,データシート1!$A$1:$BS$1,0),0)</f>
        <v>30.702978438334132</v>
      </c>
      <c r="BH35" s="40">
        <f>VLOOKUP($AX35&amp;"_"&amp;$BC$14,データシート1!$A:$BS,MATCH($BC$12&amp;"_"&amp;BH$20,データシート1!$A$1:$BS$1,0),0)</f>
        <v>13.8207047060428</v>
      </c>
      <c r="BI35" s="40">
        <f>VLOOKUP($AX35&amp;"_"&amp;$BC$14,データシート1!$A:$BS,MATCH($BC$12&amp;"_"&amp;BI$20,データシート1!$A$1:$BS$1,0),0)</f>
        <v>726.44788414668915</v>
      </c>
      <c r="BJ35" s="40">
        <f>VLOOKUP($AX35&amp;"_"&amp;$BC$14,データシート1!$A:$BS,MATCH($BC$12&amp;"_"&amp;BJ$20,データシート1!$A$1:$BS$1,0),0)</f>
        <v>934.32713479888696</v>
      </c>
      <c r="BK35" s="40">
        <f t="shared" si="1"/>
        <v>913.98524887214694</v>
      </c>
      <c r="BL35" s="40">
        <f t="shared" si="2"/>
        <v>803.45006448794243</v>
      </c>
      <c r="BM35" s="40">
        <f>VLOOKUP($AX35&amp;"_"&amp;$BC$14,データシート1!$A:$BS,MATCH($BC$12&amp;"_"&amp;BM$20,データシート1!$A$1:$BS$1,0),0)</f>
        <v>456.94594956516409</v>
      </c>
      <c r="BN35" s="40">
        <f>VLOOKUP($AX35&amp;"_"&amp;$BC$14,データシート1!$A:$BS,MATCH($BC$12&amp;"_"&amp;BN$20,データシート1!$A$1:$BS$1,0),0)</f>
        <v>346.50411492277829</v>
      </c>
      <c r="BO35" s="40">
        <f>VLOOKUP($AX35&amp;"_"&amp;$BC$14,データシート1!$A:$BS,MATCH($BC$12&amp;"_"&amp;BO$20,データシート1!$A$1:$BS$1,0),0)</f>
        <v>49.026756429652686</v>
      </c>
      <c r="BP35" s="40">
        <f>VLOOKUP($AX35&amp;"_"&amp;$BC$14,データシート1!$A:$BS,MATCH($BC$12&amp;"_"&amp;BP$20,データシート1!$A$1:$BS$1,0),0)</f>
        <v>61.508427954551799</v>
      </c>
      <c r="BQ35" s="40">
        <f>VLOOKUP($AX35&amp;"_"&amp;$BC$14,データシート1!$A:$BS,MATCH($BC$12&amp;"_"&amp;BQ$20,データシート1!$A$1:$BS$1,0),0)</f>
        <v>106.9088833179333</v>
      </c>
      <c r="BR35" s="41">
        <f t="shared" si="3"/>
        <v>4742.398972503559</v>
      </c>
      <c r="BT35" s="134" t="str">
        <f t="shared" si="4"/>
        <v>堺市</v>
      </c>
      <c r="BU35" s="38">
        <f t="shared" si="25"/>
        <v>4742.398972503559</v>
      </c>
      <c r="BV35" s="69">
        <f t="shared" si="16"/>
        <v>0.43453320425295716</v>
      </c>
      <c r="BW35" s="69">
        <f t="shared" si="5"/>
        <v>0.425144773755539</v>
      </c>
      <c r="BX35" s="69">
        <f t="shared" si="5"/>
        <v>6.4741449667879225E-3</v>
      </c>
      <c r="BY35" s="69">
        <f t="shared" si="5"/>
        <v>2.9142855306302316E-3</v>
      </c>
      <c r="BZ35" s="69">
        <f t="shared" si="5"/>
        <v>0.15318152023029605</v>
      </c>
      <c r="CA35" s="69">
        <f t="shared" si="5"/>
        <v>0.19701571719632152</v>
      </c>
      <c r="CB35" s="69">
        <f t="shared" si="5"/>
        <v>0.19272635098215812</v>
      </c>
      <c r="CC35" s="69">
        <f t="shared" si="5"/>
        <v>0.16941848822639088</v>
      </c>
      <c r="CD35" s="69">
        <f t="shared" si="5"/>
        <v>9.635333345307677E-2</v>
      </c>
      <c r="CE35" s="69">
        <f t="shared" si="5"/>
        <v>7.30651547733141E-2</v>
      </c>
      <c r="CF35" s="69">
        <f t="shared" si="5"/>
        <v>1.0337965387119461E-2</v>
      </c>
      <c r="CG35" s="69">
        <f t="shared" si="5"/>
        <v>1.296989736864777E-2</v>
      </c>
      <c r="CH35" s="69">
        <f t="shared" si="5"/>
        <v>2.254320733826725E-2</v>
      </c>
      <c r="CI35" s="135">
        <f t="shared" si="6"/>
        <v>1</v>
      </c>
      <c r="CK35" s="136" t="str">
        <f t="shared" si="7"/>
        <v>堺市</v>
      </c>
      <c r="CL35" s="137">
        <f t="shared" si="17"/>
        <v>2060.7298213679032</v>
      </c>
      <c r="CM35" s="75">
        <f t="shared" si="18"/>
        <v>0.79750289579887446</v>
      </c>
      <c r="CN35" s="76">
        <f t="shared" si="19"/>
        <v>2016.2061382235261</v>
      </c>
      <c r="CO35" s="75">
        <f t="shared" si="20"/>
        <v>0.81511407432179972</v>
      </c>
      <c r="CP35" s="76">
        <f t="shared" si="8"/>
        <v>30.702978438334132</v>
      </c>
      <c r="CQ35" s="75">
        <f t="shared" si="21"/>
        <v>0</v>
      </c>
      <c r="CR35" s="76">
        <f t="shared" si="9"/>
        <v>13.8207047060428</v>
      </c>
      <c r="CS35" s="75">
        <f t="shared" si="22"/>
        <v>0</v>
      </c>
      <c r="CT35" s="76">
        <f t="shared" si="10"/>
        <v>726.44788414668915</v>
      </c>
      <c r="CU35" s="77">
        <f t="shared" si="23"/>
        <v>0.39807948555</v>
      </c>
      <c r="CV35" s="18"/>
      <c r="CW35" s="1078">
        <f t="shared" si="24"/>
        <v>1643.4380000000001</v>
      </c>
      <c r="CX35" s="1081">
        <f>VLOOKUP($AX35&amp;"_"&amp;$CW$14,データシート1!$A:$BS,MATCH($CW$12&amp;"_"&amp;CX$20,データシート1!$A$1:$BS$1,0),0)</f>
        <v>1643.4380000000001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289.18400000000003</v>
      </c>
      <c r="DB35" s="1081">
        <f>VLOOKUP($AX35&amp;"_"&amp;$CW$14,データシート1!$A:$BS,MATCH($CW$12&amp;"_"&amp;DB$20,データシート1!$A$1:$BS$1,0),0)</f>
        <v>1798.3779999999999</v>
      </c>
      <c r="DC35" s="1081">
        <f>VLOOKUP($AX35&amp;"_"&amp;$CW$14,データシート1!$A:$BS,MATCH($CW$12&amp;"_"&amp;DC$20,データシート1!$A$1:$BS$1,0),0)</f>
        <v>0</v>
      </c>
      <c r="DD35" s="1080">
        <f t="shared" si="11"/>
        <v>3731</v>
      </c>
      <c r="DE35" s="18"/>
      <c r="DF35" s="138">
        <f>VLOOKUP($AX35&amp;"_"&amp;$DF$14,データシート1!$A:$BS,MATCH($DF$12&amp;"_"&amp;DF$20,データシート1!$A$1:$BS$1,0),0)</f>
        <v>76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26</v>
      </c>
      <c r="DJ35" s="74">
        <f>VLOOKUP($AX35&amp;"_"&amp;$DF$14,データシート1!$A:$BS,MATCH($DF$12&amp;"_"&amp;DJ$20,データシート1!$A$1:$BS$1,0),0)</f>
        <v>9</v>
      </c>
      <c r="DK35" s="74">
        <f>VLOOKUP($AX35&amp;"_"&amp;$DF$14,データシート1!$A:$BS,MATCH($DF$12&amp;"_"&amp;DK$20,データシート1!$A$1:$BS$1,0),0)</f>
        <v>0</v>
      </c>
      <c r="DL35" s="78">
        <f t="shared" si="12"/>
        <v>111</v>
      </c>
      <c r="DM35" s="18"/>
      <c r="DN35" s="139">
        <f t="shared" si="26"/>
        <v>0.44</v>
      </c>
      <c r="DO35" s="140">
        <f t="shared" si="27"/>
        <v>0</v>
      </c>
      <c r="DP35" s="140">
        <f t="shared" si="13"/>
        <v>0</v>
      </c>
      <c r="DQ35" s="140">
        <f t="shared" si="13"/>
        <v>0.08</v>
      </c>
      <c r="DR35" s="140">
        <f t="shared" si="13"/>
        <v>0.48</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22130</v>
      </c>
      <c r="AY36" s="20" t="str">
        <f>IF(IFERROR(比較地域マスタ!$Z21,"")=0,"",IFERROR(比較地域マスタ!$Z21,""))</f>
        <v>浜松市</v>
      </c>
      <c r="BB36" s="122" t="str">
        <f t="shared" si="0"/>
        <v>22130</v>
      </c>
      <c r="BC36" s="123" t="str">
        <f t="shared" si="0"/>
        <v>浜松市</v>
      </c>
      <c r="BD36" s="40">
        <f t="shared" si="14"/>
        <v>4270.4936103799173</v>
      </c>
      <c r="BE36" s="40">
        <f t="shared" si="15"/>
        <v>1033.3770388357159</v>
      </c>
      <c r="BF36" s="40">
        <f>VLOOKUP($AX36&amp;"_"&amp;$BC$14,データシート1!$A:$BS,MATCH($BC$12&amp;"_"&amp;BF$20,データシート1!$A$1:$BS$1,0),0)</f>
        <v>859.76296106968437</v>
      </c>
      <c r="BG36" s="40">
        <f>VLOOKUP($AX36&amp;"_"&amp;$BC$14,データシート1!$A:$BS,MATCH($BC$12&amp;"_"&amp;BG$20,データシート1!$A$1:$BS$1,0),0)</f>
        <v>47.118083389994183</v>
      </c>
      <c r="BH36" s="40">
        <f>VLOOKUP($AX36&amp;"_"&amp;$BC$14,データシート1!$A:$BS,MATCH($BC$12&amp;"_"&amp;BH$20,データシート1!$A$1:$BS$1,0),0)</f>
        <v>126.49599437603739</v>
      </c>
      <c r="BI36" s="40">
        <f>VLOOKUP($AX36&amp;"_"&amp;$BC$14,データシート1!$A:$BS,MATCH($BC$12&amp;"_"&amp;BI$20,データシート1!$A$1:$BS$1,0),0)</f>
        <v>959.94911846548587</v>
      </c>
      <c r="BJ36" s="40">
        <f>VLOOKUP($AX36&amp;"_"&amp;$BC$14,データシート1!$A:$BS,MATCH($BC$12&amp;"_"&amp;BJ$20,データシート1!$A$1:$BS$1,0),0)</f>
        <v>932.20105823667393</v>
      </c>
      <c r="BK36" s="40">
        <f t="shared" si="1"/>
        <v>1246.3176763447659</v>
      </c>
      <c r="BL36" s="40">
        <f t="shared" si="2"/>
        <v>1198.9781702678711</v>
      </c>
      <c r="BM36" s="40">
        <f>VLOOKUP($AX36&amp;"_"&amp;$BC$14,データシート1!$A:$BS,MATCH($BC$12&amp;"_"&amp;BM$20,データシート1!$A$1:$BS$1,0),0)</f>
        <v>724.71362828144811</v>
      </c>
      <c r="BN36" s="40">
        <f>VLOOKUP($AX36&amp;"_"&amp;$BC$14,データシート1!$A:$BS,MATCH($BC$12&amp;"_"&amp;BN$20,データシート1!$A$1:$BS$1,0),0)</f>
        <v>474.26454198642307</v>
      </c>
      <c r="BO36" s="40">
        <f>VLOOKUP($AX36&amp;"_"&amp;$BC$14,データシート1!$A:$BS,MATCH($BC$12&amp;"_"&amp;BO$20,データシート1!$A$1:$BS$1,0),0)</f>
        <v>47.168532093942659</v>
      </c>
      <c r="BP36" s="40">
        <f>VLOOKUP($AX36&amp;"_"&amp;$BC$14,データシート1!$A:$BS,MATCH($BC$12&amp;"_"&amp;BP$20,データシート1!$A$1:$BS$1,0),0)</f>
        <v>0.17097398295217353</v>
      </c>
      <c r="BQ36" s="40">
        <f>VLOOKUP($AX36&amp;"_"&amp;$BC$14,データシート1!$A:$BS,MATCH($BC$12&amp;"_"&amp;BQ$20,データシート1!$A$1:$BS$1,0),0)</f>
        <v>98.648718497275979</v>
      </c>
      <c r="BR36" s="41">
        <f t="shared" si="3"/>
        <v>4270.4936103799173</v>
      </c>
      <c r="BT36" s="134" t="str">
        <f t="shared" si="4"/>
        <v>浜松市</v>
      </c>
      <c r="BU36" s="38">
        <f t="shared" si="25"/>
        <v>4270.4936103799173</v>
      </c>
      <c r="BV36" s="69">
        <f t="shared" si="16"/>
        <v>0.2419807013231389</v>
      </c>
      <c r="BW36" s="69">
        <f t="shared" si="5"/>
        <v>0.20132636634320991</v>
      </c>
      <c r="BX36" s="69">
        <f t="shared" si="5"/>
        <v>1.1033404493445058E-2</v>
      </c>
      <c r="BY36" s="69">
        <f t="shared" si="5"/>
        <v>2.9620930486483947E-2</v>
      </c>
      <c r="BZ36" s="69">
        <f t="shared" si="5"/>
        <v>0.2247864546927833</v>
      </c>
      <c r="CA36" s="69">
        <f t="shared" si="5"/>
        <v>0.21828883105476471</v>
      </c>
      <c r="CB36" s="69">
        <f t="shared" si="5"/>
        <v>0.29184393891035221</v>
      </c>
      <c r="CC36" s="69">
        <f t="shared" si="5"/>
        <v>0.28075868498049478</v>
      </c>
      <c r="CD36" s="69">
        <f t="shared" si="5"/>
        <v>0.16970254364037679</v>
      </c>
      <c r="CE36" s="69">
        <f t="shared" si="5"/>
        <v>0.11105614134011804</v>
      </c>
      <c r="CF36" s="69">
        <f t="shared" si="5"/>
        <v>1.1045217812595296E-2</v>
      </c>
      <c r="CG36" s="69">
        <f t="shared" si="5"/>
        <v>4.0036117262089315E-5</v>
      </c>
      <c r="CH36" s="69">
        <f t="shared" si="5"/>
        <v>2.3100074018960973E-2</v>
      </c>
      <c r="CI36" s="135">
        <f t="shared" si="6"/>
        <v>1</v>
      </c>
      <c r="CK36" s="136" t="str">
        <f t="shared" si="7"/>
        <v>浜松市</v>
      </c>
      <c r="CL36" s="137">
        <f t="shared" si="17"/>
        <v>1033.3770388357159</v>
      </c>
      <c r="CM36" s="75">
        <f t="shared" si="18"/>
        <v>0.52455491038462687</v>
      </c>
      <c r="CN36" s="76">
        <f t="shared" si="19"/>
        <v>859.76296106968437</v>
      </c>
      <c r="CO36" s="75">
        <f t="shared" si="20"/>
        <v>0.62649477168666146</v>
      </c>
      <c r="CP36" s="76">
        <f t="shared" si="8"/>
        <v>47.118083389994183</v>
      </c>
      <c r="CQ36" s="75">
        <f t="shared" si="21"/>
        <v>0</v>
      </c>
      <c r="CR36" s="76">
        <f t="shared" si="9"/>
        <v>126.49599437603739</v>
      </c>
      <c r="CS36" s="75">
        <f t="shared" si="22"/>
        <v>2.7083861563358722E-2</v>
      </c>
      <c r="CT36" s="76">
        <f t="shared" si="10"/>
        <v>959.94911846548587</v>
      </c>
      <c r="CU36" s="77">
        <f t="shared" si="23"/>
        <v>0.25163104518094814</v>
      </c>
      <c r="CV36" s="18"/>
      <c r="CW36" s="1078">
        <f t="shared" si="24"/>
        <v>542.06299999999999</v>
      </c>
      <c r="CX36" s="1081">
        <f>VLOOKUP($AX36&amp;"_"&amp;$CW$14,データシート1!$A:$BS,MATCH($CW$12&amp;"_"&amp;CX$20,データシート1!$A$1:$BS$1,0),0)</f>
        <v>538.63699999999994</v>
      </c>
      <c r="CY36" s="1081">
        <f>VLOOKUP($AX36&amp;"_"&amp;$CW$14,データシート1!$A:$BS,MATCH($CW$12&amp;"_"&amp;CY$20,データシート1!$A$1:$BS$1,0),0)</f>
        <v>0</v>
      </c>
      <c r="CZ36" s="1081">
        <f>VLOOKUP($AX36&amp;"_"&amp;$CW$14,データシート1!$A:$BS,MATCH($CW$12&amp;"_"&amp;CZ$20,データシート1!$A$1:$BS$1,0),0)</f>
        <v>3.4260000000000002</v>
      </c>
      <c r="DA36" s="1081">
        <f>VLOOKUP($AX36&amp;"_"&amp;$CW$14,データシート1!$A:$BS,MATCH($CW$12&amp;"_"&amp;DA$20,データシート1!$A$1:$BS$1,0),0)</f>
        <v>241.55300000000003</v>
      </c>
      <c r="DB36" s="1081">
        <f>VLOOKUP($AX36&amp;"_"&amp;$CW$14,データシート1!$A:$BS,MATCH($CW$12&amp;"_"&amp;DB$20,データシート1!$A$1:$BS$1,0),0)</f>
        <v>0.35199999999999998</v>
      </c>
      <c r="DC36" s="1081">
        <f>VLOOKUP($AX36&amp;"_"&amp;$CW$14,データシート1!$A:$BS,MATCH($CW$12&amp;"_"&amp;DC$20,データシート1!$A$1:$BS$1,0),0)</f>
        <v>0</v>
      </c>
      <c r="DD36" s="1080">
        <f t="shared" si="11"/>
        <v>783.96799999999996</v>
      </c>
      <c r="DE36" s="18"/>
      <c r="DF36" s="138">
        <f>VLOOKUP($AX36&amp;"_"&amp;$DF$14,データシート1!$A:$BS,MATCH($DF$12&amp;"_"&amp;DF$20,データシート1!$A$1:$BS$1,0),0)</f>
        <v>64</v>
      </c>
      <c r="DG36" s="74">
        <f>VLOOKUP($AX36&amp;"_"&amp;$DF$14,データシート1!$A:$BS,MATCH($DF$12&amp;"_"&amp;DG$20,データシート1!$A$1:$BS$1,0),0)</f>
        <v>0</v>
      </c>
      <c r="DH36" s="74">
        <f>VLOOKUP($AX36&amp;"_"&amp;$DF$14,データシート1!$A:$BS,MATCH($DF$12&amp;"_"&amp;DH$20,データシート1!$A$1:$BS$1,0),0)</f>
        <v>1</v>
      </c>
      <c r="DI36" s="74">
        <f>VLOOKUP($AX36&amp;"_"&amp;$DF$14,データシート1!$A:$BS,MATCH($DF$12&amp;"_"&amp;DI$20,データシート1!$A$1:$BS$1,0),0)</f>
        <v>31</v>
      </c>
      <c r="DJ36" s="74">
        <f>VLOOKUP($AX36&amp;"_"&amp;$DF$14,データシート1!$A:$BS,MATCH($DF$12&amp;"_"&amp;DJ$20,データシート1!$A$1:$BS$1,0),0)</f>
        <v>1</v>
      </c>
      <c r="DK36" s="74">
        <f>VLOOKUP($AX36&amp;"_"&amp;$DF$14,データシート1!$A:$BS,MATCH($DF$12&amp;"_"&amp;DK$20,データシート1!$A$1:$BS$1,0),0)</f>
        <v>0</v>
      </c>
      <c r="DL36" s="78">
        <f t="shared" si="12"/>
        <v>97</v>
      </c>
      <c r="DM36" s="18"/>
      <c r="DN36" s="139">
        <f t="shared" si="26"/>
        <v>0.69</v>
      </c>
      <c r="DO36" s="140">
        <f t="shared" si="27"/>
        <v>0</v>
      </c>
      <c r="DP36" s="140">
        <f t="shared" si="13"/>
        <v>0</v>
      </c>
      <c r="DQ36" s="140">
        <f t="shared" si="13"/>
        <v>0.31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15100</v>
      </c>
      <c r="AY37" s="20" t="str">
        <f>IF(IFERROR(比較地域マスタ!$Z22,"")=0,"",IFERROR(比較地域マスタ!$Z22,""))</f>
        <v>新潟市</v>
      </c>
      <c r="BB37" s="122" t="str">
        <f t="shared" si="0"/>
        <v>15100</v>
      </c>
      <c r="BC37" s="123" t="str">
        <f t="shared" si="0"/>
        <v>新潟市</v>
      </c>
      <c r="BD37" s="40">
        <f t="shared" si="14"/>
        <v>5205.5203750965475</v>
      </c>
      <c r="BE37" s="40">
        <f t="shared" si="15"/>
        <v>1382.8371252348429</v>
      </c>
      <c r="BF37" s="40">
        <f>VLOOKUP($AX37&amp;"_"&amp;$BC$14,データシート1!$A:$BS,MATCH($BC$12&amp;"_"&amp;BF$20,データシート1!$A$1:$BS$1,0),0)</f>
        <v>1168.048158610902</v>
      </c>
      <c r="BG37" s="40">
        <f>VLOOKUP($AX37&amp;"_"&amp;$BC$14,データシート1!$A:$BS,MATCH($BC$12&amp;"_"&amp;BG$20,データシート1!$A$1:$BS$1,0),0)</f>
        <v>128.42606940793266</v>
      </c>
      <c r="BH37" s="40">
        <f>VLOOKUP($AX37&amp;"_"&amp;$BC$14,データシート1!$A:$BS,MATCH($BC$12&amp;"_"&amp;BH$20,データシート1!$A$1:$BS$1,0),0)</f>
        <v>86.362897216008406</v>
      </c>
      <c r="BI37" s="40">
        <f>VLOOKUP($AX37&amp;"_"&amp;$BC$14,データシート1!$A:$BS,MATCH($BC$12&amp;"_"&amp;BI$20,データシート1!$A$1:$BS$1,0),0)</f>
        <v>1180.0318804189053</v>
      </c>
      <c r="BJ37" s="40">
        <f>VLOOKUP($AX37&amp;"_"&amp;$BC$14,データシート1!$A:$BS,MATCH($BC$12&amp;"_"&amp;BJ$20,データシート1!$A$1:$BS$1,0),0)</f>
        <v>1291.1665225448887</v>
      </c>
      <c r="BK37" s="40">
        <f t="shared" si="1"/>
        <v>1268.0466480892496</v>
      </c>
      <c r="BL37" s="40">
        <f t="shared" si="2"/>
        <v>1144.3846251160267</v>
      </c>
      <c r="BM37" s="40">
        <f>VLOOKUP($AX37&amp;"_"&amp;$BC$14,データシート1!$A:$BS,MATCH($BC$12&amp;"_"&amp;BM$20,データシート1!$A$1:$BS$1,0),0)</f>
        <v>688.89651754106671</v>
      </c>
      <c r="BN37" s="40">
        <f>VLOOKUP($AX37&amp;"_"&amp;$BC$14,データシート1!$A:$BS,MATCH($BC$12&amp;"_"&amp;BN$20,データシート1!$A$1:$BS$1,0),0)</f>
        <v>455.48810757496005</v>
      </c>
      <c r="BO37" s="40">
        <f>VLOOKUP($AX37&amp;"_"&amp;$BC$14,データシート1!$A:$BS,MATCH($BC$12&amp;"_"&amp;BO$20,データシート1!$A$1:$BS$1,0),0)</f>
        <v>46.27276359931767</v>
      </c>
      <c r="BP37" s="40">
        <f>VLOOKUP($AX37&amp;"_"&amp;$BC$14,データシート1!$A:$BS,MATCH($BC$12&amp;"_"&amp;BP$20,データシート1!$A$1:$BS$1,0),0)</f>
        <v>77.38925937390529</v>
      </c>
      <c r="BQ37" s="40">
        <f>VLOOKUP($AX37&amp;"_"&amp;$BC$14,データシート1!$A:$BS,MATCH($BC$12&amp;"_"&amp;BQ$20,データシート1!$A$1:$BS$1,0),0)</f>
        <v>83.438198808661937</v>
      </c>
      <c r="BR37" s="41">
        <f t="shared" si="3"/>
        <v>5205.5203750965475</v>
      </c>
      <c r="BT37" s="134" t="str">
        <f t="shared" si="4"/>
        <v>新潟市</v>
      </c>
      <c r="BU37" s="38">
        <f t="shared" si="25"/>
        <v>5205.5203750965475</v>
      </c>
      <c r="BV37" s="69">
        <f t="shared" si="16"/>
        <v>0.26564820144598805</v>
      </c>
      <c r="BW37" s="69">
        <f t="shared" si="5"/>
        <v>0.22438643486996976</v>
      </c>
      <c r="BX37" s="69">
        <f t="shared" si="5"/>
        <v>2.4671129907074991E-2</v>
      </c>
      <c r="BY37" s="69">
        <f t="shared" si="5"/>
        <v>1.6590636668943327E-2</v>
      </c>
      <c r="BZ37" s="69">
        <f t="shared" si="5"/>
        <v>0.22668855280333411</v>
      </c>
      <c r="CA37" s="69">
        <f t="shared" si="5"/>
        <v>0.24803793463606244</v>
      </c>
      <c r="CB37" s="69">
        <f t="shared" si="5"/>
        <v>0.24359651998590651</v>
      </c>
      <c r="CC37" s="69">
        <f t="shared" si="5"/>
        <v>0.21984058127806322</v>
      </c>
      <c r="CD37" s="69">
        <f t="shared" si="5"/>
        <v>0.13233960639877232</v>
      </c>
      <c r="CE37" s="69">
        <f t="shared" si="5"/>
        <v>8.7500974879290927E-2</v>
      </c>
      <c r="CF37" s="69">
        <f t="shared" si="5"/>
        <v>8.889171545786034E-3</v>
      </c>
      <c r="CG37" s="69">
        <f t="shared" si="5"/>
        <v>1.4866767162057249E-2</v>
      </c>
      <c r="CH37" s="69">
        <f t="shared" si="5"/>
        <v>1.6028791128709086E-2</v>
      </c>
      <c r="CI37" s="135">
        <f t="shared" si="6"/>
        <v>1</v>
      </c>
      <c r="CK37" s="136" t="str">
        <f t="shared" si="7"/>
        <v>新潟市</v>
      </c>
      <c r="CL37" s="137">
        <f t="shared" si="17"/>
        <v>1382.8371252348429</v>
      </c>
      <c r="CM37" s="75">
        <f t="shared" si="18"/>
        <v>0.81450373254096675</v>
      </c>
      <c r="CN37" s="76">
        <f t="shared" si="19"/>
        <v>1168.048158610902</v>
      </c>
      <c r="CO37" s="75">
        <f t="shared" si="20"/>
        <v>0.91083487624794413</v>
      </c>
      <c r="CP37" s="76">
        <f t="shared" si="8"/>
        <v>128.42606940793266</v>
      </c>
      <c r="CQ37" s="75">
        <f t="shared" si="21"/>
        <v>0.45575637617688108</v>
      </c>
      <c r="CR37" s="76">
        <f t="shared" si="9"/>
        <v>86.362897216008406</v>
      </c>
      <c r="CS37" s="75">
        <f t="shared" si="22"/>
        <v>4.5111965040443652E-2</v>
      </c>
      <c r="CT37" s="76">
        <f t="shared" si="10"/>
        <v>1180.0318804189053</v>
      </c>
      <c r="CU37" s="77">
        <f t="shared" si="23"/>
        <v>0.21725429986602654</v>
      </c>
      <c r="CV37" s="18"/>
      <c r="CW37" s="1078">
        <f t="shared" si="24"/>
        <v>1126.3259999999998</v>
      </c>
      <c r="CX37" s="1081">
        <f>VLOOKUP($AX37&amp;"_"&amp;$CW$14,データシート1!$A:$BS,MATCH($CW$12&amp;"_"&amp;CX$20,データシート1!$A$1:$BS$1,0),0)</f>
        <v>1063.8989999999999</v>
      </c>
      <c r="CY37" s="1081">
        <f>VLOOKUP($AX37&amp;"_"&amp;$CW$14,データシート1!$A:$BS,MATCH($CW$12&amp;"_"&amp;CY$20,データシート1!$A$1:$BS$1,0),0)</f>
        <v>58.530999999999999</v>
      </c>
      <c r="CZ37" s="1081">
        <f>VLOOKUP($AX37&amp;"_"&amp;$CW$14,データシート1!$A:$BS,MATCH($CW$12&amp;"_"&amp;CZ$20,データシート1!$A$1:$BS$1,0),0)</f>
        <v>3.8959999999999999</v>
      </c>
      <c r="DA37" s="1081">
        <f>VLOOKUP($AX37&amp;"_"&amp;$CW$14,データシート1!$A:$BS,MATCH($CW$12&amp;"_"&amp;DA$20,データシート1!$A$1:$BS$1,0),0)</f>
        <v>256.36700000000002</v>
      </c>
      <c r="DB37" s="1081">
        <f>VLOOKUP($AX37&amp;"_"&amp;$CW$14,データシート1!$A:$BS,MATCH($CW$12&amp;"_"&amp;DB$20,データシート1!$A$1:$BS$1,0),0)</f>
        <v>11.286</v>
      </c>
      <c r="DC37" s="1081">
        <f>VLOOKUP($AX37&amp;"_"&amp;$CW$14,データシート1!$A:$BS,MATCH($CW$12&amp;"_"&amp;DC$20,データシート1!$A$1:$BS$1,0),0)</f>
        <v>0</v>
      </c>
      <c r="DD37" s="1080">
        <f t="shared" si="11"/>
        <v>1393.9789999999998</v>
      </c>
      <c r="DE37" s="18"/>
      <c r="DF37" s="138">
        <f>VLOOKUP($AX37&amp;"_"&amp;$DF$14,データシート1!$A:$BS,MATCH($DF$12&amp;"_"&amp;DF$20,データシート1!$A$1:$BS$1,0),0)</f>
        <v>41</v>
      </c>
      <c r="DG37" s="74">
        <f>VLOOKUP($AX37&amp;"_"&amp;$DF$14,データシート1!$A:$BS,MATCH($DF$12&amp;"_"&amp;DG$20,データシート1!$A$1:$BS$1,0),0)</f>
        <v>2</v>
      </c>
      <c r="DH37" s="74">
        <f>VLOOKUP($AX37&amp;"_"&amp;$DF$14,データシート1!$A:$BS,MATCH($DF$12&amp;"_"&amp;DH$20,データシート1!$A$1:$BS$1,0),0)</f>
        <v>1</v>
      </c>
      <c r="DI37" s="74">
        <f>VLOOKUP($AX37&amp;"_"&amp;$DF$14,データシート1!$A:$BS,MATCH($DF$12&amp;"_"&amp;DI$20,データシート1!$A$1:$BS$1,0),0)</f>
        <v>25</v>
      </c>
      <c r="DJ37" s="74">
        <f>VLOOKUP($AX37&amp;"_"&amp;$DF$14,データシート1!$A:$BS,MATCH($DF$12&amp;"_"&amp;DJ$20,データシート1!$A$1:$BS$1,0),0)</f>
        <v>1</v>
      </c>
      <c r="DK37" s="74">
        <f>VLOOKUP($AX37&amp;"_"&amp;$DF$14,データシート1!$A:$BS,MATCH($DF$12&amp;"_"&amp;DK$20,データシート1!$A$1:$BS$1,0),0)</f>
        <v>0</v>
      </c>
      <c r="DL37" s="78">
        <f t="shared" si="12"/>
        <v>70</v>
      </c>
      <c r="DM37" s="18"/>
      <c r="DN37" s="139">
        <f t="shared" si="26"/>
        <v>0.76</v>
      </c>
      <c r="DO37" s="140">
        <f t="shared" si="27"/>
        <v>0.04</v>
      </c>
      <c r="DP37" s="140">
        <f t="shared" ref="DP37:DP68" si="29">IF($DD37=0,0,ROUND(CZ37/$DD37,2))</f>
        <v>0</v>
      </c>
      <c r="DQ37" s="140">
        <f t="shared" ref="DQ37:DQ68" si="30">IF($DD37=0,0,ROUND(DA37/$DD37,2))</f>
        <v>0.18</v>
      </c>
      <c r="DR37" s="140">
        <f t="shared" ref="DR37:DR68" si="31">IF($DD37=0,0,ROUND(DB37/$DD37,2))</f>
        <v>0.01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13120</v>
      </c>
      <c r="AY38" s="20" t="str">
        <f>IF(IFERROR(比較地域マスタ!$Z23,"")=0,"",IFERROR(比較地域マスタ!$Z23,""))</f>
        <v>練馬区</v>
      </c>
      <c r="BB38" s="122" t="str">
        <f t="shared" si="0"/>
        <v>13120</v>
      </c>
      <c r="BC38" s="123" t="str">
        <f t="shared" si="0"/>
        <v>練馬区</v>
      </c>
      <c r="BD38" s="40">
        <f t="shared" si="14"/>
        <v>2013.2454954998136</v>
      </c>
      <c r="BE38" s="40">
        <f t="shared" si="15"/>
        <v>74.624598944763306</v>
      </c>
      <c r="BF38" s="40">
        <f>VLOOKUP($AX38&amp;"_"&amp;$BC$14,データシート1!$A:$BS,MATCH($BC$12&amp;"_"&amp;BF$20,データシート1!$A$1:$BS$1,0),0)</f>
        <v>32.206262031643199</v>
      </c>
      <c r="BG38" s="40">
        <f>VLOOKUP($AX38&amp;"_"&amp;$BC$14,データシート1!$A:$BS,MATCH($BC$12&amp;"_"&amp;BG$20,データシート1!$A$1:$BS$1,0),0)</f>
        <v>30.136558692373647</v>
      </c>
      <c r="BH38" s="40">
        <f>VLOOKUP($AX38&amp;"_"&amp;$BC$14,データシート1!$A:$BS,MATCH($BC$12&amp;"_"&amp;BH$20,データシート1!$A$1:$BS$1,0),0)</f>
        <v>12.281778220746457</v>
      </c>
      <c r="BI38" s="40">
        <f>VLOOKUP($AX38&amp;"_"&amp;$BC$14,データシート1!$A:$BS,MATCH($BC$12&amp;"_"&amp;BI$20,データシート1!$A$1:$BS$1,0),0)</f>
        <v>540.40637501665594</v>
      </c>
      <c r="BJ38" s="40">
        <f>VLOOKUP($AX38&amp;"_"&amp;$BC$14,データシート1!$A:$BS,MATCH($BC$12&amp;"_"&amp;BJ$20,データシート1!$A$1:$BS$1,0),0)</f>
        <v>872.48754713335836</v>
      </c>
      <c r="BK38" s="40">
        <f t="shared" si="1"/>
        <v>427.78837121661803</v>
      </c>
      <c r="BL38" s="40">
        <f t="shared" si="2"/>
        <v>384.14978728405731</v>
      </c>
      <c r="BM38" s="40">
        <f>VLOOKUP($AX38&amp;"_"&amp;$BC$14,データシート1!$A:$BS,MATCH($BC$12&amp;"_"&amp;BM$20,データシート1!$A$1:$BS$1,0),0)</f>
        <v>232.60410359814844</v>
      </c>
      <c r="BN38" s="40">
        <f>VLOOKUP($AX38&amp;"_"&amp;$BC$14,データシート1!$A:$BS,MATCH($BC$12&amp;"_"&amp;BN$20,データシート1!$A$1:$BS$1,0),0)</f>
        <v>151.54568368590884</v>
      </c>
      <c r="BO38" s="40">
        <f>VLOOKUP($AX38&amp;"_"&amp;$BC$14,データシート1!$A:$BS,MATCH($BC$12&amp;"_"&amp;BO$20,データシート1!$A$1:$BS$1,0),0)</f>
        <v>43.638583932560721</v>
      </c>
      <c r="BP38" s="40">
        <f>VLOOKUP($AX38&amp;"_"&amp;$BC$14,データシート1!$A:$BS,MATCH($BC$12&amp;"_"&amp;BP$20,データシート1!$A$1:$BS$1,0),0)</f>
        <v>0</v>
      </c>
      <c r="BQ38" s="40">
        <f>VLOOKUP($AX38&amp;"_"&amp;$BC$14,データシート1!$A:$BS,MATCH($BC$12&amp;"_"&amp;BQ$20,データシート1!$A$1:$BS$1,0),0)</f>
        <v>97.938603188418043</v>
      </c>
      <c r="BR38" s="41">
        <f t="shared" si="3"/>
        <v>2013.2454954998136</v>
      </c>
      <c r="BT38" s="134" t="str">
        <f t="shared" si="4"/>
        <v>練馬区</v>
      </c>
      <c r="BU38" s="38">
        <f t="shared" si="25"/>
        <v>2013.2454954998136</v>
      </c>
      <c r="BV38" s="69">
        <f t="shared" si="16"/>
        <v>3.7066815304726067E-2</v>
      </c>
      <c r="BW38" s="69">
        <f t="shared" si="5"/>
        <v>1.5997185690286415E-2</v>
      </c>
      <c r="BX38" s="69">
        <f t="shared" si="5"/>
        <v>1.4969142491433647E-2</v>
      </c>
      <c r="BY38" s="69">
        <f t="shared" si="5"/>
        <v>6.1004871230060046E-3</v>
      </c>
      <c r="BZ38" s="69">
        <f t="shared" si="5"/>
        <v>0.26842547330895344</v>
      </c>
      <c r="CA38" s="69">
        <f t="shared" si="5"/>
        <v>0.43337364920652777</v>
      </c>
      <c r="CB38" s="69">
        <f t="shared" si="5"/>
        <v>0.21248693821635209</v>
      </c>
      <c r="CC38" s="69">
        <f t="shared" si="5"/>
        <v>0.19081119920185755</v>
      </c>
      <c r="CD38" s="69">
        <f t="shared" si="5"/>
        <v>0.11553688018579251</v>
      </c>
      <c r="CE38" s="69">
        <f t="shared" si="5"/>
        <v>7.5274319016065003E-2</v>
      </c>
      <c r="CF38" s="69">
        <f t="shared" si="5"/>
        <v>2.1675739014494551E-2</v>
      </c>
      <c r="CG38" s="69">
        <f t="shared" si="5"/>
        <v>0</v>
      </c>
      <c r="CH38" s="69">
        <f t="shared" si="5"/>
        <v>4.864712396344071E-2</v>
      </c>
      <c r="CI38" s="135">
        <f t="shared" si="6"/>
        <v>1</v>
      </c>
      <c r="CK38" s="136" t="str">
        <f t="shared" si="7"/>
        <v>練馬区</v>
      </c>
      <c r="CL38" s="137">
        <f t="shared" si="17"/>
        <v>74.624598944763306</v>
      </c>
      <c r="CM38" s="75">
        <f t="shared" si="18"/>
        <v>7.8633588427637111E-2</v>
      </c>
      <c r="CN38" s="76">
        <f t="shared" si="19"/>
        <v>32.206262031643199</v>
      </c>
      <c r="CO38" s="75">
        <f t="shared" si="20"/>
        <v>0.1822005917431396</v>
      </c>
      <c r="CP38" s="76">
        <f t="shared" si="8"/>
        <v>30.136558692373647</v>
      </c>
      <c r="CQ38" s="75">
        <f t="shared" si="21"/>
        <v>0</v>
      </c>
      <c r="CR38" s="76">
        <f t="shared" si="9"/>
        <v>12.281778220746457</v>
      </c>
      <c r="CS38" s="75">
        <f t="shared" si="22"/>
        <v>0</v>
      </c>
      <c r="CT38" s="76">
        <f t="shared" si="10"/>
        <v>540.40637501665594</v>
      </c>
      <c r="CU38" s="77">
        <f t="shared" si="23"/>
        <v>0.29403983251511884</v>
      </c>
      <c r="CV38" s="18"/>
      <c r="CW38" s="1078">
        <f t="shared" si="24"/>
        <v>5.8680000000000003</v>
      </c>
      <c r="CX38" s="1081">
        <f>VLOOKUP($AX38&amp;"_"&amp;$CW$14,データシート1!$A:$BS,MATCH($CW$12&amp;"_"&amp;CX$20,データシート1!$A$1:$BS$1,0),0)</f>
        <v>5.8680000000000003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158.90100000000001</v>
      </c>
      <c r="DB38" s="1081">
        <f>VLOOKUP($AX38&amp;"_"&amp;$CW$14,データシート1!$A:$BS,MATCH($CW$12&amp;"_"&amp;DB$20,データシート1!$A$1:$BS$1,0),0)</f>
        <v>11.436</v>
      </c>
      <c r="DC38" s="1081">
        <f>VLOOKUP($AX38&amp;"_"&amp;$CW$14,データシート1!$A:$BS,MATCH($CW$12&amp;"_"&amp;DC$20,データシート1!$A$1:$BS$1,0),0)</f>
        <v>0</v>
      </c>
      <c r="DD38" s="1080">
        <f t="shared" si="11"/>
        <v>176.20500000000001</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16</v>
      </c>
      <c r="DJ38" s="74">
        <f>VLOOKUP($AX38&amp;"_"&amp;$DF$14,データシート1!$A:$BS,MATCH($DF$12&amp;"_"&amp;DJ$20,データシート1!$A$1:$BS$1,0),0)</f>
        <v>1</v>
      </c>
      <c r="DK38" s="74">
        <f>VLOOKUP($AX38&amp;"_"&amp;$DF$14,データシート1!$A:$BS,MATCH($DF$12&amp;"_"&amp;DK$20,データシート1!$A$1:$BS$1,0),0)</f>
        <v>0</v>
      </c>
      <c r="DL38" s="78">
        <f t="shared" si="12"/>
        <v>18</v>
      </c>
      <c r="DM38" s="18"/>
      <c r="DN38" s="139">
        <f t="shared" si="26"/>
        <v>0.03</v>
      </c>
      <c r="DO38" s="140">
        <f t="shared" si="27"/>
        <v>0</v>
      </c>
      <c r="DP38" s="140">
        <f t="shared" si="29"/>
        <v>0</v>
      </c>
      <c r="DQ38" s="140">
        <f t="shared" si="30"/>
        <v>0.9</v>
      </c>
      <c r="DR38" s="140">
        <f t="shared" si="31"/>
        <v>0.06</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43100</v>
      </c>
      <c r="AY39" s="20" t="str">
        <f>IF(IFERROR(比較地域マスタ!$Z24,"")=0,"",IFERROR(比較地域マスタ!$Z24,""))</f>
        <v>熊本市</v>
      </c>
      <c r="BB39" s="122" t="str">
        <f t="shared" si="0"/>
        <v>43100</v>
      </c>
      <c r="BC39" s="123" t="str">
        <f t="shared" si="0"/>
        <v>熊本市</v>
      </c>
      <c r="BD39" s="40">
        <f t="shared" si="14"/>
        <v>3393.0744385058715</v>
      </c>
      <c r="BE39" s="40">
        <f t="shared" si="15"/>
        <v>454.29667312997367</v>
      </c>
      <c r="BF39" s="40">
        <f>VLOOKUP($AX39&amp;"_"&amp;$BC$14,データシート1!$A:$BS,MATCH($BC$12&amp;"_"&amp;BF$20,データシート1!$A$1:$BS$1,0),0)</f>
        <v>357.3099608639518</v>
      </c>
      <c r="BG39" s="40">
        <f>VLOOKUP($AX39&amp;"_"&amp;$BC$14,データシート1!$A:$BS,MATCH($BC$12&amp;"_"&amp;BG$20,データシート1!$A$1:$BS$1,0),0)</f>
        <v>44.598272777197991</v>
      </c>
      <c r="BH39" s="40">
        <f>VLOOKUP($AX39&amp;"_"&amp;$BC$14,データシート1!$A:$BS,MATCH($BC$12&amp;"_"&amp;BH$20,データシート1!$A$1:$BS$1,0),0)</f>
        <v>52.388439488823892</v>
      </c>
      <c r="BI39" s="40">
        <f>VLOOKUP($AX39&amp;"_"&amp;$BC$14,データシート1!$A:$BS,MATCH($BC$12&amp;"_"&amp;BI$20,データシート1!$A$1:$BS$1,0),0)</f>
        <v>1013.5180067412944</v>
      </c>
      <c r="BJ39" s="40">
        <f>VLOOKUP($AX39&amp;"_"&amp;$BC$14,データシート1!$A:$BS,MATCH($BC$12&amp;"_"&amp;BJ$20,データシート1!$A$1:$BS$1,0),0)</f>
        <v>779.43608430504696</v>
      </c>
      <c r="BK39" s="40">
        <f t="shared" si="1"/>
        <v>1065.2717821921597</v>
      </c>
      <c r="BL39" s="40">
        <f t="shared" si="2"/>
        <v>982.95743042117078</v>
      </c>
      <c r="BM39" s="40">
        <f>VLOOKUP($AX39&amp;"_"&amp;$BC$14,データシート1!$A:$BS,MATCH($BC$12&amp;"_"&amp;BM$20,データシート1!$A$1:$BS$1,0),0)</f>
        <v>591.45813473570092</v>
      </c>
      <c r="BN39" s="40">
        <f>VLOOKUP($AX39&amp;"_"&amp;$BC$14,データシート1!$A:$BS,MATCH($BC$12&amp;"_"&amp;BN$20,データシート1!$A$1:$BS$1,0),0)</f>
        <v>391.49929568546986</v>
      </c>
      <c r="BO39" s="40">
        <f>VLOOKUP($AX39&amp;"_"&amp;$BC$14,データシート1!$A:$BS,MATCH($BC$12&amp;"_"&amp;BO$20,データシート1!$A$1:$BS$1,0),0)</f>
        <v>43.202433356287614</v>
      </c>
      <c r="BP39" s="40">
        <f>VLOOKUP($AX39&amp;"_"&amp;$BC$14,データシート1!$A:$BS,MATCH($BC$12&amp;"_"&amp;BP$20,データシート1!$A$1:$BS$1,0),0)</f>
        <v>39.111918414701172</v>
      </c>
      <c r="BQ39" s="40">
        <f>VLOOKUP($AX39&amp;"_"&amp;$BC$14,データシート1!$A:$BS,MATCH($BC$12&amp;"_"&amp;BQ$20,データシート1!$A$1:$BS$1,0),0)</f>
        <v>80.551892137396806</v>
      </c>
      <c r="BR39" s="41">
        <f t="shared" si="3"/>
        <v>3393.0744385058715</v>
      </c>
      <c r="BT39" s="134" t="str">
        <f t="shared" si="4"/>
        <v>熊本市</v>
      </c>
      <c r="BU39" s="38">
        <f t="shared" si="25"/>
        <v>3393.0744385058715</v>
      </c>
      <c r="BV39" s="69">
        <f t="shared" si="16"/>
        <v>0.13388939186669352</v>
      </c>
      <c r="BW39" s="69">
        <f t="shared" si="5"/>
        <v>0.10530566521296007</v>
      </c>
      <c r="BX39" s="69">
        <f t="shared" si="5"/>
        <v>1.314391227940071E-2</v>
      </c>
      <c r="BY39" s="69">
        <f t="shared" si="5"/>
        <v>1.5439814374332724E-2</v>
      </c>
      <c r="BZ39" s="69">
        <f t="shared" si="5"/>
        <v>0.29870196634636564</v>
      </c>
      <c r="CA39" s="69">
        <f t="shared" si="5"/>
        <v>0.2297138180818305</v>
      </c>
      <c r="CB39" s="69">
        <f t="shared" si="5"/>
        <v>0.31395473382577732</v>
      </c>
      <c r="CC39" s="69">
        <f t="shared" si="5"/>
        <v>0.28969521542651822</v>
      </c>
      <c r="CD39" s="69">
        <f t="shared" si="5"/>
        <v>0.1743133389658694</v>
      </c>
      <c r="CE39" s="69">
        <f t="shared" si="5"/>
        <v>0.11538187646064883</v>
      </c>
      <c r="CF39" s="69">
        <f t="shared" si="5"/>
        <v>1.27325333231745E-2</v>
      </c>
      <c r="CG39" s="69">
        <f t="shared" si="5"/>
        <v>1.1526985076084559E-2</v>
      </c>
      <c r="CH39" s="69">
        <f t="shared" si="5"/>
        <v>2.3740089879333019E-2</v>
      </c>
      <c r="CI39" s="135">
        <f t="shared" si="6"/>
        <v>1</v>
      </c>
      <c r="CK39" s="136" t="str">
        <f t="shared" si="7"/>
        <v>熊本市</v>
      </c>
      <c r="CL39" s="137">
        <f t="shared" si="17"/>
        <v>454.29667312997367</v>
      </c>
      <c r="CM39" s="75">
        <f t="shared" si="18"/>
        <v>0.64479450835906449</v>
      </c>
      <c r="CN39" s="76">
        <f t="shared" si="19"/>
        <v>357.3099608639518</v>
      </c>
      <c r="CO39" s="75">
        <f t="shared" si="20"/>
        <v>0.8198148165019512</v>
      </c>
      <c r="CP39" s="76">
        <f t="shared" si="8"/>
        <v>44.598272777197991</v>
      </c>
      <c r="CQ39" s="75">
        <f t="shared" si="21"/>
        <v>0</v>
      </c>
      <c r="CR39" s="76">
        <f t="shared" si="9"/>
        <v>52.388439488823892</v>
      </c>
      <c r="CS39" s="75">
        <f t="shared" si="22"/>
        <v>0</v>
      </c>
      <c r="CT39" s="76">
        <f t="shared" si="10"/>
        <v>1013.5180067412944</v>
      </c>
      <c r="CU39" s="77">
        <f t="shared" si="23"/>
        <v>0.17870624773836141</v>
      </c>
      <c r="CV39" s="18"/>
      <c r="CW39" s="1078">
        <f t="shared" si="24"/>
        <v>292.928</v>
      </c>
      <c r="CX39" s="1081">
        <f>VLOOKUP($AX39&amp;"_"&amp;$CW$14,データシート1!$A:$BS,MATCH($CW$12&amp;"_"&amp;CX$20,データシート1!$A$1:$BS$1,0),0)</f>
        <v>292.928</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181.12200000000001</v>
      </c>
      <c r="DB39" s="1081">
        <f>VLOOKUP($AX39&amp;"_"&amp;$CW$14,データシート1!$A:$BS,MATCH($CW$12&amp;"_"&amp;DB$20,データシート1!$A$1:$BS$1,0),0)</f>
        <v>0</v>
      </c>
      <c r="DC39" s="1081">
        <f>VLOOKUP($AX39&amp;"_"&amp;$CW$14,データシート1!$A:$BS,MATCH($CW$12&amp;"_"&amp;DC$20,データシート1!$A$1:$BS$1,0),0)</f>
        <v>0</v>
      </c>
      <c r="DD39" s="1080">
        <f t="shared" si="11"/>
        <v>474.05</v>
      </c>
      <c r="DE39" s="18"/>
      <c r="DF39" s="138">
        <f>VLOOKUP($AX39&amp;"_"&amp;$DF$14,データシート1!$A:$BS,MATCH($DF$12&amp;"_"&amp;DF$20,データシート1!$A$1:$BS$1,0),0)</f>
        <v>20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33</v>
      </c>
      <c r="DJ39" s="74">
        <f>VLOOKUP($AX39&amp;"_"&amp;$DF$14,データシート1!$A:$BS,MATCH($DF$12&amp;"_"&amp;DJ$20,データシート1!$A$1:$BS$1,0),0)</f>
        <v>0</v>
      </c>
      <c r="DK39" s="74">
        <f>VLOOKUP($AX39&amp;"_"&amp;$DF$14,データシート1!$A:$BS,MATCH($DF$12&amp;"_"&amp;DK$20,データシート1!$A$1:$BS$1,0),0)</f>
        <v>0</v>
      </c>
      <c r="DL39" s="78">
        <f t="shared" si="12"/>
        <v>53</v>
      </c>
      <c r="DM39" s="18"/>
      <c r="DN39" s="139">
        <f t="shared" si="26"/>
        <v>0.62</v>
      </c>
      <c r="DO39" s="140">
        <f t="shared" si="27"/>
        <v>0</v>
      </c>
      <c r="DP39" s="140">
        <f t="shared" si="29"/>
        <v>0</v>
      </c>
      <c r="DQ39" s="140">
        <f t="shared" si="30"/>
        <v>0.38</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13111</v>
      </c>
      <c r="AY40" s="20" t="str">
        <f>IF(IFERROR(比較地域マスタ!$Z25,"")=0,"",IFERROR(比較地域マスタ!$Z25,""))</f>
        <v>大田区</v>
      </c>
      <c r="BB40" s="122" t="str">
        <f t="shared" si="0"/>
        <v>13111</v>
      </c>
      <c r="BC40" s="123" t="str">
        <f t="shared" si="0"/>
        <v>大田区</v>
      </c>
      <c r="BD40" s="40">
        <f t="shared" si="14"/>
        <v>2792.7194484817996</v>
      </c>
      <c r="BE40" s="40">
        <f t="shared" si="15"/>
        <v>287.95202210912311</v>
      </c>
      <c r="BF40" s="40">
        <f>VLOOKUP($AX40&amp;"_"&amp;$BC$14,データシート1!$A:$BS,MATCH($BC$12&amp;"_"&amp;BF$20,データシート1!$A$1:$BS$1,0),0)</f>
        <v>220.0910292314486</v>
      </c>
      <c r="BG40" s="40">
        <f>VLOOKUP($AX40&amp;"_"&amp;$BC$14,データシート1!$A:$BS,MATCH($BC$12&amp;"_"&amp;BG$20,データシート1!$A$1:$BS$1,0),0)</f>
        <v>34.739810321080839</v>
      </c>
      <c r="BH40" s="40">
        <f>VLOOKUP($AX40&amp;"_"&amp;$BC$14,データシート1!$A:$BS,MATCH($BC$12&amp;"_"&amp;BH$20,データシート1!$A$1:$BS$1,0),0)</f>
        <v>33.121182556593673</v>
      </c>
      <c r="BI40" s="40">
        <f>VLOOKUP($AX40&amp;"_"&amp;$BC$14,データシート1!$A:$BS,MATCH($BC$12&amp;"_"&amp;BI$20,データシート1!$A$1:$BS$1,0),0)</f>
        <v>981.85747364387294</v>
      </c>
      <c r="BJ40" s="40">
        <f>VLOOKUP($AX40&amp;"_"&amp;$BC$14,データシート1!$A:$BS,MATCH($BC$12&amp;"_"&amp;BJ$20,データシート1!$A$1:$BS$1,0),0)</f>
        <v>914.20240135601568</v>
      </c>
      <c r="BK40" s="40">
        <f t="shared" si="1"/>
        <v>505.11301913530411</v>
      </c>
      <c r="BL40" s="40">
        <f t="shared" si="2"/>
        <v>411.8531724232223</v>
      </c>
      <c r="BM40" s="40">
        <f>VLOOKUP($AX40&amp;"_"&amp;$BC$14,データシート1!$A:$BS,MATCH($BC$12&amp;"_"&amp;BM$20,データシート1!$A$1:$BS$1,0),0)</f>
        <v>202.13422971558518</v>
      </c>
      <c r="BN40" s="40">
        <f>VLOOKUP($AX40&amp;"_"&amp;$BC$14,データシート1!$A:$BS,MATCH($BC$12&amp;"_"&amp;BN$20,データシート1!$A$1:$BS$1,0),0)</f>
        <v>209.71894270763713</v>
      </c>
      <c r="BO40" s="40">
        <f>VLOOKUP($AX40&amp;"_"&amp;$BC$14,データシート1!$A:$BS,MATCH($BC$12&amp;"_"&amp;BO$20,データシート1!$A$1:$BS$1,0),0)</f>
        <v>43.25962763220825</v>
      </c>
      <c r="BP40" s="40">
        <f>VLOOKUP($AX40&amp;"_"&amp;$BC$14,データシート1!$A:$BS,MATCH($BC$12&amp;"_"&amp;BP$20,データシート1!$A$1:$BS$1,0),0)</f>
        <v>50.00021907987356</v>
      </c>
      <c r="BQ40" s="40">
        <f>VLOOKUP($AX40&amp;"_"&amp;$BC$14,データシート1!$A:$BS,MATCH($BC$12&amp;"_"&amp;BQ$20,データシート1!$A$1:$BS$1,0),0)</f>
        <v>103.59453223748351</v>
      </c>
      <c r="BR40" s="41">
        <f t="shared" si="3"/>
        <v>2792.7194484817996</v>
      </c>
      <c r="BT40" s="134" t="str">
        <f t="shared" si="4"/>
        <v>大田区</v>
      </c>
      <c r="BU40" s="38">
        <f t="shared" si="25"/>
        <v>2792.7194484817996</v>
      </c>
      <c r="BV40" s="69">
        <f t="shared" si="16"/>
        <v>0.10310810928955355</v>
      </c>
      <c r="BW40" s="69">
        <f t="shared" si="5"/>
        <v>7.8808857563940488E-2</v>
      </c>
      <c r="BX40" s="69">
        <f t="shared" si="5"/>
        <v>1.2439420057022331E-2</v>
      </c>
      <c r="BY40" s="69">
        <f t="shared" si="5"/>
        <v>1.1859831668590726E-2</v>
      </c>
      <c r="BZ40" s="69">
        <f t="shared" si="5"/>
        <v>0.35157755433602117</v>
      </c>
      <c r="CA40" s="69">
        <f t="shared" si="5"/>
        <v>0.3273520374031848</v>
      </c>
      <c r="CB40" s="69">
        <f t="shared" si="5"/>
        <v>0.18086779873642433</v>
      </c>
      <c r="CC40" s="69">
        <f t="shared" si="5"/>
        <v>0.14747387985825686</v>
      </c>
      <c r="CD40" s="69">
        <f t="shared" si="5"/>
        <v>7.2378995973072416E-2</v>
      </c>
      <c r="CE40" s="69">
        <f t="shared" si="5"/>
        <v>7.5094883885184455E-2</v>
      </c>
      <c r="CF40" s="69">
        <f t="shared" si="5"/>
        <v>1.5490144438148053E-2</v>
      </c>
      <c r="CG40" s="69">
        <f t="shared" si="5"/>
        <v>1.7903774440019414E-2</v>
      </c>
      <c r="CH40" s="69">
        <f t="shared" si="5"/>
        <v>3.7094500234816065E-2</v>
      </c>
      <c r="CI40" s="135">
        <f t="shared" si="6"/>
        <v>1</v>
      </c>
      <c r="CK40" s="136" t="str">
        <f t="shared" si="7"/>
        <v>大田区</v>
      </c>
      <c r="CL40" s="137">
        <f t="shared" si="17"/>
        <v>287.95202210912311</v>
      </c>
      <c r="CM40" s="75">
        <f t="shared" si="18"/>
        <v>0.16018988046043164</v>
      </c>
      <c r="CN40" s="76">
        <f t="shared" si="19"/>
        <v>220.0910292314486</v>
      </c>
      <c r="CO40" s="75">
        <f t="shared" si="20"/>
        <v>0.20958146345661668</v>
      </c>
      <c r="CP40" s="76">
        <f t="shared" si="8"/>
        <v>34.739810321080839</v>
      </c>
      <c r="CQ40" s="75">
        <f t="shared" si="21"/>
        <v>0</v>
      </c>
      <c r="CR40" s="76">
        <f t="shared" si="9"/>
        <v>33.121182556593673</v>
      </c>
      <c r="CS40" s="75">
        <f t="shared" si="22"/>
        <v>0</v>
      </c>
      <c r="CT40" s="76">
        <f t="shared" si="10"/>
        <v>981.85747364387294</v>
      </c>
      <c r="CU40" s="77">
        <f t="shared" si="23"/>
        <v>0.65698723828624728</v>
      </c>
      <c r="CV40" s="18"/>
      <c r="CW40" s="1078">
        <f t="shared" si="24"/>
        <v>46.127000000000002</v>
      </c>
      <c r="CX40" s="1081">
        <f>VLOOKUP($AX40&amp;"_"&amp;$CW$14,データシート1!$A:$BS,MATCH($CW$12&amp;"_"&amp;CX$20,データシート1!$A$1:$BS$1,0),0)</f>
        <v>46.127000000000002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645.06782999999996</v>
      </c>
      <c r="DB40" s="1081">
        <f>VLOOKUP($AX40&amp;"_"&amp;$CW$14,データシート1!$A:$BS,MATCH($CW$12&amp;"_"&amp;DB$20,データシート1!$A$1:$BS$1,0),0)</f>
        <v>4.335</v>
      </c>
      <c r="DC40" s="1081">
        <f>VLOOKUP($AX40&amp;"_"&amp;$CW$14,データシート1!$A:$BS,MATCH($CW$12&amp;"_"&amp;DC$20,データシート1!$A$1:$BS$1,0),0)</f>
        <v>0</v>
      </c>
      <c r="DD40" s="1080">
        <f t="shared" si="11"/>
        <v>695.52982999999995</v>
      </c>
      <c r="DE40" s="18"/>
      <c r="DF40" s="138">
        <f>VLOOKUP($AX40&amp;"_"&amp;$DF$14,データシート1!$A:$BS,MATCH($DF$12&amp;"_"&amp;DF$20,データシート1!$A$1:$BS$1,0),0)</f>
        <v>5</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51</v>
      </c>
      <c r="DJ40" s="74">
        <f>VLOOKUP($AX40&amp;"_"&amp;$DF$14,データシート1!$A:$BS,MATCH($DF$12&amp;"_"&amp;DJ$20,データシート1!$A$1:$BS$1,0),0)</f>
        <v>2</v>
      </c>
      <c r="DK40" s="74">
        <f>VLOOKUP($AX40&amp;"_"&amp;$DF$14,データシート1!$A:$BS,MATCH($DF$12&amp;"_"&amp;DK$20,データシート1!$A$1:$BS$1,0),0)</f>
        <v>0</v>
      </c>
      <c r="DL40" s="78">
        <f t="shared" si="12"/>
        <v>58</v>
      </c>
      <c r="DM40" s="18"/>
      <c r="DN40" s="139">
        <f t="shared" si="26"/>
        <v>7.0000000000000007E-2</v>
      </c>
      <c r="DO40" s="140">
        <f t="shared" si="27"/>
        <v>0</v>
      </c>
      <c r="DP40" s="140">
        <f t="shared" si="29"/>
        <v>0</v>
      </c>
      <c r="DQ40" s="140">
        <f t="shared" si="30"/>
        <v>0.93</v>
      </c>
      <c r="DR40" s="140">
        <f t="shared" si="31"/>
        <v>0.01</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14150</v>
      </c>
      <c r="AY41" s="20" t="str">
        <f>IF(IFERROR(比較地域マスタ!$Z26,"")=0,"",IFERROR(比較地域マスタ!$Z26,""))</f>
        <v>相模原市</v>
      </c>
      <c r="BB41" s="122" t="str">
        <f t="shared" si="0"/>
        <v>14150</v>
      </c>
      <c r="BC41" s="123" t="str">
        <f t="shared" si="0"/>
        <v>相模原市</v>
      </c>
      <c r="BD41" s="40">
        <f t="shared" si="14"/>
        <v>4283.5302563685254</v>
      </c>
      <c r="BE41" s="40">
        <f t="shared" si="15"/>
        <v>1816.0960875484634</v>
      </c>
      <c r="BF41" s="40">
        <f>VLOOKUP($AX41&amp;"_"&amp;$BC$14,データシート1!$A:$BS,MATCH($BC$12&amp;"_"&amp;BF$20,データシート1!$A$1:$BS$1,0),0)</f>
        <v>1739.835855994075</v>
      </c>
      <c r="BG41" s="40">
        <f>VLOOKUP($AX41&amp;"_"&amp;$BC$14,データシート1!$A:$BS,MATCH($BC$12&amp;"_"&amp;BG$20,データシート1!$A$1:$BS$1,0),0)</f>
        <v>28.518831691697837</v>
      </c>
      <c r="BH41" s="40">
        <f>VLOOKUP($AX41&amp;"_"&amp;$BC$14,データシート1!$A:$BS,MATCH($BC$12&amp;"_"&amp;BH$20,データシート1!$A$1:$BS$1,0),0)</f>
        <v>47.741399862690443</v>
      </c>
      <c r="BI41" s="40">
        <f>VLOOKUP($AX41&amp;"_"&amp;$BC$14,データシート1!$A:$BS,MATCH($BC$12&amp;"_"&amp;BI$20,データシート1!$A$1:$BS$1,0),0)</f>
        <v>749.26367893187978</v>
      </c>
      <c r="BJ41" s="40">
        <f>VLOOKUP($AX41&amp;"_"&amp;$BC$14,データシート1!$A:$BS,MATCH($BC$12&amp;"_"&amp;BJ$20,データシート1!$A$1:$BS$1,0),0)</f>
        <v>887.30946979654061</v>
      </c>
      <c r="BK41" s="40">
        <f t="shared" si="1"/>
        <v>723.47364742580351</v>
      </c>
      <c r="BL41" s="40">
        <f t="shared" si="2"/>
        <v>681.10265374452297</v>
      </c>
      <c r="BM41" s="40">
        <f>VLOOKUP($AX41&amp;"_"&amp;$BC$14,データシート1!$A:$BS,MATCH($BC$12&amp;"_"&amp;BM$20,データシート1!$A$1:$BS$1,0),0)</f>
        <v>405.96317386059138</v>
      </c>
      <c r="BN41" s="40">
        <f>VLOOKUP($AX41&amp;"_"&amp;$BC$14,データシート1!$A:$BS,MATCH($BC$12&amp;"_"&amp;BN$20,データシート1!$A$1:$BS$1,0),0)</f>
        <v>275.13947988393153</v>
      </c>
      <c r="BO41" s="40">
        <f>VLOOKUP($AX41&amp;"_"&amp;$BC$14,データシート1!$A:$BS,MATCH($BC$12&amp;"_"&amp;BO$20,データシート1!$A$1:$BS$1,0),0)</f>
        <v>42.370993681280574</v>
      </c>
      <c r="BP41" s="40">
        <f>VLOOKUP($AX41&amp;"_"&amp;$BC$14,データシート1!$A:$BS,MATCH($BC$12&amp;"_"&amp;BP$20,データシート1!$A$1:$BS$1,0),0)</f>
        <v>0</v>
      </c>
      <c r="BQ41" s="40">
        <f>VLOOKUP($AX41&amp;"_"&amp;$BC$14,データシート1!$A:$BS,MATCH($BC$12&amp;"_"&amp;BQ$20,データシート1!$A$1:$BS$1,0),0)</f>
        <v>107.3873726658372</v>
      </c>
      <c r="BR41" s="41">
        <f t="shared" si="3"/>
        <v>4283.5302563685254</v>
      </c>
      <c r="BT41" s="134" t="str">
        <f t="shared" si="4"/>
        <v>相模原市</v>
      </c>
      <c r="BU41" s="38">
        <f t="shared" si="25"/>
        <v>4283.5302563685254</v>
      </c>
      <c r="BV41" s="69">
        <f t="shared" si="16"/>
        <v>0.423971812700141</v>
      </c>
      <c r="BW41" s="69">
        <f t="shared" si="5"/>
        <v>0.40616868607555168</v>
      </c>
      <c r="BX41" s="69">
        <f t="shared" si="5"/>
        <v>6.6577869151963039E-3</v>
      </c>
      <c r="BY41" s="69">
        <f t="shared" si="5"/>
        <v>1.1145339709392986E-2</v>
      </c>
      <c r="BZ41" s="69">
        <f t="shared" si="5"/>
        <v>0.17491733082027711</v>
      </c>
      <c r="CA41" s="69">
        <f t="shared" si="5"/>
        <v>0.20714443851011347</v>
      </c>
      <c r="CB41" s="69">
        <f t="shared" si="5"/>
        <v>0.16889658859072637</v>
      </c>
      <c r="CC41" s="69">
        <f t="shared" si="5"/>
        <v>0.15900498256826731</v>
      </c>
      <c r="CD41" s="69">
        <f t="shared" si="5"/>
        <v>9.4773037556353634E-2</v>
      </c>
      <c r="CE41" s="69">
        <f t="shared" si="5"/>
        <v>6.4231945011913649E-2</v>
      </c>
      <c r="CF41" s="69">
        <f t="shared" si="5"/>
        <v>9.8916060224590752E-3</v>
      </c>
      <c r="CG41" s="69">
        <f t="shared" si="5"/>
        <v>0</v>
      </c>
      <c r="CH41" s="69">
        <f t="shared" si="5"/>
        <v>2.5069829378741835E-2</v>
      </c>
      <c r="CI41" s="135">
        <f t="shared" si="6"/>
        <v>1</v>
      </c>
      <c r="CK41" s="136" t="str">
        <f t="shared" si="7"/>
        <v>相模原市</v>
      </c>
      <c r="CL41" s="137">
        <f t="shared" si="17"/>
        <v>1816.0960875484634</v>
      </c>
      <c r="CM41" s="75">
        <f t="shared" si="18"/>
        <v>0.22946858531177755</v>
      </c>
      <c r="CN41" s="76">
        <f t="shared" si="19"/>
        <v>1739.835855994075</v>
      </c>
      <c r="CO41" s="75">
        <f t="shared" si="20"/>
        <v>0.23952661888433871</v>
      </c>
      <c r="CP41" s="76">
        <f t="shared" si="8"/>
        <v>28.518831691697837</v>
      </c>
      <c r="CQ41" s="75">
        <f t="shared" si="21"/>
        <v>0</v>
      </c>
      <c r="CR41" s="76">
        <f t="shared" si="9"/>
        <v>47.741399862690443</v>
      </c>
      <c r="CS41" s="75">
        <f t="shared" si="22"/>
        <v>0</v>
      </c>
      <c r="CT41" s="76">
        <f t="shared" si="10"/>
        <v>749.26367893187978</v>
      </c>
      <c r="CU41" s="77">
        <f t="shared" si="23"/>
        <v>0.32898431744535483</v>
      </c>
      <c r="CV41" s="18"/>
      <c r="CW41" s="1078">
        <f t="shared" si="24"/>
        <v>416.73700000000002</v>
      </c>
      <c r="CX41" s="1081">
        <f>VLOOKUP($AX41&amp;"_"&amp;$CW$14,データシート1!$A:$BS,MATCH($CW$12&amp;"_"&amp;CX$20,データシート1!$A$1:$BS$1,0),0)</f>
        <v>416.73700000000002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246.49599999999998</v>
      </c>
      <c r="DB41" s="1081">
        <f>VLOOKUP($AX41&amp;"_"&amp;$CW$14,データシート1!$A:$BS,MATCH($CW$12&amp;"_"&amp;DB$20,データシート1!$A$1:$BS$1,0),0)</f>
        <v>0.16900000000000001</v>
      </c>
      <c r="DC41" s="1081">
        <f>VLOOKUP($AX41&amp;"_"&amp;$CW$14,データシート1!$A:$BS,MATCH($CW$12&amp;"_"&amp;DC$20,データシート1!$A$1:$BS$1,0),0)</f>
        <v>0</v>
      </c>
      <c r="DD41" s="1080">
        <f t="shared" si="11"/>
        <v>663.40199999999993</v>
      </c>
      <c r="DE41" s="18"/>
      <c r="DF41" s="138">
        <f>VLOOKUP($AX41&amp;"_"&amp;$DF$14,データシート1!$A:$BS,MATCH($DF$12&amp;"_"&amp;DF$20,データシート1!$A$1:$BS$1,0),0)</f>
        <v>34</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23</v>
      </c>
      <c r="DJ41" s="74">
        <f>VLOOKUP($AX41&amp;"_"&amp;$DF$14,データシート1!$A:$BS,MATCH($DF$12&amp;"_"&amp;DJ$20,データシート1!$A$1:$BS$1,0),0)</f>
        <v>1</v>
      </c>
      <c r="DK41" s="74">
        <f>VLOOKUP($AX41&amp;"_"&amp;$DF$14,データシート1!$A:$BS,MATCH($DF$12&amp;"_"&amp;DK$20,データシート1!$A$1:$BS$1,0),0)</f>
        <v>0</v>
      </c>
      <c r="DL41" s="78">
        <f t="shared" si="12"/>
        <v>58</v>
      </c>
      <c r="DM41" s="18"/>
      <c r="DN41" s="139">
        <f t="shared" si="26"/>
        <v>0.63</v>
      </c>
      <c r="DO41" s="140">
        <f t="shared" si="27"/>
        <v>0</v>
      </c>
      <c r="DP41" s="140">
        <f t="shared" si="29"/>
        <v>0</v>
      </c>
      <c r="DQ41" s="140">
        <f t="shared" si="30"/>
        <v>0.37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33100</v>
      </c>
      <c r="AY42" s="20" t="str">
        <f>IF(IFERROR(比較地域マスタ!$Z27,"")=0,"",IFERROR(比較地域マスタ!$Z27,""))</f>
        <v>岡山市</v>
      </c>
      <c r="BB42" s="122" t="str">
        <f t="shared" si="0"/>
        <v>33100</v>
      </c>
      <c r="BC42" s="123" t="str">
        <f t="shared" si="0"/>
        <v>岡山市</v>
      </c>
      <c r="BD42" s="40">
        <f t="shared" si="14"/>
        <v>7186.4752378436651</v>
      </c>
      <c r="BE42" s="40">
        <f t="shared" si="15"/>
        <v>3747.9958918269353</v>
      </c>
      <c r="BF42" s="40">
        <f>VLOOKUP($AX42&amp;"_"&amp;$BC$14,データシート1!$A:$BS,MATCH($BC$12&amp;"_"&amp;BF$20,データシート1!$A$1:$BS$1,0),0)</f>
        <v>3644.2347493388811</v>
      </c>
      <c r="BG42" s="40">
        <f>VLOOKUP($AX42&amp;"_"&amp;$BC$14,データシート1!$A:$BS,MATCH($BC$12&amp;"_"&amp;BG$20,データシート1!$A$1:$BS$1,0),0)</f>
        <v>58.001374355766437</v>
      </c>
      <c r="BH42" s="40">
        <f>VLOOKUP($AX42&amp;"_"&amp;$BC$14,データシート1!$A:$BS,MATCH($BC$12&amp;"_"&amp;BH$20,データシート1!$A$1:$BS$1,0),0)</f>
        <v>45.759768132287647</v>
      </c>
      <c r="BI42" s="40">
        <f>VLOOKUP($AX42&amp;"_"&amp;$BC$14,データシート1!$A:$BS,MATCH($BC$12&amp;"_"&amp;BI$20,データシート1!$A$1:$BS$1,0),0)</f>
        <v>1173.7182651588025</v>
      </c>
      <c r="BJ42" s="40">
        <f>VLOOKUP($AX42&amp;"_"&amp;$BC$14,データシート1!$A:$BS,MATCH($BC$12&amp;"_"&amp;BJ$20,データシート1!$A$1:$BS$1,0),0)</f>
        <v>1034.4461773770786</v>
      </c>
      <c r="BK42" s="40">
        <f t="shared" si="1"/>
        <v>1120.2093665701573</v>
      </c>
      <c r="BL42" s="40">
        <f t="shared" si="2"/>
        <v>1063.9311267310616</v>
      </c>
      <c r="BM42" s="40">
        <f>VLOOKUP($AX42&amp;"_"&amp;$BC$14,データシート1!$A:$BS,MATCH($BC$12&amp;"_"&amp;BM$20,データシート1!$A$1:$BS$1,0),0)</f>
        <v>602.69838766477574</v>
      </c>
      <c r="BN42" s="40">
        <f>VLOOKUP($AX42&amp;"_"&amp;$BC$14,データシート1!$A:$BS,MATCH($BC$12&amp;"_"&amp;BN$20,データシート1!$A$1:$BS$1,0),0)</f>
        <v>461.23273906628583</v>
      </c>
      <c r="BO42" s="40">
        <f>VLOOKUP($AX42&amp;"_"&amp;$BC$14,データシート1!$A:$BS,MATCH($BC$12&amp;"_"&amp;BO$20,データシート1!$A$1:$BS$1,0),0)</f>
        <v>41.755064396469308</v>
      </c>
      <c r="BP42" s="40">
        <f>VLOOKUP($AX42&amp;"_"&amp;$BC$14,データシート1!$A:$BS,MATCH($BC$12&amp;"_"&amp;BP$20,データシート1!$A$1:$BS$1,0),0)</f>
        <v>14.523175442626286</v>
      </c>
      <c r="BQ42" s="40">
        <f>VLOOKUP($AX42&amp;"_"&amp;$BC$14,データシート1!$A:$BS,MATCH($BC$12&amp;"_"&amp;BQ$20,データシート1!$A$1:$BS$1,0),0)</f>
        <v>110.105536910692</v>
      </c>
      <c r="BR42" s="41">
        <f t="shared" si="3"/>
        <v>7186.4752378436651</v>
      </c>
      <c r="BT42" s="134" t="str">
        <f t="shared" si="4"/>
        <v>岡山市</v>
      </c>
      <c r="BU42" s="38">
        <f t="shared" si="25"/>
        <v>7186.4752378436651</v>
      </c>
      <c r="BV42" s="69">
        <f t="shared" si="16"/>
        <v>0.52153465611210237</v>
      </c>
      <c r="BW42" s="69">
        <f t="shared" si="5"/>
        <v>0.50709626468181501</v>
      </c>
      <c r="BX42" s="69">
        <f t="shared" si="5"/>
        <v>8.0709071465707872E-3</v>
      </c>
      <c r="BY42" s="69">
        <f t="shared" si="5"/>
        <v>6.3674842837165438E-3</v>
      </c>
      <c r="BZ42" s="69">
        <f t="shared" si="5"/>
        <v>0.16332321845040992</v>
      </c>
      <c r="CA42" s="69">
        <f t="shared" ref="CA42:CH68" si="32">BJ42/$BR42</f>
        <v>0.1439434692448017</v>
      </c>
      <c r="CB42" s="69">
        <f t="shared" si="32"/>
        <v>0.1558774405387475</v>
      </c>
      <c r="CC42" s="69">
        <f t="shared" si="32"/>
        <v>0.14804630803268432</v>
      </c>
      <c r="CD42" s="69">
        <f t="shared" si="32"/>
        <v>8.3865645913728651E-2</v>
      </c>
      <c r="CE42" s="69">
        <f t="shared" si="32"/>
        <v>6.4180662118955664E-2</v>
      </c>
      <c r="CF42" s="69">
        <f t="shared" si="32"/>
        <v>5.8102286607193687E-3</v>
      </c>
      <c r="CG42" s="69">
        <f t="shared" si="32"/>
        <v>2.0209038453438033E-3</v>
      </c>
      <c r="CH42" s="69">
        <f t="shared" si="32"/>
        <v>1.5321215653938531E-2</v>
      </c>
      <c r="CI42" s="135">
        <f t="shared" si="6"/>
        <v>1</v>
      </c>
      <c r="CK42" s="136" t="str">
        <f t="shared" si="7"/>
        <v>岡山市</v>
      </c>
      <c r="CL42" s="137">
        <f t="shared" si="17"/>
        <v>3747.9958918269353</v>
      </c>
      <c r="CM42" s="75">
        <f t="shared" si="18"/>
        <v>0.33697368845950654</v>
      </c>
      <c r="CN42" s="76">
        <f t="shared" si="19"/>
        <v>3644.2347493388811</v>
      </c>
      <c r="CO42" s="75">
        <f t="shared" si="20"/>
        <v>0.34656823362686034</v>
      </c>
      <c r="CP42" s="76">
        <f t="shared" si="8"/>
        <v>58.001374355766437</v>
      </c>
      <c r="CQ42" s="75">
        <f t="shared" si="21"/>
        <v>0</v>
      </c>
      <c r="CR42" s="76">
        <f t="shared" si="9"/>
        <v>45.759768132287647</v>
      </c>
      <c r="CS42" s="75">
        <f t="shared" si="22"/>
        <v>0</v>
      </c>
      <c r="CT42" s="76">
        <f t="shared" si="10"/>
        <v>1173.7182651588025</v>
      </c>
      <c r="CU42" s="77">
        <f t="shared" si="23"/>
        <v>0.20424322183276725</v>
      </c>
      <c r="CV42" s="18"/>
      <c r="CW42" s="1078">
        <f t="shared" si="24"/>
        <v>1262.9760000000001</v>
      </c>
      <c r="CX42" s="1081">
        <f>VLOOKUP($AX42&amp;"_"&amp;$CW$14,データシート1!$A:$BS,MATCH($CW$12&amp;"_"&amp;CX$20,データシート1!$A$1:$BS$1,0),0)</f>
        <v>1262.9760000000001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239.72400000000002</v>
      </c>
      <c r="DB42" s="1081">
        <f>VLOOKUP($AX42&amp;"_"&amp;$CW$14,データシート1!$A:$BS,MATCH($CW$12&amp;"_"&amp;DB$20,データシート1!$A$1:$BS$1,0),0)</f>
        <v>0</v>
      </c>
      <c r="DC42" s="1081">
        <f>VLOOKUP($AX42&amp;"_"&amp;$CW$14,データシート1!$A:$BS,MATCH($CW$12&amp;"_"&amp;DC$20,データシート1!$A$1:$BS$1,0),0)</f>
        <v>0</v>
      </c>
      <c r="DD42" s="1080">
        <f t="shared" si="11"/>
        <v>1502.7</v>
      </c>
      <c r="DE42" s="18"/>
      <c r="DF42" s="138">
        <f>VLOOKUP($AX42&amp;"_"&amp;$DF$14,データシート1!$A:$BS,MATCH($DF$12&amp;"_"&amp;DF$20,データシート1!$A$1:$BS$1,0),0)</f>
        <v>39</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27</v>
      </c>
      <c r="DJ42" s="74">
        <f>VLOOKUP($AX42&amp;"_"&amp;$DF$14,データシート1!$A:$BS,MATCH($DF$12&amp;"_"&amp;DJ$20,データシート1!$A$1:$BS$1,0),0)</f>
        <v>0</v>
      </c>
      <c r="DK42" s="74">
        <f>VLOOKUP($AX42&amp;"_"&amp;$DF$14,データシート1!$A:$BS,MATCH($DF$12&amp;"_"&amp;DK$20,データシート1!$A$1:$BS$1,0),0)</f>
        <v>0</v>
      </c>
      <c r="DL42" s="78">
        <f t="shared" si="12"/>
        <v>66</v>
      </c>
      <c r="DM42" s="18"/>
      <c r="DN42" s="139">
        <f t="shared" si="26"/>
        <v>0.84</v>
      </c>
      <c r="DO42" s="140">
        <f t="shared" si="27"/>
        <v>0</v>
      </c>
      <c r="DP42" s="140">
        <f t="shared" si="29"/>
        <v>0</v>
      </c>
      <c r="DQ42" s="140">
        <f t="shared" si="30"/>
        <v>0.16</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13121</v>
      </c>
      <c r="AY43" s="20" t="str">
        <f>IF(IFERROR(比較地域マスタ!$Z28,"")=0,"",IFERROR(比較地域マスタ!$Z28,""))</f>
        <v>足立区</v>
      </c>
      <c r="AZ43" s="26"/>
      <c r="BB43" s="122" t="str">
        <f t="shared" si="0"/>
        <v>13121</v>
      </c>
      <c r="BC43" s="123" t="str">
        <f t="shared" si="0"/>
        <v>足立区</v>
      </c>
      <c r="BD43" s="40">
        <f t="shared" si="14"/>
        <v>2246.1447249352063</v>
      </c>
      <c r="BE43" s="40">
        <f t="shared" si="15"/>
        <v>159.17998350144555</v>
      </c>
      <c r="BF43" s="40">
        <f>VLOOKUP($AX43&amp;"_"&amp;$BC$14,データシート1!$A:$BS,MATCH($BC$12&amp;"_"&amp;BF$20,データシート1!$A$1:$BS$1,0),0)</f>
        <v>109.260453436603</v>
      </c>
      <c r="BG43" s="40">
        <f>VLOOKUP($AX43&amp;"_"&amp;$BC$14,データシート1!$A:$BS,MATCH($BC$12&amp;"_"&amp;BG$20,データシート1!$A$1:$BS$1,0),0)</f>
        <v>35.973768988382062</v>
      </c>
      <c r="BH43" s="40">
        <f>VLOOKUP($AX43&amp;"_"&amp;$BC$14,データシート1!$A:$BS,MATCH($BC$12&amp;"_"&amp;BH$20,データシート1!$A$1:$BS$1,0),0)</f>
        <v>13.945761076460492</v>
      </c>
      <c r="BI43" s="40">
        <f>VLOOKUP($AX43&amp;"_"&amp;$BC$14,データシート1!$A:$BS,MATCH($BC$12&amp;"_"&amp;BI$20,データシート1!$A$1:$BS$1,0),0)</f>
        <v>603.98794118252169</v>
      </c>
      <c r="BJ43" s="40">
        <f>VLOOKUP($AX43&amp;"_"&amp;$BC$14,データシート1!$A:$BS,MATCH($BC$12&amp;"_"&amp;BJ$20,データシート1!$A$1:$BS$1,0),0)</f>
        <v>818.71363297463245</v>
      </c>
      <c r="BK43" s="40">
        <f t="shared" si="1"/>
        <v>563.9938908684245</v>
      </c>
      <c r="BL43" s="40">
        <f t="shared" si="2"/>
        <v>523.2502217450135</v>
      </c>
      <c r="BM43" s="40">
        <f>VLOOKUP($AX43&amp;"_"&amp;$BC$14,データシート1!$A:$BS,MATCH($BC$12&amp;"_"&amp;BM$20,データシート1!$A$1:$BS$1,0),0)</f>
        <v>256.11599222630923</v>
      </c>
      <c r="BN43" s="40">
        <f>VLOOKUP($AX43&amp;"_"&amp;$BC$14,データシート1!$A:$BS,MATCH($BC$12&amp;"_"&amp;BN$20,データシート1!$A$1:$BS$1,0),0)</f>
        <v>267.13422951870433</v>
      </c>
      <c r="BO43" s="40">
        <f>VLOOKUP($AX43&amp;"_"&amp;$BC$14,データシート1!$A:$BS,MATCH($BC$12&amp;"_"&amp;BO$20,データシート1!$A$1:$BS$1,0),0)</f>
        <v>40.74366912341096</v>
      </c>
      <c r="BP43" s="40">
        <f>VLOOKUP($AX43&amp;"_"&amp;$BC$14,データシート1!$A:$BS,MATCH($BC$12&amp;"_"&amp;BP$20,データシート1!$A$1:$BS$1,0),0)</f>
        <v>0</v>
      </c>
      <c r="BQ43" s="40">
        <f>VLOOKUP($AX43&amp;"_"&amp;$BC$14,データシート1!$A:$BS,MATCH($BC$12&amp;"_"&amp;BQ$20,データシート1!$A$1:$BS$1,0),0)</f>
        <v>100.26927640818209</v>
      </c>
      <c r="BR43" s="41">
        <f t="shared" si="3"/>
        <v>2246.1447249352063</v>
      </c>
      <c r="BT43" s="134" t="str">
        <f t="shared" si="4"/>
        <v>足立区</v>
      </c>
      <c r="BU43" s="38">
        <f t="shared" si="25"/>
        <v>2246.1447249352063</v>
      </c>
      <c r="BV43" s="69">
        <f t="shared" si="16"/>
        <v>7.0868088656236228E-2</v>
      </c>
      <c r="BW43" s="69">
        <f t="shared" si="16"/>
        <v>4.864355008992343E-2</v>
      </c>
      <c r="BX43" s="69">
        <f t="shared" si="16"/>
        <v>1.6015784107330743E-2</v>
      </c>
      <c r="BY43" s="69">
        <f t="shared" si="16"/>
        <v>6.2087544589820584E-3</v>
      </c>
      <c r="BZ43" s="69">
        <f t="shared" si="16"/>
        <v>0.26889983289030706</v>
      </c>
      <c r="CA43" s="69">
        <f t="shared" si="32"/>
        <v>0.36449727565896251</v>
      </c>
      <c r="CB43" s="69">
        <f t="shared" si="32"/>
        <v>0.25109419023954205</v>
      </c>
      <c r="CC43" s="69">
        <f t="shared" si="32"/>
        <v>0.23295481183213049</v>
      </c>
      <c r="CD43" s="69">
        <f t="shared" si="32"/>
        <v>0.11402470614786289</v>
      </c>
      <c r="CE43" s="69">
        <f t="shared" si="32"/>
        <v>0.11893010568426762</v>
      </c>
      <c r="CF43" s="69">
        <f t="shared" si="32"/>
        <v>1.8139378407411515E-2</v>
      </c>
      <c r="CG43" s="69">
        <f t="shared" si="32"/>
        <v>0</v>
      </c>
      <c r="CH43" s="69">
        <f t="shared" si="32"/>
        <v>4.4640612554952143E-2</v>
      </c>
      <c r="CI43" s="135">
        <f t="shared" si="6"/>
        <v>1</v>
      </c>
      <c r="CJ43" s="26"/>
      <c r="CK43" s="136" t="str">
        <f t="shared" si="7"/>
        <v>足立区</v>
      </c>
      <c r="CL43" s="137">
        <f t="shared" si="17"/>
        <v>159.17998350144555</v>
      </c>
      <c r="CM43" s="75">
        <f t="shared" si="18"/>
        <v>0.54439633736494919</v>
      </c>
      <c r="CN43" s="76">
        <f t="shared" si="19"/>
        <v>109.260453436603</v>
      </c>
      <c r="CO43" s="75">
        <f t="shared" si="20"/>
        <v>0.7931231957615994</v>
      </c>
      <c r="CP43" s="76">
        <f t="shared" si="8"/>
        <v>35.973768988382062</v>
      </c>
      <c r="CQ43" s="75">
        <f t="shared" si="21"/>
        <v>0</v>
      </c>
      <c r="CR43" s="76">
        <f t="shared" si="9"/>
        <v>13.945761076460492</v>
      </c>
      <c r="CS43" s="75">
        <f t="shared" si="22"/>
        <v>0</v>
      </c>
      <c r="CT43" s="76">
        <f t="shared" si="10"/>
        <v>603.98794118252169</v>
      </c>
      <c r="CU43" s="77">
        <f t="shared" si="23"/>
        <v>0.26258140135958974</v>
      </c>
      <c r="CV43" s="18"/>
      <c r="CW43" s="1078">
        <f t="shared" si="24"/>
        <v>86.656999999999996</v>
      </c>
      <c r="CX43" s="1081">
        <f>VLOOKUP($AX43&amp;"_"&amp;$CW$14,データシート1!$A:$BS,MATCH($CW$12&amp;"_"&amp;CX$20,データシート1!$A$1:$BS$1,0),0)</f>
        <v>86.656999999999996</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158.596</v>
      </c>
      <c r="DB43" s="1081">
        <f>VLOOKUP($AX43&amp;"_"&amp;$CW$14,データシート1!$A:$BS,MATCH($CW$12&amp;"_"&amp;DB$20,データシート1!$A$1:$BS$1,0),0)</f>
        <v>0</v>
      </c>
      <c r="DC43" s="1081">
        <f>VLOOKUP($AX43&amp;"_"&amp;$CW$14,データシート1!$A:$BS,MATCH($CW$12&amp;"_"&amp;DC$20,データシート1!$A$1:$BS$1,0),0)</f>
        <v>0</v>
      </c>
      <c r="DD43" s="1080">
        <f t="shared" si="11"/>
        <v>245.25299999999999</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11</v>
      </c>
      <c r="DM43" s="18"/>
      <c r="DN43" s="139">
        <f t="shared" si="26"/>
        <v>0.35</v>
      </c>
      <c r="DO43" s="140">
        <f t="shared" si="27"/>
        <v>0</v>
      </c>
      <c r="DP43" s="140">
        <f t="shared" si="29"/>
        <v>0</v>
      </c>
      <c r="DQ43" s="140">
        <f t="shared" si="30"/>
        <v>0.65</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13123</v>
      </c>
      <c r="AY44" s="20" t="str">
        <f>IF(IFERROR(比較地域マスタ!$Z29,"")=0,"",IFERROR(比較地域マスタ!$Z29,""))</f>
        <v>江戸川区</v>
      </c>
      <c r="BB44" s="122" t="str">
        <f t="shared" si="0"/>
        <v>13123</v>
      </c>
      <c r="BC44" s="123" t="str">
        <f t="shared" si="0"/>
        <v>江戸川区</v>
      </c>
      <c r="BD44" s="40">
        <f t="shared" si="14"/>
        <v>2058.5054537429819</v>
      </c>
      <c r="BE44" s="40">
        <f t="shared" si="15"/>
        <v>136.83268306907405</v>
      </c>
      <c r="BF44" s="40">
        <f>VLOOKUP($AX44&amp;"_"&amp;$BC$14,データシート1!$A:$BS,MATCH($BC$12&amp;"_"&amp;BF$20,データシート1!$A$1:$BS$1,0),0)</f>
        <v>94.148405675462755</v>
      </c>
      <c r="BG44" s="40">
        <f>VLOOKUP($AX44&amp;"_"&amp;$BC$14,データシート1!$A:$BS,MATCH($BC$12&amp;"_"&amp;BG$20,データシート1!$A$1:$BS$1,0),0)</f>
        <v>33.571990326605864</v>
      </c>
      <c r="BH44" s="40">
        <f>VLOOKUP($AX44&amp;"_"&amp;$BC$14,データシート1!$A:$BS,MATCH($BC$12&amp;"_"&amp;BH$20,データシート1!$A$1:$BS$1,0),0)</f>
        <v>9.1122870670054343</v>
      </c>
      <c r="BI44" s="40">
        <f>VLOOKUP($AX44&amp;"_"&amp;$BC$14,データシート1!$A:$BS,MATCH($BC$12&amp;"_"&amp;BI$20,データシート1!$A$1:$BS$1,0),0)</f>
        <v>510.03152533981807</v>
      </c>
      <c r="BJ44" s="40">
        <f>VLOOKUP($AX44&amp;"_"&amp;$BC$14,データシート1!$A:$BS,MATCH($BC$12&amp;"_"&amp;BJ$20,データシート1!$A$1:$BS$1,0),0)</f>
        <v>795.53107051909899</v>
      </c>
      <c r="BK44" s="40">
        <f t="shared" si="1"/>
        <v>515.45170433536805</v>
      </c>
      <c r="BL44" s="40">
        <f t="shared" si="2"/>
        <v>474.40608481299876</v>
      </c>
      <c r="BM44" s="40">
        <f>VLOOKUP($AX44&amp;"_"&amp;$BC$14,データシート1!$A:$BS,MATCH($BC$12&amp;"_"&amp;BM$20,データシート1!$A$1:$BS$1,0),0)</f>
        <v>229.71847093632667</v>
      </c>
      <c r="BN44" s="40">
        <f>VLOOKUP($AX44&amp;"_"&amp;$BC$14,データシート1!$A:$BS,MATCH($BC$12&amp;"_"&amp;BN$20,データシート1!$A$1:$BS$1,0),0)</f>
        <v>244.68761387667206</v>
      </c>
      <c r="BO44" s="40">
        <f>VLOOKUP($AX44&amp;"_"&amp;$BC$14,データシート1!$A:$BS,MATCH($BC$12&amp;"_"&amp;BO$20,データシート1!$A$1:$BS$1,0),0)</f>
        <v>41.045619522369265</v>
      </c>
      <c r="BP44" s="40">
        <f>VLOOKUP($AX44&amp;"_"&amp;$BC$14,データシート1!$A:$BS,MATCH($BC$12&amp;"_"&amp;BP$20,データシート1!$A$1:$BS$1,0),0)</f>
        <v>0</v>
      </c>
      <c r="BQ44" s="40">
        <f>VLOOKUP($AX44&amp;"_"&amp;$BC$14,データシート1!$A:$BS,MATCH($BC$12&amp;"_"&amp;BQ$20,データシート1!$A$1:$BS$1,0),0)</f>
        <v>100.65847047962269</v>
      </c>
      <c r="BR44" s="41">
        <f t="shared" si="3"/>
        <v>2058.5054537429819</v>
      </c>
      <c r="BT44" s="134" t="str">
        <f t="shared" si="4"/>
        <v>江戸川区</v>
      </c>
      <c r="BU44" s="38">
        <f t="shared" si="25"/>
        <v>2058.5054537429819</v>
      </c>
      <c r="BV44" s="69">
        <f t="shared" si="16"/>
        <v>6.6471858415663207E-2</v>
      </c>
      <c r="BW44" s="69">
        <f t="shared" si="16"/>
        <v>4.5736291591684949E-2</v>
      </c>
      <c r="BX44" s="69">
        <f t="shared" si="16"/>
        <v>1.6308914929305574E-2</v>
      </c>
      <c r="BY44" s="69">
        <f t="shared" si="16"/>
        <v>4.4266518946726894E-3</v>
      </c>
      <c r="BZ44" s="69">
        <f t="shared" si="16"/>
        <v>0.24776787664683006</v>
      </c>
      <c r="CA44" s="69">
        <f t="shared" si="32"/>
        <v>0.38646051147087529</v>
      </c>
      <c r="CB44" s="69">
        <f t="shared" si="32"/>
        <v>0.25040094180859312</v>
      </c>
      <c r="CC44" s="69">
        <f t="shared" si="32"/>
        <v>0.23046141750578597</v>
      </c>
      <c r="CD44" s="69">
        <f t="shared" si="32"/>
        <v>0.11159478373915863</v>
      </c>
      <c r="CE44" s="69">
        <f t="shared" si="32"/>
        <v>0.11886663376662733</v>
      </c>
      <c r="CF44" s="69">
        <f t="shared" si="32"/>
        <v>1.9939524302807158E-2</v>
      </c>
      <c r="CG44" s="69">
        <f t="shared" si="32"/>
        <v>0</v>
      </c>
      <c r="CH44" s="69">
        <f t="shared" si="32"/>
        <v>4.8898811658038277E-2</v>
      </c>
      <c r="CI44" s="135">
        <f t="shared" si="6"/>
        <v>1</v>
      </c>
      <c r="CK44" s="136" t="str">
        <f t="shared" si="7"/>
        <v>江戸川区</v>
      </c>
      <c r="CL44" s="137">
        <f t="shared" si="17"/>
        <v>136.83268306907405</v>
      </c>
      <c r="CM44" s="75">
        <f t="shared" si="18"/>
        <v>0.87552182207465856</v>
      </c>
      <c r="CN44" s="76">
        <f t="shared" si="19"/>
        <v>94.148405675462755</v>
      </c>
      <c r="CO44" s="75">
        <f t="shared" si="20"/>
        <v>1</v>
      </c>
      <c r="CP44" s="76">
        <f t="shared" si="8"/>
        <v>33.571990326605864</v>
      </c>
      <c r="CQ44" s="75">
        <f t="shared" si="21"/>
        <v>0</v>
      </c>
      <c r="CR44" s="76">
        <f t="shared" si="9"/>
        <v>9.1122870670054343</v>
      </c>
      <c r="CS44" s="75">
        <f t="shared" si="22"/>
        <v>0</v>
      </c>
      <c r="CT44" s="76">
        <f t="shared" si="10"/>
        <v>510.03152533981807</v>
      </c>
      <c r="CU44" s="77">
        <f t="shared" si="23"/>
        <v>0.25701352462999644</v>
      </c>
      <c r="CV44" s="18"/>
      <c r="CW44" s="1078">
        <f t="shared" si="24"/>
        <v>119.8</v>
      </c>
      <c r="CX44" s="1081">
        <f>VLOOKUP($AX44&amp;"_"&amp;$CW$14,データシート1!$A:$BS,MATCH($CW$12&amp;"_"&amp;CX$20,データシート1!$A$1:$BS$1,0),0)</f>
        <v>119.8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131.08499999999998</v>
      </c>
      <c r="DB44" s="1081">
        <f>VLOOKUP($AX44&amp;"_"&amp;$CW$14,データシート1!$A:$BS,MATCH($CW$12&amp;"_"&amp;DB$20,データシート1!$A$1:$BS$1,0),0)</f>
        <v>0</v>
      </c>
      <c r="DC44" s="1081">
        <f>VLOOKUP($AX44&amp;"_"&amp;$CW$14,データシート1!$A:$BS,MATCH($CW$12&amp;"_"&amp;DC$20,データシート1!$A$1:$BS$1,0),0)</f>
        <v>0</v>
      </c>
      <c r="DD44" s="1080">
        <f t="shared" si="11"/>
        <v>250.88499999999999</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14</v>
      </c>
      <c r="DJ44" s="74">
        <f>VLOOKUP($AX44&amp;"_"&amp;$DF$14,データシート1!$A:$BS,MATCH($DF$12&amp;"_"&amp;DJ$20,データシート1!$A$1:$BS$1,0),0)</f>
        <v>0</v>
      </c>
      <c r="DK44" s="74">
        <f>VLOOKUP($AX44&amp;"_"&amp;$DF$14,データシート1!$A:$BS,MATCH($DF$12&amp;"_"&amp;DK$20,データシート1!$A$1:$BS$1,0),0)</f>
        <v>0</v>
      </c>
      <c r="DL44" s="78">
        <f t="shared" si="12"/>
        <v>20</v>
      </c>
      <c r="DM44" s="18"/>
      <c r="DN44" s="139">
        <f t="shared" si="26"/>
        <v>0.48</v>
      </c>
      <c r="DO44" s="140">
        <f t="shared" si="27"/>
        <v>0</v>
      </c>
      <c r="DP44" s="140">
        <f t="shared" si="29"/>
        <v>0</v>
      </c>
      <c r="DQ44" s="140">
        <f t="shared" si="30"/>
        <v>0.52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22100</v>
      </c>
      <c r="AY45" s="20" t="str">
        <f>IF(IFERROR(比較地域マスタ!$Z30,"")=0,"",IFERROR(比較地域マスタ!$Z30,""))</f>
        <v>静岡市</v>
      </c>
      <c r="BB45" s="122" t="str">
        <f t="shared" si="0"/>
        <v>22100</v>
      </c>
      <c r="BC45" s="123" t="str">
        <f t="shared" si="0"/>
        <v>静岡市</v>
      </c>
      <c r="BD45" s="40">
        <f t="shared" si="14"/>
        <v>4062.0463202443152</v>
      </c>
      <c r="BE45" s="40">
        <f t="shared" si="15"/>
        <v>1062.5355555619269</v>
      </c>
      <c r="BF45" s="40">
        <f>VLOOKUP($AX45&amp;"_"&amp;$BC$14,データシート1!$A:$BS,MATCH($BC$12&amp;"_"&amp;BF$20,データシート1!$A$1:$BS$1,0),0)</f>
        <v>969.91014360992324</v>
      </c>
      <c r="BG45" s="40">
        <f>VLOOKUP($AX45&amp;"_"&amp;$BC$14,データシート1!$A:$BS,MATCH($BC$12&amp;"_"&amp;BG$20,データシート1!$A$1:$BS$1,0),0)</f>
        <v>47.434175271640974</v>
      </c>
      <c r="BH45" s="40">
        <f>VLOOKUP($AX45&amp;"_"&amp;$BC$14,データシート1!$A:$BS,MATCH($BC$12&amp;"_"&amp;BH$20,データシート1!$A$1:$BS$1,0),0)</f>
        <v>45.191236680362806</v>
      </c>
      <c r="BI45" s="40">
        <f>VLOOKUP($AX45&amp;"_"&amp;$BC$14,データシート1!$A:$BS,MATCH($BC$12&amp;"_"&amp;BI$20,データシート1!$A$1:$BS$1,0),0)</f>
        <v>967.81964103121595</v>
      </c>
      <c r="BJ45" s="40">
        <f>VLOOKUP($AX45&amp;"_"&amp;$BC$14,データシート1!$A:$BS,MATCH($BC$12&amp;"_"&amp;BJ$20,データシート1!$A$1:$BS$1,0),0)</f>
        <v>864.85364948014899</v>
      </c>
      <c r="BK45" s="40">
        <f t="shared" si="1"/>
        <v>1021.4693389394728</v>
      </c>
      <c r="BL45" s="40">
        <f t="shared" si="2"/>
        <v>920.07190470233968</v>
      </c>
      <c r="BM45" s="40">
        <f>VLOOKUP($AX45&amp;"_"&amp;$BC$14,データシート1!$A:$BS,MATCH($BC$12&amp;"_"&amp;BM$20,データシート1!$A$1:$BS$1,0),0)</f>
        <v>528.00080541935358</v>
      </c>
      <c r="BN45" s="40">
        <f>VLOOKUP($AX45&amp;"_"&amp;$BC$14,データシート1!$A:$BS,MATCH($BC$12&amp;"_"&amp;BN$20,データシート1!$A$1:$BS$1,0),0)</f>
        <v>392.07109928298604</v>
      </c>
      <c r="BO45" s="40">
        <f>VLOOKUP($AX45&amp;"_"&amp;$BC$14,データシート1!$A:$BS,MATCH($BC$12&amp;"_"&amp;BO$20,データシート1!$A$1:$BS$1,0),0)</f>
        <v>40.937893808856892</v>
      </c>
      <c r="BP45" s="40">
        <f>VLOOKUP($AX45&amp;"_"&amp;$BC$14,データシート1!$A:$BS,MATCH($BC$12&amp;"_"&amp;BP$20,データシート1!$A$1:$BS$1,0),0)</f>
        <v>60.459540428276178</v>
      </c>
      <c r="BQ45" s="40">
        <f>VLOOKUP($AX45&amp;"_"&amp;$BC$14,データシート1!$A:$BS,MATCH($BC$12&amp;"_"&amp;BQ$20,データシート1!$A$1:$BS$1,0),0)</f>
        <v>145.36813523155001</v>
      </c>
      <c r="BR45" s="41">
        <f t="shared" si="3"/>
        <v>4062.0463202443152</v>
      </c>
      <c r="BT45" s="134" t="str">
        <f t="shared" si="4"/>
        <v>静岡市</v>
      </c>
      <c r="BU45" s="38">
        <f t="shared" si="25"/>
        <v>4062.0463202443152</v>
      </c>
      <c r="BV45" s="69">
        <f t="shared" si="16"/>
        <v>0.2615764252284597</v>
      </c>
      <c r="BW45" s="69">
        <f t="shared" si="16"/>
        <v>0.23877377733880376</v>
      </c>
      <c r="BX45" s="69">
        <f t="shared" si="16"/>
        <v>1.1677408757069024E-2</v>
      </c>
      <c r="BY45" s="69">
        <f t="shared" si="16"/>
        <v>1.1125239132586933E-2</v>
      </c>
      <c r="BZ45" s="69">
        <f t="shared" si="16"/>
        <v>0.23825913461592571</v>
      </c>
      <c r="CA45" s="69">
        <f t="shared" si="32"/>
        <v>0.21291082900013106</v>
      </c>
      <c r="CB45" s="69">
        <f t="shared" si="32"/>
        <v>0.25146668905489872</v>
      </c>
      <c r="CC45" s="69">
        <f t="shared" si="32"/>
        <v>0.22650453297809789</v>
      </c>
      <c r="CD45" s="69">
        <f t="shared" si="32"/>
        <v>0.12998394498554033</v>
      </c>
      <c r="CE45" s="69">
        <f t="shared" si="32"/>
        <v>9.6520587992557555E-2</v>
      </c>
      <c r="CF45" s="69">
        <f t="shared" si="32"/>
        <v>1.0078145491554771E-2</v>
      </c>
      <c r="CG45" s="69">
        <f t="shared" si="32"/>
        <v>1.4884010585246056E-2</v>
      </c>
      <c r="CH45" s="69">
        <f t="shared" si="32"/>
        <v>3.5786922100584692E-2</v>
      </c>
      <c r="CI45" s="135">
        <f t="shared" si="6"/>
        <v>1</v>
      </c>
      <c r="CK45" s="136" t="str">
        <f t="shared" si="7"/>
        <v>静岡市</v>
      </c>
      <c r="CL45" s="137">
        <f t="shared" si="17"/>
        <v>1062.5355555619269</v>
      </c>
      <c r="CM45" s="75">
        <f t="shared" si="18"/>
        <v>0.61857506467386503</v>
      </c>
      <c r="CN45" s="76">
        <f t="shared" si="19"/>
        <v>969.91014360992324</v>
      </c>
      <c r="CO45" s="75">
        <f t="shared" si="20"/>
        <v>0.67764834127184359</v>
      </c>
      <c r="CP45" s="76">
        <f t="shared" si="8"/>
        <v>47.434175271640974</v>
      </c>
      <c r="CQ45" s="75">
        <f t="shared" si="21"/>
        <v>0</v>
      </c>
      <c r="CR45" s="76">
        <f t="shared" si="9"/>
        <v>45.191236680362806</v>
      </c>
      <c r="CS45" s="75">
        <f t="shared" si="22"/>
        <v>0</v>
      </c>
      <c r="CT45" s="76">
        <f t="shared" si="10"/>
        <v>967.81964103121595</v>
      </c>
      <c r="CU45" s="77">
        <f t="shared" si="23"/>
        <v>0.31420895702838053</v>
      </c>
      <c r="CV45" s="18"/>
      <c r="CW45" s="1078">
        <f t="shared" si="24"/>
        <v>657.25800000000004</v>
      </c>
      <c r="CX45" s="1081">
        <f>VLOOKUP($AX45&amp;"_"&amp;$CW$14,データシート1!$A:$BS,MATCH($CW$12&amp;"_"&amp;CX$20,データシート1!$A$1:$BS$1,0),0)</f>
        <v>657.25800000000004</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304.0976</v>
      </c>
      <c r="DB45" s="1081">
        <f>VLOOKUP($AX45&amp;"_"&amp;$CW$14,データシート1!$A:$BS,MATCH($CW$12&amp;"_"&amp;DB$20,データシート1!$A$1:$BS$1,0),0)</f>
        <v>0</v>
      </c>
      <c r="DC45" s="1081">
        <f>VLOOKUP($AX45&amp;"_"&amp;$CW$14,データシート1!$A:$BS,MATCH($CW$12&amp;"_"&amp;DC$20,データシート1!$A$1:$BS$1,0),0)</f>
        <v>0</v>
      </c>
      <c r="DD45" s="1080">
        <f t="shared" si="11"/>
        <v>961.35560000000009</v>
      </c>
      <c r="DE45" s="18"/>
      <c r="DF45" s="138">
        <f>VLOOKUP($AX45&amp;"_"&amp;$DF$14,データシート1!$A:$BS,MATCH($DF$12&amp;"_"&amp;DF$20,データシート1!$A$1:$BS$1,0),0)</f>
        <v>40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37</v>
      </c>
      <c r="DJ45" s="74">
        <f>VLOOKUP($AX45&amp;"_"&amp;$DF$14,データシート1!$A:$BS,MATCH($DF$12&amp;"_"&amp;DJ$20,データシート1!$A$1:$BS$1,0),0)</f>
        <v>0</v>
      </c>
      <c r="DK45" s="74">
        <f>VLOOKUP($AX45&amp;"_"&amp;$DF$14,データシート1!$A:$BS,MATCH($DF$12&amp;"_"&amp;DK$20,データシート1!$A$1:$BS$1,0),0)</f>
        <v>0</v>
      </c>
      <c r="DL45" s="78">
        <f t="shared" si="12"/>
        <v>77</v>
      </c>
      <c r="DM45" s="18"/>
      <c r="DN45" s="139">
        <f t="shared" si="26"/>
        <v>0.68</v>
      </c>
      <c r="DO45" s="140">
        <f t="shared" si="27"/>
        <v>0</v>
      </c>
      <c r="DP45" s="140">
        <f t="shared" si="29"/>
        <v>0</v>
      </c>
      <c r="DQ45" s="140">
        <f t="shared" si="30"/>
        <v>0.32</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12204</v>
      </c>
      <c r="AY46" s="20" t="str">
        <f>IF(IFERROR(比較地域マスタ!$Z31,"")=0,"",IFERROR(比較地域マスタ!$Z31,""))</f>
        <v>船橋市</v>
      </c>
      <c r="BB46" s="122" t="str">
        <f t="shared" si="0"/>
        <v>12204</v>
      </c>
      <c r="BC46" s="123" t="str">
        <f t="shared" si="0"/>
        <v>船橋市</v>
      </c>
      <c r="BD46" s="40">
        <f t="shared" si="14"/>
        <v>4171.0290602664745</v>
      </c>
      <c r="BE46" s="40">
        <f t="shared" si="15"/>
        <v>2067.494759215574</v>
      </c>
      <c r="BF46" s="40">
        <f>VLOOKUP($AX46&amp;"_"&amp;$BC$14,データシート1!$A:$BS,MATCH($BC$12&amp;"_"&amp;BF$20,データシート1!$A$1:$BS$1,0),0)</f>
        <v>2029.2248758620169</v>
      </c>
      <c r="BG46" s="40">
        <f>VLOOKUP($AX46&amp;"_"&amp;$BC$14,データシート1!$A:$BS,MATCH($BC$12&amp;"_"&amp;BG$20,データシート1!$A$1:$BS$1,0),0)</f>
        <v>25.562317381893259</v>
      </c>
      <c r="BH46" s="40">
        <f>VLOOKUP($AX46&amp;"_"&amp;$BC$14,データシート1!$A:$BS,MATCH($BC$12&amp;"_"&amp;BH$20,データシート1!$A$1:$BS$1,0),0)</f>
        <v>12.707565971663749</v>
      </c>
      <c r="BI46" s="40">
        <f>VLOOKUP($AX46&amp;"_"&amp;$BC$14,データシート1!$A:$BS,MATCH($BC$12&amp;"_"&amp;BI$20,データシート1!$A$1:$BS$1,0),0)</f>
        <v>741.35656606337363</v>
      </c>
      <c r="BJ46" s="40">
        <f>VLOOKUP($AX46&amp;"_"&amp;$BC$14,データシート1!$A:$BS,MATCH($BC$12&amp;"_"&amp;BJ$20,データシート1!$A$1:$BS$1,0),0)</f>
        <v>725.05457710336941</v>
      </c>
      <c r="BK46" s="40">
        <f t="shared" si="1"/>
        <v>547.30278814951737</v>
      </c>
      <c r="BL46" s="40">
        <f t="shared" si="2"/>
        <v>466.18220850193461</v>
      </c>
      <c r="BM46" s="40">
        <f>VLOOKUP($AX46&amp;"_"&amp;$BC$14,データシート1!$A:$BS,MATCH($BC$12&amp;"_"&amp;BM$20,データシート1!$A$1:$BS$1,0),0)</f>
        <v>298.08081600421878</v>
      </c>
      <c r="BN46" s="40">
        <f>VLOOKUP($AX46&amp;"_"&amp;$BC$14,データシート1!$A:$BS,MATCH($BC$12&amp;"_"&amp;BN$20,データシート1!$A$1:$BS$1,0),0)</f>
        <v>168.10139249771586</v>
      </c>
      <c r="BO46" s="40">
        <f>VLOOKUP($AX46&amp;"_"&amp;$BC$14,データシート1!$A:$BS,MATCH($BC$12&amp;"_"&amp;BO$20,データシート1!$A$1:$BS$1,0),0)</f>
        <v>38.029240580851969</v>
      </c>
      <c r="BP46" s="40">
        <f>VLOOKUP($AX46&amp;"_"&amp;$BC$14,データシート1!$A:$BS,MATCH($BC$12&amp;"_"&amp;BP$20,データシート1!$A$1:$BS$1,0),0)</f>
        <v>43.091339066730797</v>
      </c>
      <c r="BQ46" s="40">
        <f>VLOOKUP($AX46&amp;"_"&amp;$BC$14,データシート1!$A:$BS,MATCH($BC$12&amp;"_"&amp;BQ$20,データシート1!$A$1:$BS$1,0),0)</f>
        <v>89.820369734639996</v>
      </c>
      <c r="BR46" s="41">
        <f t="shared" si="3"/>
        <v>4171.0290602664745</v>
      </c>
      <c r="BT46" s="134" t="str">
        <f t="shared" si="4"/>
        <v>船橋市</v>
      </c>
      <c r="BU46" s="38">
        <f t="shared" si="25"/>
        <v>4171.0290602664745</v>
      </c>
      <c r="BV46" s="69">
        <f t="shared" si="16"/>
        <v>0.49567977814172504</v>
      </c>
      <c r="BW46" s="69">
        <f t="shared" si="16"/>
        <v>0.48650461230120889</v>
      </c>
      <c r="BX46" s="69">
        <f t="shared" si="16"/>
        <v>6.1285397470379069E-3</v>
      </c>
      <c r="BY46" s="69">
        <f t="shared" si="16"/>
        <v>3.0466260934782123E-3</v>
      </c>
      <c r="BZ46" s="69">
        <f t="shared" si="16"/>
        <v>0.17773948715092638</v>
      </c>
      <c r="CA46" s="69">
        <f t="shared" si="32"/>
        <v>0.17383110178020381</v>
      </c>
      <c r="CB46" s="69">
        <f t="shared" si="32"/>
        <v>0.13121529009787139</v>
      </c>
      <c r="CC46" s="69">
        <f t="shared" si="32"/>
        <v>0.11176671314588051</v>
      </c>
      <c r="CD46" s="69">
        <f t="shared" si="32"/>
        <v>7.1464574256688423E-2</v>
      </c>
      <c r="CE46" s="69">
        <f t="shared" si="32"/>
        <v>4.0302138889192103E-2</v>
      </c>
      <c r="CF46" s="69">
        <f t="shared" si="32"/>
        <v>9.1174719790665746E-3</v>
      </c>
      <c r="CG46" s="69">
        <f t="shared" si="32"/>
        <v>1.0331104972924313E-2</v>
      </c>
      <c r="CH46" s="69">
        <f t="shared" si="32"/>
        <v>2.1534342829273322E-2</v>
      </c>
      <c r="CI46" s="135">
        <f t="shared" si="6"/>
        <v>1</v>
      </c>
      <c r="CK46" s="136" t="str">
        <f t="shared" si="7"/>
        <v>船橋市</v>
      </c>
      <c r="CL46" s="137">
        <f t="shared" si="17"/>
        <v>2067.494759215574</v>
      </c>
      <c r="CM46" s="75">
        <f t="shared" si="18"/>
        <v>0.20432361345393529</v>
      </c>
      <c r="CN46" s="76">
        <f t="shared" si="19"/>
        <v>2029.2248758620169</v>
      </c>
      <c r="CO46" s="75">
        <f t="shared" si="20"/>
        <v>0.20817702612705646</v>
      </c>
      <c r="CP46" s="76">
        <f t="shared" si="8"/>
        <v>25.562317381893259</v>
      </c>
      <c r="CQ46" s="75">
        <f t="shared" si="21"/>
        <v>0</v>
      </c>
      <c r="CR46" s="76">
        <f t="shared" si="9"/>
        <v>12.707565971663749</v>
      </c>
      <c r="CS46" s="75">
        <f t="shared" si="22"/>
        <v>0</v>
      </c>
      <c r="CT46" s="76">
        <f t="shared" si="10"/>
        <v>741.35656606337363</v>
      </c>
      <c r="CU46" s="77">
        <f t="shared" si="23"/>
        <v>0.27318972984274748</v>
      </c>
      <c r="CV46" s="18"/>
      <c r="CW46" s="1078">
        <f t="shared" si="24"/>
        <v>422.43799999999999</v>
      </c>
      <c r="CX46" s="1081">
        <f>VLOOKUP($AX46&amp;"_"&amp;$CW$14,データシート1!$A:$BS,MATCH($CW$12&amp;"_"&amp;CX$20,データシート1!$A$1:$BS$1,0),0)</f>
        <v>422.43799999999999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202.53100000000001</v>
      </c>
      <c r="DB46" s="1081">
        <f>VLOOKUP($AX46&amp;"_"&amp;$CW$14,データシート1!$A:$BS,MATCH($CW$12&amp;"_"&amp;DB$20,データシート1!$A$1:$BS$1,0),0)</f>
        <v>3.9060000000000001</v>
      </c>
      <c r="DC46" s="1081">
        <f>VLOOKUP($AX46&amp;"_"&amp;$CW$14,データシート1!$A:$BS,MATCH($CW$12&amp;"_"&amp;DC$20,データシート1!$A$1:$BS$1,0),0)</f>
        <v>0</v>
      </c>
      <c r="DD46" s="1080">
        <f t="shared" si="11"/>
        <v>628.875</v>
      </c>
      <c r="DE46" s="18"/>
      <c r="DF46" s="138">
        <f>VLOOKUP($AX46&amp;"_"&amp;$DF$14,データシート1!$A:$BS,MATCH($DF$12&amp;"_"&amp;DF$20,データシート1!$A$1:$BS$1,0),0)</f>
        <v>33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24</v>
      </c>
      <c r="DJ46" s="74">
        <f>VLOOKUP($AX46&amp;"_"&amp;$DF$14,データシート1!$A:$BS,MATCH($DF$12&amp;"_"&amp;DJ$20,データシート1!$A$1:$BS$1,0),0)</f>
        <v>1</v>
      </c>
      <c r="DK46" s="74">
        <f>VLOOKUP($AX46&amp;"_"&amp;$DF$14,データシート1!$A:$BS,MATCH($DF$12&amp;"_"&amp;DK$20,データシート1!$A$1:$BS$1,0),0)</f>
        <v>0</v>
      </c>
      <c r="DL46" s="78">
        <f t="shared" si="12"/>
        <v>58</v>
      </c>
      <c r="DM46" s="18"/>
      <c r="DN46" s="139">
        <f t="shared" si="26"/>
        <v>0.67</v>
      </c>
      <c r="DO46" s="140">
        <f t="shared" si="27"/>
        <v>0</v>
      </c>
      <c r="DP46" s="140">
        <f t="shared" si="29"/>
        <v>0</v>
      </c>
      <c r="DQ46" s="140">
        <f t="shared" si="30"/>
        <v>0.32</v>
      </c>
      <c r="DR46" s="140">
        <f t="shared" si="31"/>
        <v>0.01</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11203</v>
      </c>
      <c r="AY47" s="20" t="str">
        <f>IF(IFERROR(比較地域マスタ!$Z32,"")=0,"",IFERROR(比較地域マスタ!$Z32,""))</f>
        <v>川口市</v>
      </c>
      <c r="BB47" s="122" t="str">
        <f t="shared" si="0"/>
        <v>11203</v>
      </c>
      <c r="BC47" s="123" t="str">
        <f t="shared" si="0"/>
        <v>川口市</v>
      </c>
      <c r="BD47" s="40">
        <f t="shared" si="14"/>
        <v>2170.5418460133942</v>
      </c>
      <c r="BE47" s="40">
        <f t="shared" si="15"/>
        <v>308.89340881249984</v>
      </c>
      <c r="BF47" s="40">
        <f>VLOOKUP($AX47&amp;"_"&amp;$BC$14,データシート1!$A:$BS,MATCH($BC$12&amp;"_"&amp;BF$20,データシート1!$A$1:$BS$1,0),0)</f>
        <v>260.14503654281691</v>
      </c>
      <c r="BG47" s="40">
        <f>VLOOKUP($AX47&amp;"_"&amp;$BC$14,データシート1!$A:$BS,MATCH($BC$12&amp;"_"&amp;BG$20,データシート1!$A$1:$BS$1,0),0)</f>
        <v>32.897296314012983</v>
      </c>
      <c r="BH47" s="40">
        <f>VLOOKUP($AX47&amp;"_"&amp;$BC$14,データシート1!$A:$BS,MATCH($BC$12&amp;"_"&amp;BH$20,データシート1!$A$1:$BS$1,0),0)</f>
        <v>15.851075955669929</v>
      </c>
      <c r="BI47" s="40">
        <f>VLOOKUP($AX47&amp;"_"&amp;$BC$14,データシート1!$A:$BS,MATCH($BC$12&amp;"_"&amp;BI$20,データシート1!$A$1:$BS$1,0),0)</f>
        <v>487.03805994969792</v>
      </c>
      <c r="BJ47" s="40">
        <f>VLOOKUP($AX47&amp;"_"&amp;$BC$14,データシート1!$A:$BS,MATCH($BC$12&amp;"_"&amp;BJ$20,データシート1!$A$1:$BS$1,0),0)</f>
        <v>741.75258815416271</v>
      </c>
      <c r="BK47" s="40">
        <f t="shared" si="1"/>
        <v>562.30032901028244</v>
      </c>
      <c r="BL47" s="40">
        <f t="shared" si="2"/>
        <v>526.48769091879581</v>
      </c>
      <c r="BM47" s="40">
        <f>VLOOKUP($AX47&amp;"_"&amp;$BC$14,データシート1!$A:$BS,MATCH($BC$12&amp;"_"&amp;BM$20,データシート1!$A$1:$BS$1,0),0)</f>
        <v>288.54647297560979</v>
      </c>
      <c r="BN47" s="40">
        <f>VLOOKUP($AX47&amp;"_"&amp;$BC$14,データシート1!$A:$BS,MATCH($BC$12&amp;"_"&amp;BN$20,データシート1!$A$1:$BS$1,0),0)</f>
        <v>237.94121794318605</v>
      </c>
      <c r="BO47" s="40">
        <f>VLOOKUP($AX47&amp;"_"&amp;$BC$14,データシート1!$A:$BS,MATCH($BC$12&amp;"_"&amp;BO$20,データシート1!$A$1:$BS$1,0),0)</f>
        <v>35.812638091486683</v>
      </c>
      <c r="BP47" s="40">
        <f>VLOOKUP($AX47&amp;"_"&amp;$BC$14,データシート1!$A:$BS,MATCH($BC$12&amp;"_"&amp;BP$20,データシート1!$A$1:$BS$1,0),0)</f>
        <v>0</v>
      </c>
      <c r="BQ47" s="40">
        <f>VLOOKUP($AX47&amp;"_"&amp;$BC$14,データシート1!$A:$BS,MATCH($BC$12&amp;"_"&amp;BQ$20,データシート1!$A$1:$BS$1,0),0)</f>
        <v>70.557460086751007</v>
      </c>
      <c r="BR47" s="41">
        <f t="shared" si="3"/>
        <v>2170.5418460133942</v>
      </c>
      <c r="BT47" s="134" t="str">
        <f t="shared" si="4"/>
        <v>川口市</v>
      </c>
      <c r="BU47" s="38">
        <f t="shared" si="25"/>
        <v>2170.5418460133942</v>
      </c>
      <c r="BV47" s="69">
        <f t="shared" si="16"/>
        <v>0.14231165797602122</v>
      </c>
      <c r="BW47" s="69">
        <f t="shared" si="16"/>
        <v>0.11985257829542513</v>
      </c>
      <c r="BX47" s="69">
        <f t="shared" si="16"/>
        <v>1.5156259887103774E-2</v>
      </c>
      <c r="BY47" s="69">
        <f t="shared" si="16"/>
        <v>7.3028197934922991E-3</v>
      </c>
      <c r="BZ47" s="69">
        <f t="shared" si="16"/>
        <v>0.22438547353704991</v>
      </c>
      <c r="CA47" s="69">
        <f t="shared" si="32"/>
        <v>0.34173613815210702</v>
      </c>
      <c r="CB47" s="69">
        <f t="shared" si="32"/>
        <v>0.25905988868311941</v>
      </c>
      <c r="CC47" s="69">
        <f t="shared" si="32"/>
        <v>0.24256048870275818</v>
      </c>
      <c r="CD47" s="69">
        <f t="shared" si="32"/>
        <v>0.13293753055513732</v>
      </c>
      <c r="CE47" s="69">
        <f t="shared" si="32"/>
        <v>0.10962295814762087</v>
      </c>
      <c r="CF47" s="69">
        <f t="shared" si="32"/>
        <v>1.6499399980361255E-2</v>
      </c>
      <c r="CG47" s="69">
        <f t="shared" si="32"/>
        <v>0</v>
      </c>
      <c r="CH47" s="69">
        <f t="shared" si="32"/>
        <v>3.2506841651702305E-2</v>
      </c>
      <c r="CI47" s="135">
        <f t="shared" si="6"/>
        <v>1</v>
      </c>
      <c r="CK47" s="136" t="str">
        <f t="shared" si="7"/>
        <v>川口市</v>
      </c>
      <c r="CL47" s="137">
        <f t="shared" si="17"/>
        <v>308.89340881249984</v>
      </c>
      <c r="CM47" s="75">
        <f t="shared" si="18"/>
        <v>0.61865353726598182</v>
      </c>
      <c r="CN47" s="76">
        <f t="shared" si="19"/>
        <v>260.14503654281691</v>
      </c>
      <c r="CO47" s="75">
        <f t="shared" si="20"/>
        <v>0.73458253341899704</v>
      </c>
      <c r="CP47" s="76">
        <f t="shared" si="8"/>
        <v>32.897296314012983</v>
      </c>
      <c r="CQ47" s="75">
        <f t="shared" si="21"/>
        <v>0</v>
      </c>
      <c r="CR47" s="76">
        <f t="shared" si="9"/>
        <v>15.851075955669929</v>
      </c>
      <c r="CS47" s="75">
        <f t="shared" si="22"/>
        <v>0</v>
      </c>
      <c r="CT47" s="76">
        <f t="shared" si="10"/>
        <v>487.03805994969792</v>
      </c>
      <c r="CU47" s="77">
        <f t="shared" si="23"/>
        <v>0.23127966633990338</v>
      </c>
      <c r="CV47" s="18"/>
      <c r="CW47" s="1078">
        <f t="shared" si="24"/>
        <v>191.09800000000001</v>
      </c>
      <c r="CX47" s="1081">
        <f>VLOOKUP($AX47&amp;"_"&amp;$CW$14,データシート1!$A:$BS,MATCH($CW$12&amp;"_"&amp;CX$20,データシート1!$A$1:$BS$1,0),0)</f>
        <v>191.09800000000001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112.642</v>
      </c>
      <c r="DB47" s="1081">
        <f>VLOOKUP($AX47&amp;"_"&amp;$CW$14,データシート1!$A:$BS,MATCH($CW$12&amp;"_"&amp;DB$20,データシート1!$A$1:$BS$1,0),0)</f>
        <v>0</v>
      </c>
      <c r="DC47" s="1081">
        <f>VLOOKUP($AX47&amp;"_"&amp;$CW$14,データシート1!$A:$BS,MATCH($CW$12&amp;"_"&amp;DC$20,データシート1!$A$1:$BS$1,0),0)</f>
        <v>0</v>
      </c>
      <c r="DD47" s="1080">
        <f t="shared" si="11"/>
        <v>303.74</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10</v>
      </c>
      <c r="DJ47" s="74">
        <f>VLOOKUP($AX47&amp;"_"&amp;$DF$14,データシート1!$A:$BS,MATCH($DF$12&amp;"_"&amp;DJ$20,データシート1!$A$1:$BS$1,0),0)</f>
        <v>0</v>
      </c>
      <c r="DK47" s="74">
        <f>VLOOKUP($AX47&amp;"_"&amp;$DF$14,データシート1!$A:$BS,MATCH($DF$12&amp;"_"&amp;DK$20,データシート1!$A$1:$BS$1,0),0)</f>
        <v>0</v>
      </c>
      <c r="DL47" s="78">
        <f t="shared" si="12"/>
        <v>22</v>
      </c>
      <c r="DM47" s="18"/>
      <c r="DN47" s="139">
        <f t="shared" si="26"/>
        <v>0.63</v>
      </c>
      <c r="DO47" s="140">
        <f t="shared" si="27"/>
        <v>0</v>
      </c>
      <c r="DP47" s="140">
        <f t="shared" si="29"/>
        <v>0</v>
      </c>
      <c r="DQ47" s="140">
        <f t="shared" si="30"/>
        <v>0.37</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46201</v>
      </c>
      <c r="AY48" s="20" t="str">
        <f>IF(IFERROR(比較地域マスタ!$Z33,"")=0,"",IFERROR(比較地域マスタ!$Z33,""))</f>
        <v>鹿児島市</v>
      </c>
      <c r="BB48" s="122" t="str">
        <f t="shared" si="0"/>
        <v>46201</v>
      </c>
      <c r="BC48" s="123" t="str">
        <f t="shared" si="0"/>
        <v>鹿児島市</v>
      </c>
      <c r="BD48" s="40">
        <f t="shared" si="14"/>
        <v>3226.5236500348578</v>
      </c>
      <c r="BE48" s="40">
        <f t="shared" si="15"/>
        <v>273.36837622739245</v>
      </c>
      <c r="BF48" s="40">
        <f>VLOOKUP($AX48&amp;"_"&amp;$BC$14,データシート1!$A:$BS,MATCH($BC$12&amp;"_"&amp;BF$20,データシート1!$A$1:$BS$1,0),0)</f>
        <v>170.70083272421471</v>
      </c>
      <c r="BG48" s="40">
        <f>VLOOKUP($AX48&amp;"_"&amp;$BC$14,データシート1!$A:$BS,MATCH($BC$12&amp;"_"&amp;BG$20,データシート1!$A$1:$BS$1,0),0)</f>
        <v>48.810115585884709</v>
      </c>
      <c r="BH48" s="40">
        <f>VLOOKUP($AX48&amp;"_"&amp;$BC$14,データシート1!$A:$BS,MATCH($BC$12&amp;"_"&amp;BH$20,データシート1!$A$1:$BS$1,0),0)</f>
        <v>53.857427917293016</v>
      </c>
      <c r="BI48" s="40">
        <f>VLOOKUP($AX48&amp;"_"&amp;$BC$14,データシート1!$A:$BS,MATCH($BC$12&amp;"_"&amp;BI$20,データシート1!$A$1:$BS$1,0),0)</f>
        <v>875.17726223537966</v>
      </c>
      <c r="BJ48" s="40">
        <f>VLOOKUP($AX48&amp;"_"&amp;$BC$14,データシート1!$A:$BS,MATCH($BC$12&amp;"_"&amp;BJ$20,データシート1!$A$1:$BS$1,0),0)</f>
        <v>605.36460030966384</v>
      </c>
      <c r="BK48" s="40">
        <f t="shared" si="1"/>
        <v>1433.9585601311019</v>
      </c>
      <c r="BL48" s="40">
        <f t="shared" si="2"/>
        <v>821.89507228474099</v>
      </c>
      <c r="BM48" s="40">
        <f>VLOOKUP($AX48&amp;"_"&amp;$BC$14,データシート1!$A:$BS,MATCH($BC$12&amp;"_"&amp;BM$20,データシート1!$A$1:$BS$1,0),0)</f>
        <v>481.3128922943788</v>
      </c>
      <c r="BN48" s="40">
        <f>VLOOKUP($AX48&amp;"_"&amp;$BC$14,データシート1!$A:$BS,MATCH($BC$12&amp;"_"&amp;BN$20,データシート1!$A$1:$BS$1,0),0)</f>
        <v>340.58217999036219</v>
      </c>
      <c r="BO48" s="40">
        <f>VLOOKUP($AX48&amp;"_"&amp;$BC$14,データシート1!$A:$BS,MATCH($BC$12&amp;"_"&amp;BO$20,データシート1!$A$1:$BS$1,0),0)</f>
        <v>35.46905969376553</v>
      </c>
      <c r="BP48" s="40">
        <f>VLOOKUP($AX48&amp;"_"&amp;$BC$14,データシート1!$A:$BS,MATCH($BC$12&amp;"_"&amp;BP$20,データシート1!$A$1:$BS$1,0),0)</f>
        <v>576.59442815259536</v>
      </c>
      <c r="BQ48" s="40">
        <f>VLOOKUP($AX48&amp;"_"&amp;$BC$14,データシート1!$A:$BS,MATCH($BC$12&amp;"_"&amp;BQ$20,データシート1!$A$1:$BS$1,0),0)</f>
        <v>38.654851131320001</v>
      </c>
      <c r="BR48" s="41">
        <f t="shared" si="3"/>
        <v>3226.5236500348578</v>
      </c>
      <c r="BT48" s="134" t="str">
        <f t="shared" si="4"/>
        <v>鹿児島市</v>
      </c>
      <c r="BU48" s="38">
        <f t="shared" si="25"/>
        <v>3226.5236500348578</v>
      </c>
      <c r="BV48" s="69">
        <f t="shared" si="16"/>
        <v>8.4725359513307494E-2</v>
      </c>
      <c r="BW48" s="69">
        <f t="shared" si="16"/>
        <v>5.2905495585743041E-2</v>
      </c>
      <c r="BX48" s="69">
        <f t="shared" si="16"/>
        <v>1.5127772451120075E-2</v>
      </c>
      <c r="BY48" s="69">
        <f t="shared" si="16"/>
        <v>1.6692091476444366E-2</v>
      </c>
      <c r="BZ48" s="69">
        <f t="shared" si="16"/>
        <v>0.27124464506123319</v>
      </c>
      <c r="CA48" s="69">
        <f t="shared" si="32"/>
        <v>0.18762131196624696</v>
      </c>
      <c r="CB48" s="69">
        <f t="shared" si="32"/>
        <v>0.44442834321564945</v>
      </c>
      <c r="CC48" s="69">
        <f t="shared" si="32"/>
        <v>0.25473083771627136</v>
      </c>
      <c r="CD48" s="69">
        <f t="shared" si="32"/>
        <v>0.14917383056813452</v>
      </c>
      <c r="CE48" s="69">
        <f t="shared" si="32"/>
        <v>0.10555700714813689</v>
      </c>
      <c r="CF48" s="69">
        <f t="shared" si="32"/>
        <v>1.0992964422678985E-2</v>
      </c>
      <c r="CG48" s="69">
        <f t="shared" si="32"/>
        <v>0.17870454107669909</v>
      </c>
      <c r="CH48" s="69">
        <f t="shared" si="32"/>
        <v>1.1980340243562881E-2</v>
      </c>
      <c r="CI48" s="135">
        <f t="shared" si="6"/>
        <v>1</v>
      </c>
      <c r="CK48" s="136" t="str">
        <f t="shared" si="7"/>
        <v>鹿児島市</v>
      </c>
      <c r="CL48" s="137">
        <f t="shared" si="17"/>
        <v>273.36837622739245</v>
      </c>
      <c r="CM48" s="75">
        <f t="shared" si="18"/>
        <v>0.32977845222671576</v>
      </c>
      <c r="CN48" s="76">
        <f t="shared" si="19"/>
        <v>170.70083272421471</v>
      </c>
      <c r="CO48" s="75">
        <f t="shared" si="20"/>
        <v>0.52812278980295602</v>
      </c>
      <c r="CP48" s="76">
        <f t="shared" si="8"/>
        <v>48.810115585884709</v>
      </c>
      <c r="CQ48" s="75">
        <f t="shared" si="21"/>
        <v>0</v>
      </c>
      <c r="CR48" s="76">
        <f t="shared" si="9"/>
        <v>53.857427917293016</v>
      </c>
      <c r="CS48" s="75">
        <f t="shared" si="22"/>
        <v>0</v>
      </c>
      <c r="CT48" s="76">
        <f t="shared" si="10"/>
        <v>875.17726223537966</v>
      </c>
      <c r="CU48" s="77">
        <f t="shared" si="23"/>
        <v>0.18572923111007783</v>
      </c>
      <c r="CV48" s="18"/>
      <c r="CW48" s="1078">
        <f t="shared" si="24"/>
        <v>90.150999999999996</v>
      </c>
      <c r="CX48" s="1081">
        <f>VLOOKUP($AX48&amp;"_"&amp;$CW$14,データシート1!$A:$BS,MATCH($CW$12&amp;"_"&amp;CX$20,データシート1!$A$1:$BS$1,0),0)</f>
        <v>90.150999999999996</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162.54600000000002</v>
      </c>
      <c r="DB48" s="1081">
        <f>VLOOKUP($AX48&amp;"_"&amp;$CW$14,データシート1!$A:$BS,MATCH($CW$12&amp;"_"&amp;DB$20,データシート1!$A$1:$BS$1,0),0)</f>
        <v>0</v>
      </c>
      <c r="DC48" s="1081">
        <f>VLOOKUP($AX48&amp;"_"&amp;$CW$14,データシート1!$A:$BS,MATCH($CW$12&amp;"_"&amp;DC$20,データシート1!$A$1:$BS$1,0),0)</f>
        <v>0</v>
      </c>
      <c r="DD48" s="1080">
        <f t="shared" si="11"/>
        <v>252.697</v>
      </c>
      <c r="DE48" s="18"/>
      <c r="DF48" s="138">
        <f>VLOOKUP($AX48&amp;"_"&amp;$DF$14,データシート1!$A:$BS,MATCH($DF$12&amp;"_"&amp;DF$20,データシート1!$A$1:$BS$1,0),0)</f>
        <v>9</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23</v>
      </c>
      <c r="DJ48" s="74">
        <f>VLOOKUP($AX48&amp;"_"&amp;$DF$14,データシート1!$A:$BS,MATCH($DF$12&amp;"_"&amp;DJ$20,データシート1!$A$1:$BS$1,0),0)</f>
        <v>0</v>
      </c>
      <c r="DK48" s="74">
        <f>VLOOKUP($AX48&amp;"_"&amp;$DF$14,データシート1!$A:$BS,MATCH($DF$12&amp;"_"&amp;DK$20,データシート1!$A$1:$BS$1,0),0)</f>
        <v>0</v>
      </c>
      <c r="DL48" s="78">
        <f t="shared" si="12"/>
        <v>32</v>
      </c>
      <c r="DM48" s="18"/>
      <c r="DN48" s="139">
        <f t="shared" si="26"/>
        <v>0.36</v>
      </c>
      <c r="DO48" s="140">
        <f t="shared" si="27"/>
        <v>0</v>
      </c>
      <c r="DP48" s="140">
        <f t="shared" si="29"/>
        <v>0</v>
      </c>
      <c r="DQ48" s="140">
        <f t="shared" si="30"/>
        <v>0.64</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13115</v>
      </c>
      <c r="AY49" s="20" t="str">
        <f>IF(IFERROR(比較地域マスタ!$Z34,"")=0,"",IFERROR(比較地域マスタ!$Z34,""))</f>
        <v>杉並区</v>
      </c>
      <c r="BB49" s="122" t="str">
        <f t="shared" si="0"/>
        <v>13115</v>
      </c>
      <c r="BC49" s="123" t="str">
        <f t="shared" si="0"/>
        <v>杉並区</v>
      </c>
      <c r="BD49" s="40">
        <f t="shared" si="14"/>
        <v>1591.0001240287547</v>
      </c>
      <c r="BE49" s="40">
        <f t="shared" si="15"/>
        <v>43.728667336579882</v>
      </c>
      <c r="BF49" s="40">
        <f>VLOOKUP($AX49&amp;"_"&amp;$BC$14,データシート1!$A:$BS,MATCH($BC$12&amp;"_"&amp;BF$20,データシート1!$A$1:$BS$1,0),0)</f>
        <v>21.547835154434001</v>
      </c>
      <c r="BG49" s="40">
        <f>VLOOKUP($AX49&amp;"_"&amp;$BC$14,データシート1!$A:$BS,MATCH($BC$12&amp;"_"&amp;BG$20,データシート1!$A$1:$BS$1,0),0)</f>
        <v>17.42659545153435</v>
      </c>
      <c r="BH49" s="40">
        <f>VLOOKUP($AX49&amp;"_"&amp;$BC$14,データシート1!$A:$BS,MATCH($BC$12&amp;"_"&amp;BH$20,データシート1!$A$1:$BS$1,0),0)</f>
        <v>4.7542367306115318</v>
      </c>
      <c r="BI49" s="40">
        <f>VLOOKUP($AX49&amp;"_"&amp;$BC$14,データシート1!$A:$BS,MATCH($BC$12&amp;"_"&amp;BI$20,データシート1!$A$1:$BS$1,0),0)</f>
        <v>475.13800122787711</v>
      </c>
      <c r="BJ49" s="40">
        <f>VLOOKUP($AX49&amp;"_"&amp;$BC$14,データシート1!$A:$BS,MATCH($BC$12&amp;"_"&amp;BJ$20,データシート1!$A$1:$BS$1,0),0)</f>
        <v>746.15977949732905</v>
      </c>
      <c r="BK49" s="40">
        <f t="shared" si="1"/>
        <v>250.54897451455983</v>
      </c>
      <c r="BL49" s="40">
        <f t="shared" si="2"/>
        <v>216.73336006344005</v>
      </c>
      <c r="BM49" s="40">
        <f>VLOOKUP($AX49&amp;"_"&amp;$BC$14,データシート1!$A:$BS,MATCH($BC$12&amp;"_"&amp;BM$20,データシート1!$A$1:$BS$1,0),0)</f>
        <v>141.561133627179</v>
      </c>
      <c r="BN49" s="40">
        <f>VLOOKUP($AX49&amp;"_"&amp;$BC$14,データシート1!$A:$BS,MATCH($BC$12&amp;"_"&amp;BN$20,データシート1!$A$1:$BS$1,0),0)</f>
        <v>75.172226436261028</v>
      </c>
      <c r="BO49" s="40">
        <f>VLOOKUP($AX49&amp;"_"&amp;$BC$14,データシート1!$A:$BS,MATCH($BC$12&amp;"_"&amp;BO$20,データシート1!$A$1:$BS$1,0),0)</f>
        <v>33.815614451119792</v>
      </c>
      <c r="BP49" s="40">
        <f>VLOOKUP($AX49&amp;"_"&amp;$BC$14,データシート1!$A:$BS,MATCH($BC$12&amp;"_"&amp;BP$20,データシート1!$A$1:$BS$1,0),0)</f>
        <v>0</v>
      </c>
      <c r="BQ49" s="40">
        <f>VLOOKUP($AX49&amp;"_"&amp;$BC$14,データシート1!$A:$BS,MATCH($BC$12&amp;"_"&amp;BQ$20,データシート1!$A$1:$BS$1,0),0)</f>
        <v>75.424701452408797</v>
      </c>
      <c r="BR49" s="41">
        <f t="shared" si="3"/>
        <v>1591.0001240287547</v>
      </c>
      <c r="BT49" s="134" t="str">
        <f t="shared" si="4"/>
        <v>杉並区</v>
      </c>
      <c r="BU49" s="38">
        <f t="shared" si="25"/>
        <v>1591.0001240287547</v>
      </c>
      <c r="BV49" s="69">
        <f t="shared" si="16"/>
        <v>2.7485018182053615E-2</v>
      </c>
      <c r="BW49" s="69">
        <f t="shared" si="16"/>
        <v>1.3543578550999885E-2</v>
      </c>
      <c r="BX49" s="69">
        <f t="shared" si="16"/>
        <v>1.095323324514046E-2</v>
      </c>
      <c r="BY49" s="69">
        <f t="shared" si="16"/>
        <v>2.9882063859132716E-3</v>
      </c>
      <c r="BZ49" s="69">
        <f t="shared" si="16"/>
        <v>0.2986410837132592</v>
      </c>
      <c r="CA49" s="69">
        <f t="shared" si="32"/>
        <v>0.46898788267086483</v>
      </c>
      <c r="CB49" s="69">
        <f t="shared" si="32"/>
        <v>0.15747891576533377</v>
      </c>
      <c r="CC49" s="69">
        <f t="shared" si="32"/>
        <v>0.13622460287094418</v>
      </c>
      <c r="CD49" s="69">
        <f t="shared" si="32"/>
        <v>8.8976192703691157E-2</v>
      </c>
      <c r="CE49" s="69">
        <f t="shared" si="32"/>
        <v>4.7248410167253015E-2</v>
      </c>
      <c r="CF49" s="69">
        <f t="shared" si="32"/>
        <v>2.1254312894389588E-2</v>
      </c>
      <c r="CG49" s="69">
        <f t="shared" si="32"/>
        <v>0</v>
      </c>
      <c r="CH49" s="69">
        <f t="shared" si="32"/>
        <v>4.7407099668488537E-2</v>
      </c>
      <c r="CI49" s="135">
        <f t="shared" si="6"/>
        <v>1</v>
      </c>
      <c r="CK49" s="136" t="str">
        <f t="shared" si="7"/>
        <v>杉並区</v>
      </c>
      <c r="CL49" s="137">
        <f t="shared" si="17"/>
        <v>43.728667336579882</v>
      </c>
      <c r="CM49" s="75">
        <f t="shared" si="18"/>
        <v>0</v>
      </c>
      <c r="CN49" s="76">
        <f t="shared" si="19"/>
        <v>21.547835154434001</v>
      </c>
      <c r="CO49" s="75">
        <f t="shared" si="20"/>
        <v>0</v>
      </c>
      <c r="CP49" s="76">
        <f t="shared" si="8"/>
        <v>17.42659545153435</v>
      </c>
      <c r="CQ49" s="75">
        <f t="shared" si="21"/>
        <v>0</v>
      </c>
      <c r="CR49" s="76">
        <f t="shared" si="9"/>
        <v>4.7542367306115318</v>
      </c>
      <c r="CS49" s="75">
        <f t="shared" si="22"/>
        <v>0</v>
      </c>
      <c r="CT49" s="76">
        <f t="shared" si="10"/>
        <v>475.13800122787711</v>
      </c>
      <c r="CU49" s="77">
        <f t="shared" si="23"/>
        <v>0.23188210523106395</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110.17599999999999</v>
      </c>
      <c r="DB49" s="1081">
        <f>VLOOKUP($AX49&amp;"_"&amp;$CW$14,データシート1!$A:$BS,MATCH($CW$12&amp;"_"&amp;DB$20,データシート1!$A$1:$BS$1,0),0)</f>
        <v>0</v>
      </c>
      <c r="DC49" s="1081">
        <f>VLOOKUP($AX49&amp;"_"&amp;$CW$14,データシート1!$A:$BS,MATCH($CW$12&amp;"_"&amp;DC$20,データシート1!$A$1:$BS$1,0),0)</f>
        <v>0</v>
      </c>
      <c r="DD49" s="1080">
        <f t="shared" si="11"/>
        <v>110.17599999999999</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8</v>
      </c>
      <c r="DJ49" s="74">
        <f>VLOOKUP($AX49&amp;"_"&amp;$DF$14,データシート1!$A:$BS,MATCH($DF$12&amp;"_"&amp;DJ$20,データシート1!$A$1:$BS$1,0),0)</f>
        <v>0</v>
      </c>
      <c r="DK49" s="74">
        <f>VLOOKUP($AX49&amp;"_"&amp;$DF$14,データシート1!$A:$BS,MATCH($DF$12&amp;"_"&amp;DK$20,データシート1!$A$1:$BS$1,0),0)</f>
        <v>0</v>
      </c>
      <c r="DL49" s="78">
        <f t="shared" si="12"/>
        <v>8</v>
      </c>
      <c r="DM49" s="18"/>
      <c r="DN49" s="139">
        <f t="shared" si="26"/>
        <v>0</v>
      </c>
      <c r="DO49" s="140">
        <f t="shared" si="27"/>
        <v>0</v>
      </c>
      <c r="DP49" s="140">
        <f t="shared" si="29"/>
        <v>0</v>
      </c>
      <c r="DQ49" s="140">
        <f t="shared" si="30"/>
        <v>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鹿児島市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鹿児島県</v>
      </c>
      <c r="AY4" s="261" t="str">
        <f>年度マスタ!$J4</f>
        <v>鹿児島市</v>
      </c>
      <c r="AZ4" s="261" t="str">
        <f>年度マスタ!$K4</f>
        <v>46201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14100</v>
      </c>
      <c r="AY13" s="20" t="str">
        <f>IF(IFERROR(比較地域マスタ!$Z6,"")=0,"",IFERROR(比較地域マスタ!$Z6,""))</f>
        <v>横浜市</v>
      </c>
      <c r="BC13" s="960" t="str">
        <f t="shared" ref="BC13:BC59" si="0">AX13</f>
        <v>14100</v>
      </c>
      <c r="BD13" s="123" t="str">
        <f>AY13</f>
        <v>横浜市</v>
      </c>
      <c r="BE13" s="40">
        <f>VLOOKUP($BC13&amp;"_"&amp;$AZ$7,データシート1!$A:$BS,MATCH("cb_"&amp;BE$12,データシート1!$A$1:$BS$1,0),0)</f>
        <v>125802.69999999845</v>
      </c>
      <c r="BF13" s="40">
        <f>VLOOKUP($BC13&amp;"_"&amp;$AZ$7,データシート1!$A:$BS,MATCH("cb_"&amp;BF$12,データシート1!$A$1:$BS$1,0),0)</f>
        <v>58771.799999999981</v>
      </c>
      <c r="BG13" s="40">
        <f>VLOOKUP($BC13&amp;"_"&amp;$AZ$7,データシート1!$A:$BS,MATCH("cb_"&amp;BG$12,データシート1!$A$1:$BS$1,0),0)</f>
        <v>1980</v>
      </c>
      <c r="BH13" s="40">
        <f>VLOOKUP($BC13&amp;"_"&amp;$AZ$7,データシート1!$A:$BS,MATCH("cb_"&amp;BH$12,データシート1!$A$1:$BS$1,0),0)</f>
        <v>889</v>
      </c>
      <c r="BI13" s="40">
        <f>VLOOKUP($BC13&amp;"_"&amp;$AZ$7,データシート1!$A:$BS,MATCH("cb_"&amp;BI$12,データシート1!$A$1:$BS$1,0),0)</f>
        <v>0</v>
      </c>
      <c r="BJ13" s="40">
        <f>VLOOKUP($BC13&amp;"_"&amp;$AZ$7,データシート1!$A:$BS,MATCH("cb_"&amp;BJ$12,データシート1!$A$1:$BS$1,0),0)</f>
        <v>35150</v>
      </c>
      <c r="BK13" s="40">
        <f>SUM(BE13:BJ13)</f>
        <v>222593.49999999843</v>
      </c>
      <c r="BL13" s="42"/>
      <c r="BM13" s="960" t="str">
        <f>AX13</f>
        <v>14100</v>
      </c>
      <c r="BN13" s="123" t="str">
        <f>AY13</f>
        <v>横浜市</v>
      </c>
      <c r="BO13" s="40">
        <f>BE13*VLOOKUP(BO$12,別紙!$B$4:$E$10,MATCH("設備利用率",別紙!$B$4:$E$4,0),0)/100*8760/10^3</f>
        <v>150978.33632399814</v>
      </c>
      <c r="BP13" s="40">
        <f>BF13*VLOOKUP(BP$12,別紙!$B$4:$E$10,MATCH("設備利用率",別紙!$B$4:$E$4,0),0)/100*8760/10^3</f>
        <v>77740.986167999989</v>
      </c>
      <c r="BQ13" s="40">
        <f>BG13*VLOOKUP(BQ$12,別紙!$B$4:$E$10,MATCH("設備利用率",別紙!$B$4:$E$4,0),0)/100*8760/10^3</f>
        <v>4301.5104000000001</v>
      </c>
      <c r="BR13" s="40">
        <f>BH13*VLOOKUP(BR$12,別紙!$B$4:$E$10,MATCH("設備利用率",別紙!$B$4:$E$4,0),0)/100*8760/10^3</f>
        <v>4672.5839999999998</v>
      </c>
      <c r="BS13" s="40">
        <f>BI13*VLOOKUP(BS$12,別紙!$B$4:$E$10,MATCH("設備利用率",別紙!$B$4:$E$4,0),0)/100*8760/10^3</f>
        <v>0</v>
      </c>
      <c r="BT13" s="40">
        <f>BJ13*VLOOKUP(BT$12,別紙!$B$4:$E$10,MATCH("設備利用率",別紙!$B$4:$E$4,0),0)/100*8760/10^3</f>
        <v>246331.2</v>
      </c>
      <c r="BU13" s="40">
        <f>SUM(BO13:BT13)</f>
        <v>484024.61689199816</v>
      </c>
      <c r="BV13" s="42"/>
      <c r="BW13" s="38" t="str">
        <f>AX13</f>
        <v>14100</v>
      </c>
      <c r="BX13" s="38" t="str">
        <f>AY13</f>
        <v>横浜市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18391105.379825894</v>
      </c>
      <c r="BZ13" s="42"/>
      <c r="CA13" s="38" t="str">
        <f>AX13</f>
        <v>14100</v>
      </c>
      <c r="CB13" s="38" t="str">
        <f>AY13</f>
        <v>横浜市</v>
      </c>
      <c r="CC13" s="260">
        <f>BO13/$BY13</f>
        <v>8.2093127740768476E-3</v>
      </c>
      <c r="CD13" s="260">
        <f t="shared" ref="CD13:CH28" si="1">BP13/$BY13</f>
        <v>4.227096988595253E-3</v>
      </c>
      <c r="CE13" s="260">
        <f t="shared" si="1"/>
        <v>2.3389080270936504E-4</v>
      </c>
      <c r="CF13" s="260">
        <f t="shared" si="1"/>
        <v>2.5406759971728437E-4</v>
      </c>
      <c r="CG13" s="260">
        <f t="shared" si="1"/>
        <v>0</v>
      </c>
      <c r="CH13" s="260">
        <f t="shared" si="1"/>
        <v>1.3394039940101306E-2</v>
      </c>
      <c r="CI13" s="260">
        <f>BU13/BY13</f>
        <v>2.6318408105200055E-2</v>
      </c>
      <c r="CK13" s="20" t="str">
        <f>AX13</f>
        <v>14100</v>
      </c>
      <c r="CL13" s="20" t="str">
        <f>AY13</f>
        <v>横浜市</v>
      </c>
      <c r="CM13" s="20">
        <f>VLOOKUP($CK13&amp;"_"&amp;$AZ$7,データシート1!$A:$BS,MATCH("ca_太陽光発電（10kW未満）",データシート1!$A$1:$BS$1,0),0)</f>
        <v>31632</v>
      </c>
      <c r="CN13" s="20">
        <f>VLOOKUP($CK13&amp;"_"&amp;$AZ$5,データシート1!$A:$BS,MATCH("ab_家庭",データシート1!$A$1:$BS$1,0),0)</f>
        <v>1835272</v>
      </c>
      <c r="CO13" s="260">
        <f>CM13/CN13</f>
        <v>1.7235592326369061E-2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27100</v>
      </c>
      <c r="AY14" s="20" t="str">
        <f>IF(IFERROR(比較地域マスタ!$Z7,"")=0,"",IFERROR(比較地域マスタ!$Z7,""))</f>
        <v>大阪市</v>
      </c>
      <c r="BC14" s="960" t="str">
        <f t="shared" si="0"/>
        <v>27100</v>
      </c>
      <c r="BD14" s="123" t="str">
        <f t="shared" ref="BD14:BD60" si="2">AY14</f>
        <v>大阪市</v>
      </c>
      <c r="BE14" s="40">
        <f>VLOOKUP($BC14&amp;"_"&amp;$AZ$7,データシート1!$A:$BS,MATCH("cb_"&amp;BE$12,データシート1!$A$1:$BS$1,0),0)</f>
        <v>65439.100000000573</v>
      </c>
      <c r="BF14" s="40">
        <f>VLOOKUP($BC14&amp;"_"&amp;$AZ$7,データシート1!$A:$BS,MATCH("cb_"&amp;BF$12,データシート1!$A$1:$BS$1,0),0)</f>
        <v>91500.999999999796</v>
      </c>
      <c r="BG14" s="40">
        <f>VLOOKUP($BC14&amp;"_"&amp;$AZ$7,データシート1!$A:$BS,MATCH("cb_"&amp;BG$12,データシート1!$A$1:$BS$1,0),0)</f>
        <v>0</v>
      </c>
      <c r="BH14" s="40">
        <f>VLOOKUP($BC14&amp;"_"&amp;$AZ$7,データシート1!$A:$BS,MATCH("cb_"&amp;BH$12,データシート1!$A$1:$BS$1,0),0)</f>
        <v>110</v>
      </c>
      <c r="BI14" s="40">
        <f>VLOOKUP($BC14&amp;"_"&amp;$AZ$7,データシート1!$A:$BS,MATCH("cb_"&amp;BI$12,データシート1!$A$1:$BS$1,0),0)</f>
        <v>0</v>
      </c>
      <c r="BJ14" s="40">
        <f>VLOOKUP($BC14&amp;"_"&amp;$AZ$7,データシート1!$A:$BS,MATCH("cb_"&amp;BJ$12,データシート1!$A$1:$BS$1,0),0)</f>
        <v>49082.6</v>
      </c>
      <c r="BK14" s="40">
        <f t="shared" ref="BK14:BK60" si="3">SUM(BE14:BJ14)</f>
        <v>206132.70000000039</v>
      </c>
      <c r="BL14" s="42"/>
      <c r="BM14" s="960" t="str">
        <f t="shared" ref="BM14:BM60" si="4">AX14</f>
        <v>27100</v>
      </c>
      <c r="BN14" s="123" t="str">
        <f t="shared" ref="BN14:BN60" si="5">AY14</f>
        <v>大阪市</v>
      </c>
      <c r="BO14" s="40">
        <f>BE14*VLOOKUP(BO$12,別紙!$B$4:$E$10,MATCH("設備利用率",別紙!$B$4:$E$4,0),0)/100*8760/10^3</f>
        <v>78534.772692000683</v>
      </c>
      <c r="BP14" s="40">
        <f>BF14*VLOOKUP(BP$12,別紙!$B$4:$E$10,MATCH("設備利用率",別紙!$B$4:$E$4,0),0)/100*8760/10^3</f>
        <v>121033.86275999973</v>
      </c>
      <c r="BQ14" s="40">
        <f>BG14*VLOOKUP(BQ$12,別紙!$B$4:$E$10,MATCH("設備利用率",別紙!$B$4:$E$4,0),0)/100*8760/10^3</f>
        <v>0</v>
      </c>
      <c r="BR14" s="40">
        <f>BH14*VLOOKUP(BR$12,別紙!$B$4:$E$10,MATCH("設備利用率",別紙!$B$4:$E$4,0),0)/100*8760/10^3</f>
        <v>578.16</v>
      </c>
      <c r="BS14" s="40">
        <f>BI14*VLOOKUP(BS$12,別紙!$B$4:$E$10,MATCH("設備利用率",別紙!$B$4:$E$4,0),0)/100*8760/10^3</f>
        <v>0</v>
      </c>
      <c r="BT14" s="40">
        <f>BJ14*VLOOKUP(BT$12,別紙!$B$4:$E$10,MATCH("設備利用率",別紙!$B$4:$E$4,0),0)/100*8760/10^3</f>
        <v>343970.86080000002</v>
      </c>
      <c r="BU14" s="40">
        <f t="shared" ref="BU14:BU60" si="6">SUM(BO14:BT14)</f>
        <v>544117.65625200048</v>
      </c>
      <c r="BV14" s="42"/>
      <c r="BW14" s="38" t="str">
        <f t="shared" ref="BW14:BW60" si="7">AX14</f>
        <v>27100</v>
      </c>
      <c r="BX14" s="38" t="str">
        <f t="shared" ref="BX14:BX60" si="8">AY14</f>
        <v>大阪市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22109035.53527128</v>
      </c>
      <c r="BZ14" s="42"/>
      <c r="CA14" s="38" t="str">
        <f t="shared" ref="CA14:CA60" si="9">AX14</f>
        <v>27100</v>
      </c>
      <c r="CB14" s="38" t="str">
        <f t="shared" ref="CB14:CB60" si="10">AY14</f>
        <v>大阪市</v>
      </c>
      <c r="CC14" s="260">
        <f t="shared" ref="CC14:CC60" si="11">BO14/$BY14</f>
        <v>3.5521573325399719E-3</v>
      </c>
      <c r="CD14" s="260">
        <f t="shared" si="1"/>
        <v>5.4744071747006053E-3</v>
      </c>
      <c r="CE14" s="260">
        <f t="shared" si="1"/>
        <v>0</v>
      </c>
      <c r="CF14" s="260">
        <f t="shared" si="1"/>
        <v>2.6150394442925478E-5</v>
      </c>
      <c r="CG14" s="260">
        <f t="shared" si="1"/>
        <v>0</v>
      </c>
      <c r="CH14" s="260">
        <f t="shared" si="1"/>
        <v>1.555793151859799E-2</v>
      </c>
      <c r="CI14" s="260">
        <f t="shared" ref="CI14:CI60" si="12">BU14/BY14</f>
        <v>2.4610646420281494E-2</v>
      </c>
      <c r="CK14" s="20" t="str">
        <f t="shared" ref="CK14:CK60" si="13">AX14</f>
        <v>27100</v>
      </c>
      <c r="CL14" s="20" t="str">
        <f t="shared" ref="CL14:CL60" si="14">AY14</f>
        <v>大阪市</v>
      </c>
      <c r="CM14" s="20">
        <f>VLOOKUP($CK14&amp;"_"&amp;$AZ$7,データシート1!$A:$BS,MATCH("ca_太陽光発電（10kW未満）",データシート1!$A$1:$BS$1,0),0)</f>
        <v>16861</v>
      </c>
      <c r="CN14" s="20">
        <f>VLOOKUP($CK14&amp;"_"&amp;$AZ$5,データシート1!$A:$BS,MATCH("ab_家庭",データシート1!$A$1:$BS$1,0),0)</f>
        <v>1558513</v>
      </c>
      <c r="CO14" s="260">
        <f t="shared" ref="CO14:CO60" si="15">CM14/CN14</f>
        <v>1.0818645721915697E-2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23100</v>
      </c>
      <c r="AY15" s="20" t="str">
        <f>IF(IFERROR(比較地域マスタ!$Z8,"")=0,"",IFERROR(比較地域マスタ!$Z8,""))</f>
        <v>名古屋市</v>
      </c>
      <c r="BC15" s="960" t="str">
        <f t="shared" si="0"/>
        <v>23100</v>
      </c>
      <c r="BD15" s="123" t="str">
        <f t="shared" si="2"/>
        <v>名古屋市</v>
      </c>
      <c r="BE15" s="40">
        <f>VLOOKUP($BC15&amp;"_"&amp;$AZ$7,データシート1!$A:$BS,MATCH("cb_"&amp;BE$12,データシート1!$A$1:$BS$1,0),0)</f>
        <v>167840.09999999544</v>
      </c>
      <c r="BF15" s="40">
        <f>VLOOKUP($BC15&amp;"_"&amp;$AZ$7,データシート1!$A:$BS,MATCH("cb_"&amp;BF$12,データシート1!$A$1:$BS$1,0),0)</f>
        <v>115780.30000000013</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45887.7</v>
      </c>
      <c r="BK15" s="40">
        <f t="shared" si="3"/>
        <v>329508.09999999561</v>
      </c>
      <c r="BL15" s="42"/>
      <c r="BM15" s="960" t="str">
        <f t="shared" si="4"/>
        <v>23100</v>
      </c>
      <c r="BN15" s="123" t="str">
        <f t="shared" si="5"/>
        <v>名古屋市</v>
      </c>
      <c r="BO15" s="40">
        <f>BE15*VLOOKUP(BO$12,別紙!$B$4:$E$10,MATCH("設備利用率",別紙!$B$4:$E$4,0),0)/100*8760/10^3</f>
        <v>201428.26081199449</v>
      </c>
      <c r="BP15" s="40">
        <f>BF15*VLOOKUP(BP$12,別紙!$B$4:$E$10,MATCH("設備利用率",別紙!$B$4:$E$4,0),0)/100*8760/10^3</f>
        <v>153149.54962800018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321581.00160000002</v>
      </c>
      <c r="BU15" s="40">
        <f t="shared" si="6"/>
        <v>676158.81203999463</v>
      </c>
      <c r="BV15" s="42"/>
      <c r="BW15" s="38" t="str">
        <f t="shared" si="7"/>
        <v>23100</v>
      </c>
      <c r="BX15" s="38" t="str">
        <f t="shared" si="8"/>
        <v>名古屋市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14577537.194231082</v>
      </c>
      <c r="BZ15" s="42"/>
      <c r="CA15" s="38" t="str">
        <f t="shared" si="9"/>
        <v>23100</v>
      </c>
      <c r="CB15" s="38" t="str">
        <f t="shared" si="10"/>
        <v>名古屋市</v>
      </c>
      <c r="CC15" s="260">
        <f t="shared" si="11"/>
        <v>1.3817715443161946E-2</v>
      </c>
      <c r="CD15" s="260">
        <f t="shared" si="1"/>
        <v>1.0505858951854201E-2</v>
      </c>
      <c r="CE15" s="260">
        <f t="shared" si="1"/>
        <v>0</v>
      </c>
      <c r="CF15" s="260">
        <f t="shared" si="1"/>
        <v>0</v>
      </c>
      <c r="CG15" s="260">
        <f t="shared" si="1"/>
        <v>0</v>
      </c>
      <c r="CH15" s="260">
        <f t="shared" si="1"/>
        <v>2.2060036432440904E-2</v>
      </c>
      <c r="CI15" s="260">
        <f t="shared" si="12"/>
        <v>4.6383610827457046E-2</v>
      </c>
      <c r="CK15" s="20" t="str">
        <f t="shared" si="13"/>
        <v>23100</v>
      </c>
      <c r="CL15" s="20" t="str">
        <f t="shared" si="14"/>
        <v>名古屋市</v>
      </c>
      <c r="CM15" s="20">
        <f>VLOOKUP($CK15&amp;"_"&amp;$AZ$7,データシート1!$A:$BS,MATCH("ca_太陽光発電（10kW未満）",データシート1!$A$1:$BS$1,0),0)</f>
        <v>36966</v>
      </c>
      <c r="CN15" s="20">
        <f>VLOOKUP($CK15&amp;"_"&amp;$AZ$5,データシート1!$A:$BS,MATCH("ab_家庭",データシート1!$A$1:$BS$1,0),0)</f>
        <v>1142481</v>
      </c>
      <c r="CO15" s="260">
        <f t="shared" si="15"/>
        <v>3.2355899135302908E-2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01100</v>
      </c>
      <c r="AY16" s="20" t="str">
        <f>IF(IFERROR(比較地域マスタ!$Z9,"")=0,"",IFERROR(比較地域マスタ!$Z9,""))</f>
        <v>札幌市</v>
      </c>
      <c r="BC16" s="960" t="str">
        <f t="shared" si="0"/>
        <v>01100</v>
      </c>
      <c r="BD16" s="123" t="str">
        <f t="shared" si="2"/>
        <v>札幌市</v>
      </c>
      <c r="BE16" s="40">
        <f>VLOOKUP($BC16&amp;"_"&amp;$AZ$7,データシート1!$A:$BS,MATCH("cb_"&amp;BE$12,データシート1!$A$1:$BS$1,0),0)</f>
        <v>49346.771000000459</v>
      </c>
      <c r="BF16" s="40">
        <f>VLOOKUP($BC16&amp;"_"&amp;$AZ$7,データシート1!$A:$BS,MATCH("cb_"&amp;BF$12,データシート1!$A$1:$BS$1,0),0)</f>
        <v>35887.802000000018</v>
      </c>
      <c r="BG16" s="40">
        <f>VLOOKUP($BC16&amp;"_"&amp;$AZ$7,データシート1!$A:$BS,MATCH("cb_"&amp;BG$12,データシート1!$A$1:$BS$1,0),0)</f>
        <v>19.5</v>
      </c>
      <c r="BH16" s="40">
        <f>VLOOKUP($BC16&amp;"_"&amp;$AZ$7,データシート1!$A:$BS,MATCH("cb_"&amp;BH$12,データシート1!$A$1:$BS$1,0),0)</f>
        <v>1070</v>
      </c>
      <c r="BI16" s="40">
        <f>VLOOKUP($BC16&amp;"_"&amp;$AZ$7,データシート1!$A:$BS,MATCH("cb_"&amp;BI$12,データシート1!$A$1:$BS$1,0),0)</f>
        <v>0</v>
      </c>
      <c r="BJ16" s="40">
        <f>VLOOKUP($BC16&amp;"_"&amp;$AZ$7,データシート1!$A:$BS,MATCH("cb_"&amp;BJ$12,データシート1!$A$1:$BS$1,0),0)</f>
        <v>21850</v>
      </c>
      <c r="BK16" s="40">
        <f t="shared" si="3"/>
        <v>108174.07300000047</v>
      </c>
      <c r="BL16" s="42"/>
      <c r="BM16" s="960" t="str">
        <f t="shared" si="4"/>
        <v>01100</v>
      </c>
      <c r="BN16" s="123" t="str">
        <f t="shared" si="5"/>
        <v>札幌市</v>
      </c>
      <c r="BO16" s="40">
        <f>BE16*VLOOKUP(BO$12,別紙!$B$4:$E$10,MATCH("設備利用率",別紙!$B$4:$E$4,0),0)/100*8760/10^3</f>
        <v>59222.046812520552</v>
      </c>
      <c r="BP16" s="40">
        <f>BF16*VLOOKUP(BP$12,別紙!$B$4:$E$10,MATCH("設備利用率",別紙!$B$4:$E$4,0),0)/100*8760/10^3</f>
        <v>47470.948973520026</v>
      </c>
      <c r="BQ16" s="40">
        <f>BG16*VLOOKUP(BQ$12,別紙!$B$4:$E$10,MATCH("設備利用率",別紙!$B$4:$E$4,0),0)/100*8760/10^3</f>
        <v>42.36336</v>
      </c>
      <c r="BR16" s="40">
        <f>BH16*VLOOKUP(BR$12,別紙!$B$4:$E$10,MATCH("設備利用率",別紙!$B$4:$E$4,0),0)/100*8760/10^3</f>
        <v>5623.92</v>
      </c>
      <c r="BS16" s="40">
        <f>BI16*VLOOKUP(BS$12,別紙!$B$4:$E$10,MATCH("設備利用率",別紙!$B$4:$E$4,0),0)/100*8760/10^3</f>
        <v>0</v>
      </c>
      <c r="BT16" s="40">
        <f>BJ16*VLOOKUP(BT$12,別紙!$B$4:$E$10,MATCH("設備利用率",別紙!$B$4:$E$4,0),0)/100*8760/10^3</f>
        <v>153124.79999999999</v>
      </c>
      <c r="BU16" s="40">
        <f t="shared" si="6"/>
        <v>265484.0791460406</v>
      </c>
      <c r="BV16" s="42"/>
      <c r="BW16" s="38" t="str">
        <f t="shared" si="7"/>
        <v>01100</v>
      </c>
      <c r="BX16" s="38" t="str">
        <f t="shared" si="8"/>
        <v>札幌市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10019834.630180897</v>
      </c>
      <c r="BZ16" s="42"/>
      <c r="CA16" s="38" t="str">
        <f t="shared" si="9"/>
        <v>01100</v>
      </c>
      <c r="CB16" s="38" t="str">
        <f t="shared" si="10"/>
        <v>札幌市</v>
      </c>
      <c r="CC16" s="260">
        <f t="shared" si="11"/>
        <v>5.9104814598573236E-3</v>
      </c>
      <c r="CD16" s="260">
        <f t="shared" si="1"/>
        <v>4.7376978488778698E-3</v>
      </c>
      <c r="CE16" s="260">
        <f t="shared" si="1"/>
        <v>4.2279500174979608E-6</v>
      </c>
      <c r="CF16" s="260">
        <f t="shared" si="1"/>
        <v>5.6127872440729751E-4</v>
      </c>
      <c r="CG16" s="260">
        <f t="shared" si="1"/>
        <v>0</v>
      </c>
      <c r="CH16" s="260">
        <f t="shared" si="1"/>
        <v>1.528216838417377E-2</v>
      </c>
      <c r="CI16" s="260">
        <f t="shared" si="12"/>
        <v>2.6495854367333763E-2</v>
      </c>
      <c r="CK16" s="20" t="str">
        <f t="shared" si="13"/>
        <v>01100</v>
      </c>
      <c r="CL16" s="20" t="str">
        <f t="shared" si="14"/>
        <v>札幌市</v>
      </c>
      <c r="CM16" s="20">
        <f>VLOOKUP($CK16&amp;"_"&amp;$AZ$7,データシート1!$A:$BS,MATCH("ca_太陽光発電（10kW未満）",データシート1!$A$1:$BS$1,0),0)</f>
        <v>10609</v>
      </c>
      <c r="CN16" s="20">
        <f>VLOOKUP($CK16&amp;"_"&amp;$AZ$5,データシート1!$A:$BS,MATCH("ab_家庭",データシート1!$A$1:$BS$1,0),0)</f>
        <v>1087058</v>
      </c>
      <c r="CO16" s="260">
        <f t="shared" si="15"/>
        <v>9.7593688653227328E-3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40130</v>
      </c>
      <c r="AY17" s="20" t="str">
        <f>IF(IFERROR(比較地域マスタ!$Z10,"")=0,"",IFERROR(比較地域マスタ!$Z10,""))</f>
        <v>福岡市</v>
      </c>
      <c r="BC17" s="960" t="str">
        <f t="shared" si="0"/>
        <v>40130</v>
      </c>
      <c r="BD17" s="123" t="str">
        <f t="shared" si="2"/>
        <v>福岡市</v>
      </c>
      <c r="BE17" s="40">
        <f>VLOOKUP($BC17&amp;"_"&amp;$AZ$7,データシート1!$A:$BS,MATCH("cb_"&amp;BE$12,データシート1!$A$1:$BS$1,0),0)</f>
        <v>99008.837000001222</v>
      </c>
      <c r="BF17" s="40">
        <f>VLOOKUP($BC17&amp;"_"&amp;$AZ$7,データシート1!$A:$BS,MATCH("cb_"&amp;BF$12,データシート1!$A$1:$BS$1,0),0)</f>
        <v>59912.3</v>
      </c>
      <c r="BG17" s="40">
        <f>VLOOKUP($BC17&amp;"_"&amp;$AZ$7,データシート1!$A:$BS,MATCH("cb_"&amp;BG$12,データシート1!$A$1:$BS$1,0),0)</f>
        <v>0</v>
      </c>
      <c r="BH17" s="40">
        <f>VLOOKUP($BC17&amp;"_"&amp;$AZ$7,データシート1!$A:$BS,MATCH("cb_"&amp;BH$12,データシート1!$A$1:$BS$1,0),0)</f>
        <v>110</v>
      </c>
      <c r="BI17" s="40">
        <f>VLOOKUP($BC17&amp;"_"&amp;$AZ$7,データシート1!$A:$BS,MATCH("cb_"&amp;BI$12,データシート1!$A$1:$BS$1,0),0)</f>
        <v>0</v>
      </c>
      <c r="BJ17" s="40">
        <f>VLOOKUP($BC17&amp;"_"&amp;$AZ$7,データシート1!$A:$BS,MATCH("cb_"&amp;BJ$12,データシート1!$A$1:$BS$1,0),0)</f>
        <v>17767</v>
      </c>
      <c r="BK17" s="40">
        <f t="shared" si="3"/>
        <v>176798.13700000121</v>
      </c>
      <c r="BL17" s="42"/>
      <c r="BM17" s="960" t="str">
        <f t="shared" si="4"/>
        <v>40130</v>
      </c>
      <c r="BN17" s="123" t="str">
        <f t="shared" si="5"/>
        <v>福岡市</v>
      </c>
      <c r="BO17" s="40">
        <f>BE17*VLOOKUP(BO$12,別紙!$B$4:$E$10,MATCH("設備利用率",別紙!$B$4:$E$4,0),0)/100*8760/10^3</f>
        <v>118822.48546044147</v>
      </c>
      <c r="BP17" s="40">
        <f>BF17*VLOOKUP(BP$12,別紙!$B$4:$E$10,MATCH("設備利用率",別紙!$B$4:$E$4,0),0)/100*8760/10^3</f>
        <v>79249.593947999994</v>
      </c>
      <c r="BQ17" s="40">
        <f>BG17*VLOOKUP(BQ$12,別紙!$B$4:$E$10,MATCH("設備利用率",別紙!$B$4:$E$4,0),0)/100*8760/10^3</f>
        <v>0</v>
      </c>
      <c r="BR17" s="40">
        <f>BH17*VLOOKUP(BR$12,別紙!$B$4:$E$10,MATCH("設備利用率",別紙!$B$4:$E$4,0),0)/100*8760/10^3</f>
        <v>578.16</v>
      </c>
      <c r="BS17" s="40">
        <f>BI17*VLOOKUP(BS$12,別紙!$B$4:$E$10,MATCH("設備利用率",別紙!$B$4:$E$4,0),0)/100*8760/10^3</f>
        <v>0</v>
      </c>
      <c r="BT17" s="40">
        <f>BJ17*VLOOKUP(BT$12,別紙!$B$4:$E$10,MATCH("設備利用率",別紙!$B$4:$E$4,0),0)/100*8760/10^3</f>
        <v>124511.136</v>
      </c>
      <c r="BU17" s="40">
        <f t="shared" si="6"/>
        <v>323161.37540844147</v>
      </c>
      <c r="BV17" s="42"/>
      <c r="BW17" s="38" t="str">
        <f t="shared" si="7"/>
        <v>40130</v>
      </c>
      <c r="BX17" s="38" t="str">
        <f t="shared" si="8"/>
        <v>福岡市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9285143.3706586547</v>
      </c>
      <c r="BZ17" s="42"/>
      <c r="CA17" s="38" t="str">
        <f t="shared" si="9"/>
        <v>40130</v>
      </c>
      <c r="CB17" s="38" t="str">
        <f t="shared" si="10"/>
        <v>福岡市</v>
      </c>
      <c r="CC17" s="260">
        <f t="shared" si="11"/>
        <v>1.279705446831594E-2</v>
      </c>
      <c r="CD17" s="260">
        <f t="shared" si="1"/>
        <v>8.5350964206359174E-3</v>
      </c>
      <c r="CE17" s="260">
        <f t="shared" si="1"/>
        <v>0</v>
      </c>
      <c r="CF17" s="260">
        <f t="shared" si="1"/>
        <v>6.2267213000394129E-5</v>
      </c>
      <c r="CG17" s="260">
        <f t="shared" si="1"/>
        <v>0</v>
      </c>
      <c r="CH17" s="260">
        <f t="shared" si="1"/>
        <v>1.3409716040945485E-2</v>
      </c>
      <c r="CI17" s="260">
        <f t="shared" si="12"/>
        <v>3.4804134142897736E-2</v>
      </c>
      <c r="CK17" s="20" t="str">
        <f t="shared" si="13"/>
        <v>40130</v>
      </c>
      <c r="CL17" s="20" t="str">
        <f t="shared" si="14"/>
        <v>福岡市</v>
      </c>
      <c r="CM17" s="20">
        <f>VLOOKUP($CK17&amp;"_"&amp;$AZ$7,データシート1!$A:$BS,MATCH("ca_太陽光発電（10kW未満）",データシート1!$A$1:$BS$1,0),0)</f>
        <v>22053</v>
      </c>
      <c r="CN17" s="20">
        <f>VLOOKUP($CK17&amp;"_"&amp;$AZ$5,データシート1!$A:$BS,MATCH("ab_家庭",データシート1!$A$1:$BS$1,0),0)</f>
        <v>824687</v>
      </c>
      <c r="CO17" s="260">
        <f t="shared" si="15"/>
        <v>2.6741054484913672E-2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14130</v>
      </c>
      <c r="AY18" s="20" t="str">
        <f>IF(IFERROR(比較地域マスタ!$Z11,"")=0,"",IFERROR(比較地域マスタ!$Z11,""))</f>
        <v>川崎市</v>
      </c>
      <c r="BC18" s="960" t="str">
        <f t="shared" si="0"/>
        <v>14130</v>
      </c>
      <c r="BD18" s="123" t="str">
        <f t="shared" si="2"/>
        <v>川崎市</v>
      </c>
      <c r="BE18" s="40">
        <f>VLOOKUP($BC18&amp;"_"&amp;$AZ$7,データシート1!$A:$BS,MATCH("cb_"&amp;BE$12,データシート1!$A$1:$BS$1,0),0)</f>
        <v>37574.300000000221</v>
      </c>
      <c r="BF18" s="40">
        <f>VLOOKUP($BC18&amp;"_"&amp;$AZ$7,データシート1!$A:$BS,MATCH("cb_"&amp;BF$12,データシート1!$A$1:$BS$1,0),0)</f>
        <v>27675.100000000006</v>
      </c>
      <c r="BG18" s="40">
        <f>VLOOKUP($BC18&amp;"_"&amp;$AZ$7,データシート1!$A:$BS,MATCH("cb_"&amp;BG$12,データシート1!$A$1:$BS$1,0),0)</f>
        <v>1990</v>
      </c>
      <c r="BH18" s="40">
        <f>VLOOKUP($BC18&amp;"_"&amp;$AZ$7,データシート1!$A:$BS,MATCH("cb_"&amp;BH$12,データシート1!$A$1:$BS$1,0),0)</f>
        <v>211</v>
      </c>
      <c r="BI18" s="40">
        <f>VLOOKUP($BC18&amp;"_"&amp;$AZ$7,データシート1!$A:$BS,MATCH("cb_"&amp;BI$12,データシート1!$A$1:$BS$1,0),0)</f>
        <v>0</v>
      </c>
      <c r="BJ18" s="40">
        <f>VLOOKUP($BC18&amp;"_"&amp;$AZ$7,データシート1!$A:$BS,MATCH("cb_"&amp;BJ$12,データシート1!$A$1:$BS$1,0),0)</f>
        <v>55489</v>
      </c>
      <c r="BK18" s="40">
        <f t="shared" si="3"/>
        <v>122939.40000000023</v>
      </c>
      <c r="BL18" s="42"/>
      <c r="BM18" s="960" t="str">
        <f t="shared" si="4"/>
        <v>14130</v>
      </c>
      <c r="BN18" s="123" t="str">
        <f t="shared" si="5"/>
        <v>川崎市</v>
      </c>
      <c r="BO18" s="40">
        <f>BE18*VLOOKUP(BO$12,別紙!$B$4:$E$10,MATCH("設備利用率",別紙!$B$4:$E$4,0),0)/100*8760/10^3</f>
        <v>45093.668916000264</v>
      </c>
      <c r="BP18" s="40">
        <f>BF18*VLOOKUP(BP$12,別紙!$B$4:$E$10,MATCH("設備利用率",別紙!$B$4:$E$4,0),0)/100*8760/10^3</f>
        <v>36607.515276000006</v>
      </c>
      <c r="BQ18" s="40">
        <f>BG18*VLOOKUP(BQ$12,別紙!$B$4:$E$10,MATCH("設備利用率",別紙!$B$4:$E$4,0),0)/100*8760/10^3</f>
        <v>4323.2352000000001</v>
      </c>
      <c r="BR18" s="40">
        <f>BH18*VLOOKUP(BR$12,別紙!$B$4:$E$10,MATCH("設備利用率",別紙!$B$4:$E$4,0),0)/100*8760/10^3</f>
        <v>1109.0160000000001</v>
      </c>
      <c r="BS18" s="40">
        <f>BI18*VLOOKUP(BS$12,別紙!$B$4:$E$10,MATCH("設備利用率",別紙!$B$4:$E$4,0),0)/100*8760/10^3</f>
        <v>0</v>
      </c>
      <c r="BT18" s="40">
        <f>BJ18*VLOOKUP(BT$12,別紙!$B$4:$E$10,MATCH("設備利用率",別紙!$B$4:$E$4,0),0)/100*8760/10^3</f>
        <v>388866.91200000001</v>
      </c>
      <c r="BU18" s="40">
        <f t="shared" si="6"/>
        <v>476000.34739200026</v>
      </c>
      <c r="BV18" s="42"/>
      <c r="BW18" s="38" t="str">
        <f t="shared" si="7"/>
        <v>14130</v>
      </c>
      <c r="BX18" s="38" t="str">
        <f t="shared" si="8"/>
        <v>川崎市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8358842.4291482409</v>
      </c>
      <c r="BZ18" s="42"/>
      <c r="CA18" s="38" t="str">
        <f t="shared" si="9"/>
        <v>14130</v>
      </c>
      <c r="CB18" s="38" t="str">
        <f t="shared" si="10"/>
        <v>川崎市</v>
      </c>
      <c r="CC18" s="260">
        <f t="shared" si="11"/>
        <v>5.3947265184415344E-3</v>
      </c>
      <c r="CD18" s="260">
        <f t="shared" si="1"/>
        <v>4.3794957957749518E-3</v>
      </c>
      <c r="CE18" s="260">
        <f t="shared" si="1"/>
        <v>5.1720501213474055E-4</v>
      </c>
      <c r="CF18" s="260">
        <f t="shared" si="1"/>
        <v>1.3267578727560819E-4</v>
      </c>
      <c r="CG18" s="260">
        <f t="shared" si="1"/>
        <v>0</v>
      </c>
      <c r="CH18" s="260">
        <f t="shared" si="1"/>
        <v>4.6521622496911358E-2</v>
      </c>
      <c r="CI18" s="260">
        <f t="shared" si="12"/>
        <v>5.6945725610538192E-2</v>
      </c>
      <c r="CK18" s="20" t="str">
        <f t="shared" si="13"/>
        <v>14130</v>
      </c>
      <c r="CL18" s="20" t="str">
        <f t="shared" si="14"/>
        <v>川崎市</v>
      </c>
      <c r="CM18" s="20">
        <f>VLOOKUP($CK18&amp;"_"&amp;$AZ$7,データシート1!$A:$BS,MATCH("ca_太陽光発電（10kW未満）",データシート1!$A$1:$BS$1,0),0)</f>
        <v>9481</v>
      </c>
      <c r="CN18" s="20">
        <f>VLOOKUP($CK18&amp;"_"&amp;$AZ$5,データシート1!$A:$BS,MATCH("ab_家庭",データシート1!$A$1:$BS$1,0),0)</f>
        <v>770057</v>
      </c>
      <c r="CO18" s="260">
        <f t="shared" si="15"/>
        <v>1.2312075599598472E-2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28100</v>
      </c>
      <c r="AY19" s="20" t="str">
        <f>IF(IFERROR(比較地域マスタ!$Z12,"")=0,"",IFERROR(比較地域マスタ!$Z12,""))</f>
        <v>神戸市</v>
      </c>
      <c r="BC19" s="960" t="str">
        <f t="shared" si="0"/>
        <v>28100</v>
      </c>
      <c r="BD19" s="123" t="str">
        <f t="shared" si="2"/>
        <v>神戸市</v>
      </c>
      <c r="BE19" s="40">
        <f>VLOOKUP($BC19&amp;"_"&amp;$AZ$7,データシート1!$A:$BS,MATCH("cb_"&amp;BE$12,データシート1!$A$1:$BS$1,0),0)</f>
        <v>98151.400000001348</v>
      </c>
      <c r="BF19" s="40">
        <f>VLOOKUP($BC19&amp;"_"&amp;$AZ$7,データシート1!$A:$BS,MATCH("cb_"&amp;BF$12,データシート1!$A$1:$BS$1,0),0)</f>
        <v>165619.09999999995</v>
      </c>
      <c r="BG19" s="40">
        <f>VLOOKUP($BC19&amp;"_"&amp;$AZ$7,データシート1!$A:$BS,MATCH("cb_"&amp;BG$12,データシート1!$A$1:$BS$1,0),0)</f>
        <v>0</v>
      </c>
      <c r="BH19" s="40">
        <f>VLOOKUP($BC19&amp;"_"&amp;$AZ$7,データシート1!$A:$BS,MATCH("cb_"&amp;BH$12,データシート1!$A$1:$BS$1,0),0)</f>
        <v>169.60000000000002</v>
      </c>
      <c r="BI19" s="40">
        <f>VLOOKUP($BC19&amp;"_"&amp;$AZ$7,データシート1!$A:$BS,MATCH("cb_"&amp;BI$12,データシート1!$A$1:$BS$1,0),0)</f>
        <v>0</v>
      </c>
      <c r="BJ19" s="40">
        <f>VLOOKUP($BC19&amp;"_"&amp;$AZ$7,データシート1!$A:$BS,MATCH("cb_"&amp;BJ$12,データシート1!$A$1:$BS$1,0),0)</f>
        <v>18795.099999999999</v>
      </c>
      <c r="BK19" s="40">
        <f t="shared" si="3"/>
        <v>282735.20000000123</v>
      </c>
      <c r="BL19" s="42"/>
      <c r="BM19" s="960" t="str">
        <f t="shared" si="4"/>
        <v>28100</v>
      </c>
      <c r="BN19" s="123" t="str">
        <f t="shared" si="5"/>
        <v>神戸市</v>
      </c>
      <c r="BO19" s="40">
        <f>BE19*VLOOKUP(BO$12,別紙!$B$4:$E$10,MATCH("設備利用率",別紙!$B$4:$E$4,0),0)/100*8760/10^3</f>
        <v>117793.45816800161</v>
      </c>
      <c r="BP19" s="40">
        <f>BF19*VLOOKUP(BP$12,別紙!$B$4:$E$10,MATCH("設備利用率",別紙!$B$4:$E$4,0),0)/100*8760/10^3</f>
        <v>219074.32071599993</v>
      </c>
      <c r="BQ19" s="40">
        <f>BG19*VLOOKUP(BQ$12,別紙!$B$4:$E$10,MATCH("設備利用率",別紙!$B$4:$E$4,0),0)/100*8760/10^3</f>
        <v>0</v>
      </c>
      <c r="BR19" s="40">
        <f>BH19*VLOOKUP(BR$12,別紙!$B$4:$E$10,MATCH("設備利用率",別紙!$B$4:$E$4,0),0)/100*8760/10^3</f>
        <v>891.41760000000022</v>
      </c>
      <c r="BS19" s="40">
        <f>BI19*VLOOKUP(BS$12,別紙!$B$4:$E$10,MATCH("設備利用率",別紙!$B$4:$E$4,0),0)/100*8760/10^3</f>
        <v>0</v>
      </c>
      <c r="BT19" s="40">
        <f>BJ19*VLOOKUP(BT$12,別紙!$B$4:$E$10,MATCH("設備利用率",別紙!$B$4:$E$4,0),0)/100*8760/10^3</f>
        <v>131716.06080000001</v>
      </c>
      <c r="BU19" s="40">
        <f t="shared" si="6"/>
        <v>469475.25728400156</v>
      </c>
      <c r="BV19" s="42"/>
      <c r="BW19" s="38" t="str">
        <f t="shared" si="7"/>
        <v>28100</v>
      </c>
      <c r="BX19" s="38" t="str">
        <f t="shared" si="8"/>
        <v>神戸市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9780399.1111736186</v>
      </c>
      <c r="BZ19" s="42"/>
      <c r="CA19" s="38" t="str">
        <f t="shared" si="9"/>
        <v>28100</v>
      </c>
      <c r="CB19" s="38" t="str">
        <f t="shared" si="10"/>
        <v>神戸市</v>
      </c>
      <c r="CC19" s="260">
        <f t="shared" si="11"/>
        <v>1.2043829380482894E-2</v>
      </c>
      <c r="CD19" s="260">
        <f t="shared" si="1"/>
        <v>2.2399323199982547E-2</v>
      </c>
      <c r="CE19" s="260">
        <f t="shared" si="1"/>
        <v>0</v>
      </c>
      <c r="CF19" s="260">
        <f t="shared" si="1"/>
        <v>9.1143274407033152E-5</v>
      </c>
      <c r="CG19" s="260">
        <f t="shared" si="1"/>
        <v>0</v>
      </c>
      <c r="CH19" s="260">
        <f t="shared" si="1"/>
        <v>1.3467350289368147E-2</v>
      </c>
      <c r="CI19" s="260">
        <f t="shared" si="12"/>
        <v>4.8001646144240628E-2</v>
      </c>
      <c r="CK19" s="20" t="str">
        <f t="shared" si="13"/>
        <v>28100</v>
      </c>
      <c r="CL19" s="20" t="str">
        <f t="shared" si="14"/>
        <v>神戸市</v>
      </c>
      <c r="CM19" s="20">
        <f>VLOOKUP($CK19&amp;"_"&amp;$AZ$7,データシート1!$A:$BS,MATCH("ca_太陽光発電（10kW未満）",データシート1!$A$1:$BS$1,0),0)</f>
        <v>24158</v>
      </c>
      <c r="CN19" s="20">
        <f>VLOOKUP($CK19&amp;"_"&amp;$AZ$5,データシート1!$A:$BS,MATCH("ab_家庭",データシート1!$A$1:$BS$1,0),0)</f>
        <v>766757</v>
      </c>
      <c r="CO19" s="260">
        <f t="shared" si="15"/>
        <v>3.1506722468787371E-2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26100</v>
      </c>
      <c r="AY20" s="20" t="str">
        <f>IF(IFERROR(比較地域マスタ!$Z13,"")=0,"",IFERROR(比較地域マスタ!$Z13,""))</f>
        <v>京都市</v>
      </c>
      <c r="BC20" s="960" t="str">
        <f t="shared" si="0"/>
        <v>26100</v>
      </c>
      <c r="BD20" s="123" t="str">
        <f t="shared" si="2"/>
        <v>京都市</v>
      </c>
      <c r="BE20" s="40">
        <f>VLOOKUP($BC20&amp;"_"&amp;$AZ$7,データシート1!$A:$BS,MATCH("cb_"&amp;BE$12,データシート1!$A$1:$BS$1,0),0)</f>
        <v>71961.800000000367</v>
      </c>
      <c r="BF20" s="40">
        <f>VLOOKUP($BC20&amp;"_"&amp;$AZ$7,データシート1!$A:$BS,MATCH("cb_"&amp;BF$12,データシート1!$A$1:$BS$1,0),0)</f>
        <v>81145.599999999919</v>
      </c>
      <c r="BG20" s="40">
        <f>VLOOKUP($BC20&amp;"_"&amp;$AZ$7,データシート1!$A:$BS,MATCH("cb_"&amp;BG$12,データシート1!$A$1:$BS$1,0),0)</f>
        <v>0</v>
      </c>
      <c r="BH20" s="40">
        <f>VLOOKUP($BC20&amp;"_"&amp;$AZ$7,データシート1!$A:$BS,MATCH("cb_"&amp;BH$12,データシート1!$A$1:$BS$1,0),0)</f>
        <v>822.5</v>
      </c>
      <c r="BI20" s="40">
        <f>VLOOKUP($BC20&amp;"_"&amp;$AZ$7,データシート1!$A:$BS,MATCH("cb_"&amp;BI$12,データシート1!$A$1:$BS$1,0),0)</f>
        <v>0</v>
      </c>
      <c r="BJ20" s="40">
        <f>VLOOKUP($BC20&amp;"_"&amp;$AZ$7,データシート1!$A:$BS,MATCH("cb_"&amp;BJ$12,データシート1!$A$1:$BS$1,0),0)</f>
        <v>14541.5</v>
      </c>
      <c r="BK20" s="40">
        <f t="shared" si="3"/>
        <v>168471.40000000029</v>
      </c>
      <c r="BL20" s="42"/>
      <c r="BM20" s="960" t="str">
        <f t="shared" si="4"/>
        <v>26100</v>
      </c>
      <c r="BN20" s="123" t="str">
        <f t="shared" si="5"/>
        <v>京都市</v>
      </c>
      <c r="BO20" s="40">
        <f>BE20*VLOOKUP(BO$12,別紙!$B$4:$E$10,MATCH("設備利用率",別紙!$B$4:$E$4,0),0)/100*8760/10^3</f>
        <v>86362.795416000445</v>
      </c>
      <c r="BP20" s="40">
        <f>BF20*VLOOKUP(BP$12,別紙!$B$4:$E$10,MATCH("設備利用率",別紙!$B$4:$E$4,0),0)/100*8760/10^3</f>
        <v>107336.15385599989</v>
      </c>
      <c r="BQ20" s="40">
        <f>BG20*VLOOKUP(BQ$12,別紙!$B$4:$E$10,MATCH("設備利用率",別紙!$B$4:$E$4,0),0)/100*8760/10^3</f>
        <v>0</v>
      </c>
      <c r="BR20" s="40">
        <f>BH20*VLOOKUP(BR$12,別紙!$B$4:$E$10,MATCH("設備利用率",別紙!$B$4:$E$4,0),0)/100*8760/10^3</f>
        <v>4323.0600000000004</v>
      </c>
      <c r="BS20" s="40">
        <f>BI20*VLOOKUP(BS$12,別紙!$B$4:$E$10,MATCH("設備利用率",別紙!$B$4:$E$4,0),0)/100*8760/10^3</f>
        <v>0</v>
      </c>
      <c r="BT20" s="40">
        <f>BJ20*VLOOKUP(BT$12,別紙!$B$4:$E$10,MATCH("設備利用率",別紙!$B$4:$E$4,0),0)/100*8760/10^3</f>
        <v>101906.83199999999</v>
      </c>
      <c r="BU20" s="40">
        <f t="shared" si="6"/>
        <v>299928.84127200034</v>
      </c>
      <c r="BV20" s="42"/>
      <c r="BW20" s="38" t="str">
        <f t="shared" si="7"/>
        <v>26100</v>
      </c>
      <c r="BX20" s="38" t="str">
        <f t="shared" si="8"/>
        <v>京都市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9100419.7467513848</v>
      </c>
      <c r="BZ20" s="42"/>
      <c r="CA20" s="38" t="str">
        <f t="shared" si="9"/>
        <v>26100</v>
      </c>
      <c r="CB20" s="38" t="str">
        <f t="shared" si="10"/>
        <v>京都市</v>
      </c>
      <c r="CC20" s="260">
        <f t="shared" si="11"/>
        <v>9.4899793437362868E-3</v>
      </c>
      <c r="CD20" s="260">
        <f t="shared" si="1"/>
        <v>1.179463770276268E-2</v>
      </c>
      <c r="CE20" s="260">
        <f t="shared" si="1"/>
        <v>0</v>
      </c>
      <c r="CF20" s="260">
        <f t="shared" si="1"/>
        <v>4.7503962677581123E-4</v>
      </c>
      <c r="CG20" s="260">
        <f t="shared" si="1"/>
        <v>0</v>
      </c>
      <c r="CH20" s="260">
        <f t="shared" si="1"/>
        <v>1.1198036446217561E-2</v>
      </c>
      <c r="CI20" s="260">
        <f t="shared" si="12"/>
        <v>3.2957693119492343E-2</v>
      </c>
      <c r="CK20" s="20" t="str">
        <f t="shared" si="13"/>
        <v>26100</v>
      </c>
      <c r="CL20" s="20" t="str">
        <f t="shared" si="14"/>
        <v>京都市</v>
      </c>
      <c r="CM20" s="20">
        <f>VLOOKUP($CK20&amp;"_"&amp;$AZ$7,データシート1!$A:$BS,MATCH("ca_太陽光発電（10kW未満）",データシート1!$A$1:$BS$1,0),0)</f>
        <v>18204</v>
      </c>
      <c r="CN20" s="20">
        <f>VLOOKUP($CK20&amp;"_"&amp;$AZ$5,データシート1!$A:$BS,MATCH("ab_家庭",データシート1!$A$1:$BS$1,0),0)</f>
        <v>721204</v>
      </c>
      <c r="CO20" s="260">
        <f t="shared" si="15"/>
        <v>2.5241124563923661E-2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11100</v>
      </c>
      <c r="AY21" s="20" t="str">
        <f>IF(IFERROR(比較地域マスタ!$Z14,"")=0,"",IFERROR(比較地域マスタ!$Z14,""))</f>
        <v>さいたま市</v>
      </c>
      <c r="BC21" s="960" t="str">
        <f t="shared" si="0"/>
        <v>11100</v>
      </c>
      <c r="BD21" s="123" t="str">
        <f t="shared" si="2"/>
        <v>さいたま市</v>
      </c>
      <c r="BE21" s="40">
        <f>VLOOKUP($BC21&amp;"_"&amp;$AZ$7,データシート1!$A:$BS,MATCH("cb_"&amp;BE$12,データシート1!$A$1:$BS$1,0),0)</f>
        <v>85379.06999999941</v>
      </c>
      <c r="BF21" s="40">
        <f>VLOOKUP($BC21&amp;"_"&amp;$AZ$7,データシート1!$A:$BS,MATCH("cb_"&amp;BF$12,データシート1!$A$1:$BS$1,0),0)</f>
        <v>56119.100000000028</v>
      </c>
      <c r="BG21" s="40">
        <f>VLOOKUP($BC21&amp;"_"&amp;$AZ$7,データシート1!$A:$BS,MATCH("cb_"&amp;BG$12,データシート1!$A$1:$BS$1,0),0)</f>
        <v>0</v>
      </c>
      <c r="BH21" s="40">
        <f>VLOOKUP($BC21&amp;"_"&amp;$AZ$7,データシート1!$A:$BS,MATCH("cb_"&amp;BH$12,データシート1!$A$1:$BS$1,0),0)</f>
        <v>127</v>
      </c>
      <c r="BI21" s="40">
        <f>VLOOKUP($BC21&amp;"_"&amp;$AZ$7,データシート1!$A:$BS,MATCH("cb_"&amp;BI$12,データシート1!$A$1:$BS$1,0),0)</f>
        <v>0</v>
      </c>
      <c r="BJ21" s="40">
        <f>VLOOKUP($BC21&amp;"_"&amp;$AZ$7,データシート1!$A:$BS,MATCH("cb_"&amp;BJ$12,データシート1!$A$1:$BS$1,0),0)</f>
        <v>6078.67</v>
      </c>
      <c r="BK21" s="40">
        <f t="shared" si="3"/>
        <v>147703.83999999944</v>
      </c>
      <c r="BL21" s="42"/>
      <c r="BM21" s="960" t="str">
        <f t="shared" si="4"/>
        <v>11100</v>
      </c>
      <c r="BN21" s="123" t="str">
        <f t="shared" si="5"/>
        <v>さいたま市</v>
      </c>
      <c r="BO21" s="40">
        <f>BE21*VLOOKUP(BO$12,別紙!$B$4:$E$10,MATCH("設備利用率",別紙!$B$4:$E$4,0),0)/100*8760/10^3</f>
        <v>102465.12948839928</v>
      </c>
      <c r="BP21" s="40">
        <f>BF21*VLOOKUP(BP$12,別紙!$B$4:$E$10,MATCH("設備利用率",別紙!$B$4:$E$4,0),0)/100*8760/10^3</f>
        <v>74232.10071600003</v>
      </c>
      <c r="BQ21" s="40">
        <f>BG21*VLOOKUP(BQ$12,別紙!$B$4:$E$10,MATCH("設備利用率",別紙!$B$4:$E$4,0),0)/100*8760/10^3</f>
        <v>0</v>
      </c>
      <c r="BR21" s="40">
        <f>BH21*VLOOKUP(BR$12,別紙!$B$4:$E$10,MATCH("設備利用率",別紙!$B$4:$E$4,0),0)/100*8760/10^3</f>
        <v>667.51199999999994</v>
      </c>
      <c r="BS21" s="40">
        <f>BI21*VLOOKUP(BS$12,別紙!$B$4:$E$10,MATCH("設備利用率",別紙!$B$4:$E$4,0),0)/100*8760/10^3</f>
        <v>0</v>
      </c>
      <c r="BT21" s="40">
        <f>BJ21*VLOOKUP(BT$12,別紙!$B$4:$E$10,MATCH("設備利用率",別紙!$B$4:$E$4,0),0)/100*8760/10^3</f>
        <v>42599.319360000001</v>
      </c>
      <c r="BU21" s="40">
        <f t="shared" si="6"/>
        <v>219964.06156439931</v>
      </c>
      <c r="BV21" s="42"/>
      <c r="BW21" s="38" t="str">
        <f t="shared" si="7"/>
        <v>11100</v>
      </c>
      <c r="BX21" s="38" t="str">
        <f t="shared" si="8"/>
        <v>さいたま市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6101499.1242225235</v>
      </c>
      <c r="BZ21" s="42"/>
      <c r="CA21" s="38" t="str">
        <f t="shared" si="9"/>
        <v>11100</v>
      </c>
      <c r="CB21" s="38" t="str">
        <f t="shared" si="10"/>
        <v>さいたま市</v>
      </c>
      <c r="CC21" s="260">
        <f t="shared" si="11"/>
        <v>1.6793435089029172E-2</v>
      </c>
      <c r="CD21" s="260">
        <f t="shared" si="1"/>
        <v>1.2166206895171679E-2</v>
      </c>
      <c r="CE21" s="260">
        <f t="shared" si="1"/>
        <v>0</v>
      </c>
      <c r="CF21" s="260">
        <f t="shared" si="1"/>
        <v>1.0940131046647603E-4</v>
      </c>
      <c r="CG21" s="260">
        <f t="shared" si="1"/>
        <v>0</v>
      </c>
      <c r="CH21" s="260">
        <f t="shared" si="1"/>
        <v>6.9817791484856062E-3</v>
      </c>
      <c r="CI21" s="260">
        <f t="shared" si="12"/>
        <v>3.6050822443152934E-2</v>
      </c>
      <c r="CK21" s="20" t="str">
        <f t="shared" si="13"/>
        <v>11100</v>
      </c>
      <c r="CL21" s="20" t="str">
        <f t="shared" si="14"/>
        <v>さいたま市</v>
      </c>
      <c r="CM21" s="20">
        <f>VLOOKUP($CK21&amp;"_"&amp;$AZ$7,データシート1!$A:$BS,MATCH("ca_太陽光発電（10kW未満）",データシート1!$A$1:$BS$1,0),0)</f>
        <v>20292</v>
      </c>
      <c r="CN21" s="20">
        <f>VLOOKUP($CK21&amp;"_"&amp;$AZ$5,データシート1!$A:$BS,MATCH("ab_家庭",データシート1!$A$1:$BS$1,0),0)</f>
        <v>622491</v>
      </c>
      <c r="CO21" s="260">
        <f t="shared" si="15"/>
        <v>3.2598061658722775E-2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34100</v>
      </c>
      <c r="AY22" s="20" t="str">
        <f>IF(IFERROR(比較地域マスタ!$Z15,"")=0,"",IFERROR(比較地域マスタ!$Z15,""))</f>
        <v>広島市</v>
      </c>
      <c r="BC22" s="960" t="str">
        <f t="shared" si="0"/>
        <v>34100</v>
      </c>
      <c r="BD22" s="123" t="str">
        <f t="shared" si="2"/>
        <v>広島市</v>
      </c>
      <c r="BE22" s="40">
        <f>VLOOKUP($BC22&amp;"_"&amp;$AZ$7,データシート1!$A:$BS,MATCH("cb_"&amp;BE$12,データシート1!$A$1:$BS$1,0),0)</f>
        <v>79843.506000000139</v>
      </c>
      <c r="BF22" s="40">
        <f>VLOOKUP($BC22&amp;"_"&amp;$AZ$7,データシート1!$A:$BS,MATCH("cb_"&amp;BF$12,データシート1!$A$1:$BS$1,0),0)</f>
        <v>133062.20000000004</v>
      </c>
      <c r="BG22" s="40">
        <f>VLOOKUP($BC22&amp;"_"&amp;$AZ$7,データシート1!$A:$BS,MATCH("cb_"&amp;BG$12,データシート1!$A$1:$BS$1,0),0)</f>
        <v>0</v>
      </c>
      <c r="BH22" s="40">
        <f>VLOOKUP($BC22&amp;"_"&amp;$AZ$7,データシート1!$A:$BS,MATCH("cb_"&amp;BH$12,データシート1!$A$1:$BS$1,0),0)</f>
        <v>1236</v>
      </c>
      <c r="BI22" s="40">
        <f>VLOOKUP($BC22&amp;"_"&amp;$AZ$7,データシート1!$A:$BS,MATCH("cb_"&amp;BI$12,データシート1!$A$1:$BS$1,0),0)</f>
        <v>0</v>
      </c>
      <c r="BJ22" s="40">
        <f>VLOOKUP($BC22&amp;"_"&amp;$AZ$7,データシート1!$A:$BS,MATCH("cb_"&amp;BJ$12,データシート1!$A$1:$BS$1,0),0)</f>
        <v>27676.567999999999</v>
      </c>
      <c r="BK22" s="40">
        <f t="shared" si="3"/>
        <v>241818.27400000018</v>
      </c>
      <c r="BL22" s="42"/>
      <c r="BM22" s="960" t="str">
        <f t="shared" si="4"/>
        <v>34100</v>
      </c>
      <c r="BN22" s="123" t="str">
        <f t="shared" si="5"/>
        <v>広島市</v>
      </c>
      <c r="BO22" s="40">
        <f>BE22*VLOOKUP(BO$12,別紙!$B$4:$E$10,MATCH("設備利用率",別紙!$B$4:$E$4,0),0)/100*8760/10^3</f>
        <v>95821.788420720171</v>
      </c>
      <c r="BP22" s="40">
        <f>BF22*VLOOKUP(BP$12,別紙!$B$4:$E$10,MATCH("設備利用率",別紙!$B$4:$E$4,0),0)/100*8760/10^3</f>
        <v>176009.35567200006</v>
      </c>
      <c r="BQ22" s="40">
        <f>BG22*VLOOKUP(BQ$12,別紙!$B$4:$E$10,MATCH("設備利用率",別紙!$B$4:$E$4,0),0)/100*8760/10^3</f>
        <v>0</v>
      </c>
      <c r="BR22" s="40">
        <f>BH22*VLOOKUP(BR$12,別紙!$B$4:$E$10,MATCH("設備利用率",別紙!$B$4:$E$4,0),0)/100*8760/10^3</f>
        <v>6496.4160000000002</v>
      </c>
      <c r="BS22" s="40">
        <f>BI22*VLOOKUP(BS$12,別紙!$B$4:$E$10,MATCH("設備利用率",別紙!$B$4:$E$4,0),0)/100*8760/10^3</f>
        <v>0</v>
      </c>
      <c r="BT22" s="40">
        <f>BJ22*VLOOKUP(BT$12,別紙!$B$4:$E$10,MATCH("設備利用率",別紙!$B$4:$E$4,0),0)/100*8760/10^3</f>
        <v>193957.38854399996</v>
      </c>
      <c r="BU22" s="40">
        <f t="shared" si="6"/>
        <v>472284.94863672019</v>
      </c>
      <c r="BV22" s="42"/>
      <c r="BW22" s="38" t="str">
        <f t="shared" si="7"/>
        <v>34100</v>
      </c>
      <c r="BX22" s="38" t="str">
        <f t="shared" si="8"/>
        <v>広島市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8731550.6455451306</v>
      </c>
      <c r="BZ22" s="42"/>
      <c r="CA22" s="38" t="str">
        <f t="shared" si="9"/>
        <v>34100</v>
      </c>
      <c r="CB22" s="38" t="str">
        <f t="shared" si="10"/>
        <v>広島市</v>
      </c>
      <c r="CC22" s="260">
        <f t="shared" si="11"/>
        <v>1.0974200610015221E-2</v>
      </c>
      <c r="CD22" s="260">
        <f t="shared" si="1"/>
        <v>2.015785772963485E-2</v>
      </c>
      <c r="CE22" s="260">
        <f t="shared" si="1"/>
        <v>0</v>
      </c>
      <c r="CF22" s="260">
        <f t="shared" si="1"/>
        <v>7.440162994776301E-4</v>
      </c>
      <c r="CG22" s="260">
        <f t="shared" si="1"/>
        <v>0</v>
      </c>
      <c r="CH22" s="260">
        <f t="shared" si="1"/>
        <v>2.2213395583172587E-2</v>
      </c>
      <c r="CI22" s="260">
        <f t="shared" si="12"/>
        <v>5.408947022230029E-2</v>
      </c>
      <c r="CK22" s="20" t="str">
        <f t="shared" si="13"/>
        <v>34100</v>
      </c>
      <c r="CL22" s="20" t="str">
        <f t="shared" si="14"/>
        <v>広島市</v>
      </c>
      <c r="CM22" s="20">
        <f>VLOOKUP($CK22&amp;"_"&amp;$AZ$7,データシート1!$A:$BS,MATCH("ca_太陽光発電（10kW未満）",データシート1!$A$1:$BS$1,0),0)</f>
        <v>17323</v>
      </c>
      <c r="CN22" s="20">
        <f>VLOOKUP($CK22&amp;"_"&amp;$AZ$5,データシート1!$A:$BS,MATCH("ab_家庭",データシート1!$A$1:$BS$1,0),0)</f>
        <v>575232</v>
      </c>
      <c r="CO22" s="260">
        <f t="shared" si="15"/>
        <v>3.0114805852247441E-2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04100</v>
      </c>
      <c r="AY23" s="20" t="str">
        <f>IF(IFERROR(比較地域マスタ!$Z16,"")=0,"",IFERROR(比較地域マスタ!$Z16,""))</f>
        <v>仙台市</v>
      </c>
      <c r="BC23" s="960" t="str">
        <f t="shared" si="0"/>
        <v>04100</v>
      </c>
      <c r="BD23" s="123" t="str">
        <f t="shared" si="2"/>
        <v>仙台市</v>
      </c>
      <c r="BE23" s="40">
        <f>VLOOKUP($BC23&amp;"_"&amp;$AZ$7,データシート1!$A:$BS,MATCH("cb_"&amp;BE$12,データシート1!$A$1:$BS$1,0),0)</f>
        <v>96837.999999999767</v>
      </c>
      <c r="BF23" s="40">
        <f>VLOOKUP($BC23&amp;"_"&amp;$AZ$7,データシート1!$A:$BS,MATCH("cb_"&amp;BF$12,データシート1!$A$1:$BS$1,0),0)</f>
        <v>265264.20000000019</v>
      </c>
      <c r="BG23" s="40">
        <f>VLOOKUP($BC23&amp;"_"&amp;$AZ$7,データシート1!$A:$BS,MATCH("cb_"&amp;BG$12,データシート1!$A$1:$BS$1,0),0)</f>
        <v>6.4</v>
      </c>
      <c r="BH23" s="40">
        <f>VLOOKUP($BC23&amp;"_"&amp;$AZ$7,データシート1!$A:$BS,MATCH("cb_"&amp;BH$12,データシート1!$A$1:$BS$1,0),0)</f>
        <v>1280.5</v>
      </c>
      <c r="BI23" s="40">
        <f>VLOOKUP($BC23&amp;"_"&amp;$AZ$7,データシート1!$A:$BS,MATCH("cb_"&amp;BI$12,データシート1!$A$1:$BS$1,0),0)</f>
        <v>0</v>
      </c>
      <c r="BJ23" s="40">
        <f>VLOOKUP($BC23&amp;"_"&amp;$AZ$7,データシート1!$A:$BS,MATCH("cb_"&amp;BJ$12,データシート1!$A$1:$BS$1,0),0)</f>
        <v>12764</v>
      </c>
      <c r="BK23" s="40">
        <f t="shared" si="3"/>
        <v>376153.1</v>
      </c>
      <c r="BL23" s="42"/>
      <c r="BM23" s="960" t="str">
        <f t="shared" si="4"/>
        <v>04100</v>
      </c>
      <c r="BN23" s="123" t="str">
        <f t="shared" si="5"/>
        <v>仙台市</v>
      </c>
      <c r="BO23" s="40">
        <f>BE23*VLOOKUP(BO$12,別紙!$B$4:$E$10,MATCH("設備利用率",別紙!$B$4:$E$4,0),0)/100*8760/10^3</f>
        <v>116217.22055999973</v>
      </c>
      <c r="BP23" s="40">
        <f>BF23*VLOOKUP(BP$12,別紙!$B$4:$E$10,MATCH("設備利用率",別紙!$B$4:$E$4,0),0)/100*8760/10^3</f>
        <v>350880.8731920002</v>
      </c>
      <c r="BQ23" s="40">
        <f>BG23*VLOOKUP(BQ$12,別紙!$B$4:$E$10,MATCH("設備利用率",別紙!$B$4:$E$4,0),0)/100*8760/10^3</f>
        <v>13.903872000000002</v>
      </c>
      <c r="BR23" s="40">
        <f>BH23*VLOOKUP(BR$12,別紙!$B$4:$E$10,MATCH("設備利用率",別紙!$B$4:$E$4,0),0)/100*8760/10^3</f>
        <v>6730.308</v>
      </c>
      <c r="BS23" s="40">
        <f>BI23*VLOOKUP(BS$12,別紙!$B$4:$E$10,MATCH("設備利用率",別紙!$B$4:$E$4,0),0)/100*8760/10^3</f>
        <v>0</v>
      </c>
      <c r="BT23" s="40">
        <f>BJ23*VLOOKUP(BT$12,別紙!$B$4:$E$10,MATCH("設備利用率",別紙!$B$4:$E$4,0),0)/100*8760/10^3</f>
        <v>89450.111999999994</v>
      </c>
      <c r="BU23" s="40">
        <f t="shared" si="6"/>
        <v>563292.41762399988</v>
      </c>
      <c r="BV23" s="42"/>
      <c r="BW23" s="38" t="str">
        <f t="shared" si="7"/>
        <v>04100</v>
      </c>
      <c r="BX23" s="38" t="str">
        <f t="shared" si="8"/>
        <v>仙台市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5871795.7002751175</v>
      </c>
      <c r="BZ23" s="42"/>
      <c r="CA23" s="38" t="str">
        <f t="shared" si="9"/>
        <v>04100</v>
      </c>
      <c r="CB23" s="38" t="str">
        <f t="shared" si="10"/>
        <v>仙台市</v>
      </c>
      <c r="CC23" s="260">
        <f t="shared" si="11"/>
        <v>1.9792449617168129E-2</v>
      </c>
      <c r="CD23" s="260">
        <f t="shared" si="1"/>
        <v>5.975699617334438E-2</v>
      </c>
      <c r="CE23" s="260">
        <f t="shared" si="1"/>
        <v>2.3679079977780132E-6</v>
      </c>
      <c r="CF23" s="260">
        <f t="shared" si="1"/>
        <v>1.1462094976643444E-3</v>
      </c>
      <c r="CG23" s="260">
        <f t="shared" si="1"/>
        <v>0</v>
      </c>
      <c r="CH23" s="260">
        <f t="shared" si="1"/>
        <v>1.5233859719575886E-2</v>
      </c>
      <c r="CI23" s="260">
        <f t="shared" si="12"/>
        <v>9.5931882915750513E-2</v>
      </c>
      <c r="CK23" s="20" t="str">
        <f t="shared" si="13"/>
        <v>04100</v>
      </c>
      <c r="CL23" s="20" t="str">
        <f t="shared" si="14"/>
        <v>仙台市</v>
      </c>
      <c r="CM23" s="20">
        <f>VLOOKUP($CK23&amp;"_"&amp;$AZ$7,データシート1!$A:$BS,MATCH("ca_太陽光発電（10kW未満）",データシート1!$A$1:$BS$1,0),0)</f>
        <v>22479</v>
      </c>
      <c r="CN23" s="20">
        <f>VLOOKUP($CK23&amp;"_"&amp;$AZ$5,データシート1!$A:$BS,MATCH("ab_家庭",データシート1!$A$1:$BS$1,0),0)</f>
        <v>529151</v>
      </c>
      <c r="CO23" s="260">
        <f t="shared" si="15"/>
        <v>4.2481257712826771E-2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12100</v>
      </c>
      <c r="AY24" s="20" t="str">
        <f>IF(IFERROR(比較地域マスタ!$Z17,"")=0,"",IFERROR(比較地域マスタ!$Z17,""))</f>
        <v>千葉市</v>
      </c>
      <c r="BC24" s="960" t="str">
        <f t="shared" si="0"/>
        <v>12100</v>
      </c>
      <c r="BD24" s="123" t="str">
        <f t="shared" si="2"/>
        <v>千葉市</v>
      </c>
      <c r="BE24" s="40">
        <f>VLOOKUP($BC24&amp;"_"&amp;$AZ$7,データシート1!$A:$BS,MATCH("cb_"&amp;BE$12,データシート1!$A$1:$BS$1,0),0)</f>
        <v>55736.000000000873</v>
      </c>
      <c r="BF24" s="40">
        <f>VLOOKUP($BC24&amp;"_"&amp;$AZ$7,データシート1!$A:$BS,MATCH("cb_"&amp;BF$12,データシート1!$A$1:$BS$1,0),0)</f>
        <v>140557.59999999989</v>
      </c>
      <c r="BG24" s="40">
        <f>VLOOKUP($BC24&amp;"_"&amp;$AZ$7,データシート1!$A:$BS,MATCH("cb_"&amp;BG$12,データシート1!$A$1:$BS$1,0),0)</f>
        <v>0</v>
      </c>
      <c r="BH24" s="40">
        <f>VLOOKUP($BC24&amp;"_"&amp;$AZ$7,データシート1!$A:$BS,MATCH("cb_"&amp;BH$12,データシート1!$A$1:$BS$1,0),0)</f>
        <v>350</v>
      </c>
      <c r="BI24" s="40">
        <f>VLOOKUP($BC24&amp;"_"&amp;$AZ$7,データシート1!$A:$BS,MATCH("cb_"&amp;BI$12,データシート1!$A$1:$BS$1,0),0)</f>
        <v>0</v>
      </c>
      <c r="BJ24" s="40">
        <f>VLOOKUP($BC24&amp;"_"&amp;$AZ$7,データシート1!$A:$BS,MATCH("cb_"&amp;BJ$12,データシート1!$A$1:$BS$1,0),0)</f>
        <v>1160</v>
      </c>
      <c r="BK24" s="40">
        <f t="shared" si="3"/>
        <v>197803.60000000076</v>
      </c>
      <c r="BL24" s="42"/>
      <c r="BM24" s="960" t="str">
        <f t="shared" si="4"/>
        <v>12100</v>
      </c>
      <c r="BN24" s="123" t="str">
        <f t="shared" si="5"/>
        <v>千葉市</v>
      </c>
      <c r="BO24" s="40">
        <f>BE24*VLOOKUP(BO$12,別紙!$B$4:$E$10,MATCH("設備利用率",別紙!$B$4:$E$4,0),0)/100*8760/10^3</f>
        <v>66889.888320001046</v>
      </c>
      <c r="BP24" s="40">
        <f>BF24*VLOOKUP(BP$12,別紙!$B$4:$E$10,MATCH("設備利用率",別紙!$B$4:$E$4,0),0)/100*8760/10^3</f>
        <v>185923.97097599987</v>
      </c>
      <c r="BQ24" s="40">
        <f>BG24*VLOOKUP(BQ$12,別紙!$B$4:$E$10,MATCH("設備利用率",別紙!$B$4:$E$4,0),0)/100*8760/10^3</f>
        <v>0</v>
      </c>
      <c r="BR24" s="40">
        <f>BH24*VLOOKUP(BR$12,別紙!$B$4:$E$10,MATCH("設備利用率",別紙!$B$4:$E$4,0),0)/100*8760/10^3</f>
        <v>1839.6</v>
      </c>
      <c r="BS24" s="40">
        <f>BI24*VLOOKUP(BS$12,別紙!$B$4:$E$10,MATCH("設備利用率",別紙!$B$4:$E$4,0),0)/100*8760/10^3</f>
        <v>0</v>
      </c>
      <c r="BT24" s="40">
        <f>BJ24*VLOOKUP(BT$12,別紙!$B$4:$E$10,MATCH("設備利用率",別紙!$B$4:$E$4,0),0)/100*8760/10^3</f>
        <v>8129.28</v>
      </c>
      <c r="BU24" s="40">
        <f t="shared" si="6"/>
        <v>262782.73929600092</v>
      </c>
      <c r="BV24" s="42"/>
      <c r="BW24" s="38" t="str">
        <f t="shared" si="7"/>
        <v>12100</v>
      </c>
      <c r="BX24" s="38" t="str">
        <f t="shared" si="8"/>
        <v>千葉市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5959510.1746066194</v>
      </c>
      <c r="BZ24" s="42"/>
      <c r="CA24" s="38" t="str">
        <f t="shared" si="9"/>
        <v>12100</v>
      </c>
      <c r="CB24" s="38" t="str">
        <f t="shared" si="10"/>
        <v>千葉市</v>
      </c>
      <c r="CC24" s="260">
        <f t="shared" si="11"/>
        <v>1.1224058078635024E-2</v>
      </c>
      <c r="CD24" s="260">
        <f t="shared" si="1"/>
        <v>3.1197861154465181E-2</v>
      </c>
      <c r="CE24" s="260">
        <f t="shared" si="1"/>
        <v>0</v>
      </c>
      <c r="CF24" s="260">
        <f t="shared" si="1"/>
        <v>3.0868308738501814E-4</v>
      </c>
      <c r="CG24" s="260">
        <f t="shared" si="1"/>
        <v>0</v>
      </c>
      <c r="CH24" s="260">
        <f t="shared" si="1"/>
        <v>1.3640852623490326E-3</v>
      </c>
      <c r="CI24" s="260">
        <f t="shared" si="12"/>
        <v>4.409468758283426E-2</v>
      </c>
      <c r="CK24" s="20" t="str">
        <f t="shared" si="13"/>
        <v>12100</v>
      </c>
      <c r="CL24" s="20" t="str">
        <f t="shared" si="14"/>
        <v>千葉市</v>
      </c>
      <c r="CM24" s="20">
        <f>VLOOKUP($CK24&amp;"_"&amp;$AZ$7,データシート1!$A:$BS,MATCH("ca_太陽光発電（10kW未満）",データシート1!$A$1:$BS$1,0),0)</f>
        <v>12592</v>
      </c>
      <c r="CN24" s="20">
        <f>VLOOKUP($CK24&amp;"_"&amp;$AZ$5,データシート1!$A:$BS,MATCH("ab_家庭",データシート1!$A$1:$BS$1,0),0)</f>
        <v>474619</v>
      </c>
      <c r="CO24" s="260">
        <f t="shared" si="15"/>
        <v>2.6530754141743166E-2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40100</v>
      </c>
      <c r="AY25" s="20" t="str">
        <f>IF(IFERROR(比較地域マスタ!$Z18,"")=0,"",IFERROR(比較地域マスタ!$Z18,""))</f>
        <v>北九州市</v>
      </c>
      <c r="BC25" s="960" t="str">
        <f t="shared" si="0"/>
        <v>40100</v>
      </c>
      <c r="BD25" s="123" t="str">
        <f t="shared" si="2"/>
        <v>北九州市</v>
      </c>
      <c r="BE25" s="40">
        <f>VLOOKUP($BC25&amp;"_"&amp;$AZ$7,データシート1!$A:$BS,MATCH("cb_"&amp;BE$12,データシート1!$A$1:$BS$1,0),0)</f>
        <v>95211.218000000677</v>
      </c>
      <c r="BF25" s="40">
        <f>VLOOKUP($BC25&amp;"_"&amp;$AZ$7,データシート1!$A:$BS,MATCH("cb_"&amp;BF$12,データシート1!$A$1:$BS$1,0),0)</f>
        <v>220332.73999999964</v>
      </c>
      <c r="BG25" s="40">
        <f>VLOOKUP($BC25&amp;"_"&amp;$AZ$7,データシート1!$A:$BS,MATCH("cb_"&amp;BG$12,データシート1!$A$1:$BS$1,0),0)</f>
        <v>36450.699999999997</v>
      </c>
      <c r="BH25" s="40">
        <f>VLOOKUP($BC25&amp;"_"&amp;$AZ$7,データシート1!$A:$BS,MATCH("cb_"&amp;BH$12,データシート1!$A$1:$BS$1,0),0)</f>
        <v>1049</v>
      </c>
      <c r="BI25" s="40">
        <f>VLOOKUP($BC25&amp;"_"&amp;$AZ$7,データシート1!$A:$BS,MATCH("cb_"&amp;BI$12,データシート1!$A$1:$BS$1,0),0)</f>
        <v>0</v>
      </c>
      <c r="BJ25" s="40">
        <f>VLOOKUP($BC25&amp;"_"&amp;$AZ$7,データシート1!$A:$BS,MATCH("cb_"&amp;BJ$12,データシート1!$A$1:$BS$1,0),0)</f>
        <v>94810</v>
      </c>
      <c r="BK25" s="40">
        <f t="shared" si="3"/>
        <v>447853.65800000035</v>
      </c>
      <c r="BL25" s="42"/>
      <c r="BM25" s="960" t="str">
        <f t="shared" si="4"/>
        <v>40100</v>
      </c>
      <c r="BN25" s="123" t="str">
        <f t="shared" si="5"/>
        <v>北九州市</v>
      </c>
      <c r="BO25" s="40">
        <f>BE25*VLOOKUP(BO$12,別紙!$B$4:$E$10,MATCH("設備利用率",別紙!$B$4:$E$4,0),0)/100*8760/10^3</f>
        <v>114264.88694616081</v>
      </c>
      <c r="BP25" s="40">
        <f>BF25*VLOOKUP(BP$12,別紙!$B$4:$E$10,MATCH("設備利用率",別紙!$B$4:$E$4,0),0)/100*8760/10^3</f>
        <v>291447.33516239951</v>
      </c>
      <c r="BQ25" s="40">
        <f>BG25*VLOOKUP(BQ$12,別紙!$B$4:$E$10,MATCH("設備利用率",別紙!$B$4:$E$4,0),0)/100*8760/10^3</f>
        <v>79188.416735999999</v>
      </c>
      <c r="BR25" s="40">
        <f>BH25*VLOOKUP(BR$12,別紙!$B$4:$E$10,MATCH("設備利用率",別紙!$B$4:$E$4,0),0)/100*8760/10^3</f>
        <v>5513.5439999999999</v>
      </c>
      <c r="BS25" s="40">
        <f>BI25*VLOOKUP(BS$12,別紙!$B$4:$E$10,MATCH("設備利用率",別紙!$B$4:$E$4,0),0)/100*8760/10^3</f>
        <v>0</v>
      </c>
      <c r="BT25" s="40">
        <f>BJ25*VLOOKUP(BT$12,別紙!$B$4:$E$10,MATCH("設備利用率",別紙!$B$4:$E$4,0),0)/100*8760/10^3</f>
        <v>664428.48</v>
      </c>
      <c r="BU25" s="40">
        <f t="shared" si="6"/>
        <v>1154842.6628445603</v>
      </c>
      <c r="BV25" s="42"/>
      <c r="BW25" s="38" t="str">
        <f t="shared" si="7"/>
        <v>40100</v>
      </c>
      <c r="BX25" s="38" t="str">
        <f t="shared" si="8"/>
        <v>北九州市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6805817.7593485974</v>
      </c>
      <c r="BZ25" s="42"/>
      <c r="CA25" s="38" t="str">
        <f t="shared" si="9"/>
        <v>40100</v>
      </c>
      <c r="CB25" s="38" t="str">
        <f t="shared" si="10"/>
        <v>北九州市</v>
      </c>
      <c r="CC25" s="260">
        <f t="shared" si="11"/>
        <v>1.6789295715302462E-2</v>
      </c>
      <c r="CD25" s="260">
        <f t="shared" si="1"/>
        <v>4.2823264663832947E-2</v>
      </c>
      <c r="CE25" s="260">
        <f t="shared" si="1"/>
        <v>1.1635400702175036E-2</v>
      </c>
      <c r="CF25" s="260">
        <f t="shared" si="1"/>
        <v>8.1012219177136998E-4</v>
      </c>
      <c r="CG25" s="260">
        <f t="shared" si="1"/>
        <v>0</v>
      </c>
      <c r="CH25" s="260">
        <f t="shared" si="1"/>
        <v>9.7626545919089397E-2</v>
      </c>
      <c r="CI25" s="260">
        <f t="shared" si="12"/>
        <v>0.16968462919217123</v>
      </c>
      <c r="CK25" s="20" t="str">
        <f t="shared" si="13"/>
        <v>40100</v>
      </c>
      <c r="CL25" s="20" t="str">
        <f t="shared" si="14"/>
        <v>北九州市</v>
      </c>
      <c r="CM25" s="20">
        <f>VLOOKUP($CK25&amp;"_"&amp;$AZ$7,データシート1!$A:$BS,MATCH("ca_太陽光発電（10kW未満）",データシート1!$A$1:$BS$1,0),0)</f>
        <v>21777</v>
      </c>
      <c r="CN25" s="20">
        <f>VLOOKUP($CK25&amp;"_"&amp;$AZ$5,データシート1!$A:$BS,MATCH("ab_家庭",データシート1!$A$1:$BS$1,0),0)</f>
        <v>486858</v>
      </c>
      <c r="CO25" s="260">
        <f t="shared" si="15"/>
        <v>4.4729674771699347E-2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13112</v>
      </c>
      <c r="AY26" s="20" t="str">
        <f>IF(IFERROR(比較地域マスタ!$Z19,"")=0,"",IFERROR(比較地域マスタ!$Z19,""))</f>
        <v>世田谷区</v>
      </c>
      <c r="BC26" s="960" t="str">
        <f t="shared" si="0"/>
        <v>13112</v>
      </c>
      <c r="BD26" s="123" t="str">
        <f t="shared" si="2"/>
        <v>世田谷区</v>
      </c>
      <c r="BE26" s="40">
        <f>VLOOKUP($BC26&amp;"_"&amp;$AZ$7,データシート1!$A:$BS,MATCH("cb_"&amp;BE$12,データシート1!$A$1:$BS$1,0),0)</f>
        <v>34067.699999999873</v>
      </c>
      <c r="BF26" s="40">
        <f>VLOOKUP($BC26&amp;"_"&amp;$AZ$7,データシート1!$A:$BS,MATCH("cb_"&amp;BF$12,データシート1!$A$1:$BS$1,0),0)</f>
        <v>7623.1000000000022</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10162.5</v>
      </c>
      <c r="BK26" s="40">
        <f t="shared" si="3"/>
        <v>51853.299999999872</v>
      </c>
      <c r="BL26" s="42"/>
      <c r="BM26" s="960" t="str">
        <f t="shared" si="4"/>
        <v>13112</v>
      </c>
      <c r="BN26" s="123" t="str">
        <f t="shared" si="5"/>
        <v>世田谷区</v>
      </c>
      <c r="BO26" s="40">
        <f>BE26*VLOOKUP(BO$12,別紙!$B$4:$E$10,MATCH("設備利用率",別紙!$B$4:$E$4,0),0)/100*8760/10^3</f>
        <v>40885.32812399984</v>
      </c>
      <c r="BP26" s="40">
        <f>BF26*VLOOKUP(BP$12,別紙!$B$4:$E$10,MATCH("設備利用率",別紙!$B$4:$E$4,0),0)/100*8760/10^3</f>
        <v>10083.531756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71218.8</v>
      </c>
      <c r="BU26" s="40">
        <f t="shared" si="6"/>
        <v>122187.65987999985</v>
      </c>
      <c r="BV26" s="42"/>
      <c r="BW26" s="38" t="str">
        <f t="shared" si="7"/>
        <v>13112</v>
      </c>
      <c r="BX26" s="38" t="str">
        <f t="shared" si="8"/>
        <v>世田谷区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3226429.6285291081</v>
      </c>
      <c r="BZ26" s="42"/>
      <c r="CA26" s="38" t="str">
        <f t="shared" si="9"/>
        <v>13112</v>
      </c>
      <c r="CB26" s="38" t="str">
        <f t="shared" si="10"/>
        <v>世田谷区</v>
      </c>
      <c r="CC26" s="260">
        <f t="shared" si="11"/>
        <v>1.2672003679385683E-2</v>
      </c>
      <c r="CD26" s="260">
        <f t="shared" si="1"/>
        <v>3.125291085489122E-3</v>
      </c>
      <c r="CE26" s="260">
        <f t="shared" si="1"/>
        <v>0</v>
      </c>
      <c r="CF26" s="260">
        <f t="shared" si="1"/>
        <v>0</v>
      </c>
      <c r="CG26" s="260">
        <f t="shared" si="1"/>
        <v>0</v>
      </c>
      <c r="CH26" s="260">
        <f t="shared" si="1"/>
        <v>2.2073563722035318E-2</v>
      </c>
      <c r="CI26" s="260">
        <f t="shared" si="12"/>
        <v>3.7870858486910124E-2</v>
      </c>
      <c r="CK26" s="20" t="str">
        <f t="shared" si="13"/>
        <v>13112</v>
      </c>
      <c r="CL26" s="20" t="str">
        <f t="shared" si="14"/>
        <v>世田谷区</v>
      </c>
      <c r="CM26" s="20">
        <f>VLOOKUP($CK26&amp;"_"&amp;$AZ$7,データシート1!$A:$BS,MATCH("ca_太陽光発電（10kW未満）",データシート1!$A$1:$BS$1,0),0)</f>
        <v>8755</v>
      </c>
      <c r="CN26" s="20">
        <f>VLOOKUP($CK26&amp;"_"&amp;$AZ$5,データシート1!$A:$BS,MATCH("ab_家庭",データシート1!$A$1:$BS$1,0),0)</f>
        <v>489372</v>
      </c>
      <c r="CO26" s="260">
        <f t="shared" si="15"/>
        <v>1.7890275700285264E-2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27140</v>
      </c>
      <c r="AY27" s="20" t="str">
        <f>IF(IFERROR(比較地域マスタ!$Z20,"")=0,"",IFERROR(比較地域マスタ!$Z20,""))</f>
        <v>堺市</v>
      </c>
      <c r="BC27" s="960" t="str">
        <f t="shared" si="0"/>
        <v>27140</v>
      </c>
      <c r="BD27" s="123" t="str">
        <f t="shared" si="2"/>
        <v>堺市</v>
      </c>
      <c r="BE27" s="40">
        <f>VLOOKUP($BC27&amp;"_"&amp;$AZ$7,データシート1!$A:$BS,MATCH("cb_"&amp;BE$12,データシート1!$A$1:$BS$1,0),0)</f>
        <v>70863.100000000995</v>
      </c>
      <c r="BF27" s="40">
        <f>VLOOKUP($BC27&amp;"_"&amp;$AZ$7,データシート1!$A:$BS,MATCH("cb_"&amp;BF$12,データシート1!$A$1:$BS$1,0),0)</f>
        <v>62252.40000000006</v>
      </c>
      <c r="BG27" s="40">
        <f>VLOOKUP($BC27&amp;"_"&amp;$AZ$7,データシート1!$A:$BS,MATCH("cb_"&amp;BG$12,データシート1!$A$1:$BS$1,0),0)</f>
        <v>0</v>
      </c>
      <c r="BH27" s="40">
        <f>VLOOKUP($BC27&amp;"_"&amp;$AZ$7,データシート1!$A:$BS,MATCH("cb_"&amp;BH$12,データシート1!$A$1:$BS$1,0),0)</f>
        <v>184</v>
      </c>
      <c r="BI27" s="40">
        <f>VLOOKUP($BC27&amp;"_"&amp;$AZ$7,データシート1!$A:$BS,MATCH("cb_"&amp;BI$12,データシート1!$A$1:$BS$1,0),0)</f>
        <v>0</v>
      </c>
      <c r="BJ27" s="40">
        <f>VLOOKUP($BC27&amp;"_"&amp;$AZ$7,データシート1!$A:$BS,MATCH("cb_"&amp;BJ$12,データシート1!$A$1:$BS$1,0),0)</f>
        <v>22430.302</v>
      </c>
      <c r="BK27" s="40">
        <f t="shared" si="3"/>
        <v>155729.80200000104</v>
      </c>
      <c r="BL27" s="42"/>
      <c r="BM27" s="960" t="str">
        <f t="shared" si="4"/>
        <v>27140</v>
      </c>
      <c r="BN27" s="123" t="str">
        <f t="shared" si="5"/>
        <v>堺市</v>
      </c>
      <c r="BO27" s="40">
        <f>BE27*VLOOKUP(BO$12,別紙!$B$4:$E$10,MATCH("設備利用率",別紙!$B$4:$E$4,0),0)/100*8760/10^3</f>
        <v>85044.223572001196</v>
      </c>
      <c r="BP27" s="40">
        <f>BF27*VLOOKUP(BP$12,別紙!$B$4:$E$10,MATCH("設備利用率",別紙!$B$4:$E$4,0),0)/100*8760/10^3</f>
        <v>82344.984624000077</v>
      </c>
      <c r="BQ27" s="40">
        <f>BG27*VLOOKUP(BQ$12,別紙!$B$4:$E$10,MATCH("設備利用率",別紙!$B$4:$E$4,0),0)/100*8760/10^3</f>
        <v>0</v>
      </c>
      <c r="BR27" s="40">
        <f>BH27*VLOOKUP(BR$12,別紙!$B$4:$E$10,MATCH("設備利用率",別紙!$B$4:$E$4,0),0)/100*8760/10^3</f>
        <v>967.10400000000004</v>
      </c>
      <c r="BS27" s="40">
        <f>BI27*VLOOKUP(BS$12,別紙!$B$4:$E$10,MATCH("設備利用率",別紙!$B$4:$E$4,0),0)/100*8760/10^3</f>
        <v>0</v>
      </c>
      <c r="BT27" s="40">
        <f>BJ27*VLOOKUP(BT$12,別紙!$B$4:$E$10,MATCH("設備利用率",別紙!$B$4:$E$4,0),0)/100*8760/10^3</f>
        <v>157191.55641599998</v>
      </c>
      <c r="BU27" s="40">
        <f t="shared" si="6"/>
        <v>325547.86861200124</v>
      </c>
      <c r="BV27" s="42"/>
      <c r="BW27" s="38" t="str">
        <f t="shared" si="7"/>
        <v>27140</v>
      </c>
      <c r="BX27" s="38" t="str">
        <f t="shared" si="8"/>
        <v>堺市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6130554.8255429221</v>
      </c>
      <c r="BZ27" s="42"/>
      <c r="CA27" s="38" t="str">
        <f t="shared" si="9"/>
        <v>27140</v>
      </c>
      <c r="CB27" s="38" t="str">
        <f t="shared" si="10"/>
        <v>堺市</v>
      </c>
      <c r="CC27" s="260">
        <f t="shared" si="11"/>
        <v>1.3872190363205777E-2</v>
      </c>
      <c r="CD27" s="260">
        <f t="shared" si="1"/>
        <v>1.3431897596105032E-2</v>
      </c>
      <c r="CE27" s="260">
        <f t="shared" si="1"/>
        <v>0</v>
      </c>
      <c r="CF27" s="260">
        <f t="shared" si="1"/>
        <v>1.5775146418568295E-4</v>
      </c>
      <c r="CG27" s="260">
        <f t="shared" si="1"/>
        <v>0</v>
      </c>
      <c r="CH27" s="260">
        <f t="shared" si="1"/>
        <v>2.5640673787152551E-2</v>
      </c>
      <c r="CI27" s="260">
        <f t="shared" si="12"/>
        <v>5.3102513210649037E-2</v>
      </c>
      <c r="CK27" s="20" t="str">
        <f t="shared" si="13"/>
        <v>27140</v>
      </c>
      <c r="CL27" s="20" t="str">
        <f t="shared" si="14"/>
        <v>堺市</v>
      </c>
      <c r="CM27" s="20">
        <f>VLOOKUP($CK27&amp;"_"&amp;$AZ$7,データシート1!$A:$BS,MATCH("ca_太陽光発電（10kW未満）",データシート1!$A$1:$BS$1,0),0)</f>
        <v>17050</v>
      </c>
      <c r="CN27" s="20">
        <f>VLOOKUP($CK27&amp;"_"&amp;$AZ$5,データシート1!$A:$BS,MATCH("ab_家庭",データシート1!$A$1:$BS$1,0),0)</f>
        <v>397237</v>
      </c>
      <c r="CO27" s="260">
        <f t="shared" si="15"/>
        <v>4.2921480123956225E-2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22130</v>
      </c>
      <c r="AY28" s="20" t="str">
        <f>IF(IFERROR(比較地域マスタ!$Z21,"")=0,"",IFERROR(比較地域マスタ!$Z21,""))</f>
        <v>浜松市</v>
      </c>
      <c r="BC28" s="960" t="str">
        <f t="shared" si="0"/>
        <v>22130</v>
      </c>
      <c r="BD28" s="123" t="str">
        <f t="shared" si="2"/>
        <v>浜松市</v>
      </c>
      <c r="BE28" s="40">
        <f>VLOOKUP($BC28&amp;"_"&amp;$AZ$7,データシート1!$A:$BS,MATCH("cb_"&amp;BE$12,データシート1!$A$1:$BS$1,0),0)</f>
        <v>154064.99999999572</v>
      </c>
      <c r="BF28" s="40">
        <f>VLOOKUP($BC28&amp;"_"&amp;$AZ$7,データシート1!$A:$BS,MATCH("cb_"&amp;BF$12,データシート1!$A$1:$BS$1,0),0)</f>
        <v>501877.10000000231</v>
      </c>
      <c r="BG28" s="40">
        <f>VLOOKUP($BC28&amp;"_"&amp;$AZ$7,データシート1!$A:$BS,MATCH("cb_"&amp;BG$12,データシート1!$A$1:$BS$1,0),0)</f>
        <v>20136.5</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5137.8999999999996</v>
      </c>
      <c r="BK28" s="40">
        <f t="shared" si="3"/>
        <v>681216.49999999802</v>
      </c>
      <c r="BL28" s="42"/>
      <c r="BM28" s="960" t="str">
        <f t="shared" si="4"/>
        <v>22130</v>
      </c>
      <c r="BN28" s="123" t="str">
        <f t="shared" si="5"/>
        <v>浜松市</v>
      </c>
      <c r="BO28" s="40">
        <f>BE28*VLOOKUP(BO$12,別紙!$B$4:$E$10,MATCH("設備利用率",別紙!$B$4:$E$4,0),0)/100*8760/10^3</f>
        <v>184896.48779999485</v>
      </c>
      <c r="BP28" s="40">
        <f>BF28*VLOOKUP(BP$12,別紙!$B$4:$E$10,MATCH("設備利用率",別紙!$B$4:$E$4,0),0)/100*8760/10^3</f>
        <v>663862.95279600308</v>
      </c>
      <c r="BQ28" s="40">
        <f>BG28*VLOOKUP(BQ$12,別紙!$B$4:$E$10,MATCH("設備利用率",別紙!$B$4:$E$4,0),0)/100*8760/10^3</f>
        <v>43746.143519999998</v>
      </c>
      <c r="BR28" s="40">
        <f>BH28*VLOOKUP(BR$12,別紙!$B$4:$E$10,MATCH("設備利用率",別紙!$B$4:$E$4,0),0)/100*8760/10^3</f>
        <v>0</v>
      </c>
      <c r="BS28" s="40">
        <f>BI28*VLOOKUP(BS$12,別紙!$B$4:$E$10,MATCH("設備利用率",別紙!$B$4:$E$4,0),0)/100*8760/10^3</f>
        <v>0</v>
      </c>
      <c r="BT28" s="40">
        <f>BJ28*VLOOKUP(BT$12,別紙!$B$4:$E$10,MATCH("設備利用率",別紙!$B$4:$E$4,0),0)/100*8760/10^3</f>
        <v>36006.403199999993</v>
      </c>
      <c r="BU28" s="40">
        <f t="shared" si="6"/>
        <v>928511.98731599795</v>
      </c>
      <c r="BV28" s="42"/>
      <c r="BW28" s="38" t="str">
        <f t="shared" si="7"/>
        <v>22130</v>
      </c>
      <c r="BX28" s="38" t="str">
        <f t="shared" si="8"/>
        <v>浜松市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4724065.628461876</v>
      </c>
      <c r="BZ28" s="42"/>
      <c r="CA28" s="38" t="str">
        <f t="shared" si="9"/>
        <v>22130</v>
      </c>
      <c r="CB28" s="38" t="str">
        <f t="shared" si="10"/>
        <v>浜松市</v>
      </c>
      <c r="CC28" s="260">
        <f t="shared" si="11"/>
        <v>3.9139271623581551E-2</v>
      </c>
      <c r="CD28" s="260">
        <f t="shared" si="1"/>
        <v>0.14052788530208299</v>
      </c>
      <c r="CE28" s="260">
        <f t="shared" si="1"/>
        <v>9.2602742977225417E-3</v>
      </c>
      <c r="CF28" s="260">
        <f t="shared" si="1"/>
        <v>0</v>
      </c>
      <c r="CG28" s="260">
        <f t="shared" si="1"/>
        <v>0</v>
      </c>
      <c r="CH28" s="260">
        <f t="shared" si="1"/>
        <v>7.6219100308569246E-3</v>
      </c>
      <c r="CI28" s="260">
        <f t="shared" si="12"/>
        <v>0.196549341254244</v>
      </c>
      <c r="CK28" s="20" t="str">
        <f t="shared" si="13"/>
        <v>22130</v>
      </c>
      <c r="CL28" s="20" t="str">
        <f t="shared" si="14"/>
        <v>浜松市</v>
      </c>
      <c r="CM28" s="20">
        <f>VLOOKUP($CK28&amp;"_"&amp;$AZ$7,データシート1!$A:$BS,MATCH("ca_太陽光発電（10kW未満）",データシート1!$A$1:$BS$1,0),0)</f>
        <v>33399</v>
      </c>
      <c r="CN28" s="20">
        <f>VLOOKUP($CK28&amp;"_"&amp;$AZ$5,データシート1!$A:$BS,MATCH("ab_家庭",データシート1!$A$1:$BS$1,0),0)</f>
        <v>347566</v>
      </c>
      <c r="CO28" s="260">
        <f t="shared" si="15"/>
        <v>9.6093979273001381E-2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15100</v>
      </c>
      <c r="AY29" s="20" t="str">
        <f>IF(IFERROR(比較地域マスタ!$Z22,"")=0,"",IFERROR(比較地域マスタ!$Z22,""))</f>
        <v>新潟市</v>
      </c>
      <c r="BC29" s="960" t="str">
        <f t="shared" si="0"/>
        <v>15100</v>
      </c>
      <c r="BD29" s="123" t="str">
        <f t="shared" si="2"/>
        <v>新潟市</v>
      </c>
      <c r="BE29" s="40">
        <f>VLOOKUP($BC29&amp;"_"&amp;$AZ$7,データシート1!$A:$BS,MATCH("cb_"&amp;BE$12,データシート1!$A$1:$BS$1,0),0)</f>
        <v>44464.000000000364</v>
      </c>
      <c r="BF29" s="40">
        <f>VLOOKUP($BC29&amp;"_"&amp;$AZ$7,データシート1!$A:$BS,MATCH("cb_"&amp;BF$12,データシート1!$A$1:$BS$1,0),0)</f>
        <v>123858.29999999986</v>
      </c>
      <c r="BG29" s="40">
        <f>VLOOKUP($BC29&amp;"_"&amp;$AZ$7,データシート1!$A:$BS,MATCH("cb_"&amp;BG$12,データシート1!$A$1:$BS$1,0),0)</f>
        <v>84.2</v>
      </c>
      <c r="BH29" s="40">
        <f>VLOOKUP($BC29&amp;"_"&amp;$AZ$7,データシート1!$A:$BS,MATCH("cb_"&amp;BH$12,データシート1!$A$1:$BS$1,0),0)</f>
        <v>9</v>
      </c>
      <c r="BI29" s="40">
        <f>VLOOKUP($BC29&amp;"_"&amp;$AZ$7,データシート1!$A:$BS,MATCH("cb_"&amp;BI$12,データシート1!$A$1:$BS$1,0),0)</f>
        <v>0</v>
      </c>
      <c r="BJ29" s="40">
        <f>VLOOKUP($BC29&amp;"_"&amp;$AZ$7,データシート1!$A:$BS,MATCH("cb_"&amp;BJ$12,データシート1!$A$1:$BS$1,0),0)</f>
        <v>10976</v>
      </c>
      <c r="BK29" s="40">
        <f t="shared" si="3"/>
        <v>179391.50000000023</v>
      </c>
      <c r="BL29" s="42"/>
      <c r="BM29" s="960" t="str">
        <f t="shared" si="4"/>
        <v>15100</v>
      </c>
      <c r="BN29" s="123" t="str">
        <f t="shared" si="5"/>
        <v>新潟市</v>
      </c>
      <c r="BO29" s="40">
        <f>BE29*VLOOKUP(BO$12,別紙!$B$4:$E$10,MATCH("設備利用率",別紙!$B$4:$E$4,0),0)/100*8760/10^3</f>
        <v>53362.135680000429</v>
      </c>
      <c r="BP29" s="40">
        <f>BF29*VLOOKUP(BP$12,別紙!$B$4:$E$10,MATCH("設備利用率",別紙!$B$4:$E$4,0),0)/100*8760/10^3</f>
        <v>163834.80490799982</v>
      </c>
      <c r="BQ29" s="40">
        <f>BG29*VLOOKUP(BQ$12,別紙!$B$4:$E$10,MATCH("設備利用率",別紙!$B$4:$E$4,0),0)/100*8760/10^3</f>
        <v>182.92281600000001</v>
      </c>
      <c r="BR29" s="40">
        <f>BH29*VLOOKUP(BR$12,別紙!$B$4:$E$10,MATCH("設備利用率",別紙!$B$4:$E$4,0),0)/100*8760/10^3</f>
        <v>47.304000000000002</v>
      </c>
      <c r="BS29" s="40">
        <f>BI29*VLOOKUP(BS$12,別紙!$B$4:$E$10,MATCH("設備利用率",別紙!$B$4:$E$4,0),0)/100*8760/10^3</f>
        <v>0</v>
      </c>
      <c r="BT29" s="40">
        <f>BJ29*VLOOKUP(BT$12,別紙!$B$4:$E$10,MATCH("設備利用率",別紙!$B$4:$E$4,0),0)/100*8760/10^3</f>
        <v>76919.808000000005</v>
      </c>
      <c r="BU29" s="40">
        <f t="shared" si="6"/>
        <v>294346.97540400026</v>
      </c>
      <c r="BV29" s="42"/>
      <c r="BW29" s="38" t="str">
        <f t="shared" si="7"/>
        <v>15100</v>
      </c>
      <c r="BX29" s="38" t="str">
        <f t="shared" si="8"/>
        <v>新潟市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4630673.013714035</v>
      </c>
      <c r="BZ29" s="42"/>
      <c r="CA29" s="38" t="str">
        <f t="shared" si="9"/>
        <v>15100</v>
      </c>
      <c r="CB29" s="38" t="str">
        <f t="shared" si="10"/>
        <v>新潟市</v>
      </c>
      <c r="CC29" s="260">
        <f t="shared" si="11"/>
        <v>1.1523624216602002E-2</v>
      </c>
      <c r="CD29" s="260">
        <f t="shared" ref="CD29:CD60" si="16">BP29/$BY29</f>
        <v>3.5380344157921004E-2</v>
      </c>
      <c r="CE29" s="260">
        <f t="shared" ref="CE29:CE60" si="17">BQ29/$BY29</f>
        <v>3.950242555634189E-5</v>
      </c>
      <c r="CF29" s="260">
        <f t="shared" ref="CF29:CF60" si="18">BR29/$BY29</f>
        <v>1.0215361754091937E-5</v>
      </c>
      <c r="CG29" s="260">
        <f t="shared" ref="CG29:CG60" si="19">BS29/$BY29</f>
        <v>0</v>
      </c>
      <c r="CH29" s="260">
        <f t="shared" ref="CH29:CH60" si="20">BT29/$BY29</f>
        <v>1.6610934905616756E-2</v>
      </c>
      <c r="CI29" s="260">
        <f t="shared" si="12"/>
        <v>6.35646210674502E-2</v>
      </c>
      <c r="CK29" s="20" t="str">
        <f t="shared" si="13"/>
        <v>15100</v>
      </c>
      <c r="CL29" s="20" t="str">
        <f t="shared" si="14"/>
        <v>新潟市</v>
      </c>
      <c r="CM29" s="20">
        <f>VLOOKUP($CK29&amp;"_"&amp;$AZ$7,データシート1!$A:$BS,MATCH("ca_太陽光発電（10kW未満）",データシート1!$A$1:$BS$1,0),0)</f>
        <v>9727</v>
      </c>
      <c r="CN29" s="20">
        <f>VLOOKUP($CK29&amp;"_"&amp;$AZ$5,データシート1!$A:$BS,MATCH("ab_家庭",データシート1!$A$1:$BS$1,0),0)</f>
        <v>345556</v>
      </c>
      <c r="CO29" s="260">
        <f t="shared" si="15"/>
        <v>2.8148838393776986E-2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13120</v>
      </c>
      <c r="AY30" s="20" t="str">
        <f>IF(IFERROR(比較地域マスタ!$Z23,"")=0,"",IFERROR(比較地域マスタ!$Z23,""))</f>
        <v>練馬区</v>
      </c>
      <c r="BC30" s="960" t="str">
        <f t="shared" si="0"/>
        <v>13120</v>
      </c>
      <c r="BD30" s="123" t="str">
        <f t="shared" si="2"/>
        <v>練馬区</v>
      </c>
      <c r="BE30" s="40">
        <f>VLOOKUP($BC30&amp;"_"&amp;$AZ$7,データシート1!$A:$BS,MATCH("cb_"&amp;BE$12,データシート1!$A$1:$BS$1,0),0)</f>
        <v>29179.499999999956</v>
      </c>
      <c r="BF30" s="40">
        <f>VLOOKUP($BC30&amp;"_"&amp;$AZ$7,データシート1!$A:$BS,MATCH("cb_"&amp;BF$12,データシート1!$A$1:$BS$1,0),0)</f>
        <v>6199.6999999999944</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14873.294</v>
      </c>
      <c r="BK30" s="40">
        <f t="shared" si="3"/>
        <v>50252.493999999955</v>
      </c>
      <c r="BL30" s="42"/>
      <c r="BM30" s="960" t="str">
        <f t="shared" si="4"/>
        <v>13120</v>
      </c>
      <c r="BN30" s="123" t="str">
        <f t="shared" si="5"/>
        <v>練馬区</v>
      </c>
      <c r="BO30" s="40">
        <f>BE30*VLOOKUP(BO$12,別紙!$B$4:$E$10,MATCH("設備利用率",別紙!$B$4:$E$4,0),0)/100*8760/10^3</f>
        <v>35018.901539999948</v>
      </c>
      <c r="BP30" s="40">
        <f>BF30*VLOOKUP(BP$12,別紙!$B$4:$E$10,MATCH("設備利用率",別紙!$B$4:$E$4,0),0)/100*8760/10^3</f>
        <v>8200.7151719999929</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104232.044352</v>
      </c>
      <c r="BU30" s="40">
        <f t="shared" si="6"/>
        <v>147451.66106399993</v>
      </c>
      <c r="BV30" s="42"/>
      <c r="BW30" s="38" t="str">
        <f t="shared" si="7"/>
        <v>13120</v>
      </c>
      <c r="BX30" s="38" t="str">
        <f t="shared" si="8"/>
        <v>練馬区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2350677.0729767</v>
      </c>
      <c r="BZ30" s="42"/>
      <c r="CA30" s="38" t="str">
        <f t="shared" si="9"/>
        <v>13120</v>
      </c>
      <c r="CB30" s="38" t="str">
        <f t="shared" si="10"/>
        <v>練馬区</v>
      </c>
      <c r="CC30" s="260">
        <f t="shared" si="11"/>
        <v>1.4897368057303998E-2</v>
      </c>
      <c r="CD30" s="260">
        <f t="shared" si="16"/>
        <v>3.488660891057782E-3</v>
      </c>
      <c r="CE30" s="260">
        <f t="shared" si="17"/>
        <v>0</v>
      </c>
      <c r="CF30" s="260">
        <f t="shared" si="18"/>
        <v>0</v>
      </c>
      <c r="CG30" s="260">
        <f t="shared" si="19"/>
        <v>0</v>
      </c>
      <c r="CH30" s="260">
        <f t="shared" si="20"/>
        <v>4.4341285985322214E-2</v>
      </c>
      <c r="CI30" s="260">
        <f t="shared" si="12"/>
        <v>6.2727314933683984E-2</v>
      </c>
      <c r="CK30" s="20" t="str">
        <f t="shared" si="13"/>
        <v>13120</v>
      </c>
      <c r="CL30" s="20" t="str">
        <f t="shared" si="14"/>
        <v>練馬区</v>
      </c>
      <c r="CM30" s="20">
        <f>VLOOKUP($CK30&amp;"_"&amp;$AZ$7,データシート1!$A:$BS,MATCH("ca_太陽光発電（10kW未満）",データシート1!$A$1:$BS$1,0),0)</f>
        <v>7560</v>
      </c>
      <c r="CN30" s="20">
        <f>VLOOKUP($CK30&amp;"_"&amp;$AZ$5,データシート1!$A:$BS,MATCH("ab_家庭",データシート1!$A$1:$BS$1,0),0)</f>
        <v>381830</v>
      </c>
      <c r="CO30" s="260">
        <f t="shared" si="15"/>
        <v>1.9799387161825943E-2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43100</v>
      </c>
      <c r="AY31" s="20" t="str">
        <f>IF(IFERROR(比較地域マスタ!$Z24,"")=0,"",IFERROR(比較地域マスタ!$Z24,""))</f>
        <v>熊本市</v>
      </c>
      <c r="BC31" s="960" t="str">
        <f t="shared" si="0"/>
        <v>43100</v>
      </c>
      <c r="BD31" s="123" t="str">
        <f t="shared" si="2"/>
        <v>熊本市</v>
      </c>
      <c r="BE31" s="40">
        <f>VLOOKUP($BC31&amp;"_"&amp;$AZ$7,データシート1!$A:$BS,MATCH("cb_"&amp;BE$12,データシート1!$A$1:$BS$1,0),0)</f>
        <v>101073.85499999781</v>
      </c>
      <c r="BF31" s="40">
        <f>VLOOKUP($BC31&amp;"_"&amp;$AZ$7,データシート1!$A:$BS,MATCH("cb_"&amp;BF$12,データシート1!$A$1:$BS$1,0),0)</f>
        <v>151292.83000000005</v>
      </c>
      <c r="BG31" s="40">
        <f>VLOOKUP($BC31&amp;"_"&amp;$AZ$7,データシート1!$A:$BS,MATCH("cb_"&amp;BG$12,データシート1!$A$1:$BS$1,0),0)</f>
        <v>0</v>
      </c>
      <c r="BH31" s="40">
        <f>VLOOKUP($BC31&amp;"_"&amp;$AZ$7,データシート1!$A:$BS,MATCH("cb_"&amp;BH$12,データシート1!$A$1:$BS$1,0),0)</f>
        <v>65.5</v>
      </c>
      <c r="BI31" s="40">
        <f>VLOOKUP($BC31&amp;"_"&amp;$AZ$7,データシート1!$A:$BS,MATCH("cb_"&amp;BI$12,データシート1!$A$1:$BS$1,0),0)</f>
        <v>0</v>
      </c>
      <c r="BJ31" s="40">
        <f>VLOOKUP($BC31&amp;"_"&amp;$AZ$7,データシート1!$A:$BS,MATCH("cb_"&amp;BJ$12,データシート1!$A$1:$BS$1,0),0)</f>
        <v>3300</v>
      </c>
      <c r="BK31" s="40">
        <f t="shared" si="3"/>
        <v>255732.18499999784</v>
      </c>
      <c r="BL31" s="42"/>
      <c r="BM31" s="960" t="str">
        <f t="shared" si="4"/>
        <v>43100</v>
      </c>
      <c r="BN31" s="123" t="str">
        <f t="shared" si="5"/>
        <v>熊本市</v>
      </c>
      <c r="BO31" s="40">
        <f>BE31*VLOOKUP(BO$12,別紙!$B$4:$E$10,MATCH("設備利用率",別紙!$B$4:$E$4,0),0)/100*8760/10^3</f>
        <v>121300.75486259736</v>
      </c>
      <c r="BP31" s="40">
        <f>BF31*VLOOKUP(BP$12,別紙!$B$4:$E$10,MATCH("設備利用率",別紙!$B$4:$E$4,0),0)/100*8760/10^3</f>
        <v>200124.10381080001</v>
      </c>
      <c r="BQ31" s="40">
        <f>BG31*VLOOKUP(BQ$12,別紙!$B$4:$E$10,MATCH("設備利用率",別紙!$B$4:$E$4,0),0)/100*8760/10^3</f>
        <v>0</v>
      </c>
      <c r="BR31" s="40">
        <f>BH31*VLOOKUP(BR$12,別紙!$B$4:$E$10,MATCH("設備利用率",別紙!$B$4:$E$4,0),0)/100*8760/10^3</f>
        <v>344.26799999999997</v>
      </c>
      <c r="BS31" s="40">
        <f>BI31*VLOOKUP(BS$12,別紙!$B$4:$E$10,MATCH("設備利用率",別紙!$B$4:$E$4,0),0)/100*8760/10^3</f>
        <v>0</v>
      </c>
      <c r="BT31" s="40">
        <f>BJ31*VLOOKUP(BT$12,別紙!$B$4:$E$10,MATCH("設備利用率",別紙!$B$4:$E$4,0),0)/100*8760/10^3</f>
        <v>23126.400000000001</v>
      </c>
      <c r="BU31" s="40">
        <f t="shared" si="6"/>
        <v>344895.52667339734</v>
      </c>
      <c r="BV31" s="42"/>
      <c r="BW31" s="38" t="str">
        <f t="shared" si="7"/>
        <v>43100</v>
      </c>
      <c r="BX31" s="38" t="str">
        <f t="shared" si="8"/>
        <v>熊本市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3834463.9991786047</v>
      </c>
      <c r="BZ31" s="42"/>
      <c r="CA31" s="38" t="str">
        <f t="shared" si="9"/>
        <v>43100</v>
      </c>
      <c r="CB31" s="38" t="str">
        <f t="shared" si="10"/>
        <v>熊本市</v>
      </c>
      <c r="CC31" s="260">
        <f t="shared" si="11"/>
        <v>3.1634344432124456E-2</v>
      </c>
      <c r="CD31" s="260">
        <f t="shared" si="16"/>
        <v>5.2190893917290489E-2</v>
      </c>
      <c r="CE31" s="260">
        <f t="shared" si="17"/>
        <v>0</v>
      </c>
      <c r="CF31" s="260">
        <f t="shared" si="18"/>
        <v>8.9782561545432931E-5</v>
      </c>
      <c r="CG31" s="260">
        <f t="shared" si="19"/>
        <v>0</v>
      </c>
      <c r="CH31" s="260">
        <f t="shared" si="20"/>
        <v>6.0311949740443505E-3</v>
      </c>
      <c r="CI31" s="260">
        <f t="shared" si="12"/>
        <v>8.9946215885004718E-2</v>
      </c>
      <c r="CK31" s="20" t="str">
        <f t="shared" si="13"/>
        <v>43100</v>
      </c>
      <c r="CL31" s="20" t="str">
        <f t="shared" si="14"/>
        <v>熊本市</v>
      </c>
      <c r="CM31" s="20">
        <f>VLOOKUP($CK31&amp;"_"&amp;$AZ$7,データシート1!$A:$BS,MATCH("ca_太陽光発電（10kW未満）",データシート1!$A$1:$BS$1,0),0)</f>
        <v>19663</v>
      </c>
      <c r="CN31" s="20">
        <f>VLOOKUP($CK31&amp;"_"&amp;$AZ$5,データシート1!$A:$BS,MATCH("ab_家庭",データシート1!$A$1:$BS$1,0),0)</f>
        <v>349886</v>
      </c>
      <c r="CO31" s="260">
        <f t="shared" si="15"/>
        <v>5.6198304590638092E-2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13111</v>
      </c>
      <c r="AY32" s="20" t="str">
        <f>IF(IFERROR(比較地域マスタ!$Z25,"")=0,"",IFERROR(比較地域マスタ!$Z25,""))</f>
        <v>大田区</v>
      </c>
      <c r="AZ32" s="24"/>
      <c r="BA32" s="24"/>
      <c r="BB32" s="24"/>
      <c r="BC32" s="960" t="str">
        <f t="shared" si="0"/>
        <v>13111</v>
      </c>
      <c r="BD32" s="123" t="str">
        <f t="shared" si="2"/>
        <v>大田区</v>
      </c>
      <c r="BE32" s="40">
        <f>VLOOKUP($BC32&amp;"_"&amp;$AZ$7,データシート1!$A:$BS,MATCH("cb_"&amp;BE$12,データシート1!$A$1:$BS$1,0),0)</f>
        <v>19337.599999999944</v>
      </c>
      <c r="BF32" s="40">
        <f>VLOOKUP($BC32&amp;"_"&amp;$AZ$7,データシート1!$A:$BS,MATCH("cb_"&amp;BF$12,データシート1!$A$1:$BS$1,0),0)</f>
        <v>9803.0999999999949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16643</v>
      </c>
      <c r="BK32" s="40">
        <f t="shared" si="3"/>
        <v>45783.699999999939</v>
      </c>
      <c r="BL32" s="42"/>
      <c r="BM32" s="960" t="str">
        <f t="shared" si="4"/>
        <v>13111</v>
      </c>
      <c r="BN32" s="123" t="str">
        <f t="shared" si="5"/>
        <v>大田区</v>
      </c>
      <c r="BO32" s="40">
        <f>BE32*VLOOKUP(BO$12,別紙!$B$4:$E$10,MATCH("設備利用率",別紙!$B$4:$E$4,0),0)/100*8760/10^3</f>
        <v>23207.440511999936</v>
      </c>
      <c r="BP32" s="40">
        <f>BF32*VLOOKUP(BP$12,別紙!$B$4:$E$10,MATCH("設備利用率",別紙!$B$4:$E$4,0),0)/100*8760/10^3</f>
        <v>12967.148555999993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116634.144</v>
      </c>
      <c r="BU32" s="40">
        <f t="shared" si="6"/>
        <v>152808.73306799994</v>
      </c>
      <c r="BV32" s="42"/>
      <c r="BW32" s="38" t="str">
        <f t="shared" si="7"/>
        <v>13111</v>
      </c>
      <c r="BX32" s="38" t="str">
        <f t="shared" si="8"/>
        <v>大田区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3531956.6248289193</v>
      </c>
      <c r="BZ32" s="42"/>
      <c r="CA32" s="38" t="str">
        <f t="shared" si="9"/>
        <v>13111</v>
      </c>
      <c r="CB32" s="38" t="str">
        <f t="shared" si="10"/>
        <v>大田区</v>
      </c>
      <c r="CC32" s="260">
        <f t="shared" si="11"/>
        <v>6.570703713872493E-3</v>
      </c>
      <c r="CD32" s="260">
        <f t="shared" si="16"/>
        <v>3.6713782000729112E-3</v>
      </c>
      <c r="CE32" s="260">
        <f t="shared" si="17"/>
        <v>0</v>
      </c>
      <c r="CF32" s="260">
        <f t="shared" si="18"/>
        <v>0</v>
      </c>
      <c r="CG32" s="260">
        <f t="shared" si="19"/>
        <v>0</v>
      </c>
      <c r="CH32" s="260">
        <f t="shared" si="20"/>
        <v>3.3022530112653783E-2</v>
      </c>
      <c r="CI32" s="260">
        <f t="shared" si="12"/>
        <v>4.3264612026599189E-2</v>
      </c>
      <c r="CJ32" s="24"/>
      <c r="CK32" s="20" t="str">
        <f t="shared" si="13"/>
        <v>13111</v>
      </c>
      <c r="CL32" s="20" t="str">
        <f t="shared" si="14"/>
        <v>大田区</v>
      </c>
      <c r="CM32" s="20">
        <f>VLOOKUP($CK32&amp;"_"&amp;$AZ$7,データシート1!$A:$BS,MATCH("ca_太陽光発電（10kW未満）",データシート1!$A$1:$BS$1,0),0)</f>
        <v>4894</v>
      </c>
      <c r="CN32" s="20">
        <f>VLOOKUP($CK32&amp;"_"&amp;$AZ$5,データシート1!$A:$BS,MATCH("ab_家庭",データシート1!$A$1:$BS$1,0),0)</f>
        <v>398254</v>
      </c>
      <c r="CO32" s="260">
        <f t="shared" si="15"/>
        <v>1.2288639913221211E-2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14150</v>
      </c>
      <c r="AY33" s="20" t="str">
        <f>IF(IFERROR(比較地域マスタ!$Z26,"")=0,"",IFERROR(比較地域マスタ!$Z26,""))</f>
        <v>相模原市</v>
      </c>
      <c r="BC33" s="960" t="str">
        <f t="shared" si="0"/>
        <v>14150</v>
      </c>
      <c r="BD33" s="123" t="str">
        <f t="shared" si="2"/>
        <v>相模原市</v>
      </c>
      <c r="BE33" s="40">
        <f>VLOOKUP($BC33&amp;"_"&amp;$AZ$7,データシート1!$A:$BS,MATCH("cb_"&amp;BE$12,データシート1!$A$1:$BS$1,0),0)</f>
        <v>45540.000000000546</v>
      </c>
      <c r="BF33" s="40">
        <f>VLOOKUP($BC33&amp;"_"&amp;$AZ$7,データシート1!$A:$BS,MATCH("cb_"&amp;BF$12,データシート1!$A$1:$BS$1,0),0)</f>
        <v>40165.00000000008</v>
      </c>
      <c r="BG33" s="40">
        <f>VLOOKUP($BC33&amp;"_"&amp;$AZ$7,データシート1!$A:$BS,MATCH("cb_"&amp;BG$12,データシート1!$A$1:$BS$1,0),0)</f>
        <v>0</v>
      </c>
      <c r="BH33" s="40">
        <f>VLOOKUP($BC33&amp;"_"&amp;$AZ$7,データシート1!$A:$BS,MATCH("cb_"&amp;BH$12,データシート1!$A$1:$BS$1,0),0)</f>
        <v>121</v>
      </c>
      <c r="BI33" s="40">
        <f>VLOOKUP($BC33&amp;"_"&amp;$AZ$7,データシート1!$A:$BS,MATCH("cb_"&amp;BI$12,データシート1!$A$1:$BS$1,0),0)</f>
        <v>0</v>
      </c>
      <c r="BJ33" s="40">
        <f>VLOOKUP($BC33&amp;"_"&amp;$AZ$7,データシート1!$A:$BS,MATCH("cb_"&amp;BJ$12,データシート1!$A$1:$BS$1,0),0)</f>
        <v>5200</v>
      </c>
      <c r="BK33" s="40">
        <f t="shared" si="3"/>
        <v>91026.000000000626</v>
      </c>
      <c r="BL33" s="42"/>
      <c r="BM33" s="960" t="str">
        <f t="shared" si="4"/>
        <v>14150</v>
      </c>
      <c r="BN33" s="123" t="str">
        <f t="shared" si="5"/>
        <v>相模原市</v>
      </c>
      <c r="BO33" s="40">
        <f>BE33*VLOOKUP(BO$12,別紙!$B$4:$E$10,MATCH("設備利用率",別紙!$B$4:$E$4,0),0)/100*8760/10^3</f>
        <v>54653.464800000649</v>
      </c>
      <c r="BP33" s="40">
        <f>BF33*VLOOKUP(BP$12,別紙!$B$4:$E$10,MATCH("設備利用率",別紙!$B$4:$E$4,0),0)/100*8760/10^3</f>
        <v>53128.655400000105</v>
      </c>
      <c r="BQ33" s="40">
        <f>BG33*VLOOKUP(BQ$12,別紙!$B$4:$E$10,MATCH("設備利用率",別紙!$B$4:$E$4,0),0)/100*8760/10^3</f>
        <v>0</v>
      </c>
      <c r="BR33" s="40">
        <f>BH33*VLOOKUP(BR$12,別紙!$B$4:$E$10,MATCH("設備利用率",別紙!$B$4:$E$4,0),0)/100*8760/10^3</f>
        <v>635.976</v>
      </c>
      <c r="BS33" s="40">
        <f>BI33*VLOOKUP(BS$12,別紙!$B$4:$E$10,MATCH("設備利用率",別紙!$B$4:$E$4,0),0)/100*8760/10^3</f>
        <v>0</v>
      </c>
      <c r="BT33" s="40">
        <f>BJ33*VLOOKUP(BT$12,別紙!$B$4:$E$10,MATCH("設備利用率",別紙!$B$4:$E$4,0),0)/100*8760/10^3</f>
        <v>36441.599999999999</v>
      </c>
      <c r="BU33" s="40">
        <f t="shared" si="6"/>
        <v>144859.69620000076</v>
      </c>
      <c r="BV33" s="42"/>
      <c r="BW33" s="38" t="str">
        <f t="shared" si="7"/>
        <v>14150</v>
      </c>
      <c r="BX33" s="38" t="str">
        <f t="shared" si="8"/>
        <v>相模原市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3354742.5279085669</v>
      </c>
      <c r="BZ33" s="42"/>
      <c r="CA33" s="38" t="str">
        <f t="shared" si="9"/>
        <v>14150</v>
      </c>
      <c r="CB33" s="38" t="str">
        <f t="shared" si="10"/>
        <v>相模原市</v>
      </c>
      <c r="CC33" s="260">
        <f t="shared" si="11"/>
        <v>1.6291403690545821E-2</v>
      </c>
      <c r="CD33" s="260">
        <f t="shared" si="16"/>
        <v>1.5836880165322816E-2</v>
      </c>
      <c r="CE33" s="260">
        <f t="shared" si="17"/>
        <v>0</v>
      </c>
      <c r="CF33" s="260">
        <f t="shared" si="18"/>
        <v>1.8957520426954609E-4</v>
      </c>
      <c r="CG33" s="260">
        <f t="shared" si="19"/>
        <v>0</v>
      </c>
      <c r="CH33" s="260">
        <f t="shared" si="20"/>
        <v>1.0862711429219169E-2</v>
      </c>
      <c r="CI33" s="260">
        <f t="shared" si="12"/>
        <v>4.3180570489357355E-2</v>
      </c>
      <c r="CK33" s="20" t="str">
        <f t="shared" si="13"/>
        <v>14150</v>
      </c>
      <c r="CL33" s="20" t="str">
        <f t="shared" si="14"/>
        <v>相模原市</v>
      </c>
      <c r="CM33" s="20">
        <f>VLOOKUP($CK33&amp;"_"&amp;$AZ$7,データシート1!$A:$BS,MATCH("ca_太陽光発電（10kW未満）",データシート1!$A$1:$BS$1,0),0)</f>
        <v>10561</v>
      </c>
      <c r="CN33" s="20">
        <f>VLOOKUP($CK33&amp;"_"&amp;$AZ$5,データシート1!$A:$BS,MATCH("ab_家庭",データシート1!$A$1:$BS$1,0),0)</f>
        <v>347233</v>
      </c>
      <c r="CO33" s="260">
        <f t="shared" si="15"/>
        <v>3.0414735926596839E-2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33100</v>
      </c>
      <c r="AY34" s="20" t="str">
        <f>IF(IFERROR(比較地域マスタ!$Z27,"")=0,"",IFERROR(比較地域マスタ!$Z27,""))</f>
        <v>岡山市</v>
      </c>
      <c r="BC34" s="960" t="str">
        <f t="shared" si="0"/>
        <v>33100</v>
      </c>
      <c r="BD34" s="123" t="str">
        <f t="shared" si="2"/>
        <v>岡山市</v>
      </c>
      <c r="BE34" s="40">
        <f>VLOOKUP($BC34&amp;"_"&amp;$AZ$7,データシート1!$A:$BS,MATCH("cb_"&amp;BE$12,データシート1!$A$1:$BS$1,0),0)</f>
        <v>81146.970000000438</v>
      </c>
      <c r="BF34" s="40">
        <f>VLOOKUP($BC34&amp;"_"&amp;$AZ$7,データシート1!$A:$BS,MATCH("cb_"&amp;BF$12,データシート1!$A$1:$BS$1,0),0)</f>
        <v>271917.88699999911</v>
      </c>
      <c r="BG34" s="40">
        <f>VLOOKUP($BC34&amp;"_"&amp;$AZ$7,データシート1!$A:$BS,MATCH("cb_"&amp;BG$12,データシート1!$A$1:$BS$1,0),0)</f>
        <v>0</v>
      </c>
      <c r="BH34" s="40">
        <f>VLOOKUP($BC34&amp;"_"&amp;$AZ$7,データシート1!$A:$BS,MATCH("cb_"&amp;BH$12,データシート1!$A$1:$BS$1,0),0)</f>
        <v>110</v>
      </c>
      <c r="BI34" s="40">
        <f>VLOOKUP($BC34&amp;"_"&amp;$AZ$7,データシート1!$A:$BS,MATCH("cb_"&amp;BI$12,データシート1!$A$1:$BS$1,0),0)</f>
        <v>0</v>
      </c>
      <c r="BJ34" s="40">
        <f>VLOOKUP($BC34&amp;"_"&amp;$AZ$7,データシート1!$A:$BS,MATCH("cb_"&amp;BJ$12,データシート1!$A$1:$BS$1,0),0)</f>
        <v>8486.2000000000007</v>
      </c>
      <c r="BK34" s="40">
        <f t="shared" si="3"/>
        <v>361661.05699999956</v>
      </c>
      <c r="BL34" s="42"/>
      <c r="BM34" s="960" t="str">
        <f t="shared" si="4"/>
        <v>33100</v>
      </c>
      <c r="BN34" s="123" t="str">
        <f t="shared" si="5"/>
        <v>岡山市</v>
      </c>
      <c r="BO34" s="40">
        <f>BE34*VLOOKUP(BO$12,別紙!$B$4:$E$10,MATCH("設備利用率",別紙!$B$4:$E$4,0),0)/100*8760/10^3</f>
        <v>97386.101636400519</v>
      </c>
      <c r="BP34" s="40">
        <f>BF34*VLOOKUP(BP$12,別紙!$B$4:$E$10,MATCH("設備利用率",別紙!$B$4:$E$4,0),0)/100*8760/10^3</f>
        <v>359682.10420811881</v>
      </c>
      <c r="BQ34" s="40">
        <f>BG34*VLOOKUP(BQ$12,別紙!$B$4:$E$10,MATCH("設備利用率",別紙!$B$4:$E$4,0),0)/100*8760/10^3</f>
        <v>0</v>
      </c>
      <c r="BR34" s="40">
        <f>BH34*VLOOKUP(BR$12,別紙!$B$4:$E$10,MATCH("設備利用率",別紙!$B$4:$E$4,0),0)/100*8760/10^3</f>
        <v>578.16</v>
      </c>
      <c r="BS34" s="40">
        <f>BI34*VLOOKUP(BS$12,別紙!$B$4:$E$10,MATCH("設備利用率",別紙!$B$4:$E$4,0),0)/100*8760/10^3</f>
        <v>0</v>
      </c>
      <c r="BT34" s="40">
        <f>BJ34*VLOOKUP(BT$12,別紙!$B$4:$E$10,MATCH("設備利用率",別紙!$B$4:$E$4,0),0)/100*8760/10^3</f>
        <v>59471.289600000004</v>
      </c>
      <c r="BU34" s="40">
        <f t="shared" si="6"/>
        <v>517117.6554445193</v>
      </c>
      <c r="BV34" s="42"/>
      <c r="BW34" s="38" t="str">
        <f t="shared" si="7"/>
        <v>33100</v>
      </c>
      <c r="BX34" s="38" t="str">
        <f t="shared" si="8"/>
        <v>岡山市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4806512.6488531986</v>
      </c>
      <c r="BZ34" s="42"/>
      <c r="CA34" s="38" t="str">
        <f t="shared" si="9"/>
        <v>33100</v>
      </c>
      <c r="CB34" s="38" t="str">
        <f t="shared" si="10"/>
        <v>岡山市</v>
      </c>
      <c r="CC34" s="260">
        <f t="shared" si="11"/>
        <v>2.0261280631319295E-2</v>
      </c>
      <c r="CD34" s="260">
        <f t="shared" si="16"/>
        <v>7.4832239189870128E-2</v>
      </c>
      <c r="CE34" s="260">
        <f t="shared" si="17"/>
        <v>0</v>
      </c>
      <c r="CF34" s="260">
        <f t="shared" si="18"/>
        <v>1.2028679465515295E-4</v>
      </c>
      <c r="CG34" s="260">
        <f t="shared" si="19"/>
        <v>0</v>
      </c>
      <c r="CH34" s="260">
        <f t="shared" si="20"/>
        <v>1.2373064203667383E-2</v>
      </c>
      <c r="CI34" s="260">
        <f t="shared" si="12"/>
        <v>0.10758687081951196</v>
      </c>
      <c r="CK34" s="20" t="str">
        <f t="shared" si="13"/>
        <v>33100</v>
      </c>
      <c r="CL34" s="20" t="str">
        <f t="shared" si="14"/>
        <v>岡山市</v>
      </c>
      <c r="CM34" s="20">
        <f>VLOOKUP($CK34&amp;"_"&amp;$AZ$7,データシート1!$A:$BS,MATCH("ca_太陽光発電（10kW未満）",データシート1!$A$1:$BS$1,0),0)</f>
        <v>16297</v>
      </c>
      <c r="CN34" s="20">
        <f>VLOOKUP($CK34&amp;"_"&amp;$AZ$5,データシート1!$A:$BS,MATCH("ab_家庭",データシート1!$A$1:$BS$1,0),0)</f>
        <v>334975</v>
      </c>
      <c r="CO34" s="260">
        <f t="shared" si="15"/>
        <v>4.8651391894917531E-2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13121</v>
      </c>
      <c r="AY35" s="20" t="str">
        <f>IF(IFERROR(比較地域マスタ!$Z28,"")=0,"",IFERROR(比較地域マスタ!$Z28,""))</f>
        <v>足立区</v>
      </c>
      <c r="BC35" s="960" t="str">
        <f t="shared" si="0"/>
        <v>13121</v>
      </c>
      <c r="BD35" s="123" t="str">
        <f t="shared" si="2"/>
        <v>足立区</v>
      </c>
      <c r="BE35" s="40">
        <f>VLOOKUP($BC35&amp;"_"&amp;$AZ$7,データシート1!$A:$BS,MATCH("cb_"&amp;BE$12,データシート1!$A$1:$BS$1,0),0)</f>
        <v>26719.999999999905</v>
      </c>
      <c r="BF35" s="40">
        <f>VLOOKUP($BC35&amp;"_"&amp;$AZ$7,データシート1!$A:$BS,MATCH("cb_"&amp;BF$12,データシート1!$A$1:$BS$1,0),0)</f>
        <v>7172.6</v>
      </c>
      <c r="BG35" s="40">
        <f>VLOOKUP($BC35&amp;"_"&amp;$AZ$7,データシート1!$A:$BS,MATCH("cb_"&amp;BG$12,データシート1!$A$1:$BS$1,0),0)</f>
        <v>0</v>
      </c>
      <c r="BH35" s="40">
        <f>VLOOKUP($BC35&amp;"_"&amp;$AZ$7,データシート1!$A:$BS,MATCH("cb_"&amp;BH$12,データシート1!$A$1:$BS$1,0),0)</f>
        <v>49.9</v>
      </c>
      <c r="BI35" s="40">
        <f>VLOOKUP($BC35&amp;"_"&amp;$AZ$7,データシート1!$A:$BS,MATCH("cb_"&amp;BI$12,データシート1!$A$1:$BS$1,0),0)</f>
        <v>0</v>
      </c>
      <c r="BJ35" s="40">
        <f>VLOOKUP($BC35&amp;"_"&amp;$AZ$7,データシート1!$A:$BS,MATCH("cb_"&amp;BJ$12,データシート1!$A$1:$BS$1,0),0)</f>
        <v>8424</v>
      </c>
      <c r="BK35" s="40">
        <f t="shared" si="3"/>
        <v>42366.499999999905</v>
      </c>
      <c r="BL35" s="42"/>
      <c r="BM35" s="960" t="str">
        <f t="shared" si="4"/>
        <v>13121</v>
      </c>
      <c r="BN35" s="123" t="str">
        <f t="shared" si="5"/>
        <v>足立区</v>
      </c>
      <c r="BO35" s="40">
        <f>BE35*VLOOKUP(BO$12,別紙!$B$4:$E$10,MATCH("設備利用率",別紙!$B$4:$E$4,0),0)/100*8760/10^3</f>
        <v>32067.206399999883</v>
      </c>
      <c r="BP35" s="40">
        <f>BF35*VLOOKUP(BP$12,別紙!$B$4:$E$10,MATCH("設備利用率",別紙!$B$4:$E$4,0),0)/100*8760/10^3</f>
        <v>9487.6283760000024</v>
      </c>
      <c r="BQ35" s="40">
        <f>BG35*VLOOKUP(BQ$12,別紙!$B$4:$E$10,MATCH("設備利用率",別紙!$B$4:$E$4,0),0)/100*8760/10^3</f>
        <v>0</v>
      </c>
      <c r="BR35" s="40">
        <f>BH35*VLOOKUP(BR$12,別紙!$B$4:$E$10,MATCH("設備利用率",別紙!$B$4:$E$4,0),0)/100*8760/10^3</f>
        <v>262.27440000000001</v>
      </c>
      <c r="BS35" s="40">
        <f>BI35*VLOOKUP(BS$12,別紙!$B$4:$E$10,MATCH("設備利用率",別紙!$B$4:$E$4,0),0)/100*8760/10^3</f>
        <v>0</v>
      </c>
      <c r="BT35" s="40">
        <f>BJ35*VLOOKUP(BT$12,別紙!$B$4:$E$10,MATCH("設備利用率",別紙!$B$4:$E$4,0),0)/100*8760/10^3</f>
        <v>59035.392</v>
      </c>
      <c r="BU35" s="40">
        <f t="shared" si="6"/>
        <v>100852.50117599989</v>
      </c>
      <c r="BV35" s="42"/>
      <c r="BW35" s="38" t="str">
        <f t="shared" si="7"/>
        <v>13121</v>
      </c>
      <c r="BX35" s="38" t="str">
        <f t="shared" si="8"/>
        <v>足立区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2548329.3601539638</v>
      </c>
      <c r="BZ35" s="42"/>
      <c r="CA35" s="38" t="str">
        <f t="shared" si="9"/>
        <v>13121</v>
      </c>
      <c r="CB35" s="38" t="str">
        <f t="shared" si="10"/>
        <v>足立区</v>
      </c>
      <c r="CC35" s="260">
        <f t="shared" si="11"/>
        <v>1.2583619253228108E-2</v>
      </c>
      <c r="CD35" s="260">
        <f t="shared" si="16"/>
        <v>3.7230777639460167E-3</v>
      </c>
      <c r="CE35" s="260">
        <f t="shared" si="17"/>
        <v>0</v>
      </c>
      <c r="CF35" s="260">
        <f t="shared" si="18"/>
        <v>1.0292013430483492E-4</v>
      </c>
      <c r="CG35" s="260">
        <f t="shared" si="19"/>
        <v>0</v>
      </c>
      <c r="CH35" s="260">
        <f t="shared" si="20"/>
        <v>2.3166311593424967E-2</v>
      </c>
      <c r="CI35" s="260">
        <f t="shared" si="12"/>
        <v>3.9575928744903927E-2</v>
      </c>
      <c r="CK35" s="20" t="str">
        <f t="shared" si="13"/>
        <v>13121</v>
      </c>
      <c r="CL35" s="20" t="str">
        <f t="shared" si="14"/>
        <v>足立区</v>
      </c>
      <c r="CM35" s="20">
        <f>VLOOKUP($CK35&amp;"_"&amp;$AZ$7,データシート1!$A:$BS,MATCH("ca_太陽光発電（10kW未満）",データシート1!$A$1:$BS$1,0),0)</f>
        <v>7092</v>
      </c>
      <c r="CN35" s="20">
        <f>VLOOKUP($CK35&amp;"_"&amp;$AZ$5,データシート1!$A:$BS,MATCH("ab_家庭",データシート1!$A$1:$BS$1,0),0)</f>
        <v>359923</v>
      </c>
      <c r="CO35" s="260">
        <f t="shared" si="15"/>
        <v>1.9704214512548519E-2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13123</v>
      </c>
      <c r="AY36" s="20" t="str">
        <f>IF(IFERROR(比較地域マスタ!$Z29,"")=0,"",IFERROR(比較地域マスタ!$Z29,""))</f>
        <v>江戸川区</v>
      </c>
      <c r="BC36" s="960" t="str">
        <f t="shared" si="0"/>
        <v>13123</v>
      </c>
      <c r="BD36" s="123" t="str">
        <f t="shared" si="2"/>
        <v>江戸川区</v>
      </c>
      <c r="BE36" s="40">
        <f>VLOOKUP($BC36&amp;"_"&amp;$AZ$7,データシート1!$A:$BS,MATCH("cb_"&amp;BE$12,データシート1!$A$1:$BS$1,0),0)</f>
        <v>15443.199999999964</v>
      </c>
      <c r="BF36" s="40">
        <f>VLOOKUP($BC36&amp;"_"&amp;$AZ$7,データシート1!$A:$BS,MATCH("cb_"&amp;BF$12,データシート1!$A$1:$BS$1,0),0)</f>
        <v>4227.5</v>
      </c>
      <c r="BG36" s="40">
        <f>VLOOKUP($BC36&amp;"_"&amp;$AZ$7,データシート1!$A:$BS,MATCH("cb_"&amp;BG$12,データシート1!$A$1:$BS$1,0),0)</f>
        <v>0</v>
      </c>
      <c r="BH36" s="40">
        <f>VLOOKUP($BC36&amp;"_"&amp;$AZ$7,データシート1!$A:$BS,MATCH("cb_"&amp;BH$12,データシート1!$A$1:$BS$1,0),0)</f>
        <v>340</v>
      </c>
      <c r="BI36" s="40">
        <f>VLOOKUP($BC36&amp;"_"&amp;$AZ$7,データシート1!$A:$BS,MATCH("cb_"&amp;BI$12,データシート1!$A$1:$BS$1,0),0)</f>
        <v>0</v>
      </c>
      <c r="BJ36" s="40">
        <f>VLOOKUP($BC36&amp;"_"&amp;$AZ$7,データシート1!$A:$BS,MATCH("cb_"&amp;BJ$12,データシート1!$A$1:$BS$1,0),0)</f>
        <v>6765</v>
      </c>
      <c r="BK36" s="40">
        <f t="shared" si="3"/>
        <v>26775.699999999964</v>
      </c>
      <c r="BL36" s="42"/>
      <c r="BM36" s="960" t="str">
        <f t="shared" si="4"/>
        <v>13123</v>
      </c>
      <c r="BN36" s="123" t="str">
        <f t="shared" si="5"/>
        <v>江戸川区</v>
      </c>
      <c r="BO36" s="40">
        <f>BE36*VLOOKUP(BO$12,別紙!$B$4:$E$10,MATCH("設備利用率",別紙!$B$4:$E$4,0),0)/100*8760/10^3</f>
        <v>18533.69318399996</v>
      </c>
      <c r="BP36" s="40">
        <f>BF36*VLOOKUP(BP$12,別紙!$B$4:$E$10,MATCH("設備利用率",別紙!$B$4:$E$4,0),0)/100*8760/10^3</f>
        <v>5591.9678999999996</v>
      </c>
      <c r="BQ36" s="40">
        <f>BG36*VLOOKUP(BQ$12,別紙!$B$4:$E$10,MATCH("設備利用率",別紙!$B$4:$E$4,0),0)/100*8760/10^3</f>
        <v>0</v>
      </c>
      <c r="BR36" s="40">
        <f>BH36*VLOOKUP(BR$12,別紙!$B$4:$E$10,MATCH("設備利用率",別紙!$B$4:$E$4,0),0)/100*8760/10^3</f>
        <v>1787.04</v>
      </c>
      <c r="BS36" s="40">
        <f>BI36*VLOOKUP(BS$12,別紙!$B$4:$E$10,MATCH("設備利用率",別紙!$B$4:$E$4,0),0)/100*8760/10^3</f>
        <v>0</v>
      </c>
      <c r="BT36" s="40">
        <f>BJ36*VLOOKUP(BT$12,別紙!$B$4:$E$10,MATCH("設備利用率",別紙!$B$4:$E$4,0),0)/100*8760/10^3</f>
        <v>47409.120000000003</v>
      </c>
      <c r="BU36" s="40">
        <f t="shared" si="6"/>
        <v>73321.821083999967</v>
      </c>
      <c r="BV36" s="42"/>
      <c r="BW36" s="38" t="str">
        <f t="shared" si="7"/>
        <v>13123</v>
      </c>
      <c r="BX36" s="38" t="str">
        <f t="shared" si="8"/>
        <v>江戸川区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2310055.9374252046</v>
      </c>
      <c r="BZ36" s="42"/>
      <c r="CA36" s="38" t="str">
        <f t="shared" si="9"/>
        <v>13123</v>
      </c>
      <c r="CB36" s="38" t="str">
        <f t="shared" si="10"/>
        <v>江戸川区</v>
      </c>
      <c r="CC36" s="260">
        <f t="shared" si="11"/>
        <v>8.0230495217607899E-3</v>
      </c>
      <c r="CD36" s="260">
        <f t="shared" si="16"/>
        <v>2.4207067064500715E-3</v>
      </c>
      <c r="CE36" s="260">
        <f t="shared" si="17"/>
        <v>0</v>
      </c>
      <c r="CF36" s="260">
        <f t="shared" si="18"/>
        <v>7.7359165682881271E-4</v>
      </c>
      <c r="CG36" s="260">
        <f t="shared" si="19"/>
        <v>0</v>
      </c>
      <c r="CH36" s="260">
        <f t="shared" si="20"/>
        <v>2.0522931601752621E-2</v>
      </c>
      <c r="CI36" s="260">
        <f t="shared" si="12"/>
        <v>3.1740279486792297E-2</v>
      </c>
      <c r="CK36" s="20" t="str">
        <f t="shared" si="13"/>
        <v>13123</v>
      </c>
      <c r="CL36" s="20" t="str">
        <f t="shared" si="14"/>
        <v>江戸川区</v>
      </c>
      <c r="CM36" s="20">
        <f>VLOOKUP($CK36&amp;"_"&amp;$AZ$7,データシート1!$A:$BS,MATCH("ca_太陽光発電（10kW未満）",データシート1!$A$1:$BS$1,0),0)</f>
        <v>4030</v>
      </c>
      <c r="CN36" s="20">
        <f>VLOOKUP($CK36&amp;"_"&amp;$AZ$5,データシート1!$A:$BS,MATCH("ab_家庭",データシート1!$A$1:$BS$1,0),0)</f>
        <v>345803</v>
      </c>
      <c r="CO36" s="260">
        <f t="shared" si="15"/>
        <v>1.1654034233364084E-2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22100</v>
      </c>
      <c r="AY37" s="20" t="str">
        <f>IF(IFERROR(比較地域マスタ!$Z30,"")=0,"",IFERROR(比較地域マスタ!$Z30,""))</f>
        <v>静岡市</v>
      </c>
      <c r="BC37" s="960" t="str">
        <f t="shared" si="0"/>
        <v>22100</v>
      </c>
      <c r="BD37" s="123" t="str">
        <f t="shared" si="2"/>
        <v>静岡市</v>
      </c>
      <c r="BE37" s="40">
        <f>VLOOKUP($BC37&amp;"_"&amp;$AZ$7,データシート1!$A:$BS,MATCH("cb_"&amp;BE$12,データシート1!$A$1:$BS$1,0),0)</f>
        <v>105272.70000000083</v>
      </c>
      <c r="BF37" s="40">
        <f>VLOOKUP($BC37&amp;"_"&amp;$AZ$7,データシート1!$A:$BS,MATCH("cb_"&amp;BF$12,データシート1!$A$1:$BS$1,0),0)</f>
        <v>96922.099999999482</v>
      </c>
      <c r="BG37" s="40">
        <f>VLOOKUP($BC37&amp;"_"&amp;$AZ$7,データシート1!$A:$BS,MATCH("cb_"&amp;BG$12,データシート1!$A$1:$BS$1,0),0)</f>
        <v>3.2</v>
      </c>
      <c r="BH37" s="40">
        <f>VLOOKUP($BC37&amp;"_"&amp;$AZ$7,データシート1!$A:$BS,MATCH("cb_"&amp;BH$12,データシート1!$A$1:$BS$1,0),0)</f>
        <v>435.9</v>
      </c>
      <c r="BI37" s="40">
        <f>VLOOKUP($BC37&amp;"_"&amp;$AZ$7,データシート1!$A:$BS,MATCH("cb_"&amp;BI$12,データシート1!$A$1:$BS$1,0),0)</f>
        <v>0</v>
      </c>
      <c r="BJ37" s="40">
        <f>VLOOKUP($BC37&amp;"_"&amp;$AZ$7,データシート1!$A:$BS,MATCH("cb_"&amp;BJ$12,データシート1!$A$1:$BS$1,0),0)</f>
        <v>7380</v>
      </c>
      <c r="BK37" s="40">
        <f t="shared" si="3"/>
        <v>210013.90000000031</v>
      </c>
      <c r="BL37" s="42"/>
      <c r="BM37" s="960" t="str">
        <f t="shared" si="4"/>
        <v>22100</v>
      </c>
      <c r="BN37" s="123" t="str">
        <f t="shared" si="5"/>
        <v>静岡市</v>
      </c>
      <c r="BO37" s="40">
        <f>BE37*VLOOKUP(BO$12,別紙!$B$4:$E$10,MATCH("設備利用率",別紙!$B$4:$E$4,0),0)/100*8760/10^3</f>
        <v>126339.87272400099</v>
      </c>
      <c r="BP37" s="40">
        <f>BF37*VLOOKUP(BP$12,別紙!$B$4:$E$10,MATCH("設備利用率",別紙!$B$4:$E$4,0),0)/100*8760/10^3</f>
        <v>128204.67699599931</v>
      </c>
      <c r="BQ37" s="40">
        <f>BG37*VLOOKUP(BQ$12,別紙!$B$4:$E$10,MATCH("設備利用率",別紙!$B$4:$E$4,0),0)/100*8760/10^3</f>
        <v>6.9519360000000008</v>
      </c>
      <c r="BR37" s="40">
        <f>BH37*VLOOKUP(BR$12,別紙!$B$4:$E$10,MATCH("設備利用率",別紙!$B$4:$E$4,0),0)/100*8760/10^3</f>
        <v>2291.0904000000005</v>
      </c>
      <c r="BS37" s="40">
        <f>BI37*VLOOKUP(BS$12,別紙!$B$4:$E$10,MATCH("設備利用率",別紙!$B$4:$E$4,0),0)/100*8760/10^3</f>
        <v>0</v>
      </c>
      <c r="BT37" s="40">
        <f>BJ37*VLOOKUP(BT$12,別紙!$B$4:$E$10,MATCH("設備利用率",別紙!$B$4:$E$4,0),0)/100*8760/10^3</f>
        <v>51719.040000000001</v>
      </c>
      <c r="BU37" s="40">
        <f t="shared" si="6"/>
        <v>308561.63205600029</v>
      </c>
      <c r="BV37" s="42"/>
      <c r="BW37" s="38" t="str">
        <f t="shared" si="7"/>
        <v>22100</v>
      </c>
      <c r="BX37" s="38" t="str">
        <f t="shared" si="8"/>
        <v>静岡市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4739995.6927684844</v>
      </c>
      <c r="BZ37" s="42"/>
      <c r="CA37" s="38" t="str">
        <f t="shared" si="9"/>
        <v>22100</v>
      </c>
      <c r="CB37" s="38" t="str">
        <f t="shared" si="10"/>
        <v>静岡市</v>
      </c>
      <c r="CC37" s="260">
        <f t="shared" si="11"/>
        <v>2.6654005807800595E-2</v>
      </c>
      <c r="CD37" s="260">
        <f t="shared" si="16"/>
        <v>2.7047424788084341E-2</v>
      </c>
      <c r="CE37" s="260">
        <f t="shared" si="17"/>
        <v>1.4666544973038975E-6</v>
      </c>
      <c r="CF37" s="260">
        <f t="shared" si="18"/>
        <v>4.833528442853596E-4</v>
      </c>
      <c r="CG37" s="260">
        <f t="shared" si="19"/>
        <v>0</v>
      </c>
      <c r="CH37" s="260">
        <f t="shared" si="20"/>
        <v>1.0911199788410042E-2</v>
      </c>
      <c r="CI37" s="260">
        <f t="shared" si="12"/>
        <v>6.509744988307764E-2</v>
      </c>
      <c r="CK37" s="20" t="str">
        <f t="shared" si="13"/>
        <v>22100</v>
      </c>
      <c r="CL37" s="20" t="str">
        <f t="shared" si="14"/>
        <v>静岡市</v>
      </c>
      <c r="CM37" s="20">
        <f>VLOOKUP($CK37&amp;"_"&amp;$AZ$7,データシート1!$A:$BS,MATCH("ca_太陽光発電（10kW未満）",データシート1!$A$1:$BS$1,0),0)</f>
        <v>23877</v>
      </c>
      <c r="CN37" s="20">
        <f>VLOOKUP($CK37&amp;"_"&amp;$AZ$5,データシート1!$A:$BS,MATCH("ab_家庭",データシート1!$A$1:$BS$1,0),0)</f>
        <v>321323</v>
      </c>
      <c r="CO37" s="260">
        <f t="shared" si="15"/>
        <v>7.430840618318639E-2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12204</v>
      </c>
      <c r="AY38" s="20" t="str">
        <f>IF(IFERROR(比較地域マスタ!$Z31,"")=0,"",IFERROR(比較地域マスタ!$Z31,""))</f>
        <v>船橋市</v>
      </c>
      <c r="BC38" s="960" t="str">
        <f t="shared" si="0"/>
        <v>12204</v>
      </c>
      <c r="BD38" s="123" t="str">
        <f t="shared" si="2"/>
        <v>船橋市</v>
      </c>
      <c r="BE38" s="40">
        <f>VLOOKUP($BC38&amp;"_"&amp;$AZ$7,データシート1!$A:$BS,MATCH("cb_"&amp;BE$12,データシート1!$A$1:$BS$1,0),0)</f>
        <v>42416.600000000282</v>
      </c>
      <c r="BF38" s="40">
        <f>VLOOKUP($BC38&amp;"_"&amp;$AZ$7,データシート1!$A:$BS,MATCH("cb_"&amp;BF$12,データシート1!$A$1:$BS$1,0),0)</f>
        <v>24860.000000000015</v>
      </c>
      <c r="BG38" s="40">
        <f>VLOOKUP($BC38&amp;"_"&amp;$AZ$7,データシート1!$A:$BS,MATCH("cb_"&amp;BG$12,データシート1!$A$1:$BS$1,0),0)</f>
        <v>3</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10253.972</v>
      </c>
      <c r="BK38" s="40">
        <f t="shared" si="3"/>
        <v>77533.572000000291</v>
      </c>
      <c r="BL38" s="42"/>
      <c r="BM38" s="960" t="str">
        <f t="shared" si="4"/>
        <v>12204</v>
      </c>
      <c r="BN38" s="123" t="str">
        <f t="shared" si="5"/>
        <v>船橋市</v>
      </c>
      <c r="BO38" s="40">
        <f>BE38*VLOOKUP(BO$12,別紙!$B$4:$E$10,MATCH("設備利用率",別紙!$B$4:$E$4,0),0)/100*8760/10^3</f>
        <v>50905.009992000341</v>
      </c>
      <c r="BP38" s="40">
        <f>BF38*VLOOKUP(BP$12,別紙!$B$4:$E$10,MATCH("設備利用率",別紙!$B$4:$E$4,0),0)/100*8760/10^3</f>
        <v>32883.813600000023</v>
      </c>
      <c r="BQ38" s="40">
        <f>BG38*VLOOKUP(BQ$12,別紙!$B$4:$E$10,MATCH("設備利用率",別紙!$B$4:$E$4,0),0)/100*8760/10^3</f>
        <v>6.5174400000000006</v>
      </c>
      <c r="BR38" s="40">
        <f>BH38*VLOOKUP(BR$12,別紙!$B$4:$E$10,MATCH("設備利用率",別紙!$B$4:$E$4,0),0)/100*8760/10^3</f>
        <v>0</v>
      </c>
      <c r="BS38" s="40">
        <f>BI38*VLOOKUP(BS$12,別紙!$B$4:$E$10,MATCH("設備利用率",別紙!$B$4:$E$4,0),0)/100*8760/10^3</f>
        <v>0</v>
      </c>
      <c r="BT38" s="40">
        <f>BJ38*VLOOKUP(BT$12,別紙!$B$4:$E$10,MATCH("設備利用率",別紙!$B$4:$E$4,0),0)/100*8760/10^3</f>
        <v>71859.835776000007</v>
      </c>
      <c r="BU38" s="40">
        <f t="shared" si="6"/>
        <v>155655.17680800037</v>
      </c>
      <c r="BV38" s="42"/>
      <c r="BW38" s="38" t="str">
        <f t="shared" si="7"/>
        <v>12204</v>
      </c>
      <c r="BX38" s="38" t="str">
        <f t="shared" si="8"/>
        <v>船橋市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3219000.2245783652</v>
      </c>
      <c r="BZ38" s="42"/>
      <c r="CA38" s="38" t="str">
        <f t="shared" si="9"/>
        <v>12204</v>
      </c>
      <c r="CB38" s="38" t="str">
        <f t="shared" si="10"/>
        <v>船橋市</v>
      </c>
      <c r="CC38" s="260">
        <f t="shared" si="11"/>
        <v>1.5813919366429383E-2</v>
      </c>
      <c r="CD38" s="260">
        <f t="shared" si="16"/>
        <v>1.0215536286365822E-2</v>
      </c>
      <c r="CE38" s="260">
        <f t="shared" si="17"/>
        <v>2.0246783303203015E-6</v>
      </c>
      <c r="CF38" s="260">
        <f t="shared" si="18"/>
        <v>0</v>
      </c>
      <c r="CG38" s="260">
        <f t="shared" si="19"/>
        <v>0</v>
      </c>
      <c r="CH38" s="260">
        <f t="shared" si="20"/>
        <v>2.2323650438829168E-2</v>
      </c>
      <c r="CI38" s="260">
        <f t="shared" si="12"/>
        <v>4.8355130769954693E-2</v>
      </c>
      <c r="CK38" s="20" t="str">
        <f t="shared" si="13"/>
        <v>12204</v>
      </c>
      <c r="CL38" s="20" t="str">
        <f t="shared" si="14"/>
        <v>船橋市</v>
      </c>
      <c r="CM38" s="20">
        <f>VLOOKUP($CK38&amp;"_"&amp;$AZ$7,データシート1!$A:$BS,MATCH("ca_太陽光発電（10kW未満）",データシート1!$A$1:$BS$1,0),0)</f>
        <v>10466</v>
      </c>
      <c r="CN38" s="20">
        <f>VLOOKUP($CK38&amp;"_"&amp;$AZ$5,データシート1!$A:$BS,MATCH("ab_家庭",データシート1!$A$1:$BS$1,0),0)</f>
        <v>312455</v>
      </c>
      <c r="CO38" s="260">
        <f t="shared" si="15"/>
        <v>3.3496023427373539E-2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11203</v>
      </c>
      <c r="AY39" s="20" t="str">
        <f>IF(IFERROR(比較地域マスタ!$Z32,"")=0,"",IFERROR(比較地域マスタ!$Z32,""))</f>
        <v>川口市</v>
      </c>
      <c r="BC39" s="960" t="str">
        <f t="shared" si="0"/>
        <v>11203</v>
      </c>
      <c r="BD39" s="123" t="str">
        <f t="shared" si="2"/>
        <v>川口市</v>
      </c>
      <c r="BE39" s="40">
        <f>VLOOKUP($BC39&amp;"_"&amp;$AZ$7,データシート1!$A:$BS,MATCH("cb_"&amp;BE$12,データシート1!$A$1:$BS$1,0),0)</f>
        <v>38659.900000000285</v>
      </c>
      <c r="BF39" s="40">
        <f>VLOOKUP($BC39&amp;"_"&amp;$AZ$7,データシート1!$A:$BS,MATCH("cb_"&amp;BF$12,データシート1!$A$1:$BS$1,0),0)</f>
        <v>14401.400000000005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9640</v>
      </c>
      <c r="BK39" s="40">
        <f t="shared" si="3"/>
        <v>62701.300000000294</v>
      </c>
      <c r="BL39" s="42"/>
      <c r="BM39" s="960" t="str">
        <f t="shared" si="4"/>
        <v>11203</v>
      </c>
      <c r="BN39" s="123" t="str">
        <f t="shared" si="5"/>
        <v>川口市</v>
      </c>
      <c r="BO39" s="40">
        <f>BE39*VLOOKUP(BO$12,別紙!$B$4:$E$10,MATCH("設備利用率",別紙!$B$4:$E$4,0),0)/100*8760/10^3</f>
        <v>46396.519188000333</v>
      </c>
      <c r="BP39" s="40">
        <f>BF39*VLOOKUP(BP$12,別紙!$B$4:$E$10,MATCH("設備利用率",別紙!$B$4:$E$4,0),0)/100*8760/10^3</f>
        <v>19049.595864000006</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67557.119999999995</v>
      </c>
      <c r="BU39" s="40">
        <f t="shared" si="6"/>
        <v>133003.23505200032</v>
      </c>
      <c r="BV39" s="42"/>
      <c r="BW39" s="38" t="str">
        <f t="shared" si="7"/>
        <v>11203</v>
      </c>
      <c r="BX39" s="38" t="str">
        <f t="shared" si="8"/>
        <v>川口市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2399534.0529408283</v>
      </c>
      <c r="BZ39" s="42"/>
      <c r="CA39" s="38" t="str">
        <f t="shared" si="9"/>
        <v>11203</v>
      </c>
      <c r="CB39" s="38" t="str">
        <f t="shared" si="10"/>
        <v>川口市</v>
      </c>
      <c r="CC39" s="260">
        <f t="shared" si="11"/>
        <v>1.9335636904647194E-2</v>
      </c>
      <c r="CD39" s="260">
        <f t="shared" si="16"/>
        <v>7.9388728993669191E-3</v>
      </c>
      <c r="CE39" s="260">
        <f t="shared" si="17"/>
        <v>0</v>
      </c>
      <c r="CF39" s="260">
        <f t="shared" si="18"/>
        <v>0</v>
      </c>
      <c r="CG39" s="260">
        <f t="shared" si="19"/>
        <v>0</v>
      </c>
      <c r="CH39" s="260">
        <f t="shared" si="20"/>
        <v>2.8154265998935557E-2</v>
      </c>
      <c r="CI39" s="260">
        <f t="shared" si="12"/>
        <v>5.5428775802949665E-2</v>
      </c>
      <c r="CK39" s="20" t="str">
        <f t="shared" si="13"/>
        <v>11203</v>
      </c>
      <c r="CL39" s="20" t="str">
        <f t="shared" si="14"/>
        <v>川口市</v>
      </c>
      <c r="CM39" s="20">
        <f>VLOOKUP($CK39&amp;"_"&amp;$AZ$7,データシート1!$A:$BS,MATCH("ca_太陽光発電（10kW未満）",データシート1!$A$1:$BS$1,0),0)</f>
        <v>9823</v>
      </c>
      <c r="CN39" s="20">
        <f>VLOOKUP($CK39&amp;"_"&amp;$AZ$5,データシート1!$A:$BS,MATCH("ab_家庭",データシート1!$A$1:$BS$1,0),0)</f>
        <v>295628</v>
      </c>
      <c r="CO39" s="260">
        <f t="shared" si="15"/>
        <v>3.3227569783647014E-2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46201</v>
      </c>
      <c r="AY40" s="20" t="str">
        <f>IF(IFERROR(比較地域マスタ!$Z33,"")=0,"",IFERROR(比較地域マスタ!$Z33,""))</f>
        <v>鹿児島市</v>
      </c>
      <c r="BC40" s="960" t="str">
        <f t="shared" si="0"/>
        <v>46201</v>
      </c>
      <c r="BD40" s="123" t="str">
        <f t="shared" si="2"/>
        <v>鹿児島市</v>
      </c>
      <c r="BE40" s="40">
        <f>VLOOKUP($BC40&amp;"_"&amp;$AZ$7,データシート1!$A:$BS,MATCH("cb_"&amp;BE$12,データシート1!$A$1:$BS$1,0),0)</f>
        <v>84067.223000000726</v>
      </c>
      <c r="BF40" s="40">
        <f>VLOOKUP($BC40&amp;"_"&amp;$AZ$7,データシート1!$A:$BS,MATCH("cb_"&amp;BF$12,データシート1!$A$1:$BS$1,0),0)</f>
        <v>171206.05999999965</v>
      </c>
      <c r="BG40" s="40">
        <f>VLOOKUP($BC40&amp;"_"&amp;$AZ$7,データシート1!$A:$BS,MATCH("cb_"&amp;BG$12,データシート1!$A$1:$BS$1,0),0)</f>
        <v>11720.7</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59215.862000000001</v>
      </c>
      <c r="BK40" s="40">
        <f t="shared" si="3"/>
        <v>326209.84500000038</v>
      </c>
      <c r="BL40" s="42"/>
      <c r="BM40" s="960" t="str">
        <f t="shared" si="4"/>
        <v>46201</v>
      </c>
      <c r="BN40" s="123" t="str">
        <f t="shared" si="5"/>
        <v>鹿児島市</v>
      </c>
      <c r="BO40" s="40">
        <f>BE40*VLOOKUP(BO$12,別紙!$B$4:$E$10,MATCH("設備利用率",別紙!$B$4:$E$4,0),0)/100*8760/10^3</f>
        <v>100890.75566676087</v>
      </c>
      <c r="BP40" s="40">
        <f>BF40*VLOOKUP(BP$12,別紙!$B$4:$E$10,MATCH("設備利用率",別紙!$B$4:$E$4,0),0)/100*8760/10^3</f>
        <v>226464.52792559951</v>
      </c>
      <c r="BQ40" s="40">
        <f>BG40*VLOOKUP(BQ$12,別紙!$B$4:$E$10,MATCH("設備利用率",別紙!$B$4:$E$4,0),0)/100*8760/10^3</f>
        <v>25462.986336000002</v>
      </c>
      <c r="BR40" s="40">
        <f>BH40*VLOOKUP(BR$12,別紙!$B$4:$E$10,MATCH("設備利用率",別紙!$B$4:$E$4,0),0)/100*8760/10^3</f>
        <v>0</v>
      </c>
      <c r="BS40" s="40">
        <f>BI40*VLOOKUP(BS$12,別紙!$B$4:$E$10,MATCH("設備利用率",別紙!$B$4:$E$4,0),0)/100*8760/10^3</f>
        <v>0</v>
      </c>
      <c r="BT40" s="40">
        <f>BJ40*VLOOKUP(BT$12,別紙!$B$4:$E$10,MATCH("設備利用率",別紙!$B$4:$E$4,0),0)/100*8760/10^3</f>
        <v>414984.76089599996</v>
      </c>
      <c r="BU40" s="40">
        <f t="shared" si="6"/>
        <v>767803.03082436032</v>
      </c>
      <c r="BV40" s="42"/>
      <c r="BW40" s="38" t="str">
        <f t="shared" si="7"/>
        <v>46201</v>
      </c>
      <c r="BX40" s="38" t="str">
        <f t="shared" si="8"/>
        <v>鹿児島市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3240261.8832991398</v>
      </c>
      <c r="BZ40" s="42"/>
      <c r="CA40" s="38" t="str">
        <f t="shared" si="9"/>
        <v>46201</v>
      </c>
      <c r="CB40" s="38" t="str">
        <f t="shared" si="10"/>
        <v>鹿児島市</v>
      </c>
      <c r="CC40" s="260">
        <f t="shared" si="11"/>
        <v>3.1136605404263454E-2</v>
      </c>
      <c r="CD40" s="260">
        <f t="shared" si="16"/>
        <v>6.9890810089405481E-2</v>
      </c>
      <c r="CE40" s="260">
        <f t="shared" si="17"/>
        <v>7.8583112270154947E-3</v>
      </c>
      <c r="CF40" s="260">
        <f t="shared" si="18"/>
        <v>0</v>
      </c>
      <c r="CG40" s="260">
        <f t="shared" si="19"/>
        <v>0</v>
      </c>
      <c r="CH40" s="260">
        <f t="shared" si="20"/>
        <v>0.12807136455077966</v>
      </c>
      <c r="CI40" s="260">
        <f t="shared" si="12"/>
        <v>0.23695709127146408</v>
      </c>
      <c r="CK40" s="20" t="str">
        <f t="shared" si="13"/>
        <v>46201</v>
      </c>
      <c r="CL40" s="20" t="str">
        <f t="shared" si="14"/>
        <v>鹿児島市</v>
      </c>
      <c r="CM40" s="20">
        <f>VLOOKUP($CK40&amp;"_"&amp;$AZ$7,データシート1!$A:$BS,MATCH("ca_太陽光発電（10kW未満）",データシート1!$A$1:$BS$1,0),0)</f>
        <v>18358</v>
      </c>
      <c r="CN40" s="20">
        <f>VLOOKUP($CK40&amp;"_"&amp;$AZ$5,データシート1!$A:$BS,MATCH("ab_家庭",データシート1!$A$1:$BS$1,0),0)</f>
        <v>300643</v>
      </c>
      <c r="CO40" s="260">
        <f t="shared" si="15"/>
        <v>6.1062456135682522E-2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13115</v>
      </c>
      <c r="AY41" s="20" t="str">
        <f>IF(IFERROR(比較地域マスタ!$Z34,"")=0,"",IFERROR(比較地域マスタ!$Z34,""))</f>
        <v>杉並区</v>
      </c>
      <c r="BC41" s="960" t="str">
        <f t="shared" si="0"/>
        <v>13115</v>
      </c>
      <c r="BD41" s="123" t="str">
        <f t="shared" si="2"/>
        <v>杉並区</v>
      </c>
      <c r="BE41" s="40">
        <f>VLOOKUP($BC41&amp;"_"&amp;$AZ$7,データシート1!$A:$BS,MATCH("cb_"&amp;BE$12,データシート1!$A$1:$BS$1,0),0)</f>
        <v>22252.199999999961</v>
      </c>
      <c r="BF41" s="40">
        <f>VLOOKUP($BC41&amp;"_"&amp;$AZ$7,データシート1!$A:$BS,MATCH("cb_"&amp;BF$12,データシート1!$A$1:$BS$1,0),0)</f>
        <v>4095.9999999999995</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12100</v>
      </c>
      <c r="BK41" s="40">
        <f t="shared" si="3"/>
        <v>38448.199999999961</v>
      </c>
      <c r="BL41" s="42"/>
      <c r="BM41" s="960" t="str">
        <f t="shared" si="4"/>
        <v>13115</v>
      </c>
      <c r="BN41" s="123" t="str">
        <f t="shared" si="5"/>
        <v>杉並区</v>
      </c>
      <c r="BO41" s="40">
        <f>BE41*VLOOKUP(BO$12,別紙!$B$4:$E$10,MATCH("設備利用率",別紙!$B$4:$E$4,0),0)/100*8760/10^3</f>
        <v>26705.310263999949</v>
      </c>
      <c r="BP41" s="40">
        <f>BF41*VLOOKUP(BP$12,別紙!$B$4:$E$10,MATCH("設備利用率",別紙!$B$4:$E$4,0),0)/100*8760/10^3</f>
        <v>5418.0249599999988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84796.800000000003</v>
      </c>
      <c r="BU41" s="40">
        <f t="shared" si="6"/>
        <v>116920.13522399995</v>
      </c>
      <c r="BV41" s="42"/>
      <c r="BW41" s="38" t="str">
        <f t="shared" si="7"/>
        <v>13115</v>
      </c>
      <c r="BX41" s="38" t="str">
        <f t="shared" si="8"/>
        <v>杉並区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1996596.2051139069</v>
      </c>
      <c r="BZ41" s="42"/>
      <c r="CA41" s="38" t="str">
        <f t="shared" si="9"/>
        <v>13115</v>
      </c>
      <c r="CB41" s="38" t="str">
        <f t="shared" si="10"/>
        <v>杉並区</v>
      </c>
      <c r="CC41" s="260">
        <f t="shared" si="11"/>
        <v>1.3375418722924196E-2</v>
      </c>
      <c r="CD41" s="260">
        <f t="shared" si="16"/>
        <v>2.7136308013221417E-3</v>
      </c>
      <c r="CE41" s="260">
        <f t="shared" si="17"/>
        <v>0</v>
      </c>
      <c r="CF41" s="260">
        <f t="shared" si="18"/>
        <v>0</v>
      </c>
      <c r="CG41" s="260">
        <f t="shared" si="19"/>
        <v>0</v>
      </c>
      <c r="CH41" s="260">
        <f t="shared" si="20"/>
        <v>4.2470680742960891E-2</v>
      </c>
      <c r="CI41" s="260">
        <f t="shared" si="12"/>
        <v>5.8559730267207233E-2</v>
      </c>
      <c r="CK41" s="20" t="str">
        <f t="shared" si="13"/>
        <v>13115</v>
      </c>
      <c r="CL41" s="20" t="str">
        <f t="shared" si="14"/>
        <v>杉並区</v>
      </c>
      <c r="CM41" s="20">
        <f>VLOOKUP($CK41&amp;"_"&amp;$AZ$7,データシート1!$A:$BS,MATCH("ca_太陽光発電（10kW未満）",データシート1!$A$1:$BS$1,0),0)</f>
        <v>5726</v>
      </c>
      <c r="CN41" s="20">
        <f>VLOOKUP($CK41&amp;"_"&amp;$AZ$5,データシート1!$A:$BS,MATCH("ab_家庭",データシート1!$A$1:$BS$1,0),0)</f>
        <v>323702</v>
      </c>
      <c r="CO41" s="260">
        <f t="shared" si="15"/>
        <v>1.7689109118880945E-2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46225</v>
      </c>
      <c r="AY72" s="20" t="str">
        <f>IF(IFERROR(比較地域マスタ!$AE7,"")=0,"",IFERROR(比較地域マスタ!$AE7,""))</f>
        <v>姶良市</v>
      </c>
      <c r="AZ72" s="18"/>
      <c r="BA72" s="24">
        <v>1</v>
      </c>
      <c r="BB72" s="24">
        <v>1</v>
      </c>
      <c r="BC72" s="20" t="str">
        <f>AX72</f>
        <v>46225</v>
      </c>
      <c r="BD72" s="20" t="str">
        <f>AY72</f>
        <v>姶良市</v>
      </c>
      <c r="BE72" s="953">
        <f>VLOOKUP(BC72&amp;"_令和4年度",データシート3!A:AB,MATCH("ea_"&amp;"太陽光（建物系）"&amp;"_年間発電",データシート3!$A$1:$AB$1,0),0)/10^3+VLOOKUP(BC72&amp;"_令和4年度",データシート3!A:AB,MATCH("ea_"&amp;"太陽光（土地系）"&amp;"_年間発電",データシート3!$A$1:$AB$1,0),0)/10^3</f>
        <v>983697.27799999993</v>
      </c>
      <c r="BF72" s="953">
        <f>VLOOKUP(BC72&amp;"_令和4年度",データシート3!A:AB,MATCH("ea_"&amp;"風力（陸上）"&amp;"_年間発電",データシート3!$A$1:$AB$1,0),0)/10^3</f>
        <v>168588.84099999996</v>
      </c>
      <c r="BG72" s="953">
        <f>VLOOKUP(BC72&amp;"_令和4年度",データシート3!A:AB,MATCH("ea_"&amp;"中小水（河川）"&amp;"_年間発電",データシート3!$A$1:$AB$1,0),0)/10^3+VLOOKUP(BC72&amp;"_令和4年度",データシート3!A:AB,MATCH("ea_"&amp;"中小水（農業用水路）"&amp;"_年間発電",データシート3!$A$1:$AB$1,0),0)/10^3</f>
        <v>24048.967000000001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68942.308999999994</v>
      </c>
      <c r="BI72" s="953">
        <f>SUM(BE72:BH72)</f>
        <v>1245277.3949999998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352469.26340916666</v>
      </c>
      <c r="BK72" s="953">
        <f t="shared" ref="BK72:BK103" si="21">BI72-BJ72</f>
        <v>892808.13159083319</v>
      </c>
      <c r="BL72" s="953">
        <f t="shared" ref="BL72:BL103" si="22">IF(BK72&gt;0,0,BK72)</f>
        <v>0</v>
      </c>
      <c r="BM72" s="953">
        <f t="shared" ref="BM72:BM103" si="23">IF(BK72&gt;0,BK72,0)</f>
        <v>892808.13159083319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46206</v>
      </c>
      <c r="AY73" s="20" t="str">
        <f>IF(IFERROR(比較地域マスタ!$AE8,"")=0,"",IFERROR(比較地域マスタ!$AE8,""))</f>
        <v>阿久根市</v>
      </c>
      <c r="AZ73" s="18"/>
      <c r="BA73" s="24">
        <v>2</v>
      </c>
      <c r="BB73" s="24">
        <v>1</v>
      </c>
      <c r="BC73" s="20" t="str">
        <f t="shared" ref="BC73:BC136" si="24">AX73</f>
        <v>46206</v>
      </c>
      <c r="BD73" s="20" t="str">
        <f t="shared" ref="BD73:BD136" si="25">AY73</f>
        <v>阿久根市</v>
      </c>
      <c r="BE73" s="953">
        <f>VLOOKUP(BC73&amp;"_令和4年度",データシート3!A:AB,MATCH("ea_"&amp;"太陽光（建物系）"&amp;"_年間発電",データシート3!$A$1:$AB$1,0),0)/10^3+VLOOKUP(BC73&amp;"_令和4年度",データシート3!A:AB,MATCH("ea_"&amp;"太陽光（土地系）"&amp;"_年間発電",データシート3!$A$1:$AB$1,0),0)/10^3</f>
        <v>617541.59100000001</v>
      </c>
      <c r="BF73" s="953">
        <f>VLOOKUP(BC73&amp;"_令和4年度",データシート3!A:AB,MATCH("ea_"&amp;"風力（陸上）"&amp;"_年間発電",データシート3!$A$1:$AB$1,0),0)/10^3</f>
        <v>179598.11100000003</v>
      </c>
      <c r="BG73" s="953">
        <f>VLOOKUP(BC73&amp;"_令和4年度",データシート3!A:AB,MATCH("ea_"&amp;"中小水（河川）"&amp;"_年間発電",データシート3!$A$1:$AB$1,0),0)/10^3+VLOOKUP(BC73&amp;"_令和4年度",データシート3!A:AB,MATCH("ea_"&amp;"中小水（農業用水路）"&amp;"_年間発電",データシート3!$A$1:$AB$1,0),0)/10^3</f>
        <v>4957.9889999999996</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802097.69099999999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128432.8492286429</v>
      </c>
      <c r="BK73" s="953">
        <f t="shared" si="21"/>
        <v>673664.84177135711</v>
      </c>
      <c r="BL73" s="953">
        <f t="shared" si="22"/>
        <v>0</v>
      </c>
      <c r="BM73" s="953">
        <f t="shared" si="23"/>
        <v>673664.84177135711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46531</v>
      </c>
      <c r="AY74" s="20" t="str">
        <f>IF(IFERROR(比較地域マスタ!$AE9,"")=0,"",IFERROR(比較地域マスタ!$AE9,""))</f>
        <v>天城町</v>
      </c>
      <c r="AZ74" s="18"/>
      <c r="BA74" s="24">
        <v>3</v>
      </c>
      <c r="BB74" s="24">
        <v>1</v>
      </c>
      <c r="BC74" s="20" t="str">
        <f t="shared" si="24"/>
        <v>46531</v>
      </c>
      <c r="BD74" s="20" t="str">
        <f t="shared" si="25"/>
        <v>天城町</v>
      </c>
      <c r="BE74" s="953">
        <f>VLOOKUP(BC74&amp;"_令和4年度",データシート3!A:AB,MATCH("ea_"&amp;"太陽光（建物系）"&amp;"_年間発電",データシート3!$A$1:$AB$1,0),0)/10^3+VLOOKUP(BC74&amp;"_令和4年度",データシート3!A:AB,MATCH("ea_"&amp;"太陽光（土地系）"&amp;"_年間発電",データシート3!$A$1:$AB$1,0),0)/10^3</f>
        <v>961489.29499999993</v>
      </c>
      <c r="BF74" s="953">
        <f>VLOOKUP(BC74&amp;"_令和4年度",データシート3!A:AB,MATCH("ea_"&amp;"風力（陸上）"&amp;"_年間発電",データシート3!$A$1:$AB$1,0),0)/10^3</f>
        <v>241299.465</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1202788.76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24550.124216028147</v>
      </c>
      <c r="BK74" s="953">
        <f t="shared" si="21"/>
        <v>1178238.6357839718</v>
      </c>
      <c r="BL74" s="953">
        <f t="shared" si="22"/>
        <v>0</v>
      </c>
      <c r="BM74" s="953">
        <f t="shared" si="23"/>
        <v>1178238.6357839718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46222</v>
      </c>
      <c r="AY75" s="20" t="str">
        <f>IF(IFERROR(比較地域マスタ!$AE10,"")=0,"",IFERROR(比較地域マスタ!$AE10,""))</f>
        <v>奄美市</v>
      </c>
      <c r="AZ75" s="18"/>
      <c r="BA75" s="24">
        <v>4</v>
      </c>
      <c r="BB75" s="24">
        <v>1</v>
      </c>
      <c r="BC75" s="20" t="str">
        <f t="shared" si="24"/>
        <v>46222</v>
      </c>
      <c r="BD75" s="20" t="str">
        <f t="shared" si="25"/>
        <v>奄美市</v>
      </c>
      <c r="BE75" s="953">
        <f>VLOOKUP(BC75&amp;"_令和4年度",データシート3!A:AB,MATCH("ea_"&amp;"太陽光（建物系）"&amp;"_年間発電",データシート3!$A$1:$AB$1,0),0)/10^3+VLOOKUP(BC75&amp;"_令和4年度",データシート3!A:AB,MATCH("ea_"&amp;"太陽光（土地系）"&amp;"_年間発電",データシート3!$A$1:$AB$1,0),0)/10^3</f>
        <v>564362.071</v>
      </c>
      <c r="BF75" s="953">
        <f>VLOOKUP(BC75&amp;"_令和4年度",データシート3!A:AB,MATCH("ea_"&amp;"風力（陸上）"&amp;"_年間発電",データシート3!$A$1:$AB$1,0),0)/10^3</f>
        <v>1354513.942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1918876.013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215762.77993824283</v>
      </c>
      <c r="BK75" s="953">
        <f t="shared" si="21"/>
        <v>1703113.2330617572</v>
      </c>
      <c r="BL75" s="953">
        <f t="shared" si="22"/>
        <v>0</v>
      </c>
      <c r="BM75" s="953">
        <f t="shared" si="23"/>
        <v>1703113.2330617572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46224</v>
      </c>
      <c r="AY76" s="20" t="str">
        <f>IF(IFERROR(比較地域マスタ!$AE11,"")=0,"",IFERROR(比較地域マスタ!$AE11,""))</f>
        <v>伊佐市</v>
      </c>
      <c r="AZ76" s="18"/>
      <c r="BA76" s="24">
        <v>5</v>
      </c>
      <c r="BB76" s="24">
        <v>1</v>
      </c>
      <c r="BC76" s="20" t="str">
        <f t="shared" si="24"/>
        <v>46224</v>
      </c>
      <c r="BD76" s="20" t="str">
        <f t="shared" si="25"/>
        <v>伊佐市</v>
      </c>
      <c r="BE76" s="953">
        <f>VLOOKUP(BC76&amp;"_令和4年度",データシート3!A:AB,MATCH("ea_"&amp;"太陽光（建物系）"&amp;"_年間発電",データシート3!$A$1:$AB$1,0),0)/10^3+VLOOKUP(BC76&amp;"_令和4年度",データシート3!A:AB,MATCH("ea_"&amp;"太陽光（土地系）"&amp;"_年間発電",データシート3!$A$1:$AB$1,0),0)/10^3</f>
        <v>1917666.044</v>
      </c>
      <c r="BF76" s="953">
        <f>VLOOKUP(BC76&amp;"_令和4年度",データシート3!A:AB,MATCH("ea_"&amp;"風力（陸上）"&amp;"_年間発電",データシート3!$A$1:$AB$1,0),0)/10^3</f>
        <v>1373693.3559999999</v>
      </c>
      <c r="BG76" s="953">
        <f>VLOOKUP(BC76&amp;"_令和4年度",データシート3!A:AB,MATCH("ea_"&amp;"中小水（河川）"&amp;"_年間発電",データシート3!$A$1:$AB$1,0),0)/10^3+VLOOKUP(BC76&amp;"_令和4年度",データシート3!A:AB,MATCH("ea_"&amp;"中小水（農業用水路）"&amp;"_年間発電",データシート3!$A$1:$AB$1,0),0)/10^3</f>
        <v>94684.135302670024</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27767.413</v>
      </c>
      <c r="BI76" s="953">
        <f t="shared" si="26"/>
        <v>3413810.9483026699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164481.39904131414</v>
      </c>
      <c r="BK76" s="953">
        <f t="shared" si="21"/>
        <v>3249329.5492613558</v>
      </c>
      <c r="BL76" s="953">
        <f t="shared" si="22"/>
        <v>0</v>
      </c>
      <c r="BM76" s="953">
        <f t="shared" si="23"/>
        <v>3249329.5492613558</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46208</v>
      </c>
      <c r="AY77" s="20" t="str">
        <f>IF(IFERROR(比較地域マスタ!$AE12,"")=0,"",IFERROR(比較地域マスタ!$AE12,""))</f>
        <v>出水市</v>
      </c>
      <c r="AZ77" s="18"/>
      <c r="BA77" s="24">
        <v>6</v>
      </c>
      <c r="BB77" s="24">
        <v>1</v>
      </c>
      <c r="BC77" s="20" t="str">
        <f t="shared" si="24"/>
        <v>46208</v>
      </c>
      <c r="BD77" s="20" t="str">
        <f t="shared" si="25"/>
        <v>出水市</v>
      </c>
      <c r="BE77" s="953">
        <f>VLOOKUP(BC77&amp;"_令和4年度",データシート3!A:AB,MATCH("ea_"&amp;"太陽光（建物系）"&amp;"_年間発電",データシート3!$A$1:$AB$1,0),0)/10^3+VLOOKUP(BC77&amp;"_令和4年度",データシート3!A:AB,MATCH("ea_"&amp;"太陽光（土地系）"&amp;"_年間発電",データシート3!$A$1:$AB$1,0),0)/10^3</f>
        <v>2150946.963</v>
      </c>
      <c r="BF77" s="953">
        <f>VLOOKUP(BC77&amp;"_令和4年度",データシート3!A:AB,MATCH("ea_"&amp;"風力（陸上）"&amp;"_年間発電",データシート3!$A$1:$AB$1,0),0)/10^3</f>
        <v>880541.31299999997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46709.531999999992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3078197.8080000002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295882.94101781858</v>
      </c>
      <c r="BK77" s="953">
        <f t="shared" si="21"/>
        <v>2782314.8669821816</v>
      </c>
      <c r="BL77" s="953">
        <f t="shared" si="22"/>
        <v>0</v>
      </c>
      <c r="BM77" s="953">
        <f t="shared" si="23"/>
        <v>2782314.8669821816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46532</v>
      </c>
      <c r="AY78" s="20" t="str">
        <f>IF(IFERROR(比較地域マスタ!$AE13,"")=0,"",IFERROR(比較地域マスタ!$AE13,""))</f>
        <v>伊仙町</v>
      </c>
      <c r="AZ78" s="18"/>
      <c r="BA78" s="24">
        <v>7</v>
      </c>
      <c r="BB78" s="24">
        <v>1</v>
      </c>
      <c r="BC78" s="20" t="str">
        <f t="shared" si="24"/>
        <v>46532</v>
      </c>
      <c r="BD78" s="20" t="str">
        <f t="shared" si="25"/>
        <v>伊仙町</v>
      </c>
      <c r="BE78" s="953">
        <f>VLOOKUP(BC78&amp;"_令和4年度",データシート3!A:AB,MATCH("ea_"&amp;"太陽光（建物系）"&amp;"_年間発電",データシート3!$A$1:$AB$1,0),0)/10^3+VLOOKUP(BC78&amp;"_令和4年度",データシート3!A:AB,MATCH("ea_"&amp;"太陽光（土地系）"&amp;"_年間発電",データシート3!$A$1:$AB$1,0),0)/10^3</f>
        <v>1120320.5759999999</v>
      </c>
      <c r="BF78" s="953">
        <f>VLOOKUP(BC78&amp;"_令和4年度",データシート3!A:AB,MATCH("ea_"&amp;"風力（陸上）"&amp;"_年間発電",データシート3!$A$1:$AB$1,0),0)/10^3</f>
        <v>92923.328999999998</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1213243.9049999998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27129.629324842033</v>
      </c>
      <c r="BK78" s="953">
        <f t="shared" si="21"/>
        <v>1186114.2756751578</v>
      </c>
      <c r="BL78" s="953">
        <f t="shared" si="22"/>
        <v>0</v>
      </c>
      <c r="BM78" s="953">
        <f t="shared" si="23"/>
        <v>1186114.2756751578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46219</v>
      </c>
      <c r="AY79" s="20" t="str">
        <f>IF(IFERROR(比較地域マスタ!$AE14,"")=0,"",IFERROR(比較地域マスタ!$AE14,""))</f>
        <v>いちき串木野市</v>
      </c>
      <c r="AZ79" s="18"/>
      <c r="BA79" s="24">
        <v>8</v>
      </c>
      <c r="BB79" s="24">
        <v>1</v>
      </c>
      <c r="BC79" s="20" t="str">
        <f t="shared" si="24"/>
        <v>46219</v>
      </c>
      <c r="BD79" s="20" t="str">
        <f t="shared" si="25"/>
        <v>いちき串木野市</v>
      </c>
      <c r="BE79" s="953">
        <f>VLOOKUP(BC79&amp;"_令和4年度",データシート3!A:AB,MATCH("ea_"&amp;"太陽光（建物系）"&amp;"_年間発電",データシート3!$A$1:$AB$1,0),0)/10^3+VLOOKUP(BC79&amp;"_令和4年度",データシート3!A:AB,MATCH("ea_"&amp;"太陽光（土地系）"&amp;"_年間発電",データシート3!$A$1:$AB$1,0),0)/10^3</f>
        <v>453633.45500000002</v>
      </c>
      <c r="BF79" s="953">
        <f>VLOOKUP(BC79&amp;"_令和4年度",データシート3!A:AB,MATCH("ea_"&amp;"風力（陸上）"&amp;"_年間発電",データシート3!$A$1:$AB$1,0),0)/10^3</f>
        <v>189576.35000000003</v>
      </c>
      <c r="BG79" s="953">
        <f>VLOOKUP(BC79&amp;"_令和4年度",データシート3!A:AB,MATCH("ea_"&amp;"中小水（河川）"&amp;"_年間発電",データシート3!$A$1:$AB$1,0),0)/10^3+VLOOKUP(BC79&amp;"_令和4年度",データシート3!A:AB,MATCH("ea_"&amp;"中小水（農業用水路）"&amp;"_年間発電",データシート3!$A$1:$AB$1,0),0)/10^3</f>
        <v>13610.246999999999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656820.05200000003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171874.43330691161</v>
      </c>
      <c r="BK79" s="953">
        <f t="shared" si="21"/>
        <v>484945.61869308841</v>
      </c>
      <c r="BL79" s="953">
        <f>IF(BK79&gt;0,0,BK79)</f>
        <v>0</v>
      </c>
      <c r="BM79" s="953">
        <f>IF(BK79&gt;0,BK79,0)</f>
        <v>484945.61869308841</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46210</v>
      </c>
      <c r="AY80" s="20" t="str">
        <f>IF(IFERROR(比較地域マスタ!$AE15,"")=0,"",IFERROR(比較地域マスタ!$AE15,""))</f>
        <v>指宿市</v>
      </c>
      <c r="AZ80" s="18"/>
      <c r="BA80" s="24">
        <v>9</v>
      </c>
      <c r="BB80" s="24">
        <v>1</v>
      </c>
      <c r="BC80" s="20" t="str">
        <f t="shared" si="24"/>
        <v>46210</v>
      </c>
      <c r="BD80" s="20" t="str">
        <f t="shared" si="25"/>
        <v>指宿市</v>
      </c>
      <c r="BE80" s="953">
        <f>VLOOKUP(BC80&amp;"_令和4年度",データシート3!A:AB,MATCH("ea_"&amp;"太陽光（建物系）"&amp;"_年間発電",データシート3!$A$1:$AB$1,0),0)/10^3+VLOOKUP(BC80&amp;"_令和4年度",データシート3!A:AB,MATCH("ea_"&amp;"太陽光（土地系）"&amp;"_年間発電",データシート3!$A$1:$AB$1,0),0)/10^3</f>
        <v>1603235.3419999999</v>
      </c>
      <c r="BF80" s="953">
        <f>VLOOKUP(BC80&amp;"_令和4年度",データシート3!A:AB,MATCH("ea_"&amp;"風力（陸上）"&amp;"_年間発電",データシート3!$A$1:$AB$1,0),0)/10^3</f>
        <v>183031.85800000001</v>
      </c>
      <c r="BG80" s="953">
        <f>VLOOKUP(BC80&amp;"_令和4年度",データシート3!A:AB,MATCH("ea_"&amp;"中小水（河川）"&amp;"_年間発電",データシート3!$A$1:$AB$1,0),0)/10^3+VLOOKUP(BC80&amp;"_令和4年度",データシート3!A:AB,MATCH("ea_"&amp;"中小水（農業用水路）"&amp;"_年間発電",データシート3!$A$1:$AB$1,0),0)/10^3</f>
        <v>6943.648000000001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163594.06400000004</v>
      </c>
      <c r="BI80" s="953">
        <f t="shared" si="26"/>
        <v>1956804.912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202171.68467109441</v>
      </c>
      <c r="BK80" s="953">
        <f t="shared" si="21"/>
        <v>1754633.2273289056</v>
      </c>
      <c r="BL80" s="953">
        <f t="shared" si="22"/>
        <v>0</v>
      </c>
      <c r="BM80" s="953">
        <f t="shared" si="23"/>
        <v>1754633.2273289056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46524</v>
      </c>
      <c r="AY81" s="20" t="str">
        <f>IF(IFERROR(比較地域マスタ!$AE16,"")=0,"",IFERROR(比較地域マスタ!$AE16,""))</f>
        <v>宇検村</v>
      </c>
      <c r="AZ81" s="18"/>
      <c r="BA81" s="24">
        <v>10</v>
      </c>
      <c r="BB81" s="24">
        <v>1</v>
      </c>
      <c r="BC81" s="20" t="str">
        <f t="shared" si="24"/>
        <v>46524</v>
      </c>
      <c r="BD81" s="20" t="str">
        <f t="shared" si="25"/>
        <v>宇検村</v>
      </c>
      <c r="BE81" s="953">
        <f>VLOOKUP(BC81&amp;"_令和4年度",データシート3!A:AB,MATCH("ea_"&amp;"太陽光（建物系）"&amp;"_年間発電",データシート3!$A$1:$AB$1,0),0)/10^3+VLOOKUP(BC81&amp;"_令和4年度",データシート3!A:AB,MATCH("ea_"&amp;"太陽光（土地系）"&amp;"_年間発電",データシート3!$A$1:$AB$1,0),0)/10^3</f>
        <v>52892.938000000002</v>
      </c>
      <c r="BF81" s="953">
        <f>VLOOKUP(BC81&amp;"_令和4年度",データシート3!A:AB,MATCH("ea_"&amp;"風力（陸上）"&amp;"_年間発電",データシート3!$A$1:$AB$1,0),0)/10^3</f>
        <v>719873.054</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772765.99199999997</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9975.9096395508932</v>
      </c>
      <c r="BK81" s="953">
        <f t="shared" si="21"/>
        <v>762790.08236044913</v>
      </c>
      <c r="BL81" s="953">
        <f t="shared" si="22"/>
        <v>0</v>
      </c>
      <c r="BM81" s="953">
        <f t="shared" si="23"/>
        <v>762790.08236044913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46468</v>
      </c>
      <c r="AY82" s="20" t="str">
        <f>IF(IFERROR(比較地域マスタ!$AE17,"")=0,"",IFERROR(比較地域マスタ!$AE17,""))</f>
        <v>大崎町</v>
      </c>
      <c r="AZ82" s="18"/>
      <c r="BA82" s="24">
        <v>11</v>
      </c>
      <c r="BB82" s="24">
        <v>1</v>
      </c>
      <c r="BC82" s="20" t="str">
        <f t="shared" si="24"/>
        <v>46468</v>
      </c>
      <c r="BD82" s="20" t="str">
        <f t="shared" si="25"/>
        <v>大崎町</v>
      </c>
      <c r="BE82" s="953">
        <f>VLOOKUP(BC82&amp;"_令和4年度",データシート3!A:AB,MATCH("ea_"&amp;"太陽光（建物系）"&amp;"_年間発電",データシート3!$A$1:$AB$1,0),0)/10^3+VLOOKUP(BC82&amp;"_令和4年度",データシート3!A:AB,MATCH("ea_"&amp;"太陽光（土地系）"&amp;"_年間発電",データシート3!$A$1:$AB$1,0),0)/10^3</f>
        <v>1975193.4069999997</v>
      </c>
      <c r="BF82" s="953">
        <f>VLOOKUP(BC82&amp;"_令和4年度",データシート3!A:AB,MATCH("ea_"&amp;"風力（陸上）"&amp;"_年間発電",データシート3!$A$1:$AB$1,0),0)/10^3</f>
        <v>8854.1990000000023</v>
      </c>
      <c r="BG82" s="953">
        <f>VLOOKUP(BC82&amp;"_令和4年度",データシート3!A:AB,MATCH("ea_"&amp;"中小水（河川）"&amp;"_年間発電",データシート3!$A$1:$AB$1,0),0)/10^3+VLOOKUP(BC82&amp;"_令和4年度",データシート3!A:AB,MATCH("ea_"&amp;"中小水（農業用水路）"&amp;"_年間発電",データシート3!$A$1:$AB$1,0),0)/10^3</f>
        <v>1092.258</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1985139.8639999996</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79944.915688248206</v>
      </c>
      <c r="BK82" s="953">
        <f t="shared" si="21"/>
        <v>1905194.9483117515</v>
      </c>
      <c r="BL82" s="953">
        <f t="shared" si="22"/>
        <v>0</v>
      </c>
      <c r="BM82" s="953">
        <f t="shared" si="23"/>
        <v>1905194.9483117515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46201</v>
      </c>
      <c r="AY83" s="20" t="str">
        <f>IF(IFERROR(比較地域マスタ!$AE18,"")=0,"",IFERROR(比較地域マスタ!$AE18,""))</f>
        <v>鹿児島市</v>
      </c>
      <c r="AZ83" s="18"/>
      <c r="BA83" s="24">
        <v>12</v>
      </c>
      <c r="BB83" s="24">
        <v>1</v>
      </c>
      <c r="BC83" s="20" t="str">
        <f t="shared" si="24"/>
        <v>46201</v>
      </c>
      <c r="BD83" s="20" t="str">
        <f t="shared" si="25"/>
        <v>鹿児島市</v>
      </c>
      <c r="BE83" s="953">
        <f>VLOOKUP(BC83&amp;"_令和4年度",データシート3!A:AB,MATCH("ea_"&amp;"太陽光（建物系）"&amp;"_年間発電",データシート3!$A$1:$AB$1,0),0)/10^3+VLOOKUP(BC83&amp;"_令和4年度",データシート3!A:AB,MATCH("ea_"&amp;"太陽光（土地系）"&amp;"_年間発電",データシート3!$A$1:$AB$1,0),0)/10^3</f>
        <v>3027027.04</v>
      </c>
      <c r="BF83" s="953">
        <f>VLOOKUP(BC83&amp;"_令和4年度",データシート3!A:AB,MATCH("ea_"&amp;"風力（陸上）"&amp;"_年間発電",データシート3!$A$1:$AB$1,0),0)/10^3</f>
        <v>217876.31200000001</v>
      </c>
      <c r="BG83" s="953">
        <f>VLOOKUP(BC83&amp;"_令和4年度",データシート3!A:AB,MATCH("ea_"&amp;"中小水（河川）"&amp;"_年間発電",データシート3!$A$1:$AB$1,0),0)/10^3+VLOOKUP(BC83&amp;"_令和4年度",データシート3!A:AB,MATCH("ea_"&amp;"中小水（農業用水路）"&amp;"_年間発電",データシート3!$A$1:$AB$1,0),0)/10^3</f>
        <v>44329.99500000001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259352.85499999998</v>
      </c>
      <c r="BI83" s="953">
        <f t="shared" si="26"/>
        <v>3548586.202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3240261.8832991398</v>
      </c>
      <c r="BK83" s="953">
        <f t="shared" si="21"/>
        <v>308324.31870086025</v>
      </c>
      <c r="BL83" s="953">
        <f t="shared" si="22"/>
        <v>0</v>
      </c>
      <c r="BM83" s="953">
        <f t="shared" si="23"/>
        <v>308324.31870086025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46203</v>
      </c>
      <c r="AY84" s="20" t="str">
        <f>IF(IFERROR(比較地域マスタ!$AE19,"")=0,"",IFERROR(比較地域マスタ!$AE19,""))</f>
        <v>鹿屋市</v>
      </c>
      <c r="AZ84" s="18"/>
      <c r="BA84" s="24">
        <v>13</v>
      </c>
      <c r="BB84" s="24">
        <v>1</v>
      </c>
      <c r="BC84" s="20" t="str">
        <f t="shared" si="24"/>
        <v>46203</v>
      </c>
      <c r="BD84" s="20" t="str">
        <f t="shared" si="25"/>
        <v>鹿屋市</v>
      </c>
      <c r="BE84" s="953">
        <f>VLOOKUP(BC84&amp;"_令和4年度",データシート3!A:AB,MATCH("ea_"&amp;"太陽光（建物系）"&amp;"_年間発電",データシート3!$A$1:$AB$1,0),0)/10^3+VLOOKUP(BC84&amp;"_令和4年度",データシート3!A:AB,MATCH("ea_"&amp;"太陽光（土地系）"&amp;"_年間発電",データシート3!$A$1:$AB$1,0),0)/10^3</f>
        <v>5180223.0759999994</v>
      </c>
      <c r="BF84" s="953">
        <f>VLOOKUP(BC84&amp;"_令和4年度",データシート3!A:AB,MATCH("ea_"&amp;"風力（陸上）"&amp;"_年間発電",データシート3!$A$1:$AB$1,0),0)/10^3</f>
        <v>418414.31</v>
      </c>
      <c r="BG84" s="953">
        <f>VLOOKUP(BC84&amp;"_令和4年度",データシート3!A:AB,MATCH("ea_"&amp;"中小水（河川）"&amp;"_年間発電",データシート3!$A$1:$AB$1,0),0)/10^3+VLOOKUP(BC84&amp;"_令和4年度",データシート3!A:AB,MATCH("ea_"&amp;"中小水（農業用水路）"&amp;"_年間発電",データシート3!$A$1:$AB$1,0),0)/10^3</f>
        <v>17284.083879290003</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5615921.4698792892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523804.0781914884</v>
      </c>
      <c r="BK84" s="953">
        <f t="shared" si="21"/>
        <v>5092117.3916878011</v>
      </c>
      <c r="BL84" s="953">
        <f t="shared" si="22"/>
        <v>0</v>
      </c>
      <c r="BM84" s="953">
        <f t="shared" si="23"/>
        <v>5092117.3916878011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46529</v>
      </c>
      <c r="AY85" s="20" t="str">
        <f>IF(IFERROR(比較地域マスタ!$AE20,"")=0,"",IFERROR(比較地域マスタ!$AE20,""))</f>
        <v>喜界町</v>
      </c>
      <c r="AZ85" s="18"/>
      <c r="BA85" s="24">
        <v>14</v>
      </c>
      <c r="BB85" s="24">
        <v>1</v>
      </c>
      <c r="BC85" s="20" t="str">
        <f t="shared" si="24"/>
        <v>46529</v>
      </c>
      <c r="BD85" s="20" t="str">
        <f t="shared" si="25"/>
        <v>喜界町</v>
      </c>
      <c r="BE85" s="953">
        <f>VLOOKUP(BC85&amp;"_令和4年度",データシート3!A:AB,MATCH("ea_"&amp;"太陽光（建物系）"&amp;"_年間発電",データシート3!$A$1:$AB$1,0),0)/10^3+VLOOKUP(BC85&amp;"_令和4年度",データシート3!A:AB,MATCH("ea_"&amp;"太陽光（土地系）"&amp;"_年間発電",データシート3!$A$1:$AB$1,0),0)/10^3</f>
        <v>930313.75100000005</v>
      </c>
      <c r="BF85" s="953">
        <f>VLOOKUP(BC85&amp;"_令和4年度",データシート3!A:AB,MATCH("ea_"&amp;"風力（陸上）"&amp;"_年間発電",データシート3!$A$1:$AB$1,0),0)/10^3</f>
        <v>92185.264999999999</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1022499.0160000001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31914.678611406682</v>
      </c>
      <c r="BK85" s="953">
        <f t="shared" si="21"/>
        <v>990584.33738859335</v>
      </c>
      <c r="BL85" s="953">
        <f t="shared" si="22"/>
        <v>0</v>
      </c>
      <c r="BM85" s="953">
        <f t="shared" si="23"/>
        <v>990584.33738859335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46492</v>
      </c>
      <c r="AY86" s="20" t="str">
        <f>IF(IFERROR(比較地域マスタ!$AE21,"")=0,"",IFERROR(比較地域マスタ!$AE21,""))</f>
        <v>肝付町</v>
      </c>
      <c r="AZ86" s="18"/>
      <c r="BA86" s="24">
        <v>15</v>
      </c>
      <c r="BB86" s="24">
        <v>1</v>
      </c>
      <c r="BC86" s="20" t="str">
        <f t="shared" si="24"/>
        <v>46492</v>
      </c>
      <c r="BD86" s="20" t="str">
        <f t="shared" si="25"/>
        <v>肝付町</v>
      </c>
      <c r="BE86" s="953">
        <f>VLOOKUP(BC86&amp;"_令和4年度",データシート3!A:AB,MATCH("ea_"&amp;"太陽光（建物系）"&amp;"_年間発電",データシート3!$A$1:$AB$1,0),0)/10^3+VLOOKUP(BC86&amp;"_令和4年度",データシート3!A:AB,MATCH("ea_"&amp;"太陽光（土地系）"&amp;"_年間発電",データシート3!$A$1:$AB$1,0),0)/10^3</f>
        <v>1010090.227</v>
      </c>
      <c r="BF86" s="953">
        <f>VLOOKUP(BC86&amp;"_令和4年度",データシート3!A:AB,MATCH("ea_"&amp;"風力（陸上）"&amp;"_年間発電",データシート3!$A$1:$AB$1,0),0)/10^3</f>
        <v>1423247.835</v>
      </c>
      <c r="BG86" s="953">
        <f>VLOOKUP(BC86&amp;"_令和4年度",データシート3!A:AB,MATCH("ea_"&amp;"中小水（河川）"&amp;"_年間発電",データシート3!$A$1:$AB$1,0),0)/10^3+VLOOKUP(BC86&amp;"_令和4年度",データシート3!A:AB,MATCH("ea_"&amp;"中小水（農業用水路）"&amp;"_年間発電",データシート3!$A$1:$AB$1,0),0)/10^3</f>
        <v>38858.178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74.564999999999984</v>
      </c>
      <c r="BI86" s="953">
        <f t="shared" si="26"/>
        <v>2472270.8049999997</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78154.002264640745</v>
      </c>
      <c r="BK86" s="953">
        <f t="shared" si="21"/>
        <v>2394116.8027353589</v>
      </c>
      <c r="BL86" s="953">
        <f t="shared" si="22"/>
        <v>0</v>
      </c>
      <c r="BM86" s="953">
        <f t="shared" si="23"/>
        <v>2394116.8027353589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46218</v>
      </c>
      <c r="AY87" s="20" t="str">
        <f>IF(IFERROR(比較地域マスタ!$AE22,"")=0,"",IFERROR(比較地域マスタ!$AE22,""))</f>
        <v>霧島市</v>
      </c>
      <c r="AZ87" s="18"/>
      <c r="BA87" s="24">
        <v>16</v>
      </c>
      <c r="BB87" s="24">
        <v>1</v>
      </c>
      <c r="BC87" s="20" t="str">
        <f t="shared" si="24"/>
        <v>46218</v>
      </c>
      <c r="BD87" s="20" t="str">
        <f t="shared" si="25"/>
        <v>霧島市</v>
      </c>
      <c r="BE87" s="953">
        <f>VLOOKUP(BC87&amp;"_令和4年度",データシート3!A:AB,MATCH("ea_"&amp;"太陽光（建物系）"&amp;"_年間発電",データシート3!$A$1:$AB$1,0),0)/10^3+VLOOKUP(BC87&amp;"_令和4年度",データシート3!A:AB,MATCH("ea_"&amp;"太陽光（土地系）"&amp;"_年間発電",データシート3!$A$1:$AB$1,0),0)/10^3</f>
        <v>3100188.1380000003</v>
      </c>
      <c r="BF87" s="953">
        <f>VLOOKUP(BC87&amp;"_令和4年度",データシート3!A:AB,MATCH("ea_"&amp;"風力（陸上）"&amp;"_年間発電",データシート3!$A$1:$AB$1,0),0)/10^3</f>
        <v>983973.28300000005</v>
      </c>
      <c r="BG87" s="953">
        <f>VLOOKUP(BC87&amp;"_令和4年度",データシート3!A:AB,MATCH("ea_"&amp;"中小水（河川）"&amp;"_年間発電",データシート3!$A$1:$AB$1,0),0)/10^3+VLOOKUP(BC87&amp;"_令和4年度",データシート3!A:AB,MATCH("ea_"&amp;"中小水（農業用水路）"&amp;"_年間発電",データシート3!$A$1:$AB$1,0),0)/10^3</f>
        <v>80017.718999999997</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2809657.338</v>
      </c>
      <c r="BI87" s="953">
        <f t="shared" si="26"/>
        <v>6973836.4780000001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815841.1875802573</v>
      </c>
      <c r="BK87" s="953">
        <f t="shared" si="21"/>
        <v>6157995.2904197425</v>
      </c>
      <c r="BL87" s="953">
        <f t="shared" si="22"/>
        <v>0</v>
      </c>
      <c r="BM87" s="953">
        <f t="shared" si="23"/>
        <v>6157995.2904197425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46490</v>
      </c>
      <c r="AY88" s="20" t="str">
        <f>IF(IFERROR(比較地域マスタ!$AE23,"")=0,"",IFERROR(比較地域マスタ!$AE23,""))</f>
        <v>錦江町</v>
      </c>
      <c r="AZ88" s="18"/>
      <c r="BA88" s="24">
        <v>17</v>
      </c>
      <c r="BB88" s="24">
        <v>1</v>
      </c>
      <c r="BC88" s="20" t="str">
        <f t="shared" si="24"/>
        <v>46490</v>
      </c>
      <c r="BD88" s="20" t="str">
        <f t="shared" si="25"/>
        <v>錦江町</v>
      </c>
      <c r="BE88" s="953">
        <f>VLOOKUP(BC88&amp;"_令和4年度",データシート3!A:AB,MATCH("ea_"&amp;"太陽光（建物系）"&amp;"_年間発電",データシート3!$A$1:$AB$1,0),0)/10^3+VLOOKUP(BC88&amp;"_令和4年度",データシート3!A:AB,MATCH("ea_"&amp;"太陽光（土地系）"&amp;"_年間発電",データシート3!$A$1:$AB$1,0),0)/10^3</f>
        <v>622746.62699999998</v>
      </c>
      <c r="BF88" s="953">
        <f>VLOOKUP(BC88&amp;"_令和4年度",データシート3!A:AB,MATCH("ea_"&amp;"風力（陸上）"&amp;"_年間発電",データシート3!$A$1:$AB$1,0),0)/10^3</f>
        <v>765760.35100000002</v>
      </c>
      <c r="BG88" s="953">
        <f>VLOOKUP(BC88&amp;"_令和4年度",データシート3!A:AB,MATCH("ea_"&amp;"中小水（河川）"&amp;"_年間発電",データシート3!$A$1:$AB$1,0),0)/10^3+VLOOKUP(BC88&amp;"_令和4年度",データシート3!A:AB,MATCH("ea_"&amp;"中小水（農業用水路）"&amp;"_年間発電",データシート3!$A$1:$AB$1,0),0)/10^3</f>
        <v>8305.1890000000003</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1396812.1670000001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33316.603952445847</v>
      </c>
      <c r="BK88" s="953">
        <f t="shared" si="21"/>
        <v>1363495.5630475543</v>
      </c>
      <c r="BL88" s="953">
        <f t="shared" si="22"/>
        <v>0</v>
      </c>
      <c r="BM88" s="953">
        <f t="shared" si="23"/>
        <v>1363495.5630475543</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46215</v>
      </c>
      <c r="AY89" s="20" t="str">
        <f>IF(IFERROR(比較地域マスタ!$AE24,"")=0,"",IFERROR(比較地域マスタ!$AE24,""))</f>
        <v>薩摩川内市</v>
      </c>
      <c r="AZ89" s="18"/>
      <c r="BA89" s="24">
        <v>18</v>
      </c>
      <c r="BB89" s="24">
        <v>1</v>
      </c>
      <c r="BC89" s="20" t="str">
        <f t="shared" si="24"/>
        <v>46215</v>
      </c>
      <c r="BD89" s="20" t="str">
        <f t="shared" si="25"/>
        <v>薩摩川内市</v>
      </c>
      <c r="BE89" s="953">
        <f>VLOOKUP(BC89&amp;"_令和4年度",データシート3!A:AB,MATCH("ea_"&amp;"太陽光（建物系）"&amp;"_年間発電",データシート3!$A$1:$AB$1,0),0)/10^3+VLOOKUP(BC89&amp;"_令和4年度",データシート3!A:AB,MATCH("ea_"&amp;"太陽光（土地系）"&amp;"_年間発電",データシート3!$A$1:$AB$1,0),0)/10^3</f>
        <v>2023525.648</v>
      </c>
      <c r="BF89" s="953">
        <f>VLOOKUP(BC89&amp;"_令和4年度",データシート3!A:AB,MATCH("ea_"&amp;"風力（陸上）"&amp;"_年間発電",データシート3!$A$1:$AB$1,0),0)/10^3</f>
        <v>1425280.5230000003</v>
      </c>
      <c r="BG89" s="953">
        <f>VLOOKUP(BC89&amp;"_令和4年度",データシート3!A:AB,MATCH("ea_"&amp;"中小水（河川）"&amp;"_年間発電",データシート3!$A$1:$AB$1,0),0)/10^3+VLOOKUP(BC89&amp;"_令和4年度",データシート3!A:AB,MATCH("ea_"&amp;"中小水（農業用水路）"&amp;"_年間発電",データシート3!$A$1:$AB$1,0),0)/10^3</f>
        <v>13937.514999999999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45019.060000000005</v>
      </c>
      <c r="BI89" s="953">
        <f t="shared" si="26"/>
        <v>3507762.7460000003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615319.69820112921</v>
      </c>
      <c r="BK89" s="953">
        <f t="shared" si="21"/>
        <v>2892443.0477988711</v>
      </c>
      <c r="BL89" s="953">
        <f t="shared" si="22"/>
        <v>0</v>
      </c>
      <c r="BM89" s="953">
        <f t="shared" si="23"/>
        <v>2892443.0477988711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46392</v>
      </c>
      <c r="AY90" s="20" t="str">
        <f>IF(IFERROR(比較地域マスタ!$AE25,"")=0,"",IFERROR(比較地域マスタ!$AE25,""))</f>
        <v>さつま町</v>
      </c>
      <c r="AZ90" s="18"/>
      <c r="BA90" s="24">
        <v>19</v>
      </c>
      <c r="BB90" s="24">
        <v>1</v>
      </c>
      <c r="BC90" s="20" t="str">
        <f t="shared" si="24"/>
        <v>46392</v>
      </c>
      <c r="BD90" s="20" t="str">
        <f t="shared" si="25"/>
        <v>さつま町</v>
      </c>
      <c r="BE90" s="953">
        <f>VLOOKUP(BC90&amp;"_令和4年度",データシート3!A:AB,MATCH("ea_"&amp;"太陽光（建物系）"&amp;"_年間発電",データシート3!$A$1:$AB$1,0),0)/10^3+VLOOKUP(BC90&amp;"_令和4年度",データシート3!A:AB,MATCH("ea_"&amp;"太陽光（土地系）"&amp;"_年間発電",データシート3!$A$1:$AB$1,0),0)/10^3</f>
        <v>1284518.2579999999</v>
      </c>
      <c r="BF90" s="953">
        <f>VLOOKUP(BC90&amp;"_令和4年度",データシート3!A:AB,MATCH("ea_"&amp;"風力（陸上）"&amp;"_年間発電",データシート3!$A$1:$AB$1,0),0)/10^3</f>
        <v>330350.15100000007</v>
      </c>
      <c r="BG90" s="953">
        <f>VLOOKUP(BC90&amp;"_令和4年度",データシート3!A:AB,MATCH("ea_"&amp;"中小水（河川）"&amp;"_年間発電",データシート3!$A$1:$AB$1,0),0)/10^3+VLOOKUP(BC90&amp;"_令和4年度",データシート3!A:AB,MATCH("ea_"&amp;"中小水（農業用水路）"&amp;"_年間発電",データシート3!$A$1:$AB$1,0),0)/10^3</f>
        <v>11991.236000000001</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4598.509</v>
      </c>
      <c r="BI90" s="953">
        <f t="shared" si="26"/>
        <v>1631458.1540000001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111261.33148070263</v>
      </c>
      <c r="BK90" s="953">
        <f t="shared" si="21"/>
        <v>1520196.8225192975</v>
      </c>
      <c r="BL90" s="953">
        <f t="shared" si="22"/>
        <v>0</v>
      </c>
      <c r="BM90" s="953">
        <f t="shared" si="23"/>
        <v>1520196.8225192975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46221</v>
      </c>
      <c r="AY91" s="20" t="str">
        <f>IF(IFERROR(比較地域マスタ!$AE26,"")=0,"",IFERROR(比較地域マスタ!$AE26,""))</f>
        <v>志布志市</v>
      </c>
      <c r="BA91" s="24">
        <v>20</v>
      </c>
      <c r="BB91" s="24">
        <v>1</v>
      </c>
      <c r="BC91" s="20" t="str">
        <f t="shared" si="24"/>
        <v>46221</v>
      </c>
      <c r="BD91" s="20" t="str">
        <f t="shared" si="25"/>
        <v>志布志市</v>
      </c>
      <c r="BE91" s="953">
        <f>VLOOKUP(BC91&amp;"_令和4年度",データシート3!A:AB,MATCH("ea_"&amp;"太陽光（建物系）"&amp;"_年間発電",データシート3!$A$1:$AB$1,0),0)/10^3+VLOOKUP(BC91&amp;"_令和4年度",データシート3!A:AB,MATCH("ea_"&amp;"太陽光（土地系）"&amp;"_年間発電",データシート3!$A$1:$AB$1,0),0)/10^3</f>
        <v>3439252.7069999999</v>
      </c>
      <c r="BF91" s="953">
        <f>VLOOKUP(BC91&amp;"_令和4年度",データシート3!A:AB,MATCH("ea_"&amp;"風力（陸上）"&amp;"_年間発電",データシート3!$A$1:$AB$1,0),0)/10^3</f>
        <v>357454.93</v>
      </c>
      <c r="BG91" s="953">
        <f>VLOOKUP(BC91&amp;"_令和4年度",データシート3!A:AB,MATCH("ea_"&amp;"中小水（河川）"&amp;"_年間発電",データシート3!$A$1:$AB$1,0),0)/10^3+VLOOKUP(BC91&amp;"_令和4年度",データシート3!A:AB,MATCH("ea_"&amp;"中小水（農業用水路）"&amp;"_年間発電",データシート3!$A$1:$AB$1,0),0)/10^3</f>
        <v>2378.759</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3799086.3960000002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322755.73789985216</v>
      </c>
      <c r="BK91" s="953">
        <f t="shared" si="21"/>
        <v>3476330.6581001482</v>
      </c>
      <c r="BL91" s="953">
        <f t="shared" si="22"/>
        <v>0</v>
      </c>
      <c r="BM91" s="953">
        <f t="shared" si="23"/>
        <v>3476330.6581001482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46525</v>
      </c>
      <c r="AY92" s="20" t="str">
        <f>IF(IFERROR(比較地域マスタ!$AE27,"")=0,"",IFERROR(比較地域マスタ!$AE27,""))</f>
        <v>瀬戸内町</v>
      </c>
      <c r="AZ92" s="18"/>
      <c r="BA92" s="24">
        <v>21</v>
      </c>
      <c r="BB92" s="24">
        <v>1</v>
      </c>
      <c r="BC92" s="20" t="str">
        <f t="shared" si="24"/>
        <v>46525</v>
      </c>
      <c r="BD92" s="20" t="str">
        <f t="shared" si="25"/>
        <v>瀬戸内町</v>
      </c>
      <c r="BE92" s="953">
        <f>VLOOKUP(BC92&amp;"_令和4年度",データシート3!A:AB,MATCH("ea_"&amp;"太陽光（建物系）"&amp;"_年間発電",データシート3!$A$1:$AB$1,0),0)/10^3+VLOOKUP(BC92&amp;"_令和4年度",データシート3!A:AB,MATCH("ea_"&amp;"太陽光（土地系）"&amp;"_年間発電",データシート3!$A$1:$AB$1,0),0)/10^3</f>
        <v>137260.359</v>
      </c>
      <c r="BF92" s="953">
        <f>VLOOKUP(BC92&amp;"_令和4年度",データシート3!A:AB,MATCH("ea_"&amp;"風力（陸上）"&amp;"_年間発電",データシート3!$A$1:$AB$1,0),0)/10^3</f>
        <v>1194125.9439999999</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1331386.3029999998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45416.329530992232</v>
      </c>
      <c r="BK92" s="953">
        <f>BI92-BJ92</f>
        <v>1285969.9734690075</v>
      </c>
      <c r="BL92" s="953">
        <f t="shared" si="22"/>
        <v>0</v>
      </c>
      <c r="BM92" s="953">
        <f t="shared" si="23"/>
        <v>1285969.9734690075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46217</v>
      </c>
      <c r="AY93" s="20" t="str">
        <f>IF(IFERROR(比較地域マスタ!$AE28,"")=0,"",IFERROR(比較地域マスタ!$AE28,""))</f>
        <v>曽於市</v>
      </c>
      <c r="AZ93" s="18"/>
      <c r="BA93" s="24">
        <v>22</v>
      </c>
      <c r="BB93" s="24">
        <v>1</v>
      </c>
      <c r="BC93" s="20" t="str">
        <f t="shared" si="24"/>
        <v>46217</v>
      </c>
      <c r="BD93" s="20" t="str">
        <f t="shared" si="25"/>
        <v>曽於市</v>
      </c>
      <c r="BE93" s="953">
        <f>VLOOKUP(BC93&amp;"_令和4年度",データシート3!A:AB,MATCH("ea_"&amp;"太陽光（建物系）"&amp;"_年間発電",データシート3!$A$1:$AB$1,0),0)/10^3+VLOOKUP(BC93&amp;"_令和4年度",データシート3!A:AB,MATCH("ea_"&amp;"太陽光（土地系）"&amp;"_年間発電",データシート3!$A$1:$AB$1,0),0)/10^3</f>
        <v>4083115.74</v>
      </c>
      <c r="BF93" s="953">
        <f>VLOOKUP(BC93&amp;"_令和4年度",データシート3!A:AB,MATCH("ea_"&amp;"風力（陸上）"&amp;"_年間発電",データシート3!$A$1:$AB$1,0),0)/10^3</f>
        <v>371464.788</v>
      </c>
      <c r="BG93" s="953">
        <f>VLOOKUP(BC93&amp;"_令和4年度",データシート3!A:AB,MATCH("ea_"&amp;"中小水（河川）"&amp;"_年間発電",データシート3!$A$1:$AB$1,0),0)/10^3+VLOOKUP(BC93&amp;"_令和4年度",データシート3!A:AB,MATCH("ea_"&amp;"中小水（農業用水路）"&amp;"_年間発電",データシート3!$A$1:$AB$1,0),0)/10^3</f>
        <v>6707.7439999999997</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4461288.2719999999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215074.68505528357</v>
      </c>
      <c r="BK93" s="953">
        <f t="shared" si="21"/>
        <v>4246213.5869447161</v>
      </c>
      <c r="BL93" s="953">
        <f t="shared" si="22"/>
        <v>0</v>
      </c>
      <c r="BM93" s="953">
        <f t="shared" si="23"/>
        <v>4246213.5869447161</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46527</v>
      </c>
      <c r="AY94" s="20" t="str">
        <f>IF(IFERROR(比較地域マスタ!$AE29,"")=0,"",IFERROR(比較地域マスタ!$AE29,""))</f>
        <v>龍郷町</v>
      </c>
      <c r="AZ94" s="18"/>
      <c r="BA94" s="24">
        <v>23</v>
      </c>
      <c r="BB94" s="24">
        <v>1</v>
      </c>
      <c r="BC94" s="20" t="str">
        <f t="shared" si="24"/>
        <v>46527</v>
      </c>
      <c r="BD94" s="20" t="str">
        <f t="shared" si="25"/>
        <v>龍郷町</v>
      </c>
      <c r="BE94" s="953">
        <f>VLOOKUP(BC94&amp;"_令和4年度",データシート3!A:AB,MATCH("ea_"&amp;"太陽光（建物系）"&amp;"_年間発電",データシート3!$A$1:$AB$1,0),0)/10^3+VLOOKUP(BC94&amp;"_令和4年度",データシート3!A:AB,MATCH("ea_"&amp;"太陽光（土地系）"&amp;"_年間発電",データシート3!$A$1:$AB$1,0),0)/10^3</f>
        <v>103898.204</v>
      </c>
      <c r="BF94" s="953">
        <f>VLOOKUP(BC94&amp;"_令和4年度",データシート3!A:AB,MATCH("ea_"&amp;"風力（陸上）"&amp;"_年間発電",データシート3!$A$1:$AB$1,0),0)/10^3</f>
        <v>396853.66</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500751.86399999994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31104.005191904744</v>
      </c>
      <c r="BK94" s="953">
        <f t="shared" si="21"/>
        <v>469647.85880809522</v>
      </c>
      <c r="BL94" s="953">
        <f t="shared" si="22"/>
        <v>0</v>
      </c>
      <c r="BM94" s="953">
        <f t="shared" si="23"/>
        <v>469647.85880809522</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46214</v>
      </c>
      <c r="AY95" s="20" t="str">
        <f>IF(IFERROR(比較地域マスタ!$AE30,"")=0,"",IFERROR(比較地域マスタ!$AE30,""))</f>
        <v>垂水市</v>
      </c>
      <c r="AZ95" s="18"/>
      <c r="BA95" s="24">
        <v>24</v>
      </c>
      <c r="BB95" s="24">
        <v>1</v>
      </c>
      <c r="BC95" s="20" t="str">
        <f t="shared" si="24"/>
        <v>46214</v>
      </c>
      <c r="BD95" s="20" t="str">
        <f t="shared" si="25"/>
        <v>垂水市</v>
      </c>
      <c r="BE95" s="953">
        <f>VLOOKUP(BC95&amp;"_令和4年度",データシート3!A:AB,MATCH("ea_"&amp;"太陽光（建物系）"&amp;"_年間発電",データシート3!$A$1:$AB$1,0),0)/10^3+VLOOKUP(BC95&amp;"_令和4年度",データシート3!A:AB,MATCH("ea_"&amp;"太陽光（土地系）"&amp;"_年間発電",データシート3!$A$1:$AB$1,0),0)/10^3</f>
        <v>429383.587</v>
      </c>
      <c r="BF95" s="953">
        <f>VLOOKUP(BC95&amp;"_令和4年度",データシート3!A:AB,MATCH("ea_"&amp;"風力（陸上）"&amp;"_年間発電",データシート3!$A$1:$AB$1,0),0)/10^3</f>
        <v>792333.54000000015</v>
      </c>
      <c r="BG95" s="953">
        <f>VLOOKUP(BC95&amp;"_令和4年度",データシート3!A:AB,MATCH("ea_"&amp;"中小水（河川）"&amp;"_年間発電",データシート3!$A$1:$AB$1,0),0)/10^3+VLOOKUP(BC95&amp;"_令和4年度",データシート3!A:AB,MATCH("ea_"&amp;"中小水（農業用水路）"&amp;"_年間発電",データシート3!$A$1:$AB$1,0),0)/10^3</f>
        <v>18158.509999999998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5.641</v>
      </c>
      <c r="BI95" s="953">
        <f t="shared" si="26"/>
        <v>1239881.2780000002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93738.950558486336</v>
      </c>
      <c r="BK95" s="953">
        <f t="shared" si="21"/>
        <v>1146142.3274415138</v>
      </c>
      <c r="BL95" s="953">
        <f t="shared" si="22"/>
        <v>0</v>
      </c>
      <c r="BM95" s="953">
        <f t="shared" si="23"/>
        <v>1146142.3274415138</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46534</v>
      </c>
      <c r="AY96" s="20" t="str">
        <f>IF(IFERROR(比較地域マスタ!$AE31,"")=0,"",IFERROR(比較地域マスタ!$AE31,""))</f>
        <v>知名町</v>
      </c>
      <c r="AZ96" s="18"/>
      <c r="BA96" s="24">
        <v>25</v>
      </c>
      <c r="BB96" s="24">
        <v>1</v>
      </c>
      <c r="BC96" s="20" t="str">
        <f t="shared" si="24"/>
        <v>46534</v>
      </c>
      <c r="BD96" s="20" t="str">
        <f t="shared" si="25"/>
        <v>知名町</v>
      </c>
      <c r="BE96" s="953">
        <f>VLOOKUP(BC96&amp;"_令和4年度",データシート3!A:AB,MATCH("ea_"&amp;"太陽光（建物系）"&amp;"_年間発電",データシート3!$A$1:$AB$1,0),0)/10^3+VLOOKUP(BC96&amp;"_令和4年度",データシート3!A:AB,MATCH("ea_"&amp;"太陽光（土地系）"&amp;"_年間発電",データシート3!$A$1:$AB$1,0),0)/10^3</f>
        <v>953973.34299999999</v>
      </c>
      <c r="BF96" s="953">
        <f>VLOOKUP(BC96&amp;"_令和4年度",データシート3!A:AB,MATCH("ea_"&amp;"風力（陸上）"&amp;"_年間発電",データシート3!$A$1:$AB$1,0),0)/10^3</f>
        <v>243991.65299999999</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1197964.996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27257.916956459274</v>
      </c>
      <c r="BK96" s="953">
        <f t="shared" si="21"/>
        <v>1170707.0790435409</v>
      </c>
      <c r="BL96" s="953">
        <f t="shared" si="22"/>
        <v>0</v>
      </c>
      <c r="BM96" s="953">
        <f t="shared" si="23"/>
        <v>1170707.0790435409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46530</v>
      </c>
      <c r="AY97" s="20" t="str">
        <f>IF(IFERROR(比較地域マスタ!$AE32,"")=0,"",IFERROR(比較地域マスタ!$AE32,""))</f>
        <v>徳之島町</v>
      </c>
      <c r="AZ97" s="18"/>
      <c r="BA97" s="24">
        <v>26</v>
      </c>
      <c r="BB97" s="24">
        <v>1</v>
      </c>
      <c r="BC97" s="20" t="str">
        <f t="shared" si="24"/>
        <v>46530</v>
      </c>
      <c r="BD97" s="20" t="str">
        <f t="shared" si="25"/>
        <v>徳之島町</v>
      </c>
      <c r="BE97" s="953">
        <f>VLOOKUP(BC97&amp;"_令和4年度",データシート3!A:AB,MATCH("ea_"&amp;"太陽光（建物系）"&amp;"_年間発電",データシート3!$A$1:$AB$1,0),0)/10^3+VLOOKUP(BC97&amp;"_令和4年度",データシート3!A:AB,MATCH("ea_"&amp;"太陽光（土地系）"&amp;"_年間発電",データシート3!$A$1:$AB$1,0),0)/10^3</f>
        <v>988111.51099999994</v>
      </c>
      <c r="BF97" s="953">
        <f>VLOOKUP(BC97&amp;"_令和4年度",データシート3!A:AB,MATCH("ea_"&amp;"風力（陸上）"&amp;"_年間発電",データシート3!$A$1:$AB$1,0),0)/10^3</f>
        <v>383850.353</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1371961.8640000001</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57256.577992290171</v>
      </c>
      <c r="BK97" s="953">
        <f t="shared" si="21"/>
        <v>1314705.2860077098</v>
      </c>
      <c r="BL97" s="953">
        <f t="shared" si="22"/>
        <v>0</v>
      </c>
      <c r="BM97" s="953">
        <f t="shared" si="23"/>
        <v>1314705.2860077098</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46304</v>
      </c>
      <c r="AY98" s="20" t="str">
        <f>IF(IFERROR(比較地域マスタ!$AE33,"")=0,"",IFERROR(比較地域マスタ!$AE33,""))</f>
        <v>十島村</v>
      </c>
      <c r="AZ98" s="18"/>
      <c r="BA98" s="24">
        <v>27</v>
      </c>
      <c r="BB98" s="24">
        <v>1</v>
      </c>
      <c r="BC98" s="20" t="str">
        <f t="shared" si="24"/>
        <v>46304</v>
      </c>
      <c r="BD98" s="20" t="str">
        <f t="shared" si="25"/>
        <v>十島村</v>
      </c>
      <c r="BE98" s="953">
        <f>VLOOKUP(BC98&amp;"_令和4年度",データシート3!A:AB,MATCH("ea_"&amp;"太陽光（建物系）"&amp;"_年間発電",データシート3!$A$1:$AB$1,0),0)/10^3+VLOOKUP(BC98&amp;"_令和4年度",データシート3!A:AB,MATCH("ea_"&amp;"太陽光（土地系）"&amp;"_年間発電",データシート3!$A$1:$AB$1,0),0)/10^3</f>
        <v>19441.135999999999</v>
      </c>
      <c r="BF98" s="953">
        <f>VLOOKUP(BC98&amp;"_令和4年度",データシート3!A:AB,MATCH("ea_"&amp;"風力（陸上）"&amp;"_年間発電",データシート3!$A$1:$AB$1,0),0)/10^3</f>
        <v>1045759.6229999999</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1065200.7589999998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3022.7528618348688</v>
      </c>
      <c r="BK98" s="953">
        <f t="shared" si="21"/>
        <v>1062178.006138165</v>
      </c>
      <c r="BL98" s="953">
        <f t="shared" si="22"/>
        <v>0</v>
      </c>
      <c r="BM98" s="953">
        <f t="shared" si="23"/>
        <v>1062178.006138165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46404</v>
      </c>
      <c r="AY99" s="20" t="str">
        <f>IF(IFERROR(比較地域マスタ!$AE34,"")=0,"",IFERROR(比較地域マスタ!$AE34,""))</f>
        <v>長島町</v>
      </c>
      <c r="AZ99" s="18"/>
      <c r="BA99" s="24">
        <v>28</v>
      </c>
      <c r="BB99" s="24">
        <v>1</v>
      </c>
      <c r="BC99" s="20" t="str">
        <f t="shared" si="24"/>
        <v>46404</v>
      </c>
      <c r="BD99" s="20" t="str">
        <f t="shared" si="25"/>
        <v>長島町</v>
      </c>
      <c r="BE99" s="953">
        <f>VLOOKUP(BC99&amp;"_令和4年度",データシート3!A:AB,MATCH("ea_"&amp;"太陽光（建物系）"&amp;"_年間発電",データシート3!$A$1:$AB$1,0),0)/10^3+VLOOKUP(BC99&amp;"_令和4年度",データシート3!A:AB,MATCH("ea_"&amp;"太陽光（土地系）"&amp;"_年間発電",データシート3!$A$1:$AB$1,0),0)/10^3</f>
        <v>612354.22899999993</v>
      </c>
      <c r="BF99" s="953">
        <f>VLOOKUP(BC99&amp;"_令和4年度",データシート3!A:AB,MATCH("ea_"&amp;"風力（陸上）"&amp;"_年間発電",データシート3!$A$1:$AB$1,0),0)/10^3</f>
        <v>65475.05599999999</v>
      </c>
      <c r="BG99" s="953">
        <f>VLOOKUP(BC99&amp;"_令和4年度",データシート3!A:AB,MATCH("ea_"&amp;"中小水（河川）"&amp;"_年間発電",データシート3!$A$1:$AB$1,0),0)/10^3+VLOOKUP(BC99&amp;"_令和4年度",データシート3!A:AB,MATCH("ea_"&amp;"中小水（農業用水路）"&amp;"_年間発電",データシート3!$A$1:$AB$1,0),0)/10^3</f>
        <v>8856.0609999999997</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686685.3459999999</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50766.491029606776</v>
      </c>
      <c r="BK99" s="953">
        <f t="shared" si="21"/>
        <v>635918.85497039312</v>
      </c>
      <c r="BL99" s="953">
        <f t="shared" si="22"/>
        <v>0</v>
      </c>
      <c r="BM99" s="953">
        <f t="shared" si="23"/>
        <v>635918.85497039312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46501</v>
      </c>
      <c r="AY100" s="20" t="str">
        <f>IF(IFERROR(比較地域マスタ!$AE35,"")=0,"",IFERROR(比較地域マスタ!$AE35,""))</f>
        <v>中種子町</v>
      </c>
      <c r="AZ100" s="18"/>
      <c r="BA100" s="24">
        <v>29</v>
      </c>
      <c r="BB100" s="24">
        <v>1</v>
      </c>
      <c r="BC100" s="20" t="str">
        <f t="shared" si="24"/>
        <v>46501</v>
      </c>
      <c r="BD100" s="20" t="str">
        <f t="shared" si="25"/>
        <v>中種子町</v>
      </c>
      <c r="BE100" s="953">
        <f>VLOOKUP(BC100&amp;"_令和4年度",データシート3!A:AB,MATCH("ea_"&amp;"太陽光（建物系）"&amp;"_年間発電",データシート3!$A$1:$AB$1,0),0)/10^3+VLOOKUP(BC100&amp;"_令和4年度",データシート3!A:AB,MATCH("ea_"&amp;"太陽光（土地系）"&amp;"_年間発電",データシート3!$A$1:$AB$1,0),0)/10^3</f>
        <v>1478206.6039999998</v>
      </c>
      <c r="BF100" s="953">
        <f>VLOOKUP(BC100&amp;"_令和4年度",データシート3!A:AB,MATCH("ea_"&amp;"風力（陸上）"&amp;"_年間発電",データシート3!$A$1:$AB$1,0),0)/10^3</f>
        <v>97178.941999999981</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1747.1289999999999</v>
      </c>
      <c r="BI100" s="953">
        <f t="shared" si="26"/>
        <v>1577132.6749999998</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39251.942059811583</v>
      </c>
      <c r="BK100" s="953">
        <f t="shared" si="21"/>
        <v>1537880.7329401881</v>
      </c>
      <c r="BL100" s="953">
        <f t="shared" si="22"/>
        <v>0</v>
      </c>
      <c r="BM100" s="953">
        <f t="shared" si="23"/>
        <v>1537880.7329401881</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46213</v>
      </c>
      <c r="AY101" s="20" t="str">
        <f>IF(IFERROR(比較地域マスタ!$AE36,"")=0,"",IFERROR(比較地域マスタ!$AE36,""))</f>
        <v>西之表市</v>
      </c>
      <c r="AZ101" s="18"/>
      <c r="BA101" s="24">
        <v>30</v>
      </c>
      <c r="BB101" s="24">
        <v>1</v>
      </c>
      <c r="BC101" s="20" t="str">
        <f t="shared" si="24"/>
        <v>46213</v>
      </c>
      <c r="BD101" s="20" t="str">
        <f t="shared" si="25"/>
        <v>西之表市</v>
      </c>
      <c r="BE101" s="953">
        <f>VLOOKUP(BC101&amp;"_令和4年度",データシート3!A:AB,MATCH("ea_"&amp;"太陽光（建物系）"&amp;"_年間発電",データシート3!$A$1:$AB$1,0),0)/10^3+VLOOKUP(BC101&amp;"_令和4年度",データシート3!A:AB,MATCH("ea_"&amp;"太陽光（土地系）"&amp;"_年間発電",データシート3!$A$1:$AB$1,0),0)/10^3</f>
        <v>1367727.0730000001</v>
      </c>
      <c r="BF101" s="953">
        <f>VLOOKUP(BC101&amp;"_令和4年度",データシート3!A:AB,MATCH("ea_"&amp;"風力（陸上）"&amp;"_年間発電",データシート3!$A$1:$AB$1,0),0)/10^3</f>
        <v>807944.05200000003</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2175671.125</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71141.531259294396</v>
      </c>
      <c r="BK101" s="953">
        <f t="shared" si="21"/>
        <v>2104529.5937407054</v>
      </c>
      <c r="BL101" s="953">
        <f t="shared" si="22"/>
        <v>0</v>
      </c>
      <c r="BM101" s="953">
        <f t="shared" si="23"/>
        <v>2104529.5937407054</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46216</v>
      </c>
      <c r="AY102" s="20" t="str">
        <f>IF(IFERROR(比較地域マスタ!$AE37,"")=0,"",IFERROR(比較地域マスタ!$AE37,""))</f>
        <v>日置市</v>
      </c>
      <c r="AZ102" s="18"/>
      <c r="BA102" s="24">
        <v>31</v>
      </c>
      <c r="BB102" s="24">
        <v>1</v>
      </c>
      <c r="BC102" s="20" t="str">
        <f t="shared" si="24"/>
        <v>46216</v>
      </c>
      <c r="BD102" s="20" t="str">
        <f t="shared" si="25"/>
        <v>日置市</v>
      </c>
      <c r="BE102" s="953">
        <f>VLOOKUP(BC102&amp;"_令和4年度",データシート3!A:AB,MATCH("ea_"&amp;"太陽光（建物系）"&amp;"_年間発電",データシート3!$A$1:$AB$1,0),0)/10^3+VLOOKUP(BC102&amp;"_令和4年度",データシート3!A:AB,MATCH("ea_"&amp;"太陽光（土地系）"&amp;"_年間発電",データシート3!$A$1:$AB$1,0),0)/10^3</f>
        <v>1456813.378</v>
      </c>
      <c r="BF102" s="953">
        <f>VLOOKUP(BC102&amp;"_令和4年度",データシート3!A:AB,MATCH("ea_"&amp;"風力（陸上）"&amp;"_年間発電",データシート3!$A$1:$AB$1,0),0)/10^3</f>
        <v>115790.482</v>
      </c>
      <c r="BG102" s="953">
        <f>VLOOKUP(BC102&amp;"_令和4年度",データシート3!A:AB,MATCH("ea_"&amp;"中小水（河川）"&amp;"_年間発電",データシート3!$A$1:$AB$1,0),0)/10^3+VLOOKUP(BC102&amp;"_令和4年度",データシート3!A:AB,MATCH("ea_"&amp;"中小水（農業用水路）"&amp;"_年間発電",データシート3!$A$1:$AB$1,0),0)/10^3</f>
        <v>23856.391</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1596460.2510000002</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232566.18061112359</v>
      </c>
      <c r="BK102" s="953">
        <f t="shared" si="21"/>
        <v>1363894.0703888766</v>
      </c>
      <c r="BL102" s="953">
        <f t="shared" si="22"/>
        <v>0</v>
      </c>
      <c r="BM102" s="953">
        <f t="shared" si="23"/>
        <v>1363894.0703888766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46482</v>
      </c>
      <c r="AY103" s="20" t="str">
        <f>IF(IFERROR(比較地域マスタ!$AE38,"")=0,"",IFERROR(比較地域マスタ!$AE38,""))</f>
        <v>東串良町</v>
      </c>
      <c r="AZ103" s="18"/>
      <c r="BA103" s="24">
        <v>32</v>
      </c>
      <c r="BB103" s="24">
        <v>1</v>
      </c>
      <c r="BC103" s="20" t="str">
        <f t="shared" si="24"/>
        <v>46482</v>
      </c>
      <c r="BD103" s="20" t="str">
        <f t="shared" si="25"/>
        <v>東串良町</v>
      </c>
      <c r="BE103" s="953">
        <f>VLOOKUP(BC103&amp;"_令和4年度",データシート3!A:AB,MATCH("ea_"&amp;"太陽光（建物系）"&amp;"_年間発電",データシート3!$A$1:$AB$1,0),0)/10^3+VLOOKUP(BC103&amp;"_令和4年度",データシート3!A:AB,MATCH("ea_"&amp;"太陽光（土地系）"&amp;"_年間発電",データシート3!$A$1:$AB$1,0),0)/10^3</f>
        <v>685200.52</v>
      </c>
      <c r="BF103" s="953">
        <f>VLOOKUP(BC103&amp;"_令和4年度",データシート3!A:AB,MATCH("ea_"&amp;"風力（陸上）"&amp;"_年間発電",データシート3!$A$1:$AB$1,0),0)/10^3</f>
        <v>4701.5879999999997</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689902.10800000001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34998.171869361839</v>
      </c>
      <c r="BK103" s="953">
        <f t="shared" si="21"/>
        <v>654903.93613063812</v>
      </c>
      <c r="BL103" s="953">
        <f t="shared" si="22"/>
        <v>0</v>
      </c>
      <c r="BM103" s="953">
        <f t="shared" si="23"/>
        <v>654903.93613063812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46204</v>
      </c>
      <c r="AY104" s="20" t="str">
        <f>IF(IFERROR(比較地域マスタ!$AE39,"")=0,"",IFERROR(比較地域マスタ!$AE39,""))</f>
        <v>枕崎市</v>
      </c>
      <c r="AZ104" s="18"/>
      <c r="BA104" s="24">
        <v>33</v>
      </c>
      <c r="BB104" s="24">
        <v>1</v>
      </c>
      <c r="BC104" s="20" t="str">
        <f t="shared" si="24"/>
        <v>46204</v>
      </c>
      <c r="BD104" s="20" t="str">
        <f t="shared" si="25"/>
        <v>枕崎市</v>
      </c>
      <c r="BE104" s="953">
        <f>VLOOKUP(BC104&amp;"_令和4年度",データシート3!A:AB,MATCH("ea_"&amp;"太陽光（建物系）"&amp;"_年間発電",データシート3!$A$1:$AB$1,0),0)/10^3+VLOOKUP(BC104&amp;"_令和4年度",データシート3!A:AB,MATCH("ea_"&amp;"太陽光（土地系）"&amp;"_年間発電",データシート3!$A$1:$AB$1,0),0)/10^3</f>
        <v>767936.45200000005</v>
      </c>
      <c r="BF104" s="953">
        <f>VLOOKUP(BC104&amp;"_令和4年度",データシート3!A:AB,MATCH("ea_"&amp;"風力（陸上）"&amp;"_年間発電",データシート3!$A$1:$AB$1,0),0)/10^3</f>
        <v>87988.384999999995</v>
      </c>
      <c r="BG104" s="953">
        <f>VLOOKUP(BC104&amp;"_令和4年度",データシート3!A:AB,MATCH("ea_"&amp;"中小水（河川）"&amp;"_年間発電",データシート3!$A$1:$AB$1,0),0)/10^3+VLOOKUP(BC104&amp;"_令和4年度",データシート3!A:AB,MATCH("ea_"&amp;"中小水（農業用水路）"&amp;"_年間発電",データシート3!$A$1:$AB$1,0),0)/10^3</f>
        <v>1551.171</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857476.00800000003</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123930.88704611571</v>
      </c>
      <c r="BK104" s="953">
        <f t="shared" ref="BK104:BK135" si="27">BI104-BJ104</f>
        <v>733545.12095388432</v>
      </c>
      <c r="BL104" s="953">
        <f t="shared" ref="BL104:BL135" si="28">IF(BK104&gt;0,0,BK104)</f>
        <v>0</v>
      </c>
      <c r="BM104" s="953">
        <f t="shared" ref="BM104:BM135" si="29">IF(BK104&gt;0,BK104,0)</f>
        <v>733545.12095388432</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46303</v>
      </c>
      <c r="AY105" s="20" t="str">
        <f>IF(IFERROR(比較地域マスタ!$AE40,"")=0,"",IFERROR(比較地域マスタ!$AE40,""))</f>
        <v>三島村</v>
      </c>
      <c r="AZ105" s="18"/>
      <c r="BA105" s="24">
        <v>34</v>
      </c>
      <c r="BB105" s="24">
        <v>1</v>
      </c>
      <c r="BC105" s="20" t="str">
        <f t="shared" si="24"/>
        <v>46303</v>
      </c>
      <c r="BD105" s="20" t="str">
        <f t="shared" si="25"/>
        <v>三島村</v>
      </c>
      <c r="BE105" s="953">
        <f>VLOOKUP(BC105&amp;"_令和4年度",データシート3!A:AB,MATCH("ea_"&amp;"太陽光（建物系）"&amp;"_年間発電",データシート3!$A$1:$AB$1,0),0)/10^3+VLOOKUP(BC105&amp;"_令和4年度",データシート3!A:AB,MATCH("ea_"&amp;"太陽光（土地系）"&amp;"_年間発電",データシート3!$A$1:$AB$1,0),0)/10^3</f>
        <v>12815.066000000001</v>
      </c>
      <c r="BF105" s="953">
        <f>VLOOKUP(BC105&amp;"_令和4年度",データシート3!A:AB,MATCH("ea_"&amp;"風力（陸上）"&amp;"_年間発電",データシート3!$A$1:$AB$1,0),0)/10^3</f>
        <v>276967.37300000002</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228111.53200000001</v>
      </c>
      <c r="BI105" s="953">
        <f t="shared" si="26"/>
        <v>517893.97100000002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1636.0773310037398</v>
      </c>
      <c r="BK105" s="953">
        <f t="shared" si="27"/>
        <v>516257.89366899629</v>
      </c>
      <c r="BL105" s="953">
        <f t="shared" si="28"/>
        <v>0</v>
      </c>
      <c r="BM105" s="953">
        <f t="shared" si="29"/>
        <v>516257.89366899629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46491</v>
      </c>
      <c r="AY106" s="20" t="str">
        <f>IF(IFERROR(比較地域マスタ!$AE41,"")=0,"",IFERROR(比較地域マスタ!$AE41,""))</f>
        <v>南大隅町</v>
      </c>
      <c r="AZ106" s="18"/>
      <c r="BA106" s="24">
        <v>35</v>
      </c>
      <c r="BB106" s="24">
        <v>1</v>
      </c>
      <c r="BC106" s="20" t="str">
        <f t="shared" si="24"/>
        <v>46491</v>
      </c>
      <c r="BD106" s="20" t="str">
        <f t="shared" si="25"/>
        <v>南大隅町</v>
      </c>
      <c r="BE106" s="953">
        <f>VLOOKUP(BC106&amp;"_令和4年度",データシート3!A:AB,MATCH("ea_"&amp;"太陽光（建物系）"&amp;"_年間発電",データシート3!$A$1:$AB$1,0),0)/10^3+VLOOKUP(BC106&amp;"_令和4年度",データシート3!A:AB,MATCH("ea_"&amp;"太陽光（土地系）"&amp;"_年間発電",データシート3!$A$1:$AB$1,0),0)/10^3</f>
        <v>488299.99500000005</v>
      </c>
      <c r="BF106" s="953">
        <f>VLOOKUP(BC106&amp;"_令和4年度",データシート3!A:AB,MATCH("ea_"&amp;"風力（陸上）"&amp;"_年間発電",データシート3!$A$1:$AB$1,0),0)/10^3</f>
        <v>940370.61</v>
      </c>
      <c r="BG106" s="953">
        <f>VLOOKUP(BC106&amp;"_令和4年度",データシート3!A:AB,MATCH("ea_"&amp;"中小水（河川）"&amp;"_年間発電",データシート3!$A$1:$AB$1,0),0)/10^3+VLOOKUP(BC106&amp;"_令和4年度",データシート3!A:AB,MATCH("ea_"&amp;"中小水（農業用水路）"&amp;"_年間発電",データシート3!$A$1:$AB$1,0),0)/10^3</f>
        <v>23320.86</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1451991.4650000001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29733.3673956315</v>
      </c>
      <c r="BK106" s="953">
        <f t="shared" si="27"/>
        <v>1422258.0976043686</v>
      </c>
      <c r="BL106" s="953">
        <f t="shared" si="28"/>
        <v>0</v>
      </c>
      <c r="BM106" s="953">
        <f t="shared" si="29"/>
        <v>1422258.0976043686</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46223</v>
      </c>
      <c r="AY107" s="20" t="str">
        <f>IF(IFERROR(比較地域マスタ!$AE42,"")=0,"",IFERROR(比較地域マスタ!$AE42,""))</f>
        <v>南九州市</v>
      </c>
      <c r="AZ107" s="18"/>
      <c r="BA107" s="24">
        <v>36</v>
      </c>
      <c r="BB107" s="24">
        <v>1</v>
      </c>
      <c r="BC107" s="20" t="str">
        <f t="shared" si="24"/>
        <v>46223</v>
      </c>
      <c r="BD107" s="20" t="str">
        <f t="shared" si="25"/>
        <v>南九州市</v>
      </c>
      <c r="BE107" s="953">
        <f>VLOOKUP(BC107&amp;"_令和4年度",データシート3!A:AB,MATCH("ea_"&amp;"太陽光（建物系）"&amp;"_年間発電",データシート3!$A$1:$AB$1,0),0)/10^3+VLOOKUP(BC107&amp;"_令和4年度",データシート3!A:AB,MATCH("ea_"&amp;"太陽光（土地系）"&amp;"_年間発電",データシート3!$A$1:$AB$1,0),0)/10^3</f>
        <v>4097325.6940000001</v>
      </c>
      <c r="BF107" s="953">
        <f>VLOOKUP(BC107&amp;"_令和4年度",データシート3!A:AB,MATCH("ea_"&amp;"風力（陸上）"&amp;"_年間発電",データシート3!$A$1:$AB$1,0),0)/10^3</f>
        <v>479953.64399999997</v>
      </c>
      <c r="BG107" s="953">
        <f>VLOOKUP(BC107&amp;"_令和4年度",データシート3!A:AB,MATCH("ea_"&amp;"中小水（河川）"&amp;"_年間発電",データシート3!$A$1:$AB$1,0),0)/10^3+VLOOKUP(BC107&amp;"_令和4年度",データシート3!A:AB,MATCH("ea_"&amp;"中小水（農業用水路）"&amp;"_年間発電",データシート3!$A$1:$AB$1,0),0)/10^3</f>
        <v>75928.538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60.094000000000001</v>
      </c>
      <c r="BI107" s="953">
        <f t="shared" si="26"/>
        <v>4653267.97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180476.71585062603</v>
      </c>
      <c r="BK107" s="953">
        <f t="shared" si="27"/>
        <v>4472791.2541493736</v>
      </c>
      <c r="BL107" s="953">
        <f t="shared" si="28"/>
        <v>0</v>
      </c>
      <c r="BM107" s="953">
        <f t="shared" si="29"/>
        <v>4472791.2541493736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46220</v>
      </c>
      <c r="AY108" s="20" t="str">
        <f>IF(IFERROR(比較地域マスタ!$AE43,"")=0,"",IFERROR(比較地域マスタ!$AE43,""))</f>
        <v>南さつま市</v>
      </c>
      <c r="AZ108" s="18"/>
      <c r="BA108" s="24">
        <v>37</v>
      </c>
      <c r="BB108" s="24">
        <v>1</v>
      </c>
      <c r="BC108" s="20" t="str">
        <f t="shared" si="24"/>
        <v>46220</v>
      </c>
      <c r="BD108" s="20" t="str">
        <f t="shared" si="25"/>
        <v>南さつま市</v>
      </c>
      <c r="BE108" s="953">
        <f>VLOOKUP(BC108&amp;"_令和4年度",データシート3!A:AB,MATCH("ea_"&amp;"太陽光（建物系）"&amp;"_年間発電",データシート3!$A$1:$AB$1,0),0)/10^3+VLOOKUP(BC108&amp;"_令和4年度",データシート3!A:AB,MATCH("ea_"&amp;"太陽光（土地系）"&amp;"_年間発電",データシート3!$A$1:$AB$1,0),0)/10^3</f>
        <v>1558454.5179999999</v>
      </c>
      <c r="BF108" s="953">
        <f>VLOOKUP(BC108&amp;"_令和4年度",データシート3!A:AB,MATCH("ea_"&amp;"風力（陸上）"&amp;"_年間発電",データシート3!$A$1:$AB$1,0),0)/10^3</f>
        <v>534477.32999999996</v>
      </c>
      <c r="BG108" s="953">
        <f>VLOOKUP(BC108&amp;"_令和4年度",データシート3!A:AB,MATCH("ea_"&amp;"中小水（河川）"&amp;"_年間発電",データシート3!$A$1:$AB$1,0),0)/10^3+VLOOKUP(BC108&amp;"_令和4年度",データシート3!A:AB,MATCH("ea_"&amp;"中小水（農業用水路）"&amp;"_年間発電",データシート3!$A$1:$AB$1,0),0)/10^3</f>
        <v>7845.4549999999999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2100777.3029999998</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180278.56651321164</v>
      </c>
      <c r="BK108" s="953">
        <f t="shared" si="27"/>
        <v>1920498.7364867881</v>
      </c>
      <c r="BL108" s="953">
        <f t="shared" si="28"/>
        <v>0</v>
      </c>
      <c r="BM108" s="953">
        <f t="shared" si="29"/>
        <v>1920498.7364867881</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46502</v>
      </c>
      <c r="AY109" s="20" t="str">
        <f>IF(IFERROR(比較地域マスタ!$AE44,"")=0,"",IFERROR(比較地域マスタ!$AE44,""))</f>
        <v>南種子町</v>
      </c>
      <c r="AZ109" s="18"/>
      <c r="BA109" s="24">
        <v>38</v>
      </c>
      <c r="BB109" s="24">
        <v>1</v>
      </c>
      <c r="BC109" s="20" t="str">
        <f t="shared" si="24"/>
        <v>46502</v>
      </c>
      <c r="BD109" s="20" t="str">
        <f t="shared" si="25"/>
        <v>南種子町</v>
      </c>
      <c r="BE109" s="953">
        <f>VLOOKUP(BC109&amp;"_令和4年度",データシート3!A:AB,MATCH("ea_"&amp;"太陽光（建物系）"&amp;"_年間発電",データシート3!$A$1:$AB$1,0),0)/10^3+VLOOKUP(BC109&amp;"_令和4年度",データシート3!A:AB,MATCH("ea_"&amp;"太陽光（土地系）"&amp;"_年間発電",データシート3!$A$1:$AB$1,0),0)/10^3</f>
        <v>870549.74100000004</v>
      </c>
      <c r="BF109" s="953">
        <f>VLOOKUP(BC109&amp;"_令和4年度",データシート3!A:AB,MATCH("ea_"&amp;"風力（陸上）"&amp;"_年間発電",データシート3!$A$1:$AB$1,0),0)/10^3</f>
        <v>319815.005</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1190364.746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28084.075211348805</v>
      </c>
      <c r="BK109" s="953">
        <f t="shared" si="27"/>
        <v>1162280.6707886513</v>
      </c>
      <c r="BL109" s="953">
        <f t="shared" si="28"/>
        <v>0</v>
      </c>
      <c r="BM109" s="953">
        <f t="shared" si="29"/>
        <v>1162280.6707886513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46505</v>
      </c>
      <c r="AY110" s="20" t="str">
        <f>IF(IFERROR(比較地域マスタ!$AE45,"")=0,"",IFERROR(比較地域マスタ!$AE45,""))</f>
        <v>屋久島町</v>
      </c>
      <c r="AZ110" s="18"/>
      <c r="BA110" s="24">
        <v>39</v>
      </c>
      <c r="BB110" s="24">
        <v>1</v>
      </c>
      <c r="BC110" s="20" t="str">
        <f t="shared" si="24"/>
        <v>46505</v>
      </c>
      <c r="BD110" s="20" t="str">
        <f t="shared" si="25"/>
        <v>屋久島町</v>
      </c>
      <c r="BE110" s="953">
        <f>VLOOKUP(BC110&amp;"_令和4年度",データシート3!A:AB,MATCH("ea_"&amp;"太陽光（建物系）"&amp;"_年間発電",データシート3!$A$1:$AB$1,0),0)/10^3+VLOOKUP(BC110&amp;"_令和4年度",データシート3!A:AB,MATCH("ea_"&amp;"太陽光（土地系）"&amp;"_年間発電",データシート3!$A$1:$AB$1,0),0)/10^3</f>
        <v>359485.45400000003</v>
      </c>
      <c r="BF110" s="953">
        <f>VLOOKUP(BC110&amp;"_令和4年度",データシート3!A:AB,MATCH("ea_"&amp;"風力（陸上）"&amp;"_年間発電",データシート3!$A$1:$AB$1,0),0)/10^3</f>
        <v>1578813.625</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1948.75</v>
      </c>
      <c r="BI110" s="953">
        <f t="shared" si="26"/>
        <v>1940247.8289999999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68338.601561834803</v>
      </c>
      <c r="BK110" s="953">
        <f t="shared" si="27"/>
        <v>1871909.2274381651</v>
      </c>
      <c r="BL110" s="953">
        <f t="shared" si="28"/>
        <v>0</v>
      </c>
      <c r="BM110" s="953">
        <f t="shared" si="29"/>
        <v>1871909.2274381651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46523</v>
      </c>
      <c r="AY111" s="20" t="str">
        <f>IF(IFERROR(比較地域マスタ!$AE46,"")=0,"",IFERROR(比較地域マスタ!$AE46,""))</f>
        <v>大和村</v>
      </c>
      <c r="AZ111" s="18"/>
      <c r="BA111" s="24">
        <v>40</v>
      </c>
      <c r="BB111" s="24">
        <v>1</v>
      </c>
      <c r="BC111" s="20" t="str">
        <f t="shared" si="24"/>
        <v>46523</v>
      </c>
      <c r="BD111" s="20" t="str">
        <f t="shared" si="25"/>
        <v>大和村</v>
      </c>
      <c r="BE111" s="953">
        <f>VLOOKUP(BC111&amp;"_令和4年度",データシート3!A:AB,MATCH("ea_"&amp;"太陽光（建物系）"&amp;"_年間発電",データシート3!$A$1:$AB$1,0),0)/10^3+VLOOKUP(BC111&amp;"_令和4年度",データシート3!A:AB,MATCH("ea_"&amp;"太陽光（土地系）"&amp;"_年間発電",データシート3!$A$1:$AB$1,0),0)/10^3</f>
        <v>38873.421999999999</v>
      </c>
      <c r="BF111" s="953">
        <f>VLOOKUP(BC111&amp;"_令和4年度",データシート3!A:AB,MATCH("ea_"&amp;"風力（陸上）"&amp;"_年間発電",データシート3!$A$1:$AB$1,0),0)/10^3</f>
        <v>939388.125</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978261.54700000002</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6287.3122569337611</v>
      </c>
      <c r="BK111" s="953">
        <f t="shared" si="27"/>
        <v>971974.23474306625</v>
      </c>
      <c r="BL111" s="953">
        <f t="shared" si="28"/>
        <v>0</v>
      </c>
      <c r="BM111" s="953">
        <f t="shared" si="29"/>
        <v>971974.23474306625</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46452</v>
      </c>
      <c r="AY112" s="20" t="str">
        <f>IF(IFERROR(比較地域マスタ!$AE47,"")=0,"",IFERROR(比較地域マスタ!$AE47,""))</f>
        <v>湧水町</v>
      </c>
      <c r="AZ112" s="18"/>
      <c r="BA112" s="24">
        <v>41</v>
      </c>
      <c r="BB112" s="24">
        <v>1</v>
      </c>
      <c r="BC112" s="20" t="str">
        <f t="shared" si="24"/>
        <v>46452</v>
      </c>
      <c r="BD112" s="20" t="str">
        <f t="shared" si="25"/>
        <v>湧水町</v>
      </c>
      <c r="BE112" s="953">
        <f>VLOOKUP(BC112&amp;"_令和4年度",データシート3!A:AB,MATCH("ea_"&amp;"太陽光（建物系）"&amp;"_年間発電",データシート3!$A$1:$AB$1,0),0)/10^3+VLOOKUP(BC112&amp;"_令和4年度",データシート3!A:AB,MATCH("ea_"&amp;"太陽光（土地系）"&amp;"_年間発電",データシート3!$A$1:$AB$1,0),0)/10^3</f>
        <v>727504.02</v>
      </c>
      <c r="BF112" s="953">
        <f>VLOOKUP(BC112&amp;"_令和4年度",データシート3!A:AB,MATCH("ea_"&amp;"風力（陸上）"&amp;"_年間発電",データシート3!$A$1:$AB$1,0),0)/10^3</f>
        <v>248513.24799999999</v>
      </c>
      <c r="BG112" s="953">
        <f>VLOOKUP(BC112&amp;"_令和4年度",データシート3!A:AB,MATCH("ea_"&amp;"中小水（河川）"&amp;"_年間発電",データシート3!$A$1:$AB$1,0),0)/10^3+VLOOKUP(BC112&amp;"_令和4年度",データシート3!A:AB,MATCH("ea_"&amp;"中小水（農業用水路）"&amp;"_年間発電",データシート3!$A$1:$AB$1,0),0)/10^3</f>
        <v>12150.04</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746068.25800000003</v>
      </c>
      <c r="BI112" s="953">
        <f t="shared" si="26"/>
        <v>1734235.5660000001</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45724.693820572276</v>
      </c>
      <c r="BK112" s="953">
        <f t="shared" si="27"/>
        <v>1688510.8721794279</v>
      </c>
      <c r="BL112" s="953">
        <f t="shared" si="28"/>
        <v>0</v>
      </c>
      <c r="BM112" s="953">
        <f t="shared" si="29"/>
        <v>1688510.8721794279</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46535</v>
      </c>
      <c r="AY113" s="20" t="str">
        <f>IF(IFERROR(比較地域マスタ!$AE48,"")=0,"",IFERROR(比較地域マスタ!$AE48,""))</f>
        <v>与論町</v>
      </c>
      <c r="AZ113" s="18"/>
      <c r="BA113" s="24">
        <v>42</v>
      </c>
      <c r="BB113" s="24">
        <v>1</v>
      </c>
      <c r="BC113" s="20" t="str">
        <f t="shared" si="24"/>
        <v>46535</v>
      </c>
      <c r="BD113" s="20" t="str">
        <f t="shared" si="25"/>
        <v>与論町</v>
      </c>
      <c r="BE113" s="953">
        <f>VLOOKUP(BC113&amp;"_令和4年度",データシート3!A:AB,MATCH("ea_"&amp;"太陽光（建物系）"&amp;"_年間発電",データシート3!$A$1:$AB$1,0),0)/10^3+VLOOKUP(BC113&amp;"_令和4年度",データシート3!A:AB,MATCH("ea_"&amp;"太陽光（土地系）"&amp;"_年間発電",データシート3!$A$1:$AB$1,0),0)/10^3</f>
        <v>462301.14500000002</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462301.14500000002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23996.257131071608</v>
      </c>
      <c r="BK113" s="953">
        <f t="shared" si="27"/>
        <v>438304.88786892843</v>
      </c>
      <c r="BL113" s="953">
        <f t="shared" si="28"/>
        <v>0</v>
      </c>
      <c r="BM113" s="953">
        <f t="shared" si="29"/>
        <v>438304.88786892843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46533</v>
      </c>
      <c r="AY114" s="20" t="str">
        <f>IF(IFERROR(比較地域マスタ!$AE49,"")=0,"",IFERROR(比較地域マスタ!$AE49,""))</f>
        <v>和泊町</v>
      </c>
      <c r="AZ114" s="18"/>
      <c r="BA114" s="24">
        <v>43</v>
      </c>
      <c r="BB114" s="24">
        <v>1</v>
      </c>
      <c r="BC114" s="20" t="str">
        <f t="shared" si="24"/>
        <v>46533</v>
      </c>
      <c r="BD114" s="20" t="str">
        <f t="shared" si="25"/>
        <v>和泊町</v>
      </c>
      <c r="BE114" s="953">
        <f>VLOOKUP(BC114&amp;"_令和4年度",データシート3!A:AB,MATCH("ea_"&amp;"太陽光（建物系）"&amp;"_年間発電",データシート3!$A$1:$AB$1,0),0)/10^3+VLOOKUP(BC114&amp;"_令和4年度",データシート3!A:AB,MATCH("ea_"&amp;"太陽光（土地系）"&amp;"_年間発電",データシート3!$A$1:$AB$1,0),0)/10^3</f>
        <v>1046702.4550000002</v>
      </c>
      <c r="BF114" s="953">
        <f>VLOOKUP(BC114&amp;"_令和4年度",データシート3!A:AB,MATCH("ea_"&amp;"風力（陸上）"&amp;"_年間発電",データシート3!$A$1:$AB$1,0),0)/10^3</f>
        <v>18338.203000000001</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1065040.6580000003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31789.155241911234</v>
      </c>
      <c r="BK114" s="953">
        <f t="shared" si="27"/>
        <v>1033251.5027580891</v>
      </c>
      <c r="BL114" s="953">
        <f t="shared" si="28"/>
        <v>0</v>
      </c>
      <c r="BM114" s="953">
        <f t="shared" si="29"/>
        <v>1033251.5027580891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鹿児島市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46201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35</v>
      </c>
      <c r="H7" s="786">
        <f t="shared" si="2"/>
        <v>36</v>
      </c>
      <c r="I7" s="786">
        <f t="shared" si="2"/>
        <v>35</v>
      </c>
      <c r="J7" s="786">
        <f t="shared" si="2"/>
        <v>33</v>
      </c>
      <c r="K7" s="787">
        <f t="shared" si="2"/>
        <v>31</v>
      </c>
      <c r="L7" s="787">
        <f t="shared" si="2"/>
        <v>30</v>
      </c>
      <c r="M7" s="787">
        <f t="shared" si="2"/>
        <v>34</v>
      </c>
      <c r="N7" s="787">
        <f t="shared" si="2"/>
        <v>33</v>
      </c>
      <c r="O7" s="787">
        <f>SUM(O8:O13)</f>
        <v>32</v>
      </c>
      <c r="P7" s="787">
        <f t="shared" si="2"/>
        <v>33</v>
      </c>
      <c r="Q7" s="788">
        <f>SUM(Q8:Q13)</f>
        <v>32</v>
      </c>
      <c r="R7" s="1028">
        <f t="shared" si="2"/>
        <v>299.9298</v>
      </c>
      <c r="S7" s="1029">
        <f t="shared" si="2"/>
        <v>303.89999999999998</v>
      </c>
      <c r="T7" s="1029">
        <f t="shared" si="2"/>
        <v>350.60500000000002</v>
      </c>
      <c r="U7" s="1029">
        <f t="shared" si="2"/>
        <v>366.51000000000005</v>
      </c>
      <c r="V7" s="1029">
        <f t="shared" si="2"/>
        <v>345.13400000000001</v>
      </c>
      <c r="W7" s="1029">
        <f t="shared" si="2"/>
        <v>319.43599999999998</v>
      </c>
      <c r="X7" s="1029">
        <f t="shared" si="2"/>
        <v>320.79399999999998</v>
      </c>
      <c r="Y7" s="1029">
        <f t="shared" si="2"/>
        <v>299.31700000000001</v>
      </c>
      <c r="Z7" s="1029">
        <f>SUM(Z8:Z13)</f>
        <v>280.94399999999996</v>
      </c>
      <c r="AA7" s="1029">
        <f>SUM(AA8:AA13)</f>
        <v>253.72899999999998</v>
      </c>
      <c r="AB7" s="1030">
        <f t="shared" si="2"/>
        <v>252.697</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9</v>
      </c>
      <c r="H10" s="803">
        <f>VLOOKUP($D$3&amp;"_"&amp;H$3,データシート1!$A:$BT,MATCH($G$2&amp;"_"&amp;$C10,データシート1!$A$1:$BT$1,0),0)</f>
        <v>9</v>
      </c>
      <c r="I10" s="803">
        <f>VLOOKUP($D$3&amp;"_"&amp;I$3,データシート1!$A:$BT,MATCH($G$2&amp;"_"&amp;$C10,データシート1!$A$1:$BT$1,0),0)</f>
        <v>8</v>
      </c>
      <c r="J10" s="803">
        <f>VLOOKUP($D$3&amp;"_"&amp;J$3,データシート1!$A:$BT,MATCH($G$2&amp;"_"&amp;$C10,データシート1!$A$1:$BT$1,0),0)</f>
        <v>8</v>
      </c>
      <c r="K10" s="804">
        <f>VLOOKUP($D$3&amp;"_"&amp;K$3,データシート1!$A:$BT,MATCH($G$2&amp;"_"&amp;$C10,データシート1!$A$1:$BT$1,0),0)</f>
        <v>8</v>
      </c>
      <c r="L10" s="804">
        <f>VLOOKUP($D$3&amp;"_"&amp;L$3,データシート1!$A:$BT,MATCH($G$2&amp;"_"&amp;$C10,データシート1!$A$1:$BT$1,0),0)</f>
        <v>8</v>
      </c>
      <c r="M10" s="804">
        <f>VLOOKUP($D$3&amp;"_"&amp;M$3,データシート1!$A:$BT,MATCH($G$2&amp;"_"&amp;$C10,データシート1!$A$1:$BT$1,0),0)</f>
        <v>10</v>
      </c>
      <c r="N10" s="804">
        <f>VLOOKUP($D$3&amp;"_"&amp;N$3,データシート1!$A:$BT,MATCH($G$2&amp;"_"&amp;$C10,データシート1!$A$1:$BT$1,0),0)</f>
        <v>9</v>
      </c>
      <c r="O10" s="804">
        <f>VLOOKUP($D$3&amp;"_"&amp;O$3,データシート1!$A:$BT,MATCH($G$2&amp;"_"&amp;$C10,データシート1!$A$1:$BT$1,0),0)</f>
        <v>9</v>
      </c>
      <c r="P10" s="804">
        <f>VLOOKUP($D$3&amp;"_"&amp;P$3,データシート1!$A:$BT,MATCH($G$2&amp;"_"&amp;$C10,データシート1!$A$1:$BT$1,0),0)</f>
        <v>9</v>
      </c>
      <c r="Q10" s="805">
        <f>VLOOKUP($D$3&amp;"_"&amp;Q$3,データシート1!$A:$BT,MATCH($G$2&amp;"_"&amp;$C10,データシート1!$A$1:$BT$1,0),0)</f>
        <v>9</v>
      </c>
      <c r="R10" s="1034">
        <f>VLOOKUP($D$3&amp;"_"&amp;R$3,データシート1!$A:$BT,MATCH($R$2&amp;"_"&amp;$C10,データシート1!$A$1:$BT$1,0),0)</f>
        <v>96.131</v>
      </c>
      <c r="S10" s="1035">
        <f>VLOOKUP($D$3&amp;"_"&amp;S$3,データシート1!$A:$BT,MATCH($R$2&amp;"_"&amp;$C10,データシート1!$A$1:$BT$1,0),0)</f>
        <v>99.287999999999997</v>
      </c>
      <c r="T10" s="1035">
        <f>VLOOKUP($D$3&amp;"_"&amp;T$3,データシート1!$A:$BT,MATCH($R$2&amp;"_"&amp;$C10,データシート1!$A$1:$BT$1,0),0)</f>
        <v>107.747</v>
      </c>
      <c r="U10" s="1035">
        <f>VLOOKUP($D$3&amp;"_"&amp;U$3,データシート1!$A:$BT,MATCH($R$2&amp;"_"&amp;$C10,データシート1!$A$1:$BT$1,0),0)</f>
        <v>112.776</v>
      </c>
      <c r="V10" s="1035">
        <f>VLOOKUP($D$3&amp;"_"&amp;V$3,データシート1!$A:$BT,MATCH($R$2&amp;"_"&amp;$C10,データシート1!$A$1:$BT$1,0),0)</f>
        <v>112.361</v>
      </c>
      <c r="W10" s="1035">
        <f>VLOOKUP($D$3&amp;"_"&amp;W$3,データシート1!$A:$BT,MATCH($R$2&amp;"_"&amp;$C10,データシート1!$A$1:$BT$1,0),0)</f>
        <v>109.46599999999999</v>
      </c>
      <c r="X10" s="1035">
        <f>VLOOKUP($D$3&amp;"_"&amp;X$3,データシート1!$A:$BT,MATCH($R$2&amp;"_"&amp;$C10,データシート1!$A$1:$BT$1,0),0)</f>
        <v>111.27</v>
      </c>
      <c r="Y10" s="1035">
        <f>VLOOKUP($D$3&amp;"_"&amp;Y$3,データシート1!$A:$BT,MATCH($R$2&amp;"_"&amp;$C10,データシート1!$A$1:$BT$1,0),0)</f>
        <v>103.99299999999999</v>
      </c>
      <c r="Z10" s="1035">
        <f>VLOOKUP($D$3&amp;"_"&amp;Z$3,データシート1!$A:$BT,MATCH($R$2&amp;"_"&amp;$C10,データシート1!$A$1:$BT$1,0),0)</f>
        <v>106.4</v>
      </c>
      <c r="AA10" s="1035">
        <f>VLOOKUP($D$3&amp;"_"&amp;AA$3,データシート1!$A:$BT,MATCH($R$2&amp;"_"&amp;$C10,データシート1!$A$1:$BT$1,0),0)</f>
        <v>94.796999999999997</v>
      </c>
      <c r="AB10" s="1036">
        <f>VLOOKUP($D$3&amp;"_"&amp;AB$3,データシート1!$A:$BT,MATCH($R$2&amp;"_"&amp;$C10,データシート1!$A$1:$BT$1,0),0)</f>
        <v>90.150999999999996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26</v>
      </c>
      <c r="H11" s="803">
        <f>VLOOKUP($D$3&amp;"_"&amp;H$3,データシート1!$A:$BT,MATCH($G$2&amp;"_"&amp;$C11,データシート1!$A$1:$BT$1,0),0)</f>
        <v>27</v>
      </c>
      <c r="I11" s="803">
        <f>VLOOKUP($D$3&amp;"_"&amp;I$3,データシート1!$A:$BT,MATCH($G$2&amp;"_"&amp;$C11,データシート1!$A$1:$BT$1,0),0)</f>
        <v>27</v>
      </c>
      <c r="J11" s="803">
        <f>VLOOKUP($D$3&amp;"_"&amp;J$3,データシート1!$A:$BT,MATCH($G$2&amp;"_"&amp;$C11,データシート1!$A$1:$BT$1,0),0)</f>
        <v>25</v>
      </c>
      <c r="K11" s="804">
        <f>VLOOKUP($D$3&amp;"_"&amp;K$3,データシート1!$A:$BT,MATCH($G$2&amp;"_"&amp;$C11,データシート1!$A$1:$BT$1,0),0)</f>
        <v>23</v>
      </c>
      <c r="L11" s="804">
        <f>VLOOKUP($D$3&amp;"_"&amp;L$3,データシート1!$A:$BT,MATCH($G$2&amp;"_"&amp;$C11,データシート1!$A$1:$BT$1,0),0)</f>
        <v>22</v>
      </c>
      <c r="M11" s="804">
        <f>VLOOKUP($D$3&amp;"_"&amp;M$3,データシート1!$A:$BT,MATCH($G$2&amp;"_"&amp;$C11,データシート1!$A$1:$BT$1,0),0)</f>
        <v>24</v>
      </c>
      <c r="N11" s="804">
        <f>VLOOKUP($D$3&amp;"_"&amp;N$3,データシート1!$A:$BT,MATCH($G$2&amp;"_"&amp;$C11,データシート1!$A$1:$BT$1,0),0)</f>
        <v>24</v>
      </c>
      <c r="O11" s="804">
        <f>VLOOKUP($D$3&amp;"_"&amp;O$3,データシート1!$A:$BT,MATCH($G$2&amp;"_"&amp;$C11,データシート1!$A$1:$BT$1,0),0)</f>
        <v>23</v>
      </c>
      <c r="P11" s="804">
        <f>VLOOKUP($D$3&amp;"_"&amp;P$3,データシート1!$A:$BT,MATCH($G$2&amp;"_"&amp;$C11,データシート1!$A$1:$BT$1,0),0)</f>
        <v>24</v>
      </c>
      <c r="Q11" s="805">
        <f>VLOOKUP($D$3&amp;"_"&amp;Q$3,データシート1!$A:$BT,MATCH($G$2&amp;"_"&amp;$C11,データシート1!$A$1:$BT$1,0),0)</f>
        <v>23</v>
      </c>
      <c r="R11" s="1034">
        <f>VLOOKUP($D$3&amp;"_"&amp;R$3,データシート1!$A:$BT,MATCH($R$2&amp;"_"&amp;$C11,データシート1!$A$1:$BT$1,0),0)</f>
        <v>203.79880000000003</v>
      </c>
      <c r="S11" s="1035">
        <f>VLOOKUP($D$3&amp;"_"&amp;S$3,データシート1!$A:$BT,MATCH($R$2&amp;"_"&amp;$C11,データシート1!$A$1:$BT$1,0),0)</f>
        <v>204.61199999999999</v>
      </c>
      <c r="T11" s="1035">
        <f>VLOOKUP($D$3&amp;"_"&amp;T$3,データシート1!$A:$BT,MATCH($R$2&amp;"_"&amp;$C11,データシート1!$A$1:$BT$1,0),0)</f>
        <v>242.858</v>
      </c>
      <c r="U11" s="1035">
        <f>VLOOKUP($D$3&amp;"_"&amp;U$3,データシート1!$A:$BT,MATCH($R$2&amp;"_"&amp;$C11,データシート1!$A$1:$BT$1,0),0)</f>
        <v>253.73400000000004</v>
      </c>
      <c r="V11" s="1035">
        <f>VLOOKUP($D$3&amp;"_"&amp;V$3,データシート1!$A:$BT,MATCH($R$2&amp;"_"&amp;$C11,データシート1!$A$1:$BT$1,0),0)</f>
        <v>232.773</v>
      </c>
      <c r="W11" s="1035">
        <f>VLOOKUP($D$3&amp;"_"&amp;W$3,データシート1!$A:$BT,MATCH($R$2&amp;"_"&amp;$C11,データシート1!$A$1:$BT$1,0),0)</f>
        <v>209.97</v>
      </c>
      <c r="X11" s="1035">
        <f>VLOOKUP($D$3&amp;"_"&amp;X$3,データシート1!$A:$BT,MATCH($R$2&amp;"_"&amp;$C11,データシート1!$A$1:$BT$1,0),0)</f>
        <v>209.524</v>
      </c>
      <c r="Y11" s="1035">
        <f>VLOOKUP($D$3&amp;"_"&amp;Y$3,データシート1!$A:$BT,MATCH($R$2&amp;"_"&amp;$C11,データシート1!$A$1:$BT$1,0),0)</f>
        <v>195.32400000000001</v>
      </c>
      <c r="Z11" s="1035">
        <f>VLOOKUP($D$3&amp;"_"&amp;Z$3,データシート1!$A:$BT,MATCH($R$2&amp;"_"&amp;$C11,データシート1!$A$1:$BT$1,0),0)</f>
        <v>174.54399999999998</v>
      </c>
      <c r="AA11" s="1035">
        <f>VLOOKUP($D$3&amp;"_"&amp;AA$3,データシート1!$A:$BT,MATCH($R$2&amp;"_"&amp;$C11,データシート1!$A$1:$BT$1,0),0)</f>
        <v>158.93199999999999</v>
      </c>
      <c r="AB11" s="1036">
        <f>VLOOKUP($D$3&amp;"_"&amp;AB$3,データシート1!$A:$BT,MATCH($R$2&amp;"_"&amp;$C11,データシート1!$A$1:$BT$1,0),0)</f>
        <v>162.54600000000002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9</v>
      </c>
      <c r="H26" s="829">
        <f>VLOOKUP($D$3&amp;"_"&amp;H$3,データシート2!$A:$SI,MATCH($G$2&amp;"_"&amp;$B26,データシート2!$A$1:$SI$1,0),0)</f>
        <v>9</v>
      </c>
      <c r="I26" s="829">
        <f>VLOOKUP($D$3&amp;"_"&amp;I$3,データシート2!$A:$SI,MATCH($G$2&amp;"_"&amp;$B26,データシート2!$A$1:$SI$1,0),0)</f>
        <v>8</v>
      </c>
      <c r="J26" s="829">
        <f>VLOOKUP($D$3&amp;"_"&amp;J$3,データシート2!$A:$SI,MATCH($G$2&amp;"_"&amp;$B26,データシート2!$A$1:$SI$1,0),0)</f>
        <v>8</v>
      </c>
      <c r="K26" s="830">
        <f>VLOOKUP($D$3&amp;"_"&amp;K$3,データシート2!$A:$SI,MATCH($G$2&amp;"_"&amp;$B26,データシート2!$A$1:$SI$1,0),0)</f>
        <v>8</v>
      </c>
      <c r="L26" s="830">
        <f>VLOOKUP($D$3&amp;"_"&amp;L$3,データシート2!$A:$SI,MATCH($G$2&amp;"_"&amp;$B26,データシート2!$A$1:$SI$1,0),0)</f>
        <v>8</v>
      </c>
      <c r="M26" s="830">
        <f>VLOOKUP($D$3&amp;"_"&amp;M$3,データシート2!$A:$SI,MATCH($G$2&amp;"_"&amp;$B26,データシート2!$A$1:$SI$1,0),0)</f>
        <v>10</v>
      </c>
      <c r="N26" s="830">
        <f>VLOOKUP($D$3&amp;"_"&amp;N$3,データシート2!$A:$SI,MATCH($G$2&amp;"_"&amp;$B26,データシート2!$A$1:$SI$1,0),0)</f>
        <v>9</v>
      </c>
      <c r="O26" s="830">
        <f>VLOOKUP($D$3&amp;"_"&amp;O$3,データシート2!$A:$SI,MATCH($G$2&amp;"_"&amp;$B26,データシート2!$A$1:$SI$1,0),0)</f>
        <v>9</v>
      </c>
      <c r="P26" s="830">
        <f>VLOOKUP($D$3&amp;"_"&amp;P$3,データシート2!$A:$SI,MATCH($G$2&amp;"_"&amp;$B26,データシート2!$A$1:$SI$1,0),0)</f>
        <v>9</v>
      </c>
      <c r="Q26" s="831">
        <f>VLOOKUP($D$3&amp;"_"&amp;Q$3,データシート2!$A:$SI,MATCH($G$2&amp;"_"&amp;$B26,データシート2!$A$1:$SI$1,0),0)</f>
        <v>9</v>
      </c>
      <c r="R26" s="1043">
        <f>VLOOKUP($D$3&amp;"_"&amp;R$3,データシート2!$A:$SI,MATCH($R$2&amp;"_"&amp;$B26,データシート2!$A$1:$SI$1,0),0)</f>
        <v>96.131</v>
      </c>
      <c r="S26" s="1044">
        <f>VLOOKUP($D$3&amp;"_"&amp;S$3,データシート2!$A:$SI,MATCH($R$2&amp;"_"&amp;$B26,データシート2!$A$1:$SI$1,0),0)</f>
        <v>99.287999999999997</v>
      </c>
      <c r="T26" s="1044">
        <f>VLOOKUP($D$3&amp;"_"&amp;T$3,データシート2!$A:$SI,MATCH($R$2&amp;"_"&amp;$B26,データシート2!$A$1:$SI$1,0),0)</f>
        <v>107.747</v>
      </c>
      <c r="U26" s="1044">
        <f>VLOOKUP($D$3&amp;"_"&amp;U$3,データシート2!$A:$SI,MATCH($R$2&amp;"_"&amp;$B26,データシート2!$A$1:$SI$1,0),0)</f>
        <v>112.776</v>
      </c>
      <c r="V26" s="1044">
        <f>VLOOKUP($D$3&amp;"_"&amp;V$3,データシート2!$A:$SI,MATCH($R$2&amp;"_"&amp;$B26,データシート2!$A$1:$SI$1,0),0)</f>
        <v>112.361</v>
      </c>
      <c r="W26" s="1044">
        <f>VLOOKUP($D$3&amp;"_"&amp;W$3,データシート2!$A:$SI,MATCH($R$2&amp;"_"&amp;$B26,データシート2!$A$1:$SI$1,0),0)</f>
        <v>109.46599999999999</v>
      </c>
      <c r="X26" s="1044">
        <f>VLOOKUP($D$3&amp;"_"&amp;X$3,データシート2!$A:$SI,MATCH($R$2&amp;"_"&amp;$B26,データシート2!$A$1:$SI$1,0),0)</f>
        <v>111.27</v>
      </c>
      <c r="Y26" s="1044">
        <f>VLOOKUP($D$3&amp;"_"&amp;Y$3,データシート2!$A:$SI,MATCH($R$2&amp;"_"&amp;$B26,データシート2!$A$1:$SI$1,0),0)</f>
        <v>103.99299999999999</v>
      </c>
      <c r="Z26" s="1044">
        <f>VLOOKUP($D$3&amp;"_"&amp;Z$3,データシート2!$A:$SI,MATCH($R$2&amp;"_"&amp;$B26,データシート2!$A$1:$SI$1,0),0)</f>
        <v>106.4</v>
      </c>
      <c r="AA26" s="1044">
        <f>VLOOKUP($D$3&amp;"_"&amp;AA$3,データシート2!$A:$SI,MATCH($R$2&amp;"_"&amp;$B26,データシート2!$A$1:$SI$1,0),0)</f>
        <v>94.796999999999997</v>
      </c>
      <c r="AB26" s="1045">
        <f>VLOOKUP($D$3&amp;"_"&amp;AB$3,データシート2!$A:$SI,MATCH($R$2&amp;"_"&amp;$B26,データシート2!$A$1:$SI$1,0),0)</f>
        <v>90.150999999999996</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3</v>
      </c>
      <c r="H27" s="838">
        <f>VLOOKUP($D$3&amp;"_"&amp;H$3,データシート2!$A:$SI,MATCH($G$2&amp;"_"&amp;$C27,データシート2!$A$1:$SI$1,0),0)</f>
        <v>3</v>
      </c>
      <c r="I27" s="838">
        <f>VLOOKUP($D$3&amp;"_"&amp;I$3,データシート2!$A:$SI,MATCH($G$2&amp;"_"&amp;$C27,データシート2!$A$1:$SI$1,0),0)</f>
        <v>3</v>
      </c>
      <c r="J27" s="838">
        <f>VLOOKUP($D$3&amp;"_"&amp;J$3,データシート2!$A:$SI,MATCH($G$2&amp;"_"&amp;$C27,データシート2!$A$1:$SI$1,0),0)</f>
        <v>3</v>
      </c>
      <c r="K27" s="839">
        <f>VLOOKUP($D$3&amp;"_"&amp;K$3,データシート2!$A:$SI,MATCH($G$2&amp;"_"&amp;$C27,データシート2!$A$1:$SI$1,0),0)</f>
        <v>3</v>
      </c>
      <c r="L27" s="839">
        <f>VLOOKUP($D$3&amp;"_"&amp;L$3,データシート2!$A:$SI,MATCH($G$2&amp;"_"&amp;$C27,データシート2!$A$1:$SI$1,0),0)</f>
        <v>3</v>
      </c>
      <c r="M27" s="839">
        <f>VLOOKUP($D$3&amp;"_"&amp;M$3,データシート2!$A:$SI,MATCH($G$2&amp;"_"&amp;$C27,データシート2!$A$1:$SI$1,0),0)</f>
        <v>5</v>
      </c>
      <c r="N27" s="839">
        <f>VLOOKUP($D$3&amp;"_"&amp;N$3,データシート2!$A:$SI,MATCH($G$2&amp;"_"&amp;$C27,データシート2!$A$1:$SI$1,0),0)</f>
        <v>4</v>
      </c>
      <c r="O27" s="839">
        <f>VLOOKUP($D$3&amp;"_"&amp;O$3,データシート2!$A:$SI,MATCH($G$2&amp;"_"&amp;$C27,データシート2!$A$1:$SI$1,0),0)</f>
        <v>4</v>
      </c>
      <c r="P27" s="839">
        <f>VLOOKUP($D$3&amp;"_"&amp;P$3,データシート2!$A:$SI,MATCH($G$2&amp;"_"&amp;$C27,データシート2!$A$1:$SI$1,0),0)</f>
        <v>4</v>
      </c>
      <c r="Q27" s="840">
        <f>VLOOKUP($D$3&amp;"_"&amp;Q$3,データシート2!$A:$SI,MATCH($G$2&amp;"_"&amp;$C27,データシート2!$A$1:$SI$1,0),0)</f>
        <v>4</v>
      </c>
      <c r="R27" s="1052">
        <f>VLOOKUP($D$3&amp;"_"&amp;R$3,データシート2!$A:$SI,MATCH($R$2&amp;"_"&amp;$C27,データシート2!$A$1:$SI$1,0),0)</f>
        <v>68.153999999999996</v>
      </c>
      <c r="S27" s="1047">
        <f>VLOOKUP($D$3&amp;"_"&amp;S$3,データシート2!$A:$SI,MATCH($R$2&amp;"_"&amp;$C27,データシート2!$A$1:$SI$1,0),0)</f>
        <v>70.742000000000004</v>
      </c>
      <c r="T27" s="1047">
        <f>VLOOKUP($D$3&amp;"_"&amp;T$3,データシート2!$A:$SI,MATCH($R$2&amp;"_"&amp;$C27,データシート2!$A$1:$SI$1,0),0)</f>
        <v>78.566999999999993</v>
      </c>
      <c r="U27" s="1047">
        <f>VLOOKUP($D$3&amp;"_"&amp;U$3,データシート2!$A:$SI,MATCH($R$2&amp;"_"&amp;$C27,データシート2!$A$1:$SI$1,0),0)</f>
        <v>83.055999999999997</v>
      </c>
      <c r="V27" s="1047">
        <f>VLOOKUP($D$3&amp;"_"&amp;V$3,データシート2!$A:$SI,MATCH($R$2&amp;"_"&amp;$C27,データシート2!$A$1:$SI$1,0),0)</f>
        <v>82.302999999999997</v>
      </c>
      <c r="W27" s="1047">
        <f>VLOOKUP($D$3&amp;"_"&amp;W$3,データシート2!$A:$SI,MATCH($R$2&amp;"_"&amp;$C27,データシート2!$A$1:$SI$1,0),0)</f>
        <v>80.433000000000007</v>
      </c>
      <c r="X27" s="1047">
        <f>VLOOKUP($D$3&amp;"_"&amp;X$3,データシート2!$A:$SI,MATCH($R$2&amp;"_"&amp;$C27,データシート2!$A$1:$SI$1,0),0)</f>
        <v>82.19</v>
      </c>
      <c r="Y27" s="1047">
        <f>VLOOKUP($D$3&amp;"_"&amp;Y$3,データシート2!$A:$SI,MATCH($R$2&amp;"_"&amp;$C27,データシート2!$A$1:$SI$1,0),0)</f>
        <v>76.242000000000004</v>
      </c>
      <c r="Z27" s="1047">
        <f>VLOOKUP($D$3&amp;"_"&amp;Z$3,データシート2!$A:$SI,MATCH($R$2&amp;"_"&amp;$C27,データシート2!$A$1:$SI$1,0),0)</f>
        <v>80.111000000000004</v>
      </c>
      <c r="AA27" s="1047">
        <f>VLOOKUP($D$3&amp;"_"&amp;AA$3,データシート2!$A:$SI,MATCH($R$2&amp;"_"&amp;$C27,データシート2!$A$1:$SI$1,0),0)</f>
        <v>72.078999999999994</v>
      </c>
      <c r="AB27" s="1048">
        <f>VLOOKUP($D$3&amp;"_"&amp;AB$3,データシート2!$A:$SI,MATCH($R$2&amp;"_"&amp;$C27,データシート2!$A$1:$SI$1,0),0)</f>
        <v>69.671999999999997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3</v>
      </c>
      <c r="H28" s="866">
        <f>VLOOKUP($D$3&amp;"_"&amp;H$3,データシート2!$A:$SI,MATCH($G$2&amp;"_"&amp;$C28,データシート2!$A$1:$SI$1,0),0)</f>
        <v>3</v>
      </c>
      <c r="I28" s="866">
        <f>VLOOKUP($D$3&amp;"_"&amp;I$3,データシート2!$A:$SI,MATCH($G$2&amp;"_"&amp;$C28,データシート2!$A$1:$SI$1,0),0)</f>
        <v>3</v>
      </c>
      <c r="J28" s="866">
        <f>VLOOKUP($D$3&amp;"_"&amp;J$3,データシート2!$A:$SI,MATCH($G$2&amp;"_"&amp;$C28,データシート2!$A$1:$SI$1,0),0)</f>
        <v>3</v>
      </c>
      <c r="K28" s="867">
        <f>VLOOKUP($D$3&amp;"_"&amp;K$3,データシート2!$A:$SI,MATCH($G$2&amp;"_"&amp;$C28,データシート2!$A$1:$SI$1,0),0)</f>
        <v>3</v>
      </c>
      <c r="L28" s="867">
        <f>VLOOKUP($D$3&amp;"_"&amp;L$3,データシート2!$A:$SI,MATCH($G$2&amp;"_"&amp;$C28,データシート2!$A$1:$SI$1,0),0)</f>
        <v>3</v>
      </c>
      <c r="M28" s="867">
        <f>VLOOKUP($D$3&amp;"_"&amp;M$3,データシート2!$A:$SI,MATCH($G$2&amp;"_"&amp;$C28,データシート2!$A$1:$SI$1,0),0)</f>
        <v>3</v>
      </c>
      <c r="N28" s="867">
        <f>VLOOKUP($D$3&amp;"_"&amp;N$3,データシート2!$A:$SI,MATCH($G$2&amp;"_"&amp;$C28,データシート2!$A$1:$SI$1,0),0)</f>
        <v>3</v>
      </c>
      <c r="O28" s="867">
        <f>VLOOKUP($D$3&amp;"_"&amp;O$3,データシート2!$A:$SI,MATCH($G$2&amp;"_"&amp;$C28,データシート2!$A$1:$SI$1,0),0)</f>
        <v>3</v>
      </c>
      <c r="P28" s="867">
        <f>VLOOKUP($D$3&amp;"_"&amp;P$3,データシート2!$A:$SI,MATCH($G$2&amp;"_"&amp;$C28,データシート2!$A$1:$SI$1,0),0)</f>
        <v>3</v>
      </c>
      <c r="Q28" s="868">
        <f>VLOOKUP($D$3&amp;"_"&amp;Q$3,データシート2!$A:$SI,MATCH($G$2&amp;"_"&amp;$C28,データシート2!$A$1:$SI$1,0),0)</f>
        <v>3</v>
      </c>
      <c r="R28" s="1056">
        <f>VLOOKUP($D$3&amp;"_"&amp;R$3,データシート2!$A:$SI,MATCH($R$2&amp;"_"&amp;$C28,データシート2!$A$1:$SI$1,0),0)</f>
        <v>17.841000000000001</v>
      </c>
      <c r="S28" s="1057">
        <f>VLOOKUP($D$3&amp;"_"&amp;S$3,データシート2!$A:$SI,MATCH($R$2&amp;"_"&amp;$C28,データシート2!$A$1:$SI$1,0),0)</f>
        <v>18.381</v>
      </c>
      <c r="T28" s="1057">
        <f>VLOOKUP($D$3&amp;"_"&amp;T$3,データシート2!$A:$SI,MATCH($R$2&amp;"_"&amp;$C28,データシート2!$A$1:$SI$1,0),0)</f>
        <v>20.756</v>
      </c>
      <c r="U28" s="1057">
        <f>VLOOKUP($D$3&amp;"_"&amp;U$3,データシート2!$A:$SI,MATCH($R$2&amp;"_"&amp;$C28,データシート2!$A$1:$SI$1,0),0)</f>
        <v>22.044</v>
      </c>
      <c r="V28" s="1057">
        <f>VLOOKUP($D$3&amp;"_"&amp;V$3,データシート2!$A:$SI,MATCH($R$2&amp;"_"&amp;$C28,データシート2!$A$1:$SI$1,0),0)</f>
        <v>22.065999999999999</v>
      </c>
      <c r="W28" s="1057">
        <f>VLOOKUP($D$3&amp;"_"&amp;W$3,データシート2!$A:$SI,MATCH($R$2&amp;"_"&amp;$C28,データシート2!$A$1:$SI$1,0),0)</f>
        <v>21.055</v>
      </c>
      <c r="X28" s="1057">
        <f>VLOOKUP($D$3&amp;"_"&amp;X$3,データシート2!$A:$SI,MATCH($R$2&amp;"_"&amp;$C28,データシート2!$A$1:$SI$1,0),0)</f>
        <v>21.462</v>
      </c>
      <c r="Y28" s="1057">
        <f>VLOOKUP($D$3&amp;"_"&amp;Y$3,データシート2!$A:$SI,MATCH($R$2&amp;"_"&amp;$C28,データシート2!$A$1:$SI$1,0),0)</f>
        <v>20.94</v>
      </c>
      <c r="Z28" s="1057">
        <f>VLOOKUP($D$3&amp;"_"&amp;Z$3,データシート2!$A:$SI,MATCH($R$2&amp;"_"&amp;$C28,データシート2!$A$1:$SI$1,0),0)</f>
        <v>19.478999999999999</v>
      </c>
      <c r="AA28" s="1057">
        <f>VLOOKUP($D$3&amp;"_"&amp;AA$3,データシート2!$A:$SI,MATCH($R$2&amp;"_"&amp;$C28,データシート2!$A$1:$SI$1,0),0)</f>
        <v>17.266999999999999</v>
      </c>
      <c r="AB28" s="1058">
        <f>VLOOKUP($D$3&amp;"_"&amp;AB$3,データシート2!$A:$SI,MATCH($R$2&amp;"_"&amp;$C28,データシート2!$A$1:$SI$1,0),0)</f>
        <v>17.867000000000001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1</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1</v>
      </c>
      <c r="M29" s="867">
        <f>VLOOKUP($D$3&amp;"_"&amp;M$3,データシート2!$A:$SI,MATCH($G$2&amp;"_"&amp;$C29,データシート2!$A$1:$SI$1,0),0)</f>
        <v>1</v>
      </c>
      <c r="N29" s="867">
        <f>VLOOKUP($D$3&amp;"_"&amp;N$3,データシート2!$A:$SI,MATCH($G$2&amp;"_"&amp;$C29,データシート2!$A$1:$SI$1,0),0)</f>
        <v>1</v>
      </c>
      <c r="O29" s="867">
        <f>VLOOKUP($D$3&amp;"_"&amp;O$3,データシート2!$A:$SI,MATCH($G$2&amp;"_"&amp;$C29,データシート2!$A$1:$SI$1,0),0)</f>
        <v>1</v>
      </c>
      <c r="P29" s="867">
        <f>VLOOKUP($D$3&amp;"_"&amp;P$3,データシート2!$A:$SI,MATCH($G$2&amp;"_"&amp;$C29,データシート2!$A$1:$SI$1,0),0)</f>
        <v>1</v>
      </c>
      <c r="Q29" s="868">
        <f>VLOOKUP($D$3&amp;"_"&amp;Q$3,データシート2!$A:$SI,MATCH($G$2&amp;"_"&amp;$C29,データシート2!$A$1:$SI$1,0),0)</f>
        <v>1</v>
      </c>
      <c r="R29" s="1056">
        <f>VLOOKUP($D$3&amp;"_"&amp;R$3,データシート2!$A:$SI,MATCH($R$2&amp;"_"&amp;$C29,データシート2!$A$1:$SI$1,0),0)</f>
        <v>4.468</v>
      </c>
      <c r="S29" s="1057">
        <f>VLOOKUP($D$3&amp;"_"&amp;S$3,データシート2!$A:$SI,MATCH($R$2&amp;"_"&amp;$C29,データシート2!$A$1:$SI$1,0),0)</f>
        <v>4.5279999999999996</v>
      </c>
      <c r="T29" s="1057">
        <f>VLOOKUP($D$3&amp;"_"&amp;T$3,データシート2!$A:$SI,MATCH($R$2&amp;"_"&amp;$C29,データシート2!$A$1:$SI$1,0),0)</f>
        <v>5.0019999999999998</v>
      </c>
      <c r="U29" s="1057">
        <f>VLOOKUP($D$3&amp;"_"&amp;U$3,データシート2!$A:$SI,MATCH($R$2&amp;"_"&amp;$C29,データシート2!$A$1:$SI$1,0),0)</f>
        <v>3.59</v>
      </c>
      <c r="V29" s="1057">
        <f>VLOOKUP($D$3&amp;"_"&amp;V$3,データシート2!$A:$SI,MATCH($R$2&amp;"_"&amp;$C29,データシート2!$A$1:$SI$1,0),0)</f>
        <v>3.7589999999999999</v>
      </c>
      <c r="W29" s="1057">
        <f>VLOOKUP($D$3&amp;"_"&amp;W$3,データシート2!$A:$SI,MATCH($R$2&amp;"_"&amp;$C29,データシート2!$A$1:$SI$1,0),0)</f>
        <v>4.0220000000000002</v>
      </c>
      <c r="X29" s="1057">
        <f>VLOOKUP($D$3&amp;"_"&amp;X$3,データシート2!$A:$SI,MATCH($R$2&amp;"_"&amp;$C29,データシート2!$A$1:$SI$1,0),0)</f>
        <v>4.0069999999999997</v>
      </c>
      <c r="Y29" s="1057">
        <f>VLOOKUP($D$3&amp;"_"&amp;Y$3,データシート2!$A:$SI,MATCH($R$2&amp;"_"&amp;$C29,データシート2!$A$1:$SI$1,0),0)</f>
        <v>3.6280000000000001</v>
      </c>
      <c r="Z29" s="1057">
        <f>VLOOKUP($D$3&amp;"_"&amp;Z$3,データシート2!$A:$SI,MATCH($R$2&amp;"_"&amp;$C29,データシート2!$A$1:$SI$1,0),0)</f>
        <v>3.4049999999999998</v>
      </c>
      <c r="AA29" s="1057">
        <f>VLOOKUP($D$3&amp;"_"&amp;AA$3,データシート2!$A:$SI,MATCH($R$2&amp;"_"&amp;$C29,データシート2!$A$1:$SI$1,0),0)</f>
        <v>3.3039999999999998</v>
      </c>
      <c r="AB29" s="1058">
        <f>VLOOKUP($D$3&amp;"_"&amp;AB$3,データシート2!$A:$SI,MATCH($R$2&amp;"_"&amp;$C29,データシート2!$A$1:$SI$1,0),0)</f>
        <v>2.61</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2.851</v>
      </c>
      <c r="S38" s="1057">
        <f>VLOOKUP($D$3&amp;"_"&amp;S$3,データシート2!$A:$SI,MATCH($R$2&amp;"_"&amp;$C38,データシート2!$A$1:$SI$1,0),0)</f>
        <v>2.871</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4.2329999999999997</v>
      </c>
      <c r="W38" s="1057">
        <f>VLOOKUP($D$3&amp;"_"&amp;W$3,データシート2!$A:$SI,MATCH($R$2&amp;"_"&amp;$C38,データシート2!$A$1:$SI$1,0),0)</f>
        <v>3.956</v>
      </c>
      <c r="X38" s="1057">
        <f>VLOOKUP($D$3&amp;"_"&amp;X$3,データシート2!$A:$SI,MATCH($R$2&amp;"_"&amp;$C38,データシート2!$A$1:$SI$1,0),0)</f>
        <v>3.6110000000000002</v>
      </c>
      <c r="Y38" s="1057">
        <f>VLOOKUP($D$3&amp;"_"&amp;Y$3,データシート2!$A:$SI,MATCH($R$2&amp;"_"&amp;$C38,データシート2!$A$1:$SI$1,0),0)</f>
        <v>3.1829999999999998</v>
      </c>
      <c r="Z38" s="1057">
        <f>VLOOKUP($D$3&amp;"_"&amp;Z$3,データシート2!$A:$SI,MATCH($R$2&amp;"_"&amp;$C38,データシート2!$A$1:$SI$1,0),0)</f>
        <v>3.4049999999999998</v>
      </c>
      <c r="AA38" s="1057">
        <f>VLOOKUP($D$3&amp;"_"&amp;AA$3,データシート2!$A:$SI,MATCH($R$2&amp;"_"&amp;$C38,データシート2!$A$1:$SI$1,0),0)</f>
        <v>2.1469999999999998</v>
      </c>
      <c r="AB38" s="1058">
        <f>VLOOKUP($D$3&amp;"_"&amp;AB$3,データシート2!$A:$SI,MATCH($R$2&amp;"_"&amp;$C38,データシート2!$A$1:$SI$1,0),0)</f>
        <v>2E-3</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2.8170000000000002</v>
      </c>
      <c r="S48" s="1057">
        <f>VLOOKUP($D$3&amp;"_"&amp;S$3,データシート2!$A:$SI,MATCH($R$2&amp;"_"&amp;$C48,データシート2!$A$1:$SI$1,0),0)</f>
        <v>2.766</v>
      </c>
      <c r="T48" s="1057">
        <f>VLOOKUP($D$3&amp;"_"&amp;T$3,データシート2!$A:$SI,MATCH($R$2&amp;"_"&amp;$C48,データシート2!$A$1:$SI$1,0),0)</f>
        <v>3.4220000000000002</v>
      </c>
      <c r="U48" s="1057">
        <f>VLOOKUP($D$3&amp;"_"&amp;U$3,データシート2!$A:$SI,MATCH($R$2&amp;"_"&amp;$C48,データシート2!$A$1:$SI$1,0),0)</f>
        <v>4.0860000000000003</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3</v>
      </c>
      <c r="H53" s="829">
        <f>VLOOKUP($D$3&amp;"_"&amp;H$3,データシート2!$A:$SI,MATCH($G$2&amp;"_"&amp;$B53,データシート2!$A$1:$SI$1,0),0)</f>
        <v>3</v>
      </c>
      <c r="I53" s="829">
        <f>VLOOKUP($D$3&amp;"_"&amp;I$3,データシート2!$A:$SI,MATCH($G$2&amp;"_"&amp;$B53,データシート2!$A$1:$SI$1,0),0)</f>
        <v>3</v>
      </c>
      <c r="J53" s="829">
        <f>VLOOKUP($D$3&amp;"_"&amp;J$3,データシート2!$A:$SI,MATCH($G$2&amp;"_"&amp;$B53,データシート2!$A$1:$SI$1,0),0)</f>
        <v>2</v>
      </c>
      <c r="K53" s="830">
        <f>VLOOKUP($D$3&amp;"_"&amp;K$3,データシート2!$A:$SI,MATCH($G$2&amp;"_"&amp;$B53,データシート2!$A$1:$SI$1,0),0)</f>
        <v>2</v>
      </c>
      <c r="L53" s="830">
        <f>VLOOKUP($D$3&amp;"_"&amp;L$3,データシート2!$A:$SI,MATCH($G$2&amp;"_"&amp;$B53,データシート2!$A$1:$SI$1,0),0)</f>
        <v>2</v>
      </c>
      <c r="M53" s="830">
        <f>VLOOKUP($D$3&amp;"_"&amp;M$3,データシート2!$A:$SI,MATCH($G$2&amp;"_"&amp;$B53,データシート2!$A$1:$SI$1,0),0)</f>
        <v>2</v>
      </c>
      <c r="N53" s="830">
        <f>VLOOKUP($D$3&amp;"_"&amp;N$3,データシート2!$A:$SI,MATCH($G$2&amp;"_"&amp;$B53,データシート2!$A$1:$SI$1,0),0)</f>
        <v>2</v>
      </c>
      <c r="O53" s="830">
        <f>VLOOKUP($D$3&amp;"_"&amp;O$3,データシート2!$A:$SI,MATCH($G$2&amp;"_"&amp;$B53,データシート2!$A$1:$SI$1,0),0)</f>
        <v>2</v>
      </c>
      <c r="P53" s="830">
        <f>VLOOKUP($D$3&amp;"_"&amp;P$3,データシート2!$A:$SI,MATCH($G$2&amp;"_"&amp;$B53,データシート2!$A$1:$SI$1,0),0)</f>
        <v>2</v>
      </c>
      <c r="Q53" s="831">
        <f>VLOOKUP($D$3&amp;"_"&amp;Q$3,データシート2!$A:$SI,MATCH($G$2&amp;"_"&amp;$B53,データシート2!$A$1:$SI$1,0),0)</f>
        <v>2</v>
      </c>
      <c r="R53" s="1043">
        <f>VLOOKUP($D$3&amp;"_"&amp;R$3,データシート2!$A:$SI,MATCH($R$2&amp;"_"&amp;$B53,データシート2!$A$1:$SI$1,0),0)</f>
        <v>13.675000000000001</v>
      </c>
      <c r="S53" s="1044">
        <f>VLOOKUP($D$3&amp;"_"&amp;S$3,データシート2!$A:$SI,MATCH($R$2&amp;"_"&amp;$B53,データシート2!$A$1:$SI$1,0),0)</f>
        <v>13.69</v>
      </c>
      <c r="T53" s="1044">
        <f>VLOOKUP($D$3&amp;"_"&amp;T$3,データシート2!$A:$SI,MATCH($R$2&amp;"_"&amp;$B53,データシート2!$A$1:$SI$1,0),0)</f>
        <v>18.042999999999999</v>
      </c>
      <c r="U53" s="1044">
        <f>VLOOKUP($D$3&amp;"_"&amp;U$3,データシート2!$A:$SI,MATCH($R$2&amp;"_"&amp;$B53,データシート2!$A$1:$SI$1,0),0)</f>
        <v>18.175999999999998</v>
      </c>
      <c r="V53" s="1044">
        <f>VLOOKUP($D$3&amp;"_"&amp;V$3,データシート2!$A:$SI,MATCH($R$2&amp;"_"&amp;$B53,データシート2!$A$1:$SI$1,0),0)</f>
        <v>17.678000000000001</v>
      </c>
      <c r="W53" s="1044">
        <f>VLOOKUP($D$3&amp;"_"&amp;W$3,データシート2!$A:$SI,MATCH($R$2&amp;"_"&amp;$B53,データシート2!$A$1:$SI$1,0),0)</f>
        <v>16.562000000000001</v>
      </c>
      <c r="X53" s="1044">
        <f>VLOOKUP($D$3&amp;"_"&amp;X$3,データシート2!$A:$SI,MATCH($R$2&amp;"_"&amp;$B53,データシート2!$A$1:$SI$1,0),0)</f>
        <v>14.217000000000001</v>
      </c>
      <c r="Y53" s="1044">
        <f>VLOOKUP($D$3&amp;"_"&amp;Y$3,データシート2!$A:$SI,MATCH($R$2&amp;"_"&amp;$B53,データシート2!$A$1:$SI$1,0),0)</f>
        <v>16.001000000000001</v>
      </c>
      <c r="Z53" s="1044">
        <f>VLOOKUP($D$3&amp;"_"&amp;Z$3,データシート2!$A:$SI,MATCH($R$2&amp;"_"&amp;$B53,データシート2!$A$1:$SI$1,0),0)</f>
        <v>12.4</v>
      </c>
      <c r="AA53" s="1044">
        <f>VLOOKUP($D$3&amp;"_"&amp;AA$3,データシート2!$A:$SI,MATCH($R$2&amp;"_"&amp;$B53,データシート2!$A$1:$SI$1,0),0)</f>
        <v>6.0750000000000002</v>
      </c>
      <c r="AB53" s="1045">
        <f>VLOOKUP($D$3&amp;"_"&amp;AB$3,データシート2!$A:$SI,MATCH($R$2&amp;"_"&amp;$B53,データシート2!$A$1:$SI$1,0),0)</f>
        <v>9.81</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2.77</v>
      </c>
      <c r="S54" s="1047">
        <f>VLOOKUP($D$3&amp;"_"&amp;S$3,データシート2!$A:$SI,MATCH($R$2&amp;"_"&amp;$C54,データシート2!$A$1:$SI$1,0),0)</f>
        <v>2.266</v>
      </c>
      <c r="T54" s="1047">
        <f>VLOOKUP($D$3&amp;"_"&amp;T$3,データシート2!$A:$SI,MATCH($R$2&amp;"_"&amp;$C54,データシート2!$A$1:$SI$1,0),0)</f>
        <v>2.734</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2</v>
      </c>
      <c r="H61" s="899">
        <f>VLOOKUP($D$3&amp;"_"&amp;H$3,データシート2!$A:$SI,MATCH($G$2&amp;"_"&amp;$C61,データシート2!$A$1:$SI$1,0),0)</f>
        <v>2</v>
      </c>
      <c r="I61" s="899">
        <f>VLOOKUP($D$3&amp;"_"&amp;I$3,データシート2!$A:$SI,MATCH($G$2&amp;"_"&amp;$C61,データシート2!$A$1:$SI$1,0),0)</f>
        <v>2</v>
      </c>
      <c r="J61" s="899">
        <f>VLOOKUP($D$3&amp;"_"&amp;J$3,データシート2!$A:$SI,MATCH($G$2&amp;"_"&amp;$C61,データシート2!$A$1:$SI$1,0),0)</f>
        <v>2</v>
      </c>
      <c r="K61" s="900">
        <f>VLOOKUP($D$3&amp;"_"&amp;K$3,データシート2!$A:$SI,MATCH($G$2&amp;"_"&amp;$C61,データシート2!$A$1:$SI$1,0),0)</f>
        <v>2</v>
      </c>
      <c r="L61" s="900">
        <f>VLOOKUP($D$3&amp;"_"&amp;L$3,データシート2!$A:$SI,MATCH($G$2&amp;"_"&amp;$C61,データシート2!$A$1:$SI$1,0),0)</f>
        <v>2</v>
      </c>
      <c r="M61" s="900">
        <f>VLOOKUP($D$3&amp;"_"&amp;M$3,データシート2!$A:$SI,MATCH($G$2&amp;"_"&amp;$C61,データシート2!$A$1:$SI$1,0),0)</f>
        <v>2</v>
      </c>
      <c r="N61" s="900">
        <f>VLOOKUP($D$3&amp;"_"&amp;N$3,データシート2!$A:$SI,MATCH($G$2&amp;"_"&amp;$C61,データシート2!$A$1:$SI$1,0),0)</f>
        <v>2</v>
      </c>
      <c r="O61" s="900">
        <f>VLOOKUP($D$3&amp;"_"&amp;O$3,データシート2!$A:$SI,MATCH($G$2&amp;"_"&amp;$C61,データシート2!$A$1:$SI$1,0),0)</f>
        <v>2</v>
      </c>
      <c r="P61" s="900">
        <f>VLOOKUP($D$3&amp;"_"&amp;P$3,データシート2!$A:$SI,MATCH($G$2&amp;"_"&amp;$C61,データシート2!$A$1:$SI$1,0),0)</f>
        <v>2</v>
      </c>
      <c r="Q61" s="901">
        <f>VLOOKUP($D$3&amp;"_"&amp;Q$3,データシート2!$A:$SI,MATCH($G$2&amp;"_"&amp;$C61,データシート2!$A$1:$SI$1,0),0)</f>
        <v>2</v>
      </c>
      <c r="R61" s="1062">
        <f>VLOOKUP($D$3&amp;"_"&amp;R$3,データシート2!$A:$SI,MATCH($R$2&amp;"_"&amp;$C61,データシート2!$A$1:$SI$1,0),0)</f>
        <v>10.904999999999999</v>
      </c>
      <c r="S61" s="1063">
        <f>VLOOKUP($D$3&amp;"_"&amp;S$3,データシート2!$A:$SI,MATCH($R$2&amp;"_"&amp;$C61,データシート2!$A$1:$SI$1,0),0)</f>
        <v>11.423999999999999</v>
      </c>
      <c r="T61" s="1063">
        <f>VLOOKUP($D$3&amp;"_"&amp;T$3,データシート2!$A:$SI,MATCH($R$2&amp;"_"&amp;$C61,データシート2!$A$1:$SI$1,0),0)</f>
        <v>15.308999999999999</v>
      </c>
      <c r="U61" s="1063">
        <f>VLOOKUP($D$3&amp;"_"&amp;U$3,データシート2!$A:$SI,MATCH($R$2&amp;"_"&amp;$C61,データシート2!$A$1:$SI$1,0),0)</f>
        <v>18.175999999999998</v>
      </c>
      <c r="V61" s="1063">
        <f>VLOOKUP($D$3&amp;"_"&amp;V$3,データシート2!$A:$SI,MATCH($R$2&amp;"_"&amp;$C61,データシート2!$A$1:$SI$1,0),0)</f>
        <v>17.678000000000001</v>
      </c>
      <c r="W61" s="1063">
        <f>VLOOKUP($D$3&amp;"_"&amp;W$3,データシート2!$A:$SI,MATCH($R$2&amp;"_"&amp;$C61,データシート2!$A$1:$SI$1,0),0)</f>
        <v>16.562000000000001</v>
      </c>
      <c r="X61" s="1063">
        <f>VLOOKUP($D$3&amp;"_"&amp;X$3,データシート2!$A:$SI,MATCH($R$2&amp;"_"&amp;$C61,データシート2!$A$1:$SI$1,0),0)</f>
        <v>14.217000000000001</v>
      </c>
      <c r="Y61" s="1063">
        <f>VLOOKUP($D$3&amp;"_"&amp;Y$3,データシート2!$A:$SI,MATCH($R$2&amp;"_"&amp;$C61,データシート2!$A$1:$SI$1,0),0)</f>
        <v>16.001000000000001</v>
      </c>
      <c r="Z61" s="1063">
        <f>VLOOKUP($D$3&amp;"_"&amp;Z$3,データシート2!$A:$SI,MATCH($R$2&amp;"_"&amp;$C61,データシート2!$A$1:$SI$1,0),0)</f>
        <v>12.4</v>
      </c>
      <c r="AA61" s="1063">
        <f>VLOOKUP($D$3&amp;"_"&amp;AA$3,データシート2!$A:$SI,MATCH($R$2&amp;"_"&amp;$C61,データシート2!$A$1:$SI$1,0),0)</f>
        <v>6.0750000000000002</v>
      </c>
      <c r="AB61" s="1064">
        <f>VLOOKUP($D$3&amp;"_"&amp;AB$3,データシート2!$A:$SI,MATCH($R$2&amp;"_"&amp;$C61,データシート2!$A$1:$SI$1,0),0)</f>
        <v>9.81</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3</v>
      </c>
      <c r="H62" s="829">
        <f>VLOOKUP($D$3&amp;"_"&amp;H$3,データシート2!$A:$SI,MATCH($G$2&amp;"_"&amp;$B62,データシート2!$A$1:$SI$1,0),0)</f>
        <v>3</v>
      </c>
      <c r="I62" s="829">
        <f>VLOOKUP($D$3&amp;"_"&amp;I$3,データシート2!$A:$SI,MATCH($G$2&amp;"_"&amp;$B62,データシート2!$A$1:$SI$1,0),0)</f>
        <v>3</v>
      </c>
      <c r="J62" s="829">
        <f>VLOOKUP($D$3&amp;"_"&amp;J$3,データシート2!$A:$SI,MATCH($G$2&amp;"_"&amp;$B62,データシート2!$A$1:$SI$1,0),0)</f>
        <v>2</v>
      </c>
      <c r="K62" s="830">
        <f>VLOOKUP($D$3&amp;"_"&amp;K$3,データシート2!$A:$SI,MATCH($G$2&amp;"_"&amp;$B62,データシート2!$A$1:$SI$1,0),0)</f>
        <v>2</v>
      </c>
      <c r="L62" s="830">
        <f>VLOOKUP($D$3&amp;"_"&amp;L$3,データシート2!$A:$SI,MATCH($G$2&amp;"_"&amp;$B62,データシート2!$A$1:$SI$1,0),0)</f>
        <v>2</v>
      </c>
      <c r="M62" s="830">
        <f>VLOOKUP($D$3&amp;"_"&amp;M$3,データシート2!$A:$SI,MATCH($G$2&amp;"_"&amp;$B62,データシート2!$A$1:$SI$1,0),0)</f>
        <v>2</v>
      </c>
      <c r="N62" s="830">
        <f>VLOOKUP($D$3&amp;"_"&amp;N$3,データシート2!$A:$SI,MATCH($G$2&amp;"_"&amp;$B62,データシート2!$A$1:$SI$1,0),0)</f>
        <v>1</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9.2080000000000002</v>
      </c>
      <c r="S62" s="1044">
        <f>VLOOKUP($D$3&amp;"_"&amp;S$3,データシート2!$A:$SI,MATCH($R$2&amp;"_"&amp;$B62,データシート2!$A$1:$SI$1,0),0)</f>
        <v>9.75</v>
      </c>
      <c r="T62" s="1044">
        <f>VLOOKUP($D$3&amp;"_"&amp;T$3,データシート2!$A:$SI,MATCH($R$2&amp;"_"&amp;$B62,データシート2!$A$1:$SI$1,0),0)</f>
        <v>9.8309999999999995</v>
      </c>
      <c r="U62" s="1044">
        <f>VLOOKUP($D$3&amp;"_"&amp;U$3,データシート2!$A:$SI,MATCH($R$2&amp;"_"&amp;$B62,データシート2!$A$1:$SI$1,0),0)</f>
        <v>8.3040000000000003</v>
      </c>
      <c r="V62" s="1044">
        <f>VLOOKUP($D$3&amp;"_"&amp;V$3,データシート2!$A:$SI,MATCH($R$2&amp;"_"&amp;$B62,データシート2!$A$1:$SI$1,0),0)</f>
        <v>7.9630000000000001</v>
      </c>
      <c r="W62" s="1044">
        <f>VLOOKUP($D$3&amp;"_"&amp;W$3,データシート2!$A:$SI,MATCH($R$2&amp;"_"&amp;$B62,データシート2!$A$1:$SI$1,0),0)</f>
        <v>6.9729999999999999</v>
      </c>
      <c r="X62" s="1044">
        <f>VLOOKUP($D$3&amp;"_"&amp;X$3,データシート2!$A:$SI,MATCH($R$2&amp;"_"&amp;$B62,データシート2!$A$1:$SI$1,0),0)</f>
        <v>4.4800000000000004</v>
      </c>
      <c r="Y62" s="1044">
        <f>VLOOKUP($D$3&amp;"_"&amp;Y$3,データシート2!$A:$SI,MATCH($R$2&amp;"_"&amp;$B62,データシート2!$A$1:$SI$1,0),0)</f>
        <v>1.889</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2</v>
      </c>
      <c r="H63" s="838">
        <f>VLOOKUP($D$3&amp;"_"&amp;H$3,データシート2!$A:$SI,MATCH($G$2&amp;"_"&amp;$C63,データシート2!$A$1:$SI$1,0),0)</f>
        <v>2</v>
      </c>
      <c r="I63" s="838">
        <f>VLOOKUP($D$3&amp;"_"&amp;I$3,データシート2!$A:$SI,MATCH($G$2&amp;"_"&amp;$C63,データシート2!$A$1:$SI$1,0),0)</f>
        <v>2</v>
      </c>
      <c r="J63" s="838">
        <f>VLOOKUP($D$3&amp;"_"&amp;J$3,データシート2!$A:$SI,MATCH($G$2&amp;"_"&amp;$C63,データシート2!$A$1:$SI$1,0),0)</f>
        <v>1</v>
      </c>
      <c r="K63" s="839">
        <f>VLOOKUP($D$3&amp;"_"&amp;K$3,データシート2!$A:$SI,MATCH($G$2&amp;"_"&amp;$C63,データシート2!$A$1:$SI$1,0),0)</f>
        <v>1</v>
      </c>
      <c r="L63" s="839">
        <f>VLOOKUP($D$3&amp;"_"&amp;L$3,データシート2!$A:$SI,MATCH($G$2&amp;"_"&amp;$C63,データシート2!$A$1:$SI$1,0),0)</f>
        <v>1</v>
      </c>
      <c r="M63" s="839">
        <f>VLOOKUP($D$3&amp;"_"&amp;M$3,データシート2!$A:$SI,MATCH($G$2&amp;"_"&amp;$C63,データシート2!$A$1:$SI$1,0),0)</f>
        <v>1</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5.4960000000000004</v>
      </c>
      <c r="S63" s="1047">
        <f>VLOOKUP($D$3&amp;"_"&amp;S$3,データシート2!$A:$SI,MATCH($R$2&amp;"_"&amp;$C63,データシート2!$A$1:$SI$1,0),0)</f>
        <v>6.4219999999999997</v>
      </c>
      <c r="T63" s="1047">
        <f>VLOOKUP($D$3&amp;"_"&amp;T$3,データシート2!$A:$SI,MATCH($R$2&amp;"_"&amp;$C63,データシート2!$A$1:$SI$1,0),0)</f>
        <v>6.1070000000000002</v>
      </c>
      <c r="U63" s="1047">
        <f>VLOOKUP($D$3&amp;"_"&amp;U$3,データシート2!$A:$SI,MATCH($R$2&amp;"_"&amp;$C63,データシート2!$A$1:$SI$1,0),0)</f>
        <v>4.1130000000000004</v>
      </c>
      <c r="V63" s="1047">
        <f>VLOOKUP($D$3&amp;"_"&amp;V$3,データシート2!$A:$SI,MATCH($R$2&amp;"_"&amp;$C63,データシート2!$A$1:$SI$1,0),0)</f>
        <v>3.859</v>
      </c>
      <c r="W63" s="1047">
        <f>VLOOKUP($D$3&amp;"_"&amp;W$3,データシート2!$A:$SI,MATCH($R$2&amp;"_"&amp;$C63,データシート2!$A$1:$SI$1,0),0)</f>
        <v>3.4239999999999999</v>
      </c>
      <c r="X63" s="1047">
        <f>VLOOKUP($D$3&amp;"_"&amp;X$3,データシート2!$A:$SI,MATCH($R$2&amp;"_"&amp;$C63,データシート2!$A$1:$SI$1,0),0)</f>
        <v>2.3479999999999999</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1</v>
      </c>
      <c r="H67" s="849">
        <f>VLOOKUP($D$3&amp;"_"&amp;H$3,データシート2!$A:$SI,MATCH($G$2&amp;"_"&amp;$C67,データシート2!$A$1:$SI$1,0),0)</f>
        <v>1</v>
      </c>
      <c r="I67" s="849">
        <f>VLOOKUP($D$3&amp;"_"&amp;I$3,データシート2!$A:$SI,MATCH($G$2&amp;"_"&amp;$C67,データシート2!$A$1:$SI$1,0),0)</f>
        <v>1</v>
      </c>
      <c r="J67" s="849">
        <f>VLOOKUP($D$3&amp;"_"&amp;J$3,データシート2!$A:$SI,MATCH($G$2&amp;"_"&amp;$C67,データシート2!$A$1:$SI$1,0),0)</f>
        <v>1</v>
      </c>
      <c r="K67" s="850">
        <f>VLOOKUP($D$3&amp;"_"&amp;K$3,データシート2!$A:$SI,MATCH($G$2&amp;"_"&amp;$C67,データシート2!$A$1:$SI$1,0),0)</f>
        <v>1</v>
      </c>
      <c r="L67" s="850">
        <f>VLOOKUP($D$3&amp;"_"&amp;L$3,データシート2!$A:$SI,MATCH($G$2&amp;"_"&amp;$C67,データシート2!$A$1:$SI$1,0),0)</f>
        <v>1</v>
      </c>
      <c r="M67" s="850">
        <f>VLOOKUP($D$3&amp;"_"&amp;M$3,データシート2!$A:$SI,MATCH($G$2&amp;"_"&amp;$C67,データシート2!$A$1:$SI$1,0),0)</f>
        <v>1</v>
      </c>
      <c r="N67" s="850">
        <f>VLOOKUP($D$3&amp;"_"&amp;N$3,データシート2!$A:$SI,MATCH($G$2&amp;"_"&amp;$C67,データシート2!$A$1:$SI$1,0),0)</f>
        <v>1</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3.7120000000000002</v>
      </c>
      <c r="S67" s="1050">
        <f>VLOOKUP($D$3&amp;"_"&amp;S$3,データシート2!$A:$SI,MATCH($R$2&amp;"_"&amp;$C67,データシート2!$A$1:$SI$1,0),0)</f>
        <v>3.3279999999999998</v>
      </c>
      <c r="T67" s="1050">
        <f>VLOOKUP($D$3&amp;"_"&amp;T$3,データシート2!$A:$SI,MATCH($R$2&amp;"_"&amp;$C67,データシート2!$A$1:$SI$1,0),0)</f>
        <v>3.7240000000000002</v>
      </c>
      <c r="U67" s="1050">
        <f>VLOOKUP($D$3&amp;"_"&amp;U$3,データシート2!$A:$SI,MATCH($R$2&amp;"_"&amp;$C67,データシート2!$A$1:$SI$1,0),0)</f>
        <v>4.1909999999999998</v>
      </c>
      <c r="V67" s="1050">
        <f>VLOOKUP($D$3&amp;"_"&amp;V$3,データシート2!$A:$SI,MATCH($R$2&amp;"_"&amp;$C67,データシート2!$A$1:$SI$1,0),0)</f>
        <v>4.1040000000000001</v>
      </c>
      <c r="W67" s="1050">
        <f>VLOOKUP($D$3&amp;"_"&amp;W$3,データシート2!$A:$SI,MATCH($R$2&amp;"_"&amp;$C67,データシート2!$A$1:$SI$1,0),0)</f>
        <v>3.5489999999999999</v>
      </c>
      <c r="X67" s="1050">
        <f>VLOOKUP($D$3&amp;"_"&amp;X$3,データシート2!$A:$SI,MATCH($R$2&amp;"_"&amp;$C67,データシート2!$A$1:$SI$1,0),0)</f>
        <v>2.1320000000000001</v>
      </c>
      <c r="Y67" s="1050">
        <f>VLOOKUP($D$3&amp;"_"&amp;Y$3,データシート2!$A:$SI,MATCH($R$2&amp;"_"&amp;$C67,データシート2!$A$1:$SI$1,0),0)</f>
        <v>1.889</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1</v>
      </c>
      <c r="I68" s="829">
        <f>VLOOKUP($D$3&amp;"_"&amp;I$3,データシート2!$A:$SI,MATCH($G$2&amp;"_"&amp;$B68,データシート2!$A$1:$SI$1,0),0)</f>
        <v>1</v>
      </c>
      <c r="J68" s="829">
        <f>VLOOKUP($D$3&amp;"_"&amp;J$3,データシート2!$A:$SI,MATCH($G$2&amp;"_"&amp;$B68,データシート2!$A$1:$SI$1,0),0)</f>
        <v>1</v>
      </c>
      <c r="K68" s="830">
        <f>VLOOKUP($D$3&amp;"_"&amp;K$3,データシート2!$A:$SI,MATCH($G$2&amp;"_"&amp;$B68,データシート2!$A$1:$SI$1,0),0)</f>
        <v>1</v>
      </c>
      <c r="L68" s="830">
        <f>VLOOKUP($D$3&amp;"_"&amp;L$3,データシート2!$A:$SI,MATCH($G$2&amp;"_"&amp;$B68,データシート2!$A$1:$SI$1,0),0)</f>
        <v>1</v>
      </c>
      <c r="M68" s="830">
        <f>VLOOKUP($D$3&amp;"_"&amp;M$3,データシート2!$A:$SI,MATCH($G$2&amp;"_"&amp;$B68,データシート2!$A$1:$SI$1,0),0)</f>
        <v>1</v>
      </c>
      <c r="N68" s="830">
        <f>VLOOKUP($D$3&amp;"_"&amp;N$3,データシート2!$A:$SI,MATCH($G$2&amp;"_"&amp;$B68,データシート2!$A$1:$SI$1,0),0)</f>
        <v>1</v>
      </c>
      <c r="O68" s="830">
        <f>VLOOKUP($D$3&amp;"_"&amp;O$3,データシート2!$A:$SI,MATCH($G$2&amp;"_"&amp;$B68,データシート2!$A$1:$SI$1,0),0)</f>
        <v>1</v>
      </c>
      <c r="P68" s="830">
        <f>VLOOKUP($D$3&amp;"_"&amp;P$3,データシート2!$A:$SI,MATCH($G$2&amp;"_"&amp;$B68,データシート2!$A$1:$SI$1,0),0)</f>
        <v>1</v>
      </c>
      <c r="Q68" s="831">
        <f>VLOOKUP($D$3&amp;"_"&amp;Q$3,データシート2!$A:$SI,MATCH($G$2&amp;"_"&amp;$B68,データシート2!$A$1:$SI$1,0),0)</f>
        <v>1</v>
      </c>
      <c r="R68" s="1043">
        <f>VLOOKUP($D$3&amp;"_"&amp;R$3,データシート2!$A:$SI,MATCH($R$2&amp;"_"&amp;$B68,データシート2!$A$1:$SI$1,0),0)</f>
        <v>0</v>
      </c>
      <c r="S68" s="1044">
        <f>VLOOKUP($D$3&amp;"_"&amp;S$3,データシート2!$A:$SI,MATCH($R$2&amp;"_"&amp;$B68,データシート2!$A$1:$SI$1,0),0)</f>
        <v>18.07</v>
      </c>
      <c r="T68" s="1044">
        <f>VLOOKUP($D$3&amp;"_"&amp;T$3,データシート2!$A:$SI,MATCH($R$2&amp;"_"&amp;$B68,データシート2!$A$1:$SI$1,0),0)</f>
        <v>36.054000000000002</v>
      </c>
      <c r="U68" s="1044">
        <f>VLOOKUP($D$3&amp;"_"&amp;U$3,データシート2!$A:$SI,MATCH($R$2&amp;"_"&amp;$B68,データシート2!$A$1:$SI$1,0),0)</f>
        <v>37.328000000000003</v>
      </c>
      <c r="V68" s="1044">
        <f>VLOOKUP($D$3&amp;"_"&amp;V$3,データシート2!$A:$SI,MATCH($R$2&amp;"_"&amp;$B68,データシート2!$A$1:$SI$1,0),0)</f>
        <v>37.433</v>
      </c>
      <c r="W68" s="1044">
        <f>VLOOKUP($D$3&amp;"_"&amp;W$3,データシート2!$A:$SI,MATCH($R$2&amp;"_"&amp;$B68,データシート2!$A$1:$SI$1,0),0)</f>
        <v>33.261000000000003</v>
      </c>
      <c r="X68" s="1044">
        <f>VLOOKUP($D$3&amp;"_"&amp;X$3,データシート2!$A:$SI,MATCH($R$2&amp;"_"&amp;$B68,データシート2!$A$1:$SI$1,0),0)</f>
        <v>33.100999999999999</v>
      </c>
      <c r="Y68" s="1044">
        <f>VLOOKUP($D$3&amp;"_"&amp;Y$3,データシート2!$A:$SI,MATCH($R$2&amp;"_"&amp;$B68,データシート2!$A$1:$SI$1,0),0)</f>
        <v>28.192</v>
      </c>
      <c r="Z68" s="1044">
        <f>VLOOKUP($D$3&amp;"_"&amp;Z$3,データシート2!$A:$SI,MATCH($R$2&amp;"_"&amp;$B68,データシート2!$A$1:$SI$1,0),0)</f>
        <v>22.187000000000001</v>
      </c>
      <c r="AA68" s="1044">
        <f>VLOOKUP($D$3&amp;"_"&amp;AA$3,データシート2!$A:$SI,MATCH($R$2&amp;"_"&amp;$B68,データシート2!$A$1:$SI$1,0),0)</f>
        <v>21.492000000000001</v>
      </c>
      <c r="AB68" s="1045">
        <f>VLOOKUP($D$3&amp;"_"&amp;AB$3,データシート2!$A:$SI,MATCH($R$2&amp;"_"&amp;$B68,データシート2!$A$1:$SI$1,0),0)</f>
        <v>26.466999999999999</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1</v>
      </c>
      <c r="I75" s="866">
        <f>VLOOKUP($D$3&amp;"_"&amp;I$3,データシート2!$A:$SI,MATCH($G$2&amp;"_"&amp;$C75,データシート2!$A$1:$SI$1,0),0)</f>
        <v>1</v>
      </c>
      <c r="J75" s="866">
        <f>VLOOKUP($D$3&amp;"_"&amp;J$3,データシート2!$A:$SI,MATCH($G$2&amp;"_"&amp;$C75,データシート2!$A$1:$SI$1,0),0)</f>
        <v>1</v>
      </c>
      <c r="K75" s="867">
        <f>VLOOKUP($D$3&amp;"_"&amp;K$3,データシート2!$A:$SI,MATCH($G$2&amp;"_"&amp;$C75,データシート2!$A$1:$SI$1,0),0)</f>
        <v>1</v>
      </c>
      <c r="L75" s="867">
        <f>VLOOKUP($D$3&amp;"_"&amp;L$3,データシート2!$A:$SI,MATCH($G$2&amp;"_"&amp;$C75,データシート2!$A$1:$SI$1,0),0)</f>
        <v>1</v>
      </c>
      <c r="M75" s="867">
        <f>VLOOKUP($D$3&amp;"_"&amp;M$3,データシート2!$A:$SI,MATCH($G$2&amp;"_"&amp;$C75,データシート2!$A$1:$SI$1,0),0)</f>
        <v>1</v>
      </c>
      <c r="N75" s="867">
        <f>VLOOKUP($D$3&amp;"_"&amp;N$3,データシート2!$A:$SI,MATCH($G$2&amp;"_"&amp;$C75,データシート2!$A$1:$SI$1,0),0)</f>
        <v>1</v>
      </c>
      <c r="O75" s="867">
        <f>VLOOKUP($D$3&amp;"_"&amp;O$3,データシート2!$A:$SI,MATCH($G$2&amp;"_"&amp;$C75,データシート2!$A$1:$SI$1,0),0)</f>
        <v>1</v>
      </c>
      <c r="P75" s="867">
        <f>VLOOKUP($D$3&amp;"_"&amp;P$3,データシート2!$A:$SI,MATCH($G$2&amp;"_"&amp;$C75,データシート2!$A$1:$SI$1,0),0)</f>
        <v>1</v>
      </c>
      <c r="Q75" s="868">
        <f>VLOOKUP($D$3&amp;"_"&amp;Q$3,データシート2!$A:$SI,MATCH($G$2&amp;"_"&amp;$C75,データシート2!$A$1:$SI$1,0),0)</f>
        <v>1</v>
      </c>
      <c r="R75" s="1056">
        <f>VLOOKUP($D$3&amp;"_"&amp;R$3,データシート2!$A:$SI,MATCH($R$2&amp;"_"&amp;$C75,データシート2!$A$1:$SI$1,0),0)</f>
        <v>0</v>
      </c>
      <c r="S75" s="1057">
        <f>VLOOKUP($D$3&amp;"_"&amp;S$3,データシート2!$A:$SI,MATCH($R$2&amp;"_"&amp;$C75,データシート2!$A$1:$SI$1,0),0)</f>
        <v>18.07</v>
      </c>
      <c r="T75" s="1057">
        <f>VLOOKUP($D$3&amp;"_"&amp;T$3,データシート2!$A:$SI,MATCH($R$2&amp;"_"&amp;$C75,データシート2!$A$1:$SI$1,0),0)</f>
        <v>36.054000000000002</v>
      </c>
      <c r="U75" s="1057">
        <f>VLOOKUP($D$3&amp;"_"&amp;U$3,データシート2!$A:$SI,MATCH($R$2&amp;"_"&amp;$C75,データシート2!$A$1:$SI$1,0),0)</f>
        <v>37.328000000000003</v>
      </c>
      <c r="V75" s="1057">
        <f>VLOOKUP($D$3&amp;"_"&amp;V$3,データシート2!$A:$SI,MATCH($R$2&amp;"_"&amp;$C75,データシート2!$A$1:$SI$1,0),0)</f>
        <v>37.433</v>
      </c>
      <c r="W75" s="1057">
        <f>VLOOKUP($D$3&amp;"_"&amp;W$3,データシート2!$A:$SI,MATCH($R$2&amp;"_"&amp;$C75,データシート2!$A$1:$SI$1,0),0)</f>
        <v>33.261000000000003</v>
      </c>
      <c r="X75" s="1057">
        <f>VLOOKUP($D$3&amp;"_"&amp;X$3,データシート2!$A:$SI,MATCH($R$2&amp;"_"&amp;$C75,データシート2!$A$1:$SI$1,0),0)</f>
        <v>33.100999999999999</v>
      </c>
      <c r="Y75" s="1057">
        <f>VLOOKUP($D$3&amp;"_"&amp;Y$3,データシート2!$A:$SI,MATCH($R$2&amp;"_"&amp;$C75,データシート2!$A$1:$SI$1,0),0)</f>
        <v>28.192</v>
      </c>
      <c r="Z75" s="1057">
        <f>VLOOKUP($D$3&amp;"_"&amp;Z$3,データシート2!$A:$SI,MATCH($R$2&amp;"_"&amp;$C75,データシート2!$A$1:$SI$1,0),0)</f>
        <v>22.187000000000001</v>
      </c>
      <c r="AA75" s="1057">
        <f>VLOOKUP($D$3&amp;"_"&amp;AA$3,データシート2!$A:$SI,MATCH($R$2&amp;"_"&amp;$C75,データシート2!$A$1:$SI$1,0),0)</f>
        <v>21.492000000000001</v>
      </c>
      <c r="AB75" s="1058">
        <f>VLOOKUP($D$3&amp;"_"&amp;AB$3,データシート2!$A:$SI,MATCH($R$2&amp;"_"&amp;$C75,データシート2!$A$1:$SI$1,0),0)</f>
        <v>26.466999999999999</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5</v>
      </c>
      <c r="H77" s="829">
        <f>VLOOKUP($D$3&amp;"_"&amp;H$3,データシート2!$A:$SI,MATCH($G$2&amp;"_"&amp;$B77,データシート2!$A$1:$SI$1,0),0)</f>
        <v>5</v>
      </c>
      <c r="I77" s="829">
        <f>VLOOKUP($D$3&amp;"_"&amp;I$3,データシート2!$A:$SI,MATCH($G$2&amp;"_"&amp;$B77,データシート2!$A$1:$SI$1,0),0)</f>
        <v>5</v>
      </c>
      <c r="J77" s="829">
        <f>VLOOKUP($D$3&amp;"_"&amp;J$3,データシート2!$A:$SI,MATCH($G$2&amp;"_"&amp;$B77,データシート2!$A$1:$SI$1,0),0)</f>
        <v>5</v>
      </c>
      <c r="K77" s="830">
        <f>VLOOKUP($D$3&amp;"_"&amp;K$3,データシート2!$A:$SI,MATCH($G$2&amp;"_"&amp;$B77,データシート2!$A$1:$SI$1,0),0)</f>
        <v>4</v>
      </c>
      <c r="L77" s="830">
        <f>VLOOKUP($D$3&amp;"_"&amp;L$3,データシート2!$A:$SI,MATCH($G$2&amp;"_"&amp;$B77,データシート2!$A$1:$SI$1,0),0)</f>
        <v>3</v>
      </c>
      <c r="M77" s="830">
        <f>VLOOKUP($D$3&amp;"_"&amp;M$3,データシート2!$A:$SI,MATCH($G$2&amp;"_"&amp;$B77,データシート2!$A$1:$SI$1,0),0)</f>
        <v>4</v>
      </c>
      <c r="N77" s="830">
        <f>VLOOKUP($D$3&amp;"_"&amp;N$3,データシート2!$A:$SI,MATCH($G$2&amp;"_"&amp;$B77,データシート2!$A$1:$SI$1,0),0)</f>
        <v>4</v>
      </c>
      <c r="O77" s="830">
        <f>VLOOKUP($D$3&amp;"_"&amp;O$3,データシート2!$A:$SI,MATCH($G$2&amp;"_"&amp;$B77,データシート2!$A$1:$SI$1,0),0)</f>
        <v>4</v>
      </c>
      <c r="P77" s="830">
        <f>VLOOKUP($D$3&amp;"_"&amp;P$3,データシート2!$A:$SI,MATCH($G$2&amp;"_"&amp;$B77,データシート2!$A$1:$SI$1,0),0)</f>
        <v>4</v>
      </c>
      <c r="Q77" s="831">
        <f>VLOOKUP($D$3&amp;"_"&amp;Q$3,データシート2!$A:$SI,MATCH($G$2&amp;"_"&amp;$B77,データシート2!$A$1:$SI$1,0),0)</f>
        <v>3</v>
      </c>
      <c r="R77" s="1043">
        <f>VLOOKUP($D$3&amp;"_"&amp;R$3,データシート2!$A:$SI,MATCH($R$2&amp;"_"&amp;$B77,データシート2!$A$1:$SI$1,0),0)</f>
        <v>24.335999999999999</v>
      </c>
      <c r="S77" s="1044">
        <f>VLOOKUP($D$3&amp;"_"&amp;S$3,データシート2!$A:$SI,MATCH($R$2&amp;"_"&amp;$B77,データシート2!$A$1:$SI$1,0),0)</f>
        <v>22.603999999999999</v>
      </c>
      <c r="T77" s="1044">
        <f>VLOOKUP($D$3&amp;"_"&amp;T$3,データシート2!$A:$SI,MATCH($R$2&amp;"_"&amp;$B77,データシート2!$A$1:$SI$1,0),0)</f>
        <v>28.611000000000001</v>
      </c>
      <c r="U77" s="1044">
        <f>VLOOKUP($D$3&amp;"_"&amp;U$3,データシート2!$A:$SI,MATCH($R$2&amp;"_"&amp;$B77,データシート2!$A$1:$SI$1,0),0)</f>
        <v>33.255000000000003</v>
      </c>
      <c r="V77" s="1044">
        <f>VLOOKUP($D$3&amp;"_"&amp;V$3,データシート2!$A:$SI,MATCH($R$2&amp;"_"&amp;$B77,データシート2!$A$1:$SI$1,0),0)</f>
        <v>28.771000000000001</v>
      </c>
      <c r="W77" s="1044">
        <f>VLOOKUP($D$3&amp;"_"&amp;W$3,データシート2!$A:$SI,MATCH($R$2&amp;"_"&amp;$B77,データシート2!$A$1:$SI$1,0),0)</f>
        <v>22.552</v>
      </c>
      <c r="X77" s="1044">
        <f>VLOOKUP($D$3&amp;"_"&amp;X$3,データシート2!$A:$SI,MATCH($R$2&amp;"_"&amp;$B77,データシート2!$A$1:$SI$1,0),0)</f>
        <v>23.611999999999998</v>
      </c>
      <c r="Y77" s="1044">
        <f>VLOOKUP($D$3&amp;"_"&amp;Y$3,データシート2!$A:$SI,MATCH($R$2&amp;"_"&amp;$B77,データシート2!$A$1:$SI$1,0),0)</f>
        <v>20.641999999999999</v>
      </c>
      <c r="Z77" s="1044">
        <f>VLOOKUP($D$3&amp;"_"&amp;Z$3,データシート2!$A:$SI,MATCH($R$2&amp;"_"&amp;$B77,データシート2!$A$1:$SI$1,0),0)</f>
        <v>19.597000000000001</v>
      </c>
      <c r="AA77" s="1044">
        <f>VLOOKUP($D$3&amp;"_"&amp;AA$3,データシート2!$A:$SI,MATCH($R$2&amp;"_"&amp;$B77,データシート2!$A$1:$SI$1,0),0)</f>
        <v>13.864000000000001</v>
      </c>
      <c r="AB77" s="1045">
        <f>VLOOKUP($D$3&amp;"_"&amp;AB$3,データシート2!$A:$SI,MATCH($R$2&amp;"_"&amp;$B77,データシート2!$A$1:$SI$1,0),0)</f>
        <v>11.867000000000001</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4</v>
      </c>
      <c r="H84" s="866">
        <f>VLOOKUP($D$3&amp;"_"&amp;H$3,データシート2!$A:$SI,MATCH($G$2&amp;"_"&amp;$C84,データシート2!$A$1:$SI$1,0),0)</f>
        <v>4</v>
      </c>
      <c r="I84" s="866">
        <f>VLOOKUP($D$3&amp;"_"&amp;I$3,データシート2!$A:$SI,MATCH($G$2&amp;"_"&amp;$C84,データシート2!$A$1:$SI$1,0),0)</f>
        <v>4</v>
      </c>
      <c r="J84" s="866">
        <f>VLOOKUP($D$3&amp;"_"&amp;J$3,データシート2!$A:$SI,MATCH($G$2&amp;"_"&amp;$C84,データシート2!$A$1:$SI$1,0),0)</f>
        <v>4</v>
      </c>
      <c r="K84" s="867">
        <f>VLOOKUP($D$3&amp;"_"&amp;K$3,データシート2!$A:$SI,MATCH($G$2&amp;"_"&amp;$C84,データシート2!$A$1:$SI$1,0),0)</f>
        <v>3</v>
      </c>
      <c r="L84" s="867">
        <f>VLOOKUP($D$3&amp;"_"&amp;L$3,データシート2!$A:$SI,MATCH($G$2&amp;"_"&amp;$C84,データシート2!$A$1:$SI$1,0),0)</f>
        <v>2</v>
      </c>
      <c r="M84" s="867">
        <f>VLOOKUP($D$3&amp;"_"&amp;M$3,データシート2!$A:$SI,MATCH($G$2&amp;"_"&amp;$C84,データシート2!$A$1:$SI$1,0),0)</f>
        <v>3</v>
      </c>
      <c r="N84" s="867">
        <f>VLOOKUP($D$3&amp;"_"&amp;N$3,データシート2!$A:$SI,MATCH($G$2&amp;"_"&amp;$C84,データシート2!$A$1:$SI$1,0),0)</f>
        <v>3</v>
      </c>
      <c r="O84" s="867">
        <f>VLOOKUP($D$3&amp;"_"&amp;O$3,データシート2!$A:$SI,MATCH($G$2&amp;"_"&amp;$C84,データシート2!$A$1:$SI$1,0),0)</f>
        <v>3</v>
      </c>
      <c r="P84" s="867">
        <f>VLOOKUP($D$3&amp;"_"&amp;P$3,データシート2!$A:$SI,MATCH($G$2&amp;"_"&amp;$C84,データシート2!$A$1:$SI$1,0),0)</f>
        <v>3</v>
      </c>
      <c r="Q84" s="868">
        <f>VLOOKUP($D$3&amp;"_"&amp;Q$3,データシート2!$A:$SI,MATCH($G$2&amp;"_"&amp;$C84,データシート2!$A$1:$SI$1,0),0)</f>
        <v>2</v>
      </c>
      <c r="R84" s="1056">
        <f>VLOOKUP($D$3&amp;"_"&amp;R$3,データシート2!$A:$SI,MATCH($R$2&amp;"_"&amp;$C84,データシート2!$A$1:$SI$1,0),0)</f>
        <v>20.83</v>
      </c>
      <c r="S84" s="1057">
        <f>VLOOKUP($D$3&amp;"_"&amp;S$3,データシート2!$A:$SI,MATCH($R$2&amp;"_"&amp;$C84,データシート2!$A$1:$SI$1,0),0)</f>
        <v>19.175999999999998</v>
      </c>
      <c r="T84" s="1057">
        <f>VLOOKUP($D$3&amp;"_"&amp;T$3,データシート2!$A:$SI,MATCH($R$2&amp;"_"&amp;$C84,データシート2!$A$1:$SI$1,0),0)</f>
        <v>23.568000000000001</v>
      </c>
      <c r="U84" s="1057">
        <f>VLOOKUP($D$3&amp;"_"&amp;U$3,データシート2!$A:$SI,MATCH($R$2&amp;"_"&amp;$C84,データシート2!$A$1:$SI$1,0),0)</f>
        <v>27.376000000000001</v>
      </c>
      <c r="V84" s="1057">
        <f>VLOOKUP($D$3&amp;"_"&amp;V$3,データシート2!$A:$SI,MATCH($R$2&amp;"_"&amp;$C84,データシート2!$A$1:$SI$1,0),0)</f>
        <v>23.687000000000001</v>
      </c>
      <c r="W84" s="1057">
        <f>VLOOKUP($D$3&amp;"_"&amp;W$3,データシート2!$A:$SI,MATCH($R$2&amp;"_"&amp;$C84,データシート2!$A$1:$SI$1,0),0)</f>
        <v>17.742000000000001</v>
      </c>
      <c r="X84" s="1057">
        <f>VLOOKUP($D$3&amp;"_"&amp;X$3,データシート2!$A:$SI,MATCH($R$2&amp;"_"&amp;$C84,データシート2!$A$1:$SI$1,0),0)</f>
        <v>19.765000000000001</v>
      </c>
      <c r="Y84" s="1057">
        <f>VLOOKUP($D$3&amp;"_"&amp;Y$3,データシート2!$A:$SI,MATCH($R$2&amp;"_"&amp;$C84,データシート2!$A$1:$SI$1,0),0)</f>
        <v>17.869</v>
      </c>
      <c r="Z84" s="1057">
        <f>VLOOKUP($D$3&amp;"_"&amp;Z$3,データシート2!$A:$SI,MATCH($R$2&amp;"_"&amp;$C84,データシート2!$A$1:$SI$1,0),0)</f>
        <v>16.954000000000001</v>
      </c>
      <c r="AA84" s="1057">
        <f>VLOOKUP($D$3&amp;"_"&amp;AA$3,データシート2!$A:$SI,MATCH($R$2&amp;"_"&amp;$C84,データシート2!$A$1:$SI$1,0),0)</f>
        <v>12.009</v>
      </c>
      <c r="AB84" s="1058">
        <f>VLOOKUP($D$3&amp;"_"&amp;AB$3,データシート2!$A:$SI,MATCH($R$2&amp;"_"&amp;$C84,データシート2!$A$1:$SI$1,0),0)</f>
        <v>9.5389999999999997</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1</v>
      </c>
      <c r="H88" s="866">
        <f>VLOOKUP($D$3&amp;"_"&amp;H$3,データシート2!$A:$SI,MATCH($G$2&amp;"_"&amp;$C88,データシート2!$A$1:$SI$1,0),0)</f>
        <v>1</v>
      </c>
      <c r="I88" s="866">
        <f>VLOOKUP($D$3&amp;"_"&amp;I$3,データシート2!$A:$SI,MATCH($G$2&amp;"_"&amp;$C88,データシート2!$A$1:$SI$1,0),0)</f>
        <v>1</v>
      </c>
      <c r="J88" s="866">
        <f>VLOOKUP($D$3&amp;"_"&amp;J$3,データシート2!$A:$SI,MATCH($G$2&amp;"_"&amp;$C88,データシート2!$A$1:$SI$1,0),0)</f>
        <v>1</v>
      </c>
      <c r="K88" s="867">
        <f>VLOOKUP($D$3&amp;"_"&amp;K$3,データシート2!$A:$SI,MATCH($G$2&amp;"_"&amp;$C88,データシート2!$A$1:$SI$1,0),0)</f>
        <v>1</v>
      </c>
      <c r="L88" s="867">
        <f>VLOOKUP($D$3&amp;"_"&amp;L$3,データシート2!$A:$SI,MATCH($G$2&amp;"_"&amp;$C88,データシート2!$A$1:$SI$1,0),0)</f>
        <v>1</v>
      </c>
      <c r="M88" s="867">
        <f>VLOOKUP($D$3&amp;"_"&amp;M$3,データシート2!$A:$SI,MATCH($G$2&amp;"_"&amp;$C88,データシート2!$A$1:$SI$1,0),0)</f>
        <v>1</v>
      </c>
      <c r="N88" s="867">
        <f>VLOOKUP($D$3&amp;"_"&amp;N$3,データシート2!$A:$SI,MATCH($G$2&amp;"_"&amp;$C88,データシート2!$A$1:$SI$1,0),0)</f>
        <v>1</v>
      </c>
      <c r="O88" s="867">
        <f>VLOOKUP($D$3&amp;"_"&amp;O$3,データシート2!$A:$SI,MATCH($G$2&amp;"_"&amp;$C88,データシート2!$A$1:$SI$1,0),0)</f>
        <v>1</v>
      </c>
      <c r="P88" s="867">
        <f>VLOOKUP($D$3&amp;"_"&amp;P$3,データシート2!$A:$SI,MATCH($G$2&amp;"_"&amp;$C88,データシート2!$A$1:$SI$1,0),0)</f>
        <v>1</v>
      </c>
      <c r="Q88" s="868">
        <f>VLOOKUP($D$3&amp;"_"&amp;Q$3,データシート2!$A:$SI,MATCH($G$2&amp;"_"&amp;$C88,データシート2!$A$1:$SI$1,0),0)</f>
        <v>1</v>
      </c>
      <c r="R88" s="1056">
        <f>VLOOKUP($D$3&amp;"_"&amp;R$3,データシート2!$A:$SI,MATCH($R$2&amp;"_"&amp;$C88,データシート2!$A$1:$SI$1,0),0)</f>
        <v>3.5059999999999998</v>
      </c>
      <c r="S88" s="1057">
        <f>VLOOKUP($D$3&amp;"_"&amp;S$3,データシート2!$A:$SI,MATCH($R$2&amp;"_"&amp;$C88,データシート2!$A$1:$SI$1,0),0)</f>
        <v>3.4279999999999999</v>
      </c>
      <c r="T88" s="1057">
        <f>VLOOKUP($D$3&amp;"_"&amp;T$3,データシート2!$A:$SI,MATCH($R$2&amp;"_"&amp;$C88,データシート2!$A$1:$SI$1,0),0)</f>
        <v>5.0430000000000001</v>
      </c>
      <c r="U88" s="1057">
        <f>VLOOKUP($D$3&amp;"_"&amp;U$3,データシート2!$A:$SI,MATCH($R$2&amp;"_"&amp;$C88,データシート2!$A$1:$SI$1,0),0)</f>
        <v>5.8789999999999996</v>
      </c>
      <c r="V88" s="1057">
        <f>VLOOKUP($D$3&amp;"_"&amp;V$3,データシート2!$A:$SI,MATCH($R$2&amp;"_"&amp;$C88,データシート2!$A$1:$SI$1,0),0)</f>
        <v>5.0839999999999996</v>
      </c>
      <c r="W88" s="1057">
        <f>VLOOKUP($D$3&amp;"_"&amp;W$3,データシート2!$A:$SI,MATCH($R$2&amp;"_"&amp;$C88,データシート2!$A$1:$SI$1,0),0)</f>
        <v>4.8099999999999996</v>
      </c>
      <c r="X88" s="1057">
        <f>VLOOKUP($D$3&amp;"_"&amp;X$3,データシート2!$A:$SI,MATCH($R$2&amp;"_"&amp;$C88,データシート2!$A$1:$SI$1,0),0)</f>
        <v>3.847</v>
      </c>
      <c r="Y88" s="1057">
        <f>VLOOKUP($D$3&amp;"_"&amp;Y$3,データシート2!$A:$SI,MATCH($R$2&amp;"_"&amp;$C88,データシート2!$A$1:$SI$1,0),0)</f>
        <v>2.7730000000000001</v>
      </c>
      <c r="Z88" s="1057">
        <f>VLOOKUP($D$3&amp;"_"&amp;Z$3,データシート2!$A:$SI,MATCH($R$2&amp;"_"&amp;$C88,データシート2!$A$1:$SI$1,0),0)</f>
        <v>2.6429999999999998</v>
      </c>
      <c r="AA88" s="1057">
        <f>VLOOKUP($D$3&amp;"_"&amp;AA$3,データシート2!$A:$SI,MATCH($R$2&amp;"_"&amp;$C88,データシート2!$A$1:$SI$1,0),0)</f>
        <v>1.855</v>
      </c>
      <c r="AB88" s="1058">
        <f>VLOOKUP($D$3&amp;"_"&amp;AB$3,データシート2!$A:$SI,MATCH($R$2&amp;"_"&amp;$C88,データシート2!$A$1:$SI$1,0),0)</f>
        <v>2.3279999999999998</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2</v>
      </c>
      <c r="H97" s="829">
        <f>VLOOKUP($D$3&amp;"_"&amp;H$3,データシート2!$A:$SI,MATCH($G$2&amp;"_"&amp;$B97,データシート2!$A$1:$SI$1,0),0)</f>
        <v>2</v>
      </c>
      <c r="I97" s="829">
        <f>VLOOKUP($D$3&amp;"_"&amp;I$3,データシート2!$A:$SI,MATCH($G$2&amp;"_"&amp;$B97,データシート2!$A$1:$SI$1,0),0)</f>
        <v>2</v>
      </c>
      <c r="J97" s="829">
        <f>VLOOKUP($D$3&amp;"_"&amp;J$3,データシート2!$A:$SI,MATCH($G$2&amp;"_"&amp;$B97,データシート2!$A$1:$SI$1,0),0)</f>
        <v>2</v>
      </c>
      <c r="K97" s="830">
        <f>VLOOKUP($D$3&amp;"_"&amp;K$3,データシート2!$A:$SI,MATCH($G$2&amp;"_"&amp;$B97,データシート2!$A$1:$SI$1,0),0)</f>
        <v>1</v>
      </c>
      <c r="L97" s="830">
        <f>VLOOKUP($D$3&amp;"_"&amp;L$3,データシート2!$A:$SI,MATCH($G$2&amp;"_"&amp;$B97,データシート2!$A$1:$SI$1,0),0)</f>
        <v>2</v>
      </c>
      <c r="M97" s="830">
        <f>VLOOKUP($D$3&amp;"_"&amp;M$3,データシート2!$A:$SI,MATCH($G$2&amp;"_"&amp;$B97,データシート2!$A$1:$SI$1,0),0)</f>
        <v>2</v>
      </c>
      <c r="N97" s="830">
        <f>VLOOKUP($D$3&amp;"_"&amp;N$3,データシート2!$A:$SI,MATCH($G$2&amp;"_"&amp;$B97,データシート2!$A$1:$SI$1,0),0)</f>
        <v>2</v>
      </c>
      <c r="O97" s="830">
        <f>VLOOKUP($D$3&amp;"_"&amp;O$3,データシート2!$A:$SI,MATCH($G$2&amp;"_"&amp;$B97,データシート2!$A$1:$SI$1,0),0)</f>
        <v>2</v>
      </c>
      <c r="P97" s="830">
        <f>VLOOKUP($D$3&amp;"_"&amp;P$3,データシート2!$A:$SI,MATCH($G$2&amp;"_"&amp;$B97,データシート2!$A$1:$SI$1,0),0)</f>
        <v>2</v>
      </c>
      <c r="Q97" s="831">
        <f>VLOOKUP($D$3&amp;"_"&amp;Q$3,データシート2!$A:$SI,MATCH($G$2&amp;"_"&amp;$B97,データシート2!$A$1:$SI$1,0),0)</f>
        <v>2</v>
      </c>
      <c r="R97" s="1043">
        <f>VLOOKUP($D$3&amp;"_"&amp;R$3,データシート2!$A:$SI,MATCH($R$2&amp;"_"&amp;$B97,データシート2!$A$1:$SI$1,0),0)</f>
        <v>10.5928</v>
      </c>
      <c r="S97" s="1044">
        <f>VLOOKUP($D$3&amp;"_"&amp;S$3,データシート2!$A:$SI,MATCH($R$2&amp;"_"&amp;$B97,データシート2!$A$1:$SI$1,0),0)</f>
        <v>9.4329999999999998</v>
      </c>
      <c r="T97" s="1044">
        <f>VLOOKUP($D$3&amp;"_"&amp;T$3,データシート2!$A:$SI,MATCH($R$2&amp;"_"&amp;$B97,データシート2!$A$1:$SI$1,0),0)</f>
        <v>10.117000000000001</v>
      </c>
      <c r="U97" s="1044">
        <f>VLOOKUP($D$3&amp;"_"&amp;U$3,データシート2!$A:$SI,MATCH($R$2&amp;"_"&amp;$B97,データシート2!$A$1:$SI$1,0),0)</f>
        <v>11.442</v>
      </c>
      <c r="V97" s="1044">
        <f>VLOOKUP($D$3&amp;"_"&amp;V$3,データシート2!$A:$SI,MATCH($R$2&amp;"_"&amp;$B97,データシート2!$A$1:$SI$1,0),0)</f>
        <v>8.1880000000000006</v>
      </c>
      <c r="W97" s="1044">
        <f>VLOOKUP($D$3&amp;"_"&amp;W$3,データシート2!$A:$SI,MATCH($R$2&amp;"_"&amp;$B97,データシート2!$A$1:$SI$1,0),0)</f>
        <v>11.206</v>
      </c>
      <c r="X97" s="1044">
        <f>VLOOKUP($D$3&amp;"_"&amp;X$3,データシート2!$A:$SI,MATCH($R$2&amp;"_"&amp;$B97,データシート2!$A$1:$SI$1,0),0)</f>
        <v>11.101000000000001</v>
      </c>
      <c r="Y97" s="1044">
        <f>VLOOKUP($D$3&amp;"_"&amp;Y$3,データシート2!$A:$SI,MATCH($R$2&amp;"_"&amp;$B97,データシート2!$A$1:$SI$1,0),0)</f>
        <v>10.45</v>
      </c>
      <c r="Z97" s="1044">
        <f>VLOOKUP($D$3&amp;"_"&amp;Z$3,データシート2!$A:$SI,MATCH($R$2&amp;"_"&amp;$B97,データシート2!$A$1:$SI$1,0),0)</f>
        <v>10.675000000000001</v>
      </c>
      <c r="AA97" s="1044">
        <f>VLOOKUP($D$3&amp;"_"&amp;AA$3,データシート2!$A:$SI,MATCH($R$2&amp;"_"&amp;$B97,データシート2!$A$1:$SI$1,0),0)</f>
        <v>8.8729999999999993</v>
      </c>
      <c r="AB97" s="1045">
        <f>VLOOKUP($D$3&amp;"_"&amp;AB$3,データシート2!$A:$SI,MATCH($R$2&amp;"_"&amp;$B97,データシート2!$A$1:$SI$1,0),0)</f>
        <v>8.0609999999999999</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2</v>
      </c>
      <c r="H99" s="866">
        <f>VLOOKUP($D$3&amp;"_"&amp;H$3,データシート2!$A:$SI,MATCH($G$2&amp;"_"&amp;$C99,データシート2!$A$1:$SI$1,0),0)</f>
        <v>2</v>
      </c>
      <c r="I99" s="866">
        <f>VLOOKUP($D$3&amp;"_"&amp;I$3,データシート2!$A:$SI,MATCH($G$2&amp;"_"&amp;$C99,データシート2!$A$1:$SI$1,0),0)</f>
        <v>2</v>
      </c>
      <c r="J99" s="866">
        <f>VLOOKUP($D$3&amp;"_"&amp;J$3,データシート2!$A:$SI,MATCH($G$2&amp;"_"&amp;$C99,データシート2!$A$1:$SI$1,0),0)</f>
        <v>2</v>
      </c>
      <c r="K99" s="867">
        <f>VLOOKUP($D$3&amp;"_"&amp;K$3,データシート2!$A:$SI,MATCH($G$2&amp;"_"&amp;$C99,データシート2!$A$1:$SI$1,0),0)</f>
        <v>1</v>
      </c>
      <c r="L99" s="867">
        <f>VLOOKUP($D$3&amp;"_"&amp;L$3,データシート2!$A:$SI,MATCH($G$2&amp;"_"&amp;$C99,データシート2!$A$1:$SI$1,0),0)</f>
        <v>2</v>
      </c>
      <c r="M99" s="867">
        <f>VLOOKUP($D$3&amp;"_"&amp;M$3,データシート2!$A:$SI,MATCH($G$2&amp;"_"&amp;$C99,データシート2!$A$1:$SI$1,0),0)</f>
        <v>2</v>
      </c>
      <c r="N99" s="867">
        <f>VLOOKUP($D$3&amp;"_"&amp;N$3,データシート2!$A:$SI,MATCH($G$2&amp;"_"&amp;$C99,データシート2!$A$1:$SI$1,0),0)</f>
        <v>2</v>
      </c>
      <c r="O99" s="867">
        <f>VLOOKUP($D$3&amp;"_"&amp;O$3,データシート2!$A:$SI,MATCH($G$2&amp;"_"&amp;$C99,データシート2!$A$1:$SI$1,0),0)</f>
        <v>2</v>
      </c>
      <c r="P99" s="867">
        <f>VLOOKUP($D$3&amp;"_"&amp;P$3,データシート2!$A:$SI,MATCH($G$2&amp;"_"&amp;$C99,データシート2!$A$1:$SI$1,0),0)</f>
        <v>2</v>
      </c>
      <c r="Q99" s="868">
        <f>VLOOKUP($D$3&amp;"_"&amp;Q$3,データシート2!$A:$SI,MATCH($G$2&amp;"_"&amp;$C99,データシート2!$A$1:$SI$1,0),0)</f>
        <v>2</v>
      </c>
      <c r="R99" s="1056">
        <f>VLOOKUP($D$3&amp;"_"&amp;R$3,データシート2!$A:$SI,MATCH($R$2&amp;"_"&amp;$C99,データシート2!$A$1:$SI$1,0),0)</f>
        <v>10.5928</v>
      </c>
      <c r="S99" s="1057">
        <f>VLOOKUP($D$3&amp;"_"&amp;S$3,データシート2!$A:$SI,MATCH($R$2&amp;"_"&amp;$C99,データシート2!$A$1:$SI$1,0),0)</f>
        <v>9.4329999999999998</v>
      </c>
      <c r="T99" s="1057">
        <f>VLOOKUP($D$3&amp;"_"&amp;T$3,データシート2!$A:$SI,MATCH($R$2&amp;"_"&amp;$C99,データシート2!$A$1:$SI$1,0),0)</f>
        <v>10.117000000000001</v>
      </c>
      <c r="U99" s="1057">
        <f>VLOOKUP($D$3&amp;"_"&amp;U$3,データシート2!$A:$SI,MATCH($R$2&amp;"_"&amp;$C99,データシート2!$A$1:$SI$1,0),0)</f>
        <v>11.442</v>
      </c>
      <c r="V99" s="1057">
        <f>VLOOKUP($D$3&amp;"_"&amp;V$3,データシート2!$A:$SI,MATCH($R$2&amp;"_"&amp;$C99,データシート2!$A$1:$SI$1,0),0)</f>
        <v>8.1880000000000006</v>
      </c>
      <c r="W99" s="1057">
        <f>VLOOKUP($D$3&amp;"_"&amp;W$3,データシート2!$A:$SI,MATCH($R$2&amp;"_"&amp;$C99,データシート2!$A$1:$SI$1,0),0)</f>
        <v>11.206</v>
      </c>
      <c r="X99" s="1057">
        <f>VLOOKUP($D$3&amp;"_"&amp;X$3,データシート2!$A:$SI,MATCH($R$2&amp;"_"&amp;$C99,データシート2!$A$1:$SI$1,0),0)</f>
        <v>11.101000000000001</v>
      </c>
      <c r="Y99" s="1057">
        <f>VLOOKUP($D$3&amp;"_"&amp;Y$3,データシート2!$A:$SI,MATCH($R$2&amp;"_"&amp;$C99,データシート2!$A$1:$SI$1,0),0)</f>
        <v>10.45</v>
      </c>
      <c r="Z99" s="1057">
        <f>VLOOKUP($D$3&amp;"_"&amp;Z$3,データシート2!$A:$SI,MATCH($R$2&amp;"_"&amp;$C99,データシート2!$A$1:$SI$1,0),0)</f>
        <v>10.675000000000001</v>
      </c>
      <c r="AA99" s="1057">
        <f>VLOOKUP($D$3&amp;"_"&amp;AA$3,データシート2!$A:$SI,MATCH($R$2&amp;"_"&amp;$C99,データシート2!$A$1:$SI$1,0),0)</f>
        <v>8.8729999999999993</v>
      </c>
      <c r="AB99" s="1058">
        <f>VLOOKUP($D$3&amp;"_"&amp;AB$3,データシート2!$A:$SI,MATCH($R$2&amp;"_"&amp;$C99,データシート2!$A$1:$SI$1,0),0)</f>
        <v>8.0609999999999999</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1</v>
      </c>
      <c r="H101" s="829">
        <f>VLOOKUP($D$3&amp;"_"&amp;H$3,データシート2!$A:$SI,MATCH($G$2&amp;"_"&amp;$B101,データシート2!$A$1:$SI$1,0),0)</f>
        <v>1</v>
      </c>
      <c r="I101" s="829">
        <f>VLOOKUP($D$3&amp;"_"&amp;I$3,データシート2!$A:$SI,MATCH($G$2&amp;"_"&amp;$B101,データシート2!$A$1:$SI$1,0),0)</f>
        <v>1</v>
      </c>
      <c r="J101" s="829">
        <f>VLOOKUP($D$3&amp;"_"&amp;J$3,データシート2!$A:$SI,MATCH($G$2&amp;"_"&amp;$B101,データシート2!$A$1:$SI$1,0),0)</f>
        <v>1</v>
      </c>
      <c r="K101" s="830">
        <f>VLOOKUP($D$3&amp;"_"&amp;K$3,データシート2!$A:$SI,MATCH($G$2&amp;"_"&amp;$B101,データシート2!$A$1:$SI$1,0),0)</f>
        <v>1</v>
      </c>
      <c r="L101" s="830">
        <f>VLOOKUP($D$3&amp;"_"&amp;L$3,データシート2!$A:$SI,MATCH($G$2&amp;"_"&amp;$B101,データシート2!$A$1:$SI$1,0),0)</f>
        <v>1</v>
      </c>
      <c r="M101" s="830">
        <f>VLOOKUP($D$3&amp;"_"&amp;M$3,データシート2!$A:$SI,MATCH($G$2&amp;"_"&amp;$B101,データシート2!$A$1:$SI$1,0),0)</f>
        <v>1</v>
      </c>
      <c r="N101" s="830">
        <f>VLOOKUP($D$3&amp;"_"&amp;N$3,データシート2!$A:$SI,MATCH($G$2&amp;"_"&amp;$B101,データシート2!$A$1:$SI$1,0),0)</f>
        <v>1</v>
      </c>
      <c r="O101" s="830">
        <f>VLOOKUP($D$3&amp;"_"&amp;O$3,データシート2!$A:$SI,MATCH($G$2&amp;"_"&amp;$B101,データシート2!$A$1:$SI$1,0),0)</f>
        <v>1</v>
      </c>
      <c r="P101" s="830">
        <f>VLOOKUP($D$3&amp;"_"&amp;P$3,データシート2!$A:$SI,MATCH($G$2&amp;"_"&amp;$B101,データシート2!$A$1:$SI$1,0),0)</f>
        <v>1</v>
      </c>
      <c r="Q101" s="831">
        <f>VLOOKUP($D$3&amp;"_"&amp;Q$3,データシート2!$A:$SI,MATCH($G$2&amp;"_"&amp;$B101,データシート2!$A$1:$SI$1,0),0)</f>
        <v>1</v>
      </c>
      <c r="R101" s="1043">
        <f>VLOOKUP($D$3&amp;"_"&amp;R$3,データシート2!$A:$SI,MATCH($R$2&amp;"_"&amp;$B101,データシート2!$A$1:$SI$1,0),0)</f>
        <v>10.032</v>
      </c>
      <c r="S101" s="1044">
        <f>VLOOKUP($D$3&amp;"_"&amp;S$3,データシート2!$A:$SI,MATCH($R$2&amp;"_"&amp;$B101,データシート2!$A$1:$SI$1,0),0)</f>
        <v>8.4450000000000003</v>
      </c>
      <c r="T101" s="1044">
        <f>VLOOKUP($D$3&amp;"_"&amp;T$3,データシート2!$A:$SI,MATCH($R$2&amp;"_"&amp;$B101,データシート2!$A$1:$SI$1,0),0)</f>
        <v>9.4209999999999994</v>
      </c>
      <c r="U101" s="1044">
        <f>VLOOKUP($D$3&amp;"_"&amp;U$3,データシート2!$A:$SI,MATCH($R$2&amp;"_"&amp;$B101,データシート2!$A$1:$SI$1,0),0)</f>
        <v>10.787000000000001</v>
      </c>
      <c r="V101" s="1044">
        <f>VLOOKUP($D$3&amp;"_"&amp;V$3,データシート2!$A:$SI,MATCH($R$2&amp;"_"&amp;$B101,データシート2!$A$1:$SI$1,0),0)</f>
        <v>11.026</v>
      </c>
      <c r="W101" s="1044">
        <f>VLOOKUP($D$3&amp;"_"&amp;W$3,データシート2!$A:$SI,MATCH($R$2&amp;"_"&amp;$B101,データシート2!$A$1:$SI$1,0),0)</f>
        <v>11.21</v>
      </c>
      <c r="X101" s="1044">
        <f>VLOOKUP($D$3&amp;"_"&amp;X$3,データシート2!$A:$SI,MATCH($R$2&amp;"_"&amp;$B101,データシート2!$A$1:$SI$1,0),0)</f>
        <v>9.968</v>
      </c>
      <c r="Y101" s="1044">
        <f>VLOOKUP($D$3&amp;"_"&amp;Y$3,データシート2!$A:$SI,MATCH($R$2&amp;"_"&amp;$B101,データシート2!$A$1:$SI$1,0),0)</f>
        <v>7.6269999999999998</v>
      </c>
      <c r="Z101" s="1044">
        <f>VLOOKUP($D$3&amp;"_"&amp;Z$3,データシート2!$A:$SI,MATCH($R$2&amp;"_"&amp;$B101,データシート2!$A$1:$SI$1,0),0)</f>
        <v>6.6159999999999997</v>
      </c>
      <c r="AA101" s="1044">
        <f>VLOOKUP($D$3&amp;"_"&amp;AA$3,データシート2!$A:$SI,MATCH($R$2&amp;"_"&amp;$B101,データシート2!$A$1:$SI$1,0),0)</f>
        <v>3.7909999999999999</v>
      </c>
      <c r="AB101" s="1045">
        <f>VLOOKUP($D$3&amp;"_"&amp;AB$3,データシート2!$A:$SI,MATCH($R$2&amp;"_"&amp;$B101,データシート2!$A$1:$SI$1,0),0)</f>
        <v>6.1619999999999999</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1</v>
      </c>
      <c r="H102" s="838">
        <f>VLOOKUP($D$3&amp;"_"&amp;H$3,データシート2!$A:$SI,MATCH($G$2&amp;"_"&amp;$C102,データシート2!$A$1:$SI$1,0),0)</f>
        <v>1</v>
      </c>
      <c r="I102" s="838">
        <f>VLOOKUP($D$3&amp;"_"&amp;I$3,データシート2!$A:$SI,MATCH($G$2&amp;"_"&amp;$C102,データシート2!$A$1:$SI$1,0),0)</f>
        <v>1</v>
      </c>
      <c r="J102" s="838">
        <f>VLOOKUP($D$3&amp;"_"&amp;J$3,データシート2!$A:$SI,MATCH($G$2&amp;"_"&amp;$C102,データシート2!$A$1:$SI$1,0),0)</f>
        <v>1</v>
      </c>
      <c r="K102" s="839">
        <f>VLOOKUP($D$3&amp;"_"&amp;K$3,データシート2!$A:$SI,MATCH($G$2&amp;"_"&amp;$C102,データシート2!$A$1:$SI$1,0),0)</f>
        <v>1</v>
      </c>
      <c r="L102" s="839">
        <f>VLOOKUP($D$3&amp;"_"&amp;L$3,データシート2!$A:$SI,MATCH($G$2&amp;"_"&amp;$C102,データシート2!$A$1:$SI$1,0),0)</f>
        <v>1</v>
      </c>
      <c r="M102" s="839">
        <f>VLOOKUP($D$3&amp;"_"&amp;M$3,データシート2!$A:$SI,MATCH($G$2&amp;"_"&amp;$C102,データシート2!$A$1:$SI$1,0),0)</f>
        <v>1</v>
      </c>
      <c r="N102" s="839">
        <f>VLOOKUP($D$3&amp;"_"&amp;N$3,データシート2!$A:$SI,MATCH($G$2&amp;"_"&amp;$C102,データシート2!$A$1:$SI$1,0),0)</f>
        <v>1</v>
      </c>
      <c r="O102" s="839">
        <f>VLOOKUP($D$3&amp;"_"&amp;O$3,データシート2!$A:$SI,MATCH($G$2&amp;"_"&amp;$C102,データシート2!$A$1:$SI$1,0),0)</f>
        <v>1</v>
      </c>
      <c r="P102" s="839">
        <f>VLOOKUP($D$3&amp;"_"&amp;P$3,データシート2!$A:$SI,MATCH($G$2&amp;"_"&amp;$C102,データシート2!$A$1:$SI$1,0),0)</f>
        <v>1</v>
      </c>
      <c r="Q102" s="840">
        <f>VLOOKUP($D$3&amp;"_"&amp;Q$3,データシート2!$A:$SI,MATCH($G$2&amp;"_"&amp;$C102,データシート2!$A$1:$SI$1,0),0)</f>
        <v>1</v>
      </c>
      <c r="R102" s="1052">
        <f>VLOOKUP($D$3&amp;"_"&amp;R$3,データシート2!$A:$SI,MATCH($R$2&amp;"_"&amp;$C102,データシート2!$A$1:$SI$1,0),0)</f>
        <v>10.032</v>
      </c>
      <c r="S102" s="1047">
        <f>VLOOKUP($D$3&amp;"_"&amp;S$3,データシート2!$A:$SI,MATCH($R$2&amp;"_"&amp;$C102,データシート2!$A$1:$SI$1,0),0)</f>
        <v>8.4450000000000003</v>
      </c>
      <c r="T102" s="1047">
        <f>VLOOKUP($D$3&amp;"_"&amp;T$3,データシート2!$A:$SI,MATCH($R$2&amp;"_"&amp;$C102,データシート2!$A$1:$SI$1,0),0)</f>
        <v>9.4209999999999994</v>
      </c>
      <c r="U102" s="1047">
        <f>VLOOKUP($D$3&amp;"_"&amp;U$3,データシート2!$A:$SI,MATCH($R$2&amp;"_"&amp;$C102,データシート2!$A$1:$SI$1,0),0)</f>
        <v>10.787000000000001</v>
      </c>
      <c r="V102" s="1047">
        <f>VLOOKUP($D$3&amp;"_"&amp;V$3,データシート2!$A:$SI,MATCH($R$2&amp;"_"&amp;$C102,データシート2!$A$1:$SI$1,0),0)</f>
        <v>11.026</v>
      </c>
      <c r="W102" s="1047">
        <f>VLOOKUP($D$3&amp;"_"&amp;W$3,データシート2!$A:$SI,MATCH($R$2&amp;"_"&amp;$C102,データシート2!$A$1:$SI$1,0),0)</f>
        <v>11.21</v>
      </c>
      <c r="X102" s="1047">
        <f>VLOOKUP($D$3&amp;"_"&amp;X$3,データシート2!$A:$SI,MATCH($R$2&amp;"_"&amp;$C102,データシート2!$A$1:$SI$1,0),0)</f>
        <v>9.968</v>
      </c>
      <c r="Y102" s="1047">
        <f>VLOOKUP($D$3&amp;"_"&amp;Y$3,データシート2!$A:$SI,MATCH($R$2&amp;"_"&amp;$C102,データシート2!$A$1:$SI$1,0),0)</f>
        <v>7.6269999999999998</v>
      </c>
      <c r="Z102" s="1047">
        <f>VLOOKUP($D$3&amp;"_"&amp;Z$3,データシート2!$A:$SI,MATCH($R$2&amp;"_"&amp;$C102,データシート2!$A$1:$SI$1,0),0)</f>
        <v>6.6159999999999997</v>
      </c>
      <c r="AA102" s="1047">
        <f>VLOOKUP($D$3&amp;"_"&amp;AA$3,データシート2!$A:$SI,MATCH($R$2&amp;"_"&amp;$C102,データシート2!$A$1:$SI$1,0),0)</f>
        <v>3.7909999999999999</v>
      </c>
      <c r="AB102" s="1048">
        <f>VLOOKUP($D$3&amp;"_"&amp;AB$3,データシート2!$A:$SI,MATCH($R$2&amp;"_"&amp;$C102,データシート2!$A$1:$SI$1,0),0)</f>
        <v>6.1619999999999999</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1</v>
      </c>
      <c r="H106" s="829">
        <f>VLOOKUP($D$3&amp;"_"&amp;H$3,データシート2!$A:$SI,MATCH($G$2&amp;"_"&amp;$B106,データシート2!$A$1:$SI$1,0),0)</f>
        <v>1</v>
      </c>
      <c r="I106" s="829">
        <f>VLOOKUP($D$3&amp;"_"&amp;I$3,データシート2!$A:$SI,MATCH($G$2&amp;"_"&amp;$B106,データシート2!$A$1:$SI$1,0),0)</f>
        <v>1</v>
      </c>
      <c r="J106" s="829">
        <f>VLOOKUP($D$3&amp;"_"&amp;J$3,データシート2!$A:$SI,MATCH($G$2&amp;"_"&amp;$B106,データシート2!$A$1:$SI$1,0),0)</f>
        <v>1</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1</v>
      </c>
      <c r="P106" s="830">
        <f>VLOOKUP($D$3&amp;"_"&amp;P$3,データシート2!$A:$SI,MATCH($G$2&amp;"_"&amp;$B106,データシート2!$A$1:$SI$1,0),0)</f>
        <v>1</v>
      </c>
      <c r="Q106" s="831">
        <f>VLOOKUP($D$3&amp;"_"&amp;Q$3,データシート2!$A:$SI,MATCH($G$2&amp;"_"&amp;$B106,データシート2!$A$1:$SI$1,0),0)</f>
        <v>1</v>
      </c>
      <c r="R106" s="1043">
        <f>VLOOKUP($D$3&amp;"_"&amp;R$3,データシート2!$A:$SI,MATCH($R$2&amp;"_"&amp;$B106,データシート2!$A$1:$SI$1,0),0)</f>
        <v>9.4440000000000008</v>
      </c>
      <c r="S106" s="1044">
        <f>VLOOKUP($D$3&amp;"_"&amp;S$3,データシート2!$A:$SI,MATCH($R$2&amp;"_"&amp;$B106,データシート2!$A$1:$SI$1,0),0)</f>
        <v>9.2799999999999994</v>
      </c>
      <c r="T106" s="1044">
        <f>VLOOKUP($D$3&amp;"_"&amp;T$3,データシート2!$A:$SI,MATCH($R$2&amp;"_"&amp;$B106,データシート2!$A$1:$SI$1,0),0)</f>
        <v>10.688000000000001</v>
      </c>
      <c r="U106" s="1044">
        <f>VLOOKUP($D$3&amp;"_"&amp;U$3,データシート2!$A:$SI,MATCH($R$2&amp;"_"&amp;$B106,データシート2!$A$1:$SI$1,0),0)</f>
        <v>11.752000000000001</v>
      </c>
      <c r="V106" s="1044">
        <f>VLOOKUP($D$3&amp;"_"&amp;V$3,データシート2!$A:$SI,MATCH($R$2&amp;"_"&amp;$B106,データシート2!$A$1:$SI$1,0),0)</f>
        <v>10.792999999999999</v>
      </c>
      <c r="W106" s="1044">
        <f>VLOOKUP($D$3&amp;"_"&amp;W$3,データシート2!$A:$SI,MATCH($R$2&amp;"_"&amp;$B106,データシート2!$A$1:$SI$1,0),0)</f>
        <v>10.138</v>
      </c>
      <c r="X106" s="1044">
        <f>VLOOKUP($D$3&amp;"_"&amp;X$3,データシート2!$A:$SI,MATCH($R$2&amp;"_"&amp;$B106,データシート2!$A$1:$SI$1,0),0)</f>
        <v>9.266</v>
      </c>
      <c r="Y106" s="1044">
        <f>VLOOKUP($D$3&amp;"_"&amp;Y$3,データシート2!$A:$SI,MATCH($R$2&amp;"_"&amp;$B106,データシート2!$A$1:$SI$1,0),0)</f>
        <v>8.5380000000000003</v>
      </c>
      <c r="Z106" s="1044">
        <f>VLOOKUP($D$3&amp;"_"&amp;Z$3,データシート2!$A:$SI,MATCH($R$2&amp;"_"&amp;$B106,データシート2!$A$1:$SI$1,0),0)</f>
        <v>8.1310000000000002</v>
      </c>
      <c r="AA106" s="1044">
        <f>VLOOKUP($D$3&amp;"_"&amp;AA$3,データシート2!$A:$SI,MATCH($R$2&amp;"_"&amp;$B106,データシート2!$A$1:$SI$1,0),0)</f>
        <v>6.4279999999999999</v>
      </c>
      <c r="AB106" s="1045">
        <f>VLOOKUP($D$3&amp;"_"&amp;AB$3,データシート2!$A:$SI,MATCH($R$2&amp;"_"&amp;$B106,データシート2!$A$1:$SI$1,0),0)</f>
        <v>5.774</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1</v>
      </c>
      <c r="H107" s="866">
        <f>VLOOKUP($D$3&amp;"_"&amp;H$3,データシート2!$A:$SI,MATCH($G$2&amp;"_"&amp;$C107,データシート2!$A$1:$SI$1,0),0)</f>
        <v>1</v>
      </c>
      <c r="I107" s="866">
        <f>VLOOKUP($D$3&amp;"_"&amp;I$3,データシート2!$A:$SI,MATCH($G$2&amp;"_"&amp;$C107,データシート2!$A$1:$SI$1,0),0)</f>
        <v>1</v>
      </c>
      <c r="J107" s="866">
        <f>VLOOKUP($D$3&amp;"_"&amp;J$3,データシート2!$A:$SI,MATCH($G$2&amp;"_"&amp;$C107,データシート2!$A$1:$SI$1,0),0)</f>
        <v>1</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1</v>
      </c>
      <c r="P107" s="867">
        <f>VLOOKUP($D$3&amp;"_"&amp;P$3,データシート2!$A:$SI,MATCH($G$2&amp;"_"&amp;$C107,データシート2!$A$1:$SI$1,0),0)</f>
        <v>1</v>
      </c>
      <c r="Q107" s="868">
        <f>VLOOKUP($D$3&amp;"_"&amp;Q$3,データシート2!$A:$SI,MATCH($G$2&amp;"_"&amp;$C107,データシート2!$A$1:$SI$1,0),0)</f>
        <v>1</v>
      </c>
      <c r="R107" s="1056">
        <f>VLOOKUP($D$3&amp;"_"&amp;R$3,データシート2!$A:$SI,MATCH($R$2&amp;"_"&amp;$C107,データシート2!$A$1:$SI$1,0),0)</f>
        <v>9.4440000000000008</v>
      </c>
      <c r="S107" s="1057">
        <f>VLOOKUP($D$3&amp;"_"&amp;S$3,データシート2!$A:$SI,MATCH($R$2&amp;"_"&amp;$C107,データシート2!$A$1:$SI$1,0),0)</f>
        <v>9.2799999999999994</v>
      </c>
      <c r="T107" s="1057">
        <f>VLOOKUP($D$3&amp;"_"&amp;T$3,データシート2!$A:$SI,MATCH($R$2&amp;"_"&amp;$C107,データシート2!$A$1:$SI$1,0),0)</f>
        <v>10.688000000000001</v>
      </c>
      <c r="U107" s="1057">
        <f>VLOOKUP($D$3&amp;"_"&amp;U$3,データシート2!$A:$SI,MATCH($R$2&amp;"_"&amp;$C107,データシート2!$A$1:$SI$1,0),0)</f>
        <v>11.752000000000001</v>
      </c>
      <c r="V107" s="1057">
        <f>VLOOKUP($D$3&amp;"_"&amp;V$3,データシート2!$A:$SI,MATCH($R$2&amp;"_"&amp;$C107,データシート2!$A$1:$SI$1,0),0)</f>
        <v>10.792999999999999</v>
      </c>
      <c r="W107" s="1057">
        <f>VLOOKUP($D$3&amp;"_"&amp;W$3,データシート2!$A:$SI,MATCH($R$2&amp;"_"&amp;$C107,データシート2!$A$1:$SI$1,0),0)</f>
        <v>10.138</v>
      </c>
      <c r="X107" s="1057">
        <f>VLOOKUP($D$3&amp;"_"&amp;X$3,データシート2!$A:$SI,MATCH($R$2&amp;"_"&amp;$C107,データシート2!$A$1:$SI$1,0),0)</f>
        <v>9.266</v>
      </c>
      <c r="Y107" s="1057">
        <f>VLOOKUP($D$3&amp;"_"&amp;Y$3,データシート2!$A:$SI,MATCH($R$2&amp;"_"&amp;$C107,データシート2!$A$1:$SI$1,0),0)</f>
        <v>8.5380000000000003</v>
      </c>
      <c r="Z107" s="1057">
        <f>VLOOKUP($D$3&amp;"_"&amp;Z$3,データシート2!$A:$SI,MATCH($R$2&amp;"_"&amp;$C107,データシート2!$A$1:$SI$1,0),0)</f>
        <v>8.1310000000000002</v>
      </c>
      <c r="AA107" s="1057">
        <f>VLOOKUP($D$3&amp;"_"&amp;AA$3,データシート2!$A:$SI,MATCH($R$2&amp;"_"&amp;$C107,データシート2!$A$1:$SI$1,0),0)</f>
        <v>6.4279999999999999</v>
      </c>
      <c r="AB107" s="1058">
        <f>VLOOKUP($D$3&amp;"_"&amp;AB$3,データシート2!$A:$SI,MATCH($R$2&amp;"_"&amp;$C107,データシート2!$A$1:$SI$1,0),0)</f>
        <v>5.774</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1</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3.734</v>
      </c>
      <c r="S110" s="1044">
        <f>VLOOKUP($D$3&amp;"_"&amp;S$3,データシート2!$A:$SI,MATCH($R$2&amp;"_"&amp;$B110,データシート2!$A$1:$SI$1,0),0)</f>
        <v>3.3919999999999999</v>
      </c>
      <c r="T110" s="1044">
        <f>VLOOKUP($D$3&amp;"_"&amp;T$3,データシート2!$A:$SI,MATCH($R$2&amp;"_"&amp;$B110,データシート2!$A$1:$SI$1,0),0)</f>
        <v>3.6459999999999999</v>
      </c>
      <c r="U110" s="1044">
        <f>VLOOKUP($D$3&amp;"_"&amp;U$3,データシート2!$A:$SI,MATCH($R$2&amp;"_"&amp;$B110,データシート2!$A$1:$SI$1,0),0)</f>
        <v>3.988</v>
      </c>
      <c r="V110" s="1044">
        <f>VLOOKUP($D$3&amp;"_"&amp;V$3,データシート2!$A:$SI,MATCH($R$2&amp;"_"&amp;$B110,データシート2!$A$1:$SI$1,0),0)</f>
        <v>4.1280000000000001</v>
      </c>
      <c r="W110" s="1044">
        <f>VLOOKUP($D$3&amp;"_"&amp;W$3,データシート2!$A:$SI,MATCH($R$2&amp;"_"&amp;$B110,データシート2!$A$1:$SI$1,0),0)</f>
        <v>4.1630000000000003</v>
      </c>
      <c r="X110" s="1044">
        <f>VLOOKUP($D$3&amp;"_"&amp;X$3,データシート2!$A:$SI,MATCH($R$2&amp;"_"&amp;$B110,データシート2!$A$1:$SI$1,0),0)</f>
        <v>4.13</v>
      </c>
      <c r="Y110" s="1044">
        <f>VLOOKUP($D$3&amp;"_"&amp;Y$3,データシート2!$A:$SI,MATCH($R$2&amp;"_"&amp;$B110,データシート2!$A$1:$SI$1,0),0)</f>
        <v>4.1639999999999997</v>
      </c>
      <c r="Z110" s="1044">
        <f>VLOOKUP($D$3&amp;"_"&amp;Z$3,データシート2!$A:$SI,MATCH($R$2&amp;"_"&amp;$B110,データシート2!$A$1:$SI$1,0),0)</f>
        <v>4.2560000000000002</v>
      </c>
      <c r="AA110" s="1044">
        <f>VLOOKUP($D$3&amp;"_"&amp;AA$3,データシート2!$A:$SI,MATCH($R$2&amp;"_"&amp;$B110,データシート2!$A$1:$SI$1,0),0)</f>
        <v>4.157</v>
      </c>
      <c r="AB110" s="1045">
        <f>VLOOKUP($D$3&amp;"_"&amp;AB$3,データシート2!$A:$SI,MATCH($R$2&amp;"_"&amp;$B110,データシート2!$A$1:$SI$1,0),0)</f>
        <v>4.141</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1</v>
      </c>
      <c r="H111" s="838">
        <f>VLOOKUP($D$3&amp;"_"&amp;H$3,データシート2!$A:$SI,MATCH($G$2&amp;"_"&amp;$C111,データシート2!$A$1:$SI$1,0),0)</f>
        <v>1</v>
      </c>
      <c r="I111" s="838">
        <f>VLOOKUP($D$3&amp;"_"&amp;I$3,データシート2!$A:$SI,MATCH($G$2&amp;"_"&amp;$C111,データシート2!$A$1:$SI$1,0),0)</f>
        <v>1</v>
      </c>
      <c r="J111" s="838">
        <f>VLOOKUP($D$3&amp;"_"&amp;J$3,データシート2!$A:$SI,MATCH($G$2&amp;"_"&amp;$C111,データシート2!$A$1:$SI$1,0),0)</f>
        <v>1</v>
      </c>
      <c r="K111" s="839">
        <f>VLOOKUP($D$3&amp;"_"&amp;K$3,データシート2!$A:$SI,MATCH($G$2&amp;"_"&amp;$C111,データシート2!$A$1:$SI$1,0),0)</f>
        <v>1</v>
      </c>
      <c r="L111" s="839">
        <f>VLOOKUP($D$3&amp;"_"&amp;L$3,データシート2!$A:$SI,MATCH($G$2&amp;"_"&amp;$C111,データシート2!$A$1:$SI$1,0),0)</f>
        <v>1</v>
      </c>
      <c r="M111" s="839">
        <f>VLOOKUP($D$3&amp;"_"&amp;M$3,データシート2!$A:$SI,MATCH($G$2&amp;"_"&amp;$C111,データシート2!$A$1:$SI$1,0),0)</f>
        <v>1</v>
      </c>
      <c r="N111" s="839">
        <f>VLOOKUP($D$3&amp;"_"&amp;N$3,データシート2!$A:$SI,MATCH($G$2&amp;"_"&amp;$C111,データシート2!$A$1:$SI$1,0),0)</f>
        <v>1</v>
      </c>
      <c r="O111" s="839">
        <f>VLOOKUP($D$3&amp;"_"&amp;O$3,データシート2!$A:$SI,MATCH($G$2&amp;"_"&amp;$C111,データシート2!$A$1:$SI$1,0),0)</f>
        <v>1</v>
      </c>
      <c r="P111" s="839">
        <f>VLOOKUP($D$3&amp;"_"&amp;P$3,データシート2!$A:$SI,MATCH($G$2&amp;"_"&amp;$C111,データシート2!$A$1:$SI$1,0),0)</f>
        <v>1</v>
      </c>
      <c r="Q111" s="840">
        <f>VLOOKUP($D$3&amp;"_"&amp;Q$3,データシート2!$A:$SI,MATCH($G$2&amp;"_"&amp;$C111,データシート2!$A$1:$SI$1,0),0)</f>
        <v>1</v>
      </c>
      <c r="R111" s="1052">
        <f>VLOOKUP($D$3&amp;"_"&amp;R$3,データシート2!$A:$SI,MATCH($R$2&amp;"_"&amp;$C111,データシート2!$A$1:$SI$1,0),0)</f>
        <v>3.734</v>
      </c>
      <c r="S111" s="1047">
        <f>VLOOKUP($D$3&amp;"_"&amp;S$3,データシート2!$A:$SI,MATCH($R$2&amp;"_"&amp;$C111,データシート2!$A$1:$SI$1,0),0)</f>
        <v>3.3919999999999999</v>
      </c>
      <c r="T111" s="1047">
        <f>VLOOKUP($D$3&amp;"_"&amp;T$3,データシート2!$A:$SI,MATCH($R$2&amp;"_"&amp;$C111,データシート2!$A$1:$SI$1,0),0)</f>
        <v>3.6459999999999999</v>
      </c>
      <c r="U111" s="1047">
        <f>VLOOKUP($D$3&amp;"_"&amp;U$3,データシート2!$A:$SI,MATCH($R$2&amp;"_"&amp;$C111,データシート2!$A$1:$SI$1,0),0)</f>
        <v>3.988</v>
      </c>
      <c r="V111" s="1047">
        <f>VLOOKUP($D$3&amp;"_"&amp;V$3,データシート2!$A:$SI,MATCH($R$2&amp;"_"&amp;$C111,データシート2!$A$1:$SI$1,0),0)</f>
        <v>4.1280000000000001</v>
      </c>
      <c r="W111" s="1047">
        <f>VLOOKUP($D$3&amp;"_"&amp;W$3,データシート2!$A:$SI,MATCH($R$2&amp;"_"&amp;$C111,データシート2!$A$1:$SI$1,0),0)</f>
        <v>4.1630000000000003</v>
      </c>
      <c r="X111" s="1047">
        <f>VLOOKUP($D$3&amp;"_"&amp;X$3,データシート2!$A:$SI,MATCH($R$2&amp;"_"&amp;$C111,データシート2!$A$1:$SI$1,0),0)</f>
        <v>4.13</v>
      </c>
      <c r="Y111" s="1047">
        <f>VLOOKUP($D$3&amp;"_"&amp;Y$3,データシート2!$A:$SI,MATCH($R$2&amp;"_"&amp;$C111,データシート2!$A$1:$SI$1,0),0)</f>
        <v>4.1639999999999997</v>
      </c>
      <c r="Z111" s="1047">
        <f>VLOOKUP($D$3&amp;"_"&amp;Z$3,データシート2!$A:$SI,MATCH($R$2&amp;"_"&amp;$C111,データシート2!$A$1:$SI$1,0),0)</f>
        <v>4.2560000000000002</v>
      </c>
      <c r="AA111" s="1047">
        <f>VLOOKUP($D$3&amp;"_"&amp;AA$3,データシート2!$A:$SI,MATCH($R$2&amp;"_"&amp;$C111,データシート2!$A$1:$SI$1,0),0)</f>
        <v>4.157</v>
      </c>
      <c r="AB111" s="1048">
        <f>VLOOKUP($D$3&amp;"_"&amp;AB$3,データシート2!$A:$SI,MATCH($R$2&amp;"_"&amp;$C111,データシート2!$A$1:$SI$1,0),0)</f>
        <v>4.141</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2</v>
      </c>
      <c r="H114" s="829">
        <f>VLOOKUP($D$3&amp;"_"&amp;H$3,データシート2!$A:$SI,MATCH($G$2&amp;"_"&amp;$B114,データシート2!$A$1:$SI$1,0),0)</f>
        <v>2</v>
      </c>
      <c r="I114" s="829">
        <f>VLOOKUP($D$3&amp;"_"&amp;I$3,データシート2!$A:$SI,MATCH($G$2&amp;"_"&amp;$B114,データシート2!$A$1:$SI$1,0),0)</f>
        <v>2</v>
      </c>
      <c r="J114" s="829">
        <f>VLOOKUP($D$3&amp;"_"&amp;J$3,データシート2!$A:$SI,MATCH($G$2&amp;"_"&amp;$B114,データシート2!$A$1:$SI$1,0),0)</f>
        <v>2</v>
      </c>
      <c r="K114" s="830">
        <f>VLOOKUP($D$3&amp;"_"&amp;K$3,データシート2!$A:$SI,MATCH($G$2&amp;"_"&amp;$B114,データシート2!$A$1:$SI$1,0),0)</f>
        <v>2</v>
      </c>
      <c r="L114" s="830">
        <f>VLOOKUP($D$3&amp;"_"&amp;L$3,データシート2!$A:$SI,MATCH($G$2&amp;"_"&amp;$B114,データシート2!$A$1:$SI$1,0),0)</f>
        <v>2</v>
      </c>
      <c r="M114" s="830">
        <f>VLOOKUP($D$3&amp;"_"&amp;M$3,データシート2!$A:$SI,MATCH($G$2&amp;"_"&amp;$B114,データシート2!$A$1:$SI$1,0),0)</f>
        <v>2</v>
      </c>
      <c r="N114" s="830">
        <f>VLOOKUP($D$3&amp;"_"&amp;N$3,データシート2!$A:$SI,MATCH($G$2&amp;"_"&amp;$B114,データシート2!$A$1:$SI$1,0),0)</f>
        <v>2</v>
      </c>
      <c r="O114" s="830">
        <f>VLOOKUP($D$3&amp;"_"&amp;O$3,データシート2!$A:$SI,MATCH($G$2&amp;"_"&amp;$B114,データシート2!$A$1:$SI$1,0),0)</f>
        <v>2</v>
      </c>
      <c r="P114" s="830">
        <f>VLOOKUP($D$3&amp;"_"&amp;P$3,データシート2!$A:$SI,MATCH($G$2&amp;"_"&amp;$B114,データシート2!$A$1:$SI$1,0),0)</f>
        <v>2</v>
      </c>
      <c r="Q114" s="831">
        <f>VLOOKUP($D$3&amp;"_"&amp;Q$3,データシート2!$A:$SI,MATCH($G$2&amp;"_"&amp;$B114,データシート2!$A$1:$SI$1,0),0)</f>
        <v>2</v>
      </c>
      <c r="R114" s="1043">
        <f>VLOOKUP($D$3&amp;"_"&amp;R$3,データシート2!$A:$SI,MATCH($R$2&amp;"_"&amp;$B114,データシート2!$A$1:$SI$1,0),0)</f>
        <v>11.304</v>
      </c>
      <c r="S114" s="1044">
        <f>VLOOKUP($D$3&amp;"_"&amp;S$3,データシート2!$A:$SI,MATCH($R$2&amp;"_"&amp;$B114,データシート2!$A$1:$SI$1,0),0)</f>
        <v>10.462</v>
      </c>
      <c r="T114" s="1044">
        <f>VLOOKUP($D$3&amp;"_"&amp;T$3,データシート2!$A:$SI,MATCH($R$2&amp;"_"&amp;$B114,データシート2!$A$1:$SI$1,0),0)</f>
        <v>12.441000000000001</v>
      </c>
      <c r="U114" s="1044">
        <f>VLOOKUP($D$3&amp;"_"&amp;U$3,データシート2!$A:$SI,MATCH($R$2&amp;"_"&amp;$B114,データシート2!$A$1:$SI$1,0),0)</f>
        <v>14.567</v>
      </c>
      <c r="V114" s="1044">
        <f>VLOOKUP($D$3&amp;"_"&amp;V$3,データシート2!$A:$SI,MATCH($R$2&amp;"_"&amp;$B114,データシート2!$A$1:$SI$1,0),0)</f>
        <v>11.728</v>
      </c>
      <c r="W114" s="1044">
        <f>VLOOKUP($D$3&amp;"_"&amp;W$3,データシート2!$A:$SI,MATCH($R$2&amp;"_"&amp;$B114,データシート2!$A$1:$SI$1,0),0)</f>
        <v>12.154999999999999</v>
      </c>
      <c r="X114" s="1044">
        <f>VLOOKUP($D$3&amp;"_"&amp;X$3,データシート2!$A:$SI,MATCH($R$2&amp;"_"&amp;$B114,データシート2!$A$1:$SI$1,0),0)</f>
        <v>11.433</v>
      </c>
      <c r="Y114" s="1044">
        <f>VLOOKUP($D$3&amp;"_"&amp;Y$3,データシート2!$A:$SI,MATCH($R$2&amp;"_"&amp;$B114,データシート2!$A$1:$SI$1,0),0)</f>
        <v>10.42</v>
      </c>
      <c r="Z114" s="1044">
        <f>VLOOKUP($D$3&amp;"_"&amp;Z$3,データシート2!$A:$SI,MATCH($R$2&amp;"_"&amp;$B114,データシート2!$A$1:$SI$1,0),0)</f>
        <v>10.744999999999999</v>
      </c>
      <c r="AA114" s="1044">
        <f>VLOOKUP($D$3&amp;"_"&amp;AA$3,データシート2!$A:$SI,MATCH($R$2&amp;"_"&amp;$B114,データシート2!$A$1:$SI$1,0),0)</f>
        <v>21.658999999999999</v>
      </c>
      <c r="AB114" s="1045">
        <f>VLOOKUP($D$3&amp;"_"&amp;AB$3,データシート2!$A:$SI,MATCH($R$2&amp;"_"&amp;$B114,データシート2!$A$1:$SI$1,0),0)</f>
        <v>9.0060000000000002</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2</v>
      </c>
      <c r="Q115" s="840">
        <f>VLOOKUP($D$3&amp;"_"&amp;Q$3,データシート2!$A:$SI,MATCH($G$2&amp;"_"&amp;$C115,データシート2!$A$1:$SI$1,0),0)</f>
        <v>1</v>
      </c>
      <c r="R115" s="1052">
        <f>VLOOKUP($D$3&amp;"_"&amp;R$3,データシート2!$A:$SI,MATCH($R$2&amp;"_"&amp;$C115,データシート2!$A$1:$SI$1,0),0)</f>
        <v>7.74</v>
      </c>
      <c r="S115" s="1047">
        <f>VLOOKUP($D$3&amp;"_"&amp;S$3,データシート2!$A:$SI,MATCH($R$2&amp;"_"&amp;$C115,データシート2!$A$1:$SI$1,0),0)</f>
        <v>6.92</v>
      </c>
      <c r="T115" s="1047">
        <f>VLOOKUP($D$3&amp;"_"&amp;T$3,データシート2!$A:$SI,MATCH($R$2&amp;"_"&amp;$C115,データシート2!$A$1:$SI$1,0),0)</f>
        <v>8.31</v>
      </c>
      <c r="U115" s="1047">
        <f>VLOOKUP($D$3&amp;"_"&amp;U$3,データシート2!$A:$SI,MATCH($R$2&amp;"_"&amp;$C115,データシート2!$A$1:$SI$1,0),0)</f>
        <v>9.9730000000000008</v>
      </c>
      <c r="V115" s="1047">
        <f>VLOOKUP($D$3&amp;"_"&amp;V$3,データシート2!$A:$SI,MATCH($R$2&amp;"_"&amp;$C115,データシート2!$A$1:$SI$1,0),0)</f>
        <v>7.2629999999999999</v>
      </c>
      <c r="W115" s="1047">
        <f>VLOOKUP($D$3&amp;"_"&amp;W$3,データシート2!$A:$SI,MATCH($R$2&amp;"_"&amp;$C115,データシート2!$A$1:$SI$1,0),0)</f>
        <v>7.8209999999999997</v>
      </c>
      <c r="X115" s="1047">
        <f>VLOOKUP($D$3&amp;"_"&amp;X$3,データシート2!$A:$SI,MATCH($R$2&amp;"_"&amp;$C115,データシート2!$A$1:$SI$1,0),0)</f>
        <v>7.4470000000000001</v>
      </c>
      <c r="Y115" s="1047">
        <f>VLOOKUP($D$3&amp;"_"&amp;Y$3,データシート2!$A:$SI,MATCH($R$2&amp;"_"&amp;$C115,データシート2!$A$1:$SI$1,0),0)</f>
        <v>6.7460000000000004</v>
      </c>
      <c r="Z115" s="1047">
        <f>VLOOKUP($D$3&amp;"_"&amp;Z$3,データシート2!$A:$SI,MATCH($R$2&amp;"_"&amp;$C115,データシート2!$A$1:$SI$1,0),0)</f>
        <v>7.3049999999999997</v>
      </c>
      <c r="AA115" s="1047">
        <f>VLOOKUP($D$3&amp;"_"&amp;AA$3,データシート2!$A:$SI,MATCH($R$2&amp;"_"&amp;$C115,データシート2!$A$1:$SI$1,0),0)</f>
        <v>21.658999999999999</v>
      </c>
      <c r="AB115" s="1048">
        <f>VLOOKUP($D$3&amp;"_"&amp;AB$3,データシート2!$A:$SI,MATCH($R$2&amp;"_"&amp;$C115,データシート2!$A$1:$SI$1,0),0)</f>
        <v>5.952</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1</v>
      </c>
      <c r="H116" s="849">
        <f>VLOOKUP($D$3&amp;"_"&amp;H$3,データシート2!$A:$SI,MATCH($G$2&amp;"_"&amp;$C116,データシート2!$A$1:$SI$1,0),0)</f>
        <v>1</v>
      </c>
      <c r="I116" s="849">
        <f>VLOOKUP($D$3&amp;"_"&amp;I$3,データシート2!$A:$SI,MATCH($G$2&amp;"_"&amp;$C116,データシート2!$A$1:$SI$1,0),0)</f>
        <v>1</v>
      </c>
      <c r="J116" s="849">
        <f>VLOOKUP($D$3&amp;"_"&amp;J$3,データシート2!$A:$SI,MATCH($G$2&amp;"_"&amp;$C116,データシート2!$A$1:$SI$1,0),0)</f>
        <v>1</v>
      </c>
      <c r="K116" s="850">
        <f>VLOOKUP($D$3&amp;"_"&amp;K$3,データシート2!$A:$SI,MATCH($G$2&amp;"_"&amp;$C116,データシート2!$A$1:$SI$1,0),0)</f>
        <v>1</v>
      </c>
      <c r="L116" s="850">
        <f>VLOOKUP($D$3&amp;"_"&amp;L$3,データシート2!$A:$SI,MATCH($G$2&amp;"_"&amp;$C116,データシート2!$A$1:$SI$1,0),0)</f>
        <v>1</v>
      </c>
      <c r="M116" s="850">
        <f>VLOOKUP($D$3&amp;"_"&amp;M$3,データシート2!$A:$SI,MATCH($G$2&amp;"_"&amp;$C116,データシート2!$A$1:$SI$1,0),0)</f>
        <v>1</v>
      </c>
      <c r="N116" s="850">
        <f>VLOOKUP($D$3&amp;"_"&amp;N$3,データシート2!$A:$SI,MATCH($G$2&amp;"_"&amp;$C116,データシート2!$A$1:$SI$1,0),0)</f>
        <v>1</v>
      </c>
      <c r="O116" s="850">
        <f>VLOOKUP($D$3&amp;"_"&amp;O$3,データシート2!$A:$SI,MATCH($G$2&amp;"_"&amp;$C116,データシート2!$A$1:$SI$1,0),0)</f>
        <v>1</v>
      </c>
      <c r="P116" s="850">
        <f>VLOOKUP($D$3&amp;"_"&amp;P$3,データシート2!$A:$SI,MATCH($G$2&amp;"_"&amp;$C116,データシート2!$A$1:$SI$1,0),0)</f>
        <v>0</v>
      </c>
      <c r="Q116" s="851">
        <f>VLOOKUP($D$3&amp;"_"&amp;Q$3,データシート2!$A:$SI,MATCH($G$2&amp;"_"&amp;$C116,データシート2!$A$1:$SI$1,0),0)</f>
        <v>1</v>
      </c>
      <c r="R116" s="1049">
        <f>VLOOKUP($D$3&amp;"_"&amp;R$3,データシート2!$A:$SI,MATCH($R$2&amp;"_"&amp;$C116,データシート2!$A$1:$SI$1,0),0)</f>
        <v>3.5640000000000001</v>
      </c>
      <c r="S116" s="1050">
        <f>VLOOKUP($D$3&amp;"_"&amp;S$3,データシート2!$A:$SI,MATCH($R$2&amp;"_"&amp;$C116,データシート2!$A$1:$SI$1,0),0)</f>
        <v>3.5419999999999998</v>
      </c>
      <c r="T116" s="1050">
        <f>VLOOKUP($D$3&amp;"_"&amp;T$3,データシート2!$A:$SI,MATCH($R$2&amp;"_"&amp;$C116,データシート2!$A$1:$SI$1,0),0)</f>
        <v>4.1310000000000002</v>
      </c>
      <c r="U116" s="1050">
        <f>VLOOKUP($D$3&amp;"_"&amp;U$3,データシート2!$A:$SI,MATCH($R$2&amp;"_"&amp;$C116,データシート2!$A$1:$SI$1,0),0)</f>
        <v>4.5940000000000003</v>
      </c>
      <c r="V116" s="1050">
        <f>VLOOKUP($D$3&amp;"_"&amp;V$3,データシート2!$A:$SI,MATCH($R$2&amp;"_"&amp;$C116,データシート2!$A$1:$SI$1,0),0)</f>
        <v>4.4649999999999999</v>
      </c>
      <c r="W116" s="1050">
        <f>VLOOKUP($D$3&amp;"_"&amp;W$3,データシート2!$A:$SI,MATCH($R$2&amp;"_"&amp;$C116,データシート2!$A$1:$SI$1,0),0)</f>
        <v>4.3339999999999996</v>
      </c>
      <c r="X116" s="1050">
        <f>VLOOKUP($D$3&amp;"_"&amp;X$3,データシート2!$A:$SI,MATCH($R$2&amp;"_"&amp;$C116,データシート2!$A$1:$SI$1,0),0)</f>
        <v>3.9860000000000002</v>
      </c>
      <c r="Y116" s="1050">
        <f>VLOOKUP($D$3&amp;"_"&amp;Y$3,データシート2!$A:$SI,MATCH($R$2&amp;"_"&amp;$C116,データシート2!$A$1:$SI$1,0),0)</f>
        <v>3.6739999999999999</v>
      </c>
      <c r="Z116" s="1050">
        <f>VLOOKUP($D$3&amp;"_"&amp;Z$3,データシート2!$A:$SI,MATCH($R$2&amp;"_"&amp;$C116,データシート2!$A$1:$SI$1,0),0)</f>
        <v>3.44</v>
      </c>
      <c r="AA116" s="1050">
        <f>VLOOKUP($D$3&amp;"_"&amp;AA$3,データシート2!$A:$SI,MATCH($R$2&amp;"_"&amp;$C116,データシート2!$A$1:$SI$1,0),0)</f>
        <v>0</v>
      </c>
      <c r="AB116" s="1051">
        <f>VLOOKUP($D$3&amp;"_"&amp;AB$3,データシート2!$A:$SI,MATCH($R$2&amp;"_"&amp;$C116,データシート2!$A$1:$SI$1,0),0)</f>
        <v>3.0539999999999998</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3</v>
      </c>
      <c r="H117" s="829">
        <f>VLOOKUP($D$3&amp;"_"&amp;H$3,データシート2!$A:$SI,MATCH($G$2&amp;"_"&amp;$B117,データシート2!$A$1:$SI$1,0),0)</f>
        <v>3</v>
      </c>
      <c r="I117" s="829">
        <f>VLOOKUP($D$3&amp;"_"&amp;I$3,データシート2!$A:$SI,MATCH($G$2&amp;"_"&amp;$B117,データシート2!$A$1:$SI$1,0),0)</f>
        <v>3</v>
      </c>
      <c r="J117" s="829">
        <f>VLOOKUP($D$3&amp;"_"&amp;J$3,データシート2!$A:$SI,MATCH($G$2&amp;"_"&amp;$B117,データシート2!$A$1:$SI$1,0),0)</f>
        <v>3</v>
      </c>
      <c r="K117" s="830">
        <f>VLOOKUP($D$3&amp;"_"&amp;K$3,データシート2!$A:$SI,MATCH($G$2&amp;"_"&amp;$B117,データシート2!$A$1:$SI$1,0),0)</f>
        <v>3</v>
      </c>
      <c r="L117" s="830">
        <f>VLOOKUP($D$3&amp;"_"&amp;L$3,データシート2!$A:$SI,MATCH($G$2&amp;"_"&amp;$B117,データシート2!$A$1:$SI$1,0),0)</f>
        <v>2</v>
      </c>
      <c r="M117" s="830">
        <f>VLOOKUP($D$3&amp;"_"&amp;M$3,データシート2!$A:$SI,MATCH($G$2&amp;"_"&amp;$B117,データシート2!$A$1:$SI$1,0),0)</f>
        <v>3</v>
      </c>
      <c r="N117" s="830">
        <f>VLOOKUP($D$3&amp;"_"&amp;N$3,データシート2!$A:$SI,MATCH($G$2&amp;"_"&amp;$B117,データシート2!$A$1:$SI$1,0),0)</f>
        <v>4</v>
      </c>
      <c r="O117" s="830">
        <f>VLOOKUP($D$3&amp;"_"&amp;O$3,データシート2!$A:$SI,MATCH($G$2&amp;"_"&amp;$B117,データシート2!$A$1:$SI$1,0),0)</f>
        <v>4</v>
      </c>
      <c r="P117" s="830">
        <f>VLOOKUP($D$3&amp;"_"&amp;P$3,データシート2!$A:$SI,MATCH($G$2&amp;"_"&amp;$B117,データシート2!$A$1:$SI$1,0),0)</f>
        <v>4</v>
      </c>
      <c r="Q117" s="831">
        <f>VLOOKUP($D$3&amp;"_"&amp;Q$3,データシート2!$A:$SI,MATCH($G$2&amp;"_"&amp;$B117,データシート2!$A$1:$SI$1,0),0)</f>
        <v>5</v>
      </c>
      <c r="R117" s="1043">
        <f>VLOOKUP($D$3&amp;"_"&amp;R$3,データシート2!$A:$SI,MATCH($R$2&amp;"_"&amp;$B117,データシート2!$A$1:$SI$1,0),0)</f>
        <v>21.513000000000002</v>
      </c>
      <c r="S117" s="1044">
        <f>VLOOKUP($D$3&amp;"_"&amp;S$3,データシート2!$A:$SI,MATCH($R$2&amp;"_"&amp;$B117,データシート2!$A$1:$SI$1,0),0)</f>
        <v>21.338000000000001</v>
      </c>
      <c r="T117" s="1044">
        <f>VLOOKUP($D$3&amp;"_"&amp;T$3,データシート2!$A:$SI,MATCH($R$2&amp;"_"&amp;$B117,データシート2!$A$1:$SI$1,0),0)</f>
        <v>26.081</v>
      </c>
      <c r="U117" s="1044">
        <f>VLOOKUP($D$3&amp;"_"&amp;U$3,データシート2!$A:$SI,MATCH($R$2&amp;"_"&amp;$B117,データシート2!$A$1:$SI$1,0),0)</f>
        <v>30.905000000000001</v>
      </c>
      <c r="V117" s="1044">
        <f>VLOOKUP($D$3&amp;"_"&amp;V$3,データシート2!$A:$SI,MATCH($R$2&amp;"_"&amp;$B117,データシート2!$A$1:$SI$1,0),0)</f>
        <v>30.821999999999999</v>
      </c>
      <c r="W117" s="1044">
        <f>VLOOKUP($D$3&amp;"_"&amp;W$3,データシート2!$A:$SI,MATCH($R$2&amp;"_"&amp;$B117,データシート2!$A$1:$SI$1,0),0)</f>
        <v>21.756</v>
      </c>
      <c r="X117" s="1044">
        <f>VLOOKUP($D$3&amp;"_"&amp;X$3,データシート2!$A:$SI,MATCH($R$2&amp;"_"&amp;$B117,データシート2!$A$1:$SI$1,0),0)</f>
        <v>28.446000000000002</v>
      </c>
      <c r="Y117" s="1044">
        <f>VLOOKUP($D$3&amp;"_"&amp;Y$3,データシート2!$A:$SI,MATCH($R$2&amp;"_"&amp;$B117,データシート2!$A$1:$SI$1,0),0)</f>
        <v>27.425000000000001</v>
      </c>
      <c r="Z117" s="1044">
        <f>VLOOKUP($D$3&amp;"_"&amp;Z$3,データシート2!$A:$SI,MATCH($R$2&amp;"_"&amp;$B117,データシート2!$A$1:$SI$1,0),0)</f>
        <v>27.792999999999999</v>
      </c>
      <c r="AA117" s="1044">
        <f>VLOOKUP($D$3&amp;"_"&amp;AA$3,データシート2!$A:$SI,MATCH($R$2&amp;"_"&amp;$B117,データシート2!$A$1:$SI$1,0),0)</f>
        <v>14.808</v>
      </c>
      <c r="AB117" s="1045">
        <f>VLOOKUP($D$3&amp;"_"&amp;AB$3,データシート2!$A:$SI,MATCH($R$2&amp;"_"&amp;$B117,データシート2!$A$1:$SI$1,0),0)</f>
        <v>26.946999999999999</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3</v>
      </c>
      <c r="H118" s="838">
        <f>VLOOKUP($D$3&amp;"_"&amp;H$3,データシート2!$A:$SI,MATCH($G$2&amp;"_"&amp;$C118,データシート2!$A$1:$SI$1,0),0)</f>
        <v>3</v>
      </c>
      <c r="I118" s="838">
        <f>VLOOKUP($D$3&amp;"_"&amp;I$3,データシート2!$A:$SI,MATCH($G$2&amp;"_"&amp;$C118,データシート2!$A$1:$SI$1,0),0)</f>
        <v>3</v>
      </c>
      <c r="J118" s="838">
        <f>VLOOKUP($D$3&amp;"_"&amp;J$3,データシート2!$A:$SI,MATCH($G$2&amp;"_"&amp;$C118,データシート2!$A$1:$SI$1,0),0)</f>
        <v>3</v>
      </c>
      <c r="K118" s="839">
        <f>VLOOKUP($D$3&amp;"_"&amp;K$3,データシート2!$A:$SI,MATCH($G$2&amp;"_"&amp;$C118,データシート2!$A$1:$SI$1,0),0)</f>
        <v>3</v>
      </c>
      <c r="L118" s="839">
        <f>VLOOKUP($D$3&amp;"_"&amp;L$3,データシート2!$A:$SI,MATCH($G$2&amp;"_"&amp;$C118,データシート2!$A$1:$SI$1,0),0)</f>
        <v>2</v>
      </c>
      <c r="M118" s="839">
        <f>VLOOKUP($D$3&amp;"_"&amp;M$3,データシート2!$A:$SI,MATCH($G$2&amp;"_"&amp;$C118,データシート2!$A$1:$SI$1,0),0)</f>
        <v>3</v>
      </c>
      <c r="N118" s="839">
        <f>VLOOKUP($D$3&amp;"_"&amp;N$3,データシート2!$A:$SI,MATCH($G$2&amp;"_"&amp;$C118,データシート2!$A$1:$SI$1,0),0)</f>
        <v>4</v>
      </c>
      <c r="O118" s="839">
        <f>VLOOKUP($D$3&amp;"_"&amp;O$3,データシート2!$A:$SI,MATCH($G$2&amp;"_"&amp;$C118,データシート2!$A$1:$SI$1,0),0)</f>
        <v>4</v>
      </c>
      <c r="P118" s="839">
        <f>VLOOKUP($D$3&amp;"_"&amp;P$3,データシート2!$A:$SI,MATCH($G$2&amp;"_"&amp;$C118,データシート2!$A$1:$SI$1,0),0)</f>
        <v>4</v>
      </c>
      <c r="Q118" s="840">
        <f>VLOOKUP($D$3&amp;"_"&amp;Q$3,データシート2!$A:$SI,MATCH($G$2&amp;"_"&amp;$C118,データシート2!$A$1:$SI$1,0),0)</f>
        <v>5</v>
      </c>
      <c r="R118" s="1052">
        <f>VLOOKUP($D$3&amp;"_"&amp;R$3,データシート2!$A:$SI,MATCH($R$2&amp;"_"&amp;$C118,データシート2!$A$1:$SI$1,0),0)</f>
        <v>21.513000000000002</v>
      </c>
      <c r="S118" s="1047">
        <f>VLOOKUP($D$3&amp;"_"&amp;S$3,データシート2!$A:$SI,MATCH($R$2&amp;"_"&amp;$C118,データシート2!$A$1:$SI$1,0),0)</f>
        <v>21.338000000000001</v>
      </c>
      <c r="T118" s="1047">
        <f>VLOOKUP($D$3&amp;"_"&amp;T$3,データシート2!$A:$SI,MATCH($R$2&amp;"_"&amp;$C118,データシート2!$A$1:$SI$1,0),0)</f>
        <v>26.081</v>
      </c>
      <c r="U118" s="1047">
        <f>VLOOKUP($D$3&amp;"_"&amp;U$3,データシート2!$A:$SI,MATCH($R$2&amp;"_"&amp;$C118,データシート2!$A$1:$SI$1,0),0)</f>
        <v>30.905000000000001</v>
      </c>
      <c r="V118" s="1047">
        <f>VLOOKUP($D$3&amp;"_"&amp;V$3,データシート2!$A:$SI,MATCH($R$2&amp;"_"&amp;$C118,データシート2!$A$1:$SI$1,0),0)</f>
        <v>30.821999999999999</v>
      </c>
      <c r="W118" s="1047">
        <f>VLOOKUP($D$3&amp;"_"&amp;W$3,データシート2!$A:$SI,MATCH($R$2&amp;"_"&amp;$C118,データシート2!$A$1:$SI$1,0),0)</f>
        <v>21.756</v>
      </c>
      <c r="X118" s="1047">
        <f>VLOOKUP($D$3&amp;"_"&amp;X$3,データシート2!$A:$SI,MATCH($R$2&amp;"_"&amp;$C118,データシート2!$A$1:$SI$1,0),0)</f>
        <v>28.446000000000002</v>
      </c>
      <c r="Y118" s="1047">
        <f>VLOOKUP($D$3&amp;"_"&amp;Y$3,データシート2!$A:$SI,MATCH($R$2&amp;"_"&amp;$C118,データシート2!$A$1:$SI$1,0),0)</f>
        <v>27.425000000000001</v>
      </c>
      <c r="Z118" s="1047">
        <f>VLOOKUP($D$3&amp;"_"&amp;Z$3,データシート2!$A:$SI,MATCH($R$2&amp;"_"&amp;$C118,データシート2!$A$1:$SI$1,0),0)</f>
        <v>27.792999999999999</v>
      </c>
      <c r="AA118" s="1047">
        <f>VLOOKUP($D$3&amp;"_"&amp;AA$3,データシート2!$A:$SI,MATCH($R$2&amp;"_"&amp;$C118,データシート2!$A$1:$SI$1,0),0)</f>
        <v>14.808</v>
      </c>
      <c r="AB118" s="1048">
        <f>VLOOKUP($D$3&amp;"_"&amp;AB$3,データシート2!$A:$SI,MATCH($R$2&amp;"_"&amp;$C118,データシート2!$A$1:$SI$1,0),0)</f>
        <v>26.946999999999999</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3</v>
      </c>
      <c r="H124" s="829">
        <f>VLOOKUP($D$3&amp;"_"&amp;H$3,データシート2!$A:$SI,MATCH($G$2&amp;"_"&amp;$B124,データシート2!$A$1:$SI$1,0),0)</f>
        <v>3</v>
      </c>
      <c r="I124" s="829">
        <f>VLOOKUP($D$3&amp;"_"&amp;I$3,データシート2!$A:$SI,MATCH($G$2&amp;"_"&amp;$B124,データシート2!$A$1:$SI$1,0),0)</f>
        <v>3</v>
      </c>
      <c r="J124" s="829">
        <f>VLOOKUP($D$3&amp;"_"&amp;J$3,データシート2!$A:$SI,MATCH($G$2&amp;"_"&amp;$B124,データシート2!$A$1:$SI$1,0),0)</f>
        <v>3</v>
      </c>
      <c r="K124" s="830">
        <f>VLOOKUP($D$3&amp;"_"&amp;K$3,データシート2!$A:$SI,MATCH($G$2&amp;"_"&amp;$B124,データシート2!$A$1:$SI$1,0),0)</f>
        <v>3</v>
      </c>
      <c r="L124" s="830">
        <f>VLOOKUP($D$3&amp;"_"&amp;L$3,データシート2!$A:$SI,MATCH($G$2&amp;"_"&amp;$B124,データシート2!$A$1:$SI$1,0),0)</f>
        <v>3</v>
      </c>
      <c r="M124" s="830">
        <f>VLOOKUP($D$3&amp;"_"&amp;M$3,データシート2!$A:$SI,MATCH($G$2&amp;"_"&amp;$B124,データシート2!$A$1:$SI$1,0),0)</f>
        <v>3</v>
      </c>
      <c r="N124" s="830">
        <f>VLOOKUP($D$3&amp;"_"&amp;N$3,データシート2!$A:$SI,MATCH($G$2&amp;"_"&amp;$B124,データシート2!$A$1:$SI$1,0),0)</f>
        <v>3</v>
      </c>
      <c r="O124" s="830">
        <f>VLOOKUP($D$3&amp;"_"&amp;O$3,データシート2!$A:$SI,MATCH($G$2&amp;"_"&amp;$B124,データシート2!$A$1:$SI$1,0),0)</f>
        <v>3</v>
      </c>
      <c r="P124" s="830">
        <f>VLOOKUP($D$3&amp;"_"&amp;P$3,データシート2!$A:$SI,MATCH($G$2&amp;"_"&amp;$B124,データシート2!$A$1:$SI$1,0),0)</f>
        <v>1</v>
      </c>
      <c r="Q124" s="831">
        <f>VLOOKUP($D$3&amp;"_"&amp;Q$3,データシート2!$A:$SI,MATCH($G$2&amp;"_"&amp;$B124,データシート2!$A$1:$SI$1,0),0)</f>
        <v>3</v>
      </c>
      <c r="R124" s="1043">
        <f>VLOOKUP($D$3&amp;"_"&amp;R$3,データシート2!$A:$SI,MATCH($R$2&amp;"_"&amp;$B124,データシート2!$A$1:$SI$1,0),0)</f>
        <v>82.445999999999998</v>
      </c>
      <c r="S124" s="1044">
        <f>VLOOKUP($D$3&amp;"_"&amp;S$3,データシート2!$A:$SI,MATCH($R$2&amp;"_"&amp;$B124,データシート2!$A$1:$SI$1,0),0)</f>
        <v>71.284000000000006</v>
      </c>
      <c r="T124" s="1044">
        <f>VLOOKUP($D$3&amp;"_"&amp;T$3,データシート2!$A:$SI,MATCH($R$2&amp;"_"&amp;$B124,データシート2!$A$1:$SI$1,0),0)</f>
        <v>69.876000000000005</v>
      </c>
      <c r="U124" s="1044">
        <f>VLOOKUP($D$3&amp;"_"&amp;U$3,データシート2!$A:$SI,MATCH($R$2&amp;"_"&amp;$B124,データシート2!$A$1:$SI$1,0),0)</f>
        <v>63.905999999999999</v>
      </c>
      <c r="V124" s="1044">
        <f>VLOOKUP($D$3&amp;"_"&amp;V$3,データシート2!$A:$SI,MATCH($R$2&amp;"_"&amp;$B124,データシート2!$A$1:$SI$1,0),0)</f>
        <v>58.148000000000003</v>
      </c>
      <c r="W124" s="1044">
        <f>VLOOKUP($D$3&amp;"_"&amp;W$3,データシート2!$A:$SI,MATCH($R$2&amp;"_"&amp;$B124,データシート2!$A$1:$SI$1,0),0)</f>
        <v>53.198999999999998</v>
      </c>
      <c r="X124" s="1044">
        <f>VLOOKUP($D$3&amp;"_"&amp;X$3,データシート2!$A:$SI,MATCH($R$2&amp;"_"&amp;$B124,データシート2!$A$1:$SI$1,0),0)</f>
        <v>51.515000000000001</v>
      </c>
      <c r="Y124" s="1044">
        <f>VLOOKUP($D$3&amp;"_"&amp;Y$3,データシート2!$A:$SI,MATCH($R$2&amp;"_"&amp;$B124,データシート2!$A$1:$SI$1,0),0)</f>
        <v>51.579000000000001</v>
      </c>
      <c r="Z124" s="1044">
        <f>VLOOKUP($D$3&amp;"_"&amp;Z$3,データシート2!$A:$SI,MATCH($R$2&amp;"_"&amp;$B124,データシート2!$A$1:$SI$1,0),0)</f>
        <v>45.319000000000003</v>
      </c>
      <c r="AA124" s="1044">
        <f>VLOOKUP($D$3&amp;"_"&amp;AA$3,データシート2!$A:$SI,MATCH($R$2&amp;"_"&amp;$B124,データシート2!$A$1:$SI$1,0),0)</f>
        <v>2.1059999999999999</v>
      </c>
      <c r="AB124" s="1045">
        <f>VLOOKUP($D$3&amp;"_"&amp;AB$3,データシート2!$A:$SI,MATCH($R$2&amp;"_"&amp;$B124,データシート2!$A$1:$SI$1,0),0)</f>
        <v>48.911999999999999</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2</v>
      </c>
      <c r="H125" s="888">
        <f>VLOOKUP($D$3&amp;"_"&amp;H$3,データシート2!$A:$SI,MATCH($G$2&amp;"_"&amp;$C125,データシート2!$A$1:$SI$1,0),0)</f>
        <v>2</v>
      </c>
      <c r="I125" s="888">
        <f>VLOOKUP($D$3&amp;"_"&amp;I$3,データシート2!$A:$SI,MATCH($G$2&amp;"_"&amp;$C125,データシート2!$A$1:$SI$1,0),0)</f>
        <v>2</v>
      </c>
      <c r="J125" s="888">
        <f>VLOOKUP($D$3&amp;"_"&amp;J$3,データシート2!$A:$SI,MATCH($G$2&amp;"_"&amp;$C125,データシート2!$A$1:$SI$1,0),0)</f>
        <v>2</v>
      </c>
      <c r="K125" s="889">
        <f>VLOOKUP($D$3&amp;"_"&amp;K$3,データシート2!$A:$SI,MATCH($G$2&amp;"_"&amp;$C125,データシート2!$A$1:$SI$1,0),0)</f>
        <v>2</v>
      </c>
      <c r="L125" s="889">
        <f>VLOOKUP($D$3&amp;"_"&amp;L$3,データシート2!$A:$SI,MATCH($G$2&amp;"_"&amp;$C125,データシート2!$A$1:$SI$1,0),0)</f>
        <v>2</v>
      </c>
      <c r="M125" s="889">
        <f>VLOOKUP($D$3&amp;"_"&amp;M$3,データシート2!$A:$SI,MATCH($G$2&amp;"_"&amp;$C125,データシート2!$A$1:$SI$1,0),0)</f>
        <v>2</v>
      </c>
      <c r="N125" s="889">
        <f>VLOOKUP($D$3&amp;"_"&amp;N$3,データシート2!$A:$SI,MATCH($G$2&amp;"_"&amp;$C125,データシート2!$A$1:$SI$1,0),0)</f>
        <v>2</v>
      </c>
      <c r="O125" s="889">
        <f>VLOOKUP($D$3&amp;"_"&amp;O$3,データシート2!$A:$SI,MATCH($G$2&amp;"_"&amp;$C125,データシート2!$A$1:$SI$1,0),0)</f>
        <v>2</v>
      </c>
      <c r="P125" s="889">
        <f>VLOOKUP($D$3&amp;"_"&amp;P$3,データシート2!$A:$SI,MATCH($G$2&amp;"_"&amp;$C125,データシート2!$A$1:$SI$1,0),0)</f>
        <v>0</v>
      </c>
      <c r="Q125" s="890">
        <f>VLOOKUP($D$3&amp;"_"&amp;Q$3,データシート2!$A:$SI,MATCH($G$2&amp;"_"&amp;$C125,データシート2!$A$1:$SI$1,0),0)</f>
        <v>2</v>
      </c>
      <c r="R125" s="1059">
        <f>VLOOKUP($D$3&amp;"_"&amp;R$3,データシート2!$A:$SI,MATCH($R$2&amp;"_"&amp;$C125,データシート2!$A$1:$SI$1,0),0)</f>
        <v>71.866</v>
      </c>
      <c r="S125" s="1060">
        <f>VLOOKUP($D$3&amp;"_"&amp;S$3,データシート2!$A:$SI,MATCH($R$2&amp;"_"&amp;$C125,データシート2!$A$1:$SI$1,0),0)</f>
        <v>67.863</v>
      </c>
      <c r="T125" s="1060">
        <f>VLOOKUP($D$3&amp;"_"&amp;T$3,データシート2!$A:$SI,MATCH($R$2&amp;"_"&amp;$C125,データシート2!$A$1:$SI$1,0),0)</f>
        <v>65.602000000000004</v>
      </c>
      <c r="U125" s="1060">
        <f>VLOOKUP($D$3&amp;"_"&amp;U$3,データシート2!$A:$SI,MATCH($R$2&amp;"_"&amp;$C125,データシート2!$A$1:$SI$1,0),0)</f>
        <v>59.496000000000002</v>
      </c>
      <c r="V125" s="1060">
        <f>VLOOKUP($D$3&amp;"_"&amp;V$3,データシート2!$A:$SI,MATCH($R$2&amp;"_"&amp;$C125,データシート2!$A$1:$SI$1,0),0)</f>
        <v>53.801000000000002</v>
      </c>
      <c r="W125" s="1060">
        <f>VLOOKUP($D$3&amp;"_"&amp;W$3,データシート2!$A:$SI,MATCH($R$2&amp;"_"&amp;$C125,データシート2!$A$1:$SI$1,0),0)</f>
        <v>48.898000000000003</v>
      </c>
      <c r="X125" s="1060">
        <f>VLOOKUP($D$3&amp;"_"&amp;X$3,データシート2!$A:$SI,MATCH($R$2&amp;"_"&amp;$C125,データシート2!$A$1:$SI$1,0),0)</f>
        <v>48.996000000000002</v>
      </c>
      <c r="Y125" s="1060">
        <f>VLOOKUP($D$3&amp;"_"&amp;Y$3,データシート2!$A:$SI,MATCH($R$2&amp;"_"&amp;$C125,データシート2!$A$1:$SI$1,0),0)</f>
        <v>46.805</v>
      </c>
      <c r="Z125" s="1060">
        <f>VLOOKUP($D$3&amp;"_"&amp;Z$3,データシート2!$A:$SI,MATCH($R$2&amp;"_"&amp;$C125,データシート2!$A$1:$SI$1,0),0)</f>
        <v>41.107999999999997</v>
      </c>
      <c r="AA125" s="1060">
        <f>VLOOKUP($D$3&amp;"_"&amp;AA$3,データシート2!$A:$SI,MATCH($R$2&amp;"_"&amp;$C125,データシート2!$A$1:$SI$1,0),0)</f>
        <v>0</v>
      </c>
      <c r="AB125" s="1061">
        <f>VLOOKUP($D$3&amp;"_"&amp;AB$3,データシート2!$A:$SI,MATCH($R$2&amp;"_"&amp;$C125,データシート2!$A$1:$SI$1,0),0)</f>
        <v>46.939</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1</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10.58</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1</v>
      </c>
      <c r="I132" s="849">
        <f>VLOOKUP($D$3&amp;"_"&amp;I$3,データシート2!$A:$SI,MATCH($G$2&amp;"_"&amp;$C132,データシート2!$A$1:$SI$1,0),0)</f>
        <v>1</v>
      </c>
      <c r="J132" s="849">
        <f>VLOOKUP($D$3&amp;"_"&amp;J$3,データシート2!$A:$SI,MATCH($G$2&amp;"_"&amp;$C132,データシート2!$A$1:$SI$1,0),0)</f>
        <v>1</v>
      </c>
      <c r="K132" s="850">
        <f>VLOOKUP($D$3&amp;"_"&amp;K$3,データシート2!$A:$SI,MATCH($G$2&amp;"_"&amp;$C132,データシート2!$A$1:$SI$1,0),0)</f>
        <v>1</v>
      </c>
      <c r="L132" s="850">
        <f>VLOOKUP($D$3&amp;"_"&amp;L$3,データシート2!$A:$SI,MATCH($G$2&amp;"_"&amp;$C132,データシート2!$A$1:$SI$1,0),0)</f>
        <v>1</v>
      </c>
      <c r="M132" s="850">
        <f>VLOOKUP($D$3&amp;"_"&amp;M$3,データシート2!$A:$SI,MATCH($G$2&amp;"_"&amp;$C132,データシート2!$A$1:$SI$1,0),0)</f>
        <v>1</v>
      </c>
      <c r="N132" s="850">
        <f>VLOOKUP($D$3&amp;"_"&amp;N$3,データシート2!$A:$SI,MATCH($G$2&amp;"_"&amp;$C132,データシート2!$A$1:$SI$1,0),0)</f>
        <v>1</v>
      </c>
      <c r="O132" s="850">
        <f>VLOOKUP($D$3&amp;"_"&amp;O$3,データシート2!$A:$SI,MATCH($G$2&amp;"_"&amp;$C132,データシート2!$A$1:$SI$1,0),0)</f>
        <v>1</v>
      </c>
      <c r="P132" s="850">
        <f>VLOOKUP($D$3&amp;"_"&amp;P$3,データシート2!$A:$SI,MATCH($G$2&amp;"_"&amp;$C132,データシート2!$A$1:$SI$1,0),0)</f>
        <v>1</v>
      </c>
      <c r="Q132" s="851">
        <f>VLOOKUP($D$3&amp;"_"&amp;Q$3,データシート2!$A:$SI,MATCH($G$2&amp;"_"&amp;$C132,データシート2!$A$1:$SI$1,0),0)</f>
        <v>1</v>
      </c>
      <c r="R132" s="1066">
        <f>VLOOKUP($D$3&amp;"_"&amp;R$3,データシート2!$A:$SI,MATCH($R$2&amp;"_"&amp;$C132,データシート2!$A$1:$SI$1,0),0)</f>
        <v>0</v>
      </c>
      <c r="S132" s="1050">
        <f>VLOOKUP($D$3&amp;"_"&amp;S$3,データシート2!$A:$SI,MATCH($R$2&amp;"_"&amp;$C132,データシート2!$A$1:$SI$1,0),0)</f>
        <v>3.4209999999999998</v>
      </c>
      <c r="T132" s="1050">
        <f>VLOOKUP($D$3&amp;"_"&amp;T$3,データシート2!$A:$SI,MATCH($R$2&amp;"_"&amp;$C132,データシート2!$A$1:$SI$1,0),0)</f>
        <v>4.274</v>
      </c>
      <c r="U132" s="1050">
        <f>VLOOKUP($D$3&amp;"_"&amp;U$3,データシート2!$A:$SI,MATCH($R$2&amp;"_"&amp;$C132,データシート2!$A$1:$SI$1,0),0)</f>
        <v>4.41</v>
      </c>
      <c r="V132" s="1050">
        <f>VLOOKUP($D$3&amp;"_"&amp;V$3,データシート2!$A:$SI,MATCH($R$2&amp;"_"&amp;$C132,データシート2!$A$1:$SI$1,0),0)</f>
        <v>4.3470000000000004</v>
      </c>
      <c r="W132" s="1050">
        <f>VLOOKUP($D$3&amp;"_"&amp;W$3,データシート2!$A:$SI,MATCH($R$2&amp;"_"&amp;$C132,データシート2!$A$1:$SI$1,0),0)</f>
        <v>4.3010000000000002</v>
      </c>
      <c r="X132" s="1050">
        <f>VLOOKUP($D$3&amp;"_"&amp;X$3,データシート2!$A:$SI,MATCH($R$2&amp;"_"&amp;$C132,データシート2!$A$1:$SI$1,0),0)</f>
        <v>2.5190000000000001</v>
      </c>
      <c r="Y132" s="1050">
        <f>VLOOKUP($D$3&amp;"_"&amp;Y$3,データシート2!$A:$SI,MATCH($R$2&amp;"_"&amp;$C132,データシート2!$A$1:$SI$1,0),0)</f>
        <v>4.774</v>
      </c>
      <c r="Z132" s="1050">
        <f>VLOOKUP($D$3&amp;"_"&amp;Z$3,データシート2!$A:$SI,MATCH($R$2&amp;"_"&amp;$C132,データシート2!$A$1:$SI$1,0),0)</f>
        <v>4.2110000000000003</v>
      </c>
      <c r="AA132" s="1050">
        <f>VLOOKUP($D$3&amp;"_"&amp;AA$3,データシート2!$A:$SI,MATCH($R$2&amp;"_"&amp;$C132,データシート2!$A$1:$SI$1,0),0)</f>
        <v>2.1059999999999999</v>
      </c>
      <c r="AB132" s="1051">
        <f>VLOOKUP($D$3&amp;"_"&amp;AB$3,データシート2!$A:$SI,MATCH($R$2&amp;"_"&amp;$C132,データシート2!$A$1:$SI$1,0),0)</f>
        <v>1.9730000000000001</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2</v>
      </c>
      <c r="H133" s="829">
        <f>VLOOKUP($D$3&amp;"_"&amp;H$3,データシート2!$A:$SI,MATCH($G$2&amp;"_"&amp;$B133,データシート2!$A$1:$SI$1,0),0)</f>
        <v>2</v>
      </c>
      <c r="I133" s="829">
        <f>VLOOKUP($D$3&amp;"_"&amp;I$3,データシート2!$A:$SI,MATCH($G$2&amp;"_"&amp;$B133,データシート2!$A$1:$SI$1,0),0)</f>
        <v>2</v>
      </c>
      <c r="J133" s="829">
        <f>VLOOKUP($D$3&amp;"_"&amp;J$3,データシート2!$A:$SI,MATCH($G$2&amp;"_"&amp;$B133,データシート2!$A$1:$SI$1,0),0)</f>
        <v>2</v>
      </c>
      <c r="K133" s="830">
        <f>VLOOKUP($D$3&amp;"_"&amp;K$3,データシート2!$A:$SI,MATCH($G$2&amp;"_"&amp;$B133,データシート2!$A$1:$SI$1,0),0)</f>
        <v>2</v>
      </c>
      <c r="L133" s="830">
        <f>VLOOKUP($D$3&amp;"_"&amp;L$3,データシート2!$A:$SI,MATCH($G$2&amp;"_"&amp;$B133,データシート2!$A$1:$SI$1,0),0)</f>
        <v>2</v>
      </c>
      <c r="M133" s="830">
        <f>VLOOKUP($D$3&amp;"_"&amp;M$3,データシート2!$A:$SI,MATCH($G$2&amp;"_"&amp;$B133,データシート2!$A$1:$SI$1,0),0)</f>
        <v>2</v>
      </c>
      <c r="N133" s="830">
        <f>VLOOKUP($D$3&amp;"_"&amp;N$3,データシート2!$A:$SI,MATCH($G$2&amp;"_"&amp;$B133,データシート2!$A$1:$SI$1,0),0)</f>
        <v>2</v>
      </c>
      <c r="O133" s="830">
        <f>VLOOKUP($D$3&amp;"_"&amp;O$3,データシート2!$A:$SI,MATCH($G$2&amp;"_"&amp;$B133,データシート2!$A$1:$SI$1,0),0)</f>
        <v>2</v>
      </c>
      <c r="P133" s="830">
        <f>VLOOKUP($D$3&amp;"_"&amp;P$3,データシート2!$A:$SI,MATCH($G$2&amp;"_"&amp;$B133,データシート2!$A$1:$SI$1,0),0)</f>
        <v>5</v>
      </c>
      <c r="Q133" s="831">
        <f>VLOOKUP($D$3&amp;"_"&amp;Q$3,データシート2!$A:$SI,MATCH($G$2&amp;"_"&amp;$B133,データシート2!$A$1:$SI$1,0),0)</f>
        <v>2</v>
      </c>
      <c r="R133" s="1067">
        <f>VLOOKUP($D$3&amp;"_"&amp;R$3,データシート2!$A:$SI,MATCH($R$2&amp;"_"&amp;$B133,データシート2!$A$1:$SI$1,0),0)</f>
        <v>7.5140000000000002</v>
      </c>
      <c r="S133" s="1044">
        <f>VLOOKUP($D$3&amp;"_"&amp;S$3,データシート2!$A:$SI,MATCH($R$2&amp;"_"&amp;$B133,データシート2!$A$1:$SI$1,0),0)</f>
        <v>6.8639999999999999</v>
      </c>
      <c r="T133" s="1044">
        <f>VLOOKUP($D$3&amp;"_"&amp;T$3,データシート2!$A:$SI,MATCH($R$2&amp;"_"&amp;$B133,データシート2!$A$1:$SI$1,0),0)</f>
        <v>8.0489999999999995</v>
      </c>
      <c r="U133" s="1044">
        <f>VLOOKUP($D$3&amp;"_"&amp;U$3,データシート2!$A:$SI,MATCH($R$2&amp;"_"&amp;$B133,データシート2!$A$1:$SI$1,0),0)</f>
        <v>9.3239999999999998</v>
      </c>
      <c r="V133" s="1044">
        <f>VLOOKUP($D$3&amp;"_"&amp;V$3,データシート2!$A:$SI,MATCH($R$2&amp;"_"&amp;$B133,データシート2!$A$1:$SI$1,0),0)</f>
        <v>6.0949999999999998</v>
      </c>
      <c r="W133" s="1044">
        <f>VLOOKUP($D$3&amp;"_"&amp;W$3,データシート2!$A:$SI,MATCH($R$2&amp;"_"&amp;$B133,データシート2!$A$1:$SI$1,0),0)</f>
        <v>6.7949999999999999</v>
      </c>
      <c r="X133" s="1044">
        <f>VLOOKUP($D$3&amp;"_"&amp;X$3,データシート2!$A:$SI,MATCH($R$2&amp;"_"&amp;$B133,データシート2!$A$1:$SI$1,0),0)</f>
        <v>8.2550000000000008</v>
      </c>
      <c r="Y133" s="1044">
        <f>VLOOKUP($D$3&amp;"_"&amp;Y$3,データシート2!$A:$SI,MATCH($R$2&amp;"_"&amp;$B133,データシート2!$A$1:$SI$1,0),0)</f>
        <v>8.3970000000000002</v>
      </c>
      <c r="Z133" s="1044">
        <f>VLOOKUP($D$3&amp;"_"&amp;Z$3,データシート2!$A:$SI,MATCH($R$2&amp;"_"&amp;$B133,データシート2!$A$1:$SI$1,0),0)</f>
        <v>6.8250000000000002</v>
      </c>
      <c r="AA133" s="1044">
        <f>VLOOKUP($D$3&amp;"_"&amp;AA$3,データシート2!$A:$SI,MATCH($R$2&amp;"_"&amp;$B133,データシート2!$A$1:$SI$1,0),0)</f>
        <v>55.679000000000002</v>
      </c>
      <c r="AB133" s="1045">
        <f>VLOOKUP($D$3&amp;"_"&amp;AB$3,データシート2!$A:$SI,MATCH($R$2&amp;"_"&amp;$B133,データシート2!$A$1:$SI$1,0),0)</f>
        <v>5.399</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2</v>
      </c>
      <c r="H136" s="849">
        <f>VLOOKUP($D$3&amp;"_"&amp;H$3,データシート2!$A:$SI,MATCH($G$2&amp;"_"&amp;$C136,データシート2!$A$1:$SI$1,0),0)</f>
        <v>2</v>
      </c>
      <c r="I136" s="849">
        <f>VLOOKUP($D$3&amp;"_"&amp;I$3,データシート2!$A:$SI,MATCH($G$2&amp;"_"&amp;$C136,データシート2!$A$1:$SI$1,0),0)</f>
        <v>2</v>
      </c>
      <c r="J136" s="849">
        <f>VLOOKUP($D$3&amp;"_"&amp;J$3,データシート2!$A:$SI,MATCH($G$2&amp;"_"&amp;$C136,データシート2!$A$1:$SI$1,0),0)</f>
        <v>2</v>
      </c>
      <c r="K136" s="850">
        <f>VLOOKUP($D$3&amp;"_"&amp;K$3,データシート2!$A:$SI,MATCH($G$2&amp;"_"&amp;$C136,データシート2!$A$1:$SI$1,0),0)</f>
        <v>2</v>
      </c>
      <c r="L136" s="850">
        <f>VLOOKUP($D$3&amp;"_"&amp;L$3,データシート2!$A:$SI,MATCH($G$2&amp;"_"&amp;$C136,データシート2!$A$1:$SI$1,0),0)</f>
        <v>2</v>
      </c>
      <c r="M136" s="850">
        <f>VLOOKUP($D$3&amp;"_"&amp;M$3,データシート2!$A:$SI,MATCH($G$2&amp;"_"&amp;$C136,データシート2!$A$1:$SI$1,0),0)</f>
        <v>2</v>
      </c>
      <c r="N136" s="850">
        <f>VLOOKUP($D$3&amp;"_"&amp;N$3,データシート2!$A:$SI,MATCH($G$2&amp;"_"&amp;$C136,データシート2!$A$1:$SI$1,0),0)</f>
        <v>2</v>
      </c>
      <c r="O136" s="850">
        <f>VLOOKUP($D$3&amp;"_"&amp;O$3,データシート2!$A:$SI,MATCH($G$2&amp;"_"&amp;$C136,データシート2!$A$1:$SI$1,0),0)</f>
        <v>2</v>
      </c>
      <c r="P136" s="850">
        <f>VLOOKUP($D$3&amp;"_"&amp;P$3,データシート2!$A:$SI,MATCH($G$2&amp;"_"&amp;$C136,データシート2!$A$1:$SI$1,0),0)</f>
        <v>5</v>
      </c>
      <c r="Q136" s="851">
        <f>VLOOKUP($D$3&amp;"_"&amp;Q$3,データシート2!$A:$SI,MATCH($G$2&amp;"_"&amp;$C136,データシート2!$A$1:$SI$1,0),0)</f>
        <v>2</v>
      </c>
      <c r="R136" s="1066">
        <f>VLOOKUP($D$3&amp;"_"&amp;R$3,データシート2!$A:$SI,MATCH($R$2&amp;"_"&amp;$C136,データシート2!$A$1:$SI$1,0),0)</f>
        <v>7.5140000000000002</v>
      </c>
      <c r="S136" s="1050">
        <f>VLOOKUP($D$3&amp;"_"&amp;S$3,データシート2!$A:$SI,MATCH($R$2&amp;"_"&amp;$C136,データシート2!$A$1:$SI$1,0),0)</f>
        <v>6.8639999999999999</v>
      </c>
      <c r="T136" s="1050">
        <f>VLOOKUP($D$3&amp;"_"&amp;T$3,データシート2!$A:$SI,MATCH($R$2&amp;"_"&amp;$C136,データシート2!$A$1:$SI$1,0),0)</f>
        <v>8.0489999999999995</v>
      </c>
      <c r="U136" s="1050">
        <f>VLOOKUP($D$3&amp;"_"&amp;U$3,データシート2!$A:$SI,MATCH($R$2&amp;"_"&amp;$C136,データシート2!$A$1:$SI$1,0),0)</f>
        <v>9.3239999999999998</v>
      </c>
      <c r="V136" s="1050">
        <f>VLOOKUP($D$3&amp;"_"&amp;V$3,データシート2!$A:$SI,MATCH($R$2&amp;"_"&amp;$C136,データシート2!$A$1:$SI$1,0),0)</f>
        <v>6.0949999999999998</v>
      </c>
      <c r="W136" s="1050">
        <f>VLOOKUP($D$3&amp;"_"&amp;W$3,データシート2!$A:$SI,MATCH($R$2&amp;"_"&amp;$C136,データシート2!$A$1:$SI$1,0),0)</f>
        <v>6.7949999999999999</v>
      </c>
      <c r="X136" s="1050">
        <f>VLOOKUP($D$3&amp;"_"&amp;X$3,データシート2!$A:$SI,MATCH($R$2&amp;"_"&amp;$C136,データシート2!$A$1:$SI$1,0),0)</f>
        <v>8.2550000000000008</v>
      </c>
      <c r="Y136" s="1050">
        <f>VLOOKUP($D$3&amp;"_"&amp;Y$3,データシート2!$A:$SI,MATCH($R$2&amp;"_"&amp;$C136,データシート2!$A$1:$SI$1,0),0)</f>
        <v>8.3970000000000002</v>
      </c>
      <c r="Z136" s="1050">
        <f>VLOOKUP($D$3&amp;"_"&amp;Z$3,データシート2!$A:$SI,MATCH($R$2&amp;"_"&amp;$C136,データシート2!$A$1:$SI$1,0),0)</f>
        <v>6.8250000000000002</v>
      </c>
      <c r="AA136" s="1050">
        <f>VLOOKUP($D$3&amp;"_"&amp;AA$3,データシート2!$A:$SI,MATCH($R$2&amp;"_"&amp;$C136,データシート2!$A$1:$SI$1,0),0)</f>
        <v>55.679000000000002</v>
      </c>
      <c r="AB136" s="1051">
        <f>VLOOKUP($D$3&amp;"_"&amp;AB$3,データシート2!$A:$SI,MATCH($R$2&amp;"_"&amp;$C136,データシート2!$A$1:$SI$1,0),0)</f>
        <v>5.399</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2024-03-14T14:02:19Z</dcterms:created>
  <dcterms:modified xsi:type="dcterms:W3CDTF">2024-03-14T14:02:19Z</dcterms:modified>
  <cp:category/>
  <cp:contentStatus/>
</cp:coreProperties>
</file>